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DIEMITUR\Recepción\Información de Recepción\Registros\"/>
    </mc:Choice>
  </mc:AlternateContent>
  <bookViews>
    <workbookView xWindow="0" yWindow="0" windowWidth="20490" windowHeight="7755" activeTab="6"/>
  </bookViews>
  <sheets>
    <sheet name="Tablas" sheetId="2" r:id="rId1"/>
    <sheet name="HABITACIONES" sheetId="6" state="hidden" r:id="rId2"/>
    <sheet name="RUC" sheetId="5" r:id="rId3"/>
    <sheet name="CLIENTES" sheetId="3" r:id="rId4"/>
    <sheet name="  REGISTROS DE HUESPEDES" sheetId="1" r:id="rId5"/>
    <sheet name="Caja 01" sheetId="7" r:id="rId6"/>
    <sheet name="Caja 02" sheetId="8" r:id="rId7"/>
    <sheet name="Consultas" sheetId="4" r:id="rId8"/>
    <sheet name="Ocupabilidad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8" l="1"/>
  <c r="A39" i="8"/>
  <c r="G142" i="8"/>
  <c r="H142" i="8"/>
  <c r="E112" i="8" l="1"/>
  <c r="A112" i="8"/>
  <c r="H99" i="7"/>
  <c r="A99" i="7"/>
  <c r="A23" i="7" l="1"/>
  <c r="H23" i="7"/>
  <c r="K122" i="7"/>
  <c r="J122" i="7"/>
  <c r="F674" i="3" l="1"/>
  <c r="F673" i="3" l="1"/>
  <c r="A121" i="7"/>
  <c r="H121" i="7"/>
  <c r="A120" i="7"/>
  <c r="H120" i="7"/>
  <c r="F672" i="3"/>
  <c r="F671" i="3"/>
  <c r="A119" i="7"/>
  <c r="H119" i="7"/>
  <c r="A118" i="7"/>
  <c r="H118" i="7"/>
  <c r="F670" i="3"/>
  <c r="A117" i="7" l="1"/>
  <c r="H117" i="7"/>
  <c r="A116" i="7"/>
  <c r="H116" i="7"/>
  <c r="A115" i="7"/>
  <c r="H115" i="7"/>
  <c r="A114" i="7"/>
  <c r="H114" i="7"/>
  <c r="F669" i="3"/>
  <c r="A113" i="7"/>
  <c r="H113" i="7"/>
  <c r="A112" i="7"/>
  <c r="H112" i="7"/>
  <c r="A111" i="7"/>
  <c r="H111" i="7"/>
  <c r="F667" i="3" l="1"/>
  <c r="B109" i="7"/>
  <c r="A109" i="7" s="1"/>
  <c r="H109" i="7"/>
  <c r="B107" i="7"/>
  <c r="A107" i="7" s="1"/>
  <c r="H107" i="7"/>
  <c r="B105" i="7"/>
  <c r="A105" i="7" s="1"/>
  <c r="H105" i="7"/>
  <c r="A110" i="7" l="1"/>
  <c r="H110" i="7"/>
  <c r="B108" i="7"/>
  <c r="A108" i="7" s="1"/>
  <c r="H108" i="7"/>
  <c r="C5" i="4"/>
  <c r="C4" i="4"/>
  <c r="F666" i="3"/>
  <c r="F665" i="3"/>
  <c r="F664" i="3"/>
  <c r="F663" i="3"/>
  <c r="F662" i="3"/>
  <c r="F661" i="3"/>
  <c r="C92" i="1" l="1"/>
  <c r="B91" i="7"/>
  <c r="A91" i="7" s="1"/>
  <c r="H91" i="7"/>
  <c r="F660" i="3"/>
  <c r="F659" i="3"/>
  <c r="F658" i="3" l="1"/>
  <c r="F657" i="3"/>
  <c r="F656" i="3"/>
  <c r="O68" i="1" l="1"/>
  <c r="M78" i="1"/>
  <c r="F655" i="3"/>
  <c r="F654" i="3"/>
  <c r="F653" i="3"/>
  <c r="F652" i="3"/>
  <c r="F651" i="3"/>
  <c r="F650" i="3" l="1"/>
  <c r="O63" i="1" l="1"/>
  <c r="O64" i="1"/>
  <c r="F649" i="3"/>
  <c r="F648" i="3"/>
  <c r="F647" i="3"/>
  <c r="F646" i="3"/>
  <c r="F645" i="3"/>
  <c r="F644" i="3"/>
  <c r="C53" i="1"/>
  <c r="F643" i="3" l="1"/>
  <c r="F642" i="3"/>
  <c r="F639" i="3" l="1"/>
  <c r="F638" i="3"/>
  <c r="F637" i="3"/>
  <c r="F636" i="3"/>
  <c r="A29" i="7"/>
  <c r="H29" i="7"/>
  <c r="A28" i="7"/>
  <c r="H28" i="7"/>
  <c r="A27" i="7"/>
  <c r="H27" i="7"/>
  <c r="F635" i="3"/>
  <c r="F634" i="3"/>
  <c r="F633" i="3"/>
  <c r="F632" i="3"/>
  <c r="F631" i="3"/>
  <c r="F630" i="3"/>
  <c r="F629" i="3"/>
  <c r="F628" i="3"/>
  <c r="F627" i="3"/>
  <c r="F625" i="3"/>
  <c r="F624" i="3"/>
  <c r="F623" i="3" l="1"/>
  <c r="F622" i="3"/>
  <c r="F621" i="3"/>
  <c r="F620" i="3"/>
  <c r="F619" i="3"/>
  <c r="E9" i="8" l="1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4" i="7"/>
  <c r="H25" i="7"/>
  <c r="H26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2" i="7"/>
  <c r="H93" i="7"/>
  <c r="H94" i="7"/>
  <c r="H95" i="7"/>
  <c r="H96" i="7"/>
  <c r="H97" i="7"/>
  <c r="H98" i="7"/>
  <c r="H100" i="7"/>
  <c r="H101" i="7"/>
  <c r="H102" i="7"/>
  <c r="H103" i="7"/>
  <c r="H104" i="7"/>
  <c r="H106" i="7"/>
  <c r="O17" i="1"/>
  <c r="O18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5" i="1"/>
  <c r="O66" i="1"/>
  <c r="O67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14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50" i="1"/>
  <c r="D50" i="1"/>
  <c r="E60" i="1"/>
  <c r="D60" i="1"/>
  <c r="E59" i="1"/>
  <c r="D59" i="1"/>
  <c r="E77" i="1"/>
  <c r="D86" i="1"/>
  <c r="D123" i="1"/>
  <c r="D122" i="1"/>
  <c r="C12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E8" i="8"/>
  <c r="E7" i="8"/>
  <c r="H7" i="7"/>
  <c r="F617" i="3"/>
  <c r="F616" i="3"/>
  <c r="A106" i="7"/>
  <c r="F615" i="3"/>
  <c r="A104" i="7"/>
  <c r="F614" i="3"/>
  <c r="A103" i="7"/>
  <c r="A102" i="7" l="1"/>
  <c r="F613" i="3"/>
  <c r="A101" i="7"/>
  <c r="A100" i="7"/>
  <c r="A98" i="7"/>
  <c r="F612" i="3"/>
  <c r="F611" i="3"/>
  <c r="A97" i="7"/>
  <c r="A96" i="7"/>
  <c r="A95" i="7"/>
  <c r="F610" i="3"/>
  <c r="A94" i="7"/>
  <c r="F609" i="3"/>
  <c r="A93" i="7"/>
  <c r="A92" i="7"/>
  <c r="A90" i="7"/>
  <c r="F608" i="3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C140" i="1"/>
  <c r="C141" i="1"/>
  <c r="C142" i="1"/>
  <c r="C143" i="1"/>
  <c r="C144" i="1"/>
  <c r="C145" i="1"/>
  <c r="C146" i="1"/>
  <c r="C147" i="1"/>
  <c r="C148" i="1"/>
  <c r="D140" i="1"/>
  <c r="D141" i="1"/>
  <c r="D142" i="1"/>
  <c r="D143" i="1"/>
  <c r="D144" i="1"/>
  <c r="D145" i="1"/>
  <c r="D146" i="1"/>
  <c r="D147" i="1"/>
  <c r="D148" i="1"/>
  <c r="E140" i="1"/>
  <c r="E141" i="1"/>
  <c r="E142" i="1"/>
  <c r="E143" i="1"/>
  <c r="E144" i="1"/>
  <c r="E145" i="1"/>
  <c r="E146" i="1"/>
  <c r="E147" i="1"/>
  <c r="E148" i="1"/>
  <c r="M140" i="1"/>
  <c r="M141" i="1"/>
  <c r="M142" i="1"/>
  <c r="M143" i="1"/>
  <c r="M144" i="1"/>
  <c r="M145" i="1"/>
  <c r="M146" i="1"/>
  <c r="M147" i="1"/>
  <c r="M148" i="1"/>
  <c r="C139" i="1"/>
  <c r="D139" i="1"/>
  <c r="E139" i="1"/>
  <c r="M139" i="1"/>
  <c r="C138" i="1"/>
  <c r="D138" i="1"/>
  <c r="E138" i="1"/>
  <c r="M138" i="1"/>
  <c r="C137" i="1"/>
  <c r="D137" i="1"/>
  <c r="E137" i="1"/>
  <c r="M137" i="1"/>
  <c r="C136" i="1"/>
  <c r="D136" i="1"/>
  <c r="E136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A89" i="7"/>
  <c r="A88" i="7"/>
  <c r="F607" i="3"/>
  <c r="A87" i="7"/>
  <c r="A86" i="7"/>
  <c r="A85" i="7"/>
  <c r="A84" i="7"/>
  <c r="A141" i="8"/>
  <c r="A140" i="8"/>
  <c r="A139" i="8"/>
  <c r="A138" i="8"/>
  <c r="A83" i="7"/>
  <c r="F606" i="3"/>
  <c r="A137" i="8"/>
  <c r="M89" i="1"/>
  <c r="A82" i="7"/>
  <c r="A81" i="7"/>
  <c r="F605" i="3"/>
  <c r="A80" i="7"/>
  <c r="A136" i="8"/>
  <c r="D90" i="1"/>
  <c r="E90" i="1"/>
  <c r="A135" i="8"/>
  <c r="A79" i="7"/>
  <c r="A134" i="8"/>
  <c r="F604" i="3"/>
  <c r="A78" i="7"/>
  <c r="M88" i="1"/>
  <c r="M87" i="1"/>
  <c r="M86" i="1"/>
  <c r="M85" i="1"/>
  <c r="M84" i="1"/>
  <c r="M83" i="1"/>
  <c r="M82" i="1"/>
  <c r="M81" i="1"/>
  <c r="M80" i="1"/>
  <c r="M79" i="1"/>
  <c r="M77" i="1"/>
  <c r="M12" i="1"/>
  <c r="M11" i="1"/>
  <c r="M10" i="1"/>
  <c r="M9" i="1"/>
  <c r="M8" i="1"/>
  <c r="M7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76" i="1"/>
  <c r="A133" i="8"/>
  <c r="A77" i="7"/>
  <c r="A76" i="7"/>
  <c r="A132" i="8"/>
  <c r="A131" i="8"/>
  <c r="A75" i="7"/>
  <c r="A74" i="7"/>
  <c r="A73" i="7"/>
  <c r="A130" i="8"/>
  <c r="A72" i="7"/>
  <c r="A71" i="7"/>
  <c r="A129" i="8"/>
  <c r="A70" i="7"/>
  <c r="A69" i="7"/>
  <c r="A128" i="8" l="1"/>
  <c r="A68" i="7"/>
  <c r="F602" i="3"/>
  <c r="A127" i="8"/>
  <c r="A126" i="8"/>
  <c r="A125" i="8"/>
  <c r="A124" i="8"/>
  <c r="A123" i="8"/>
  <c r="A122" i="8"/>
  <c r="A67" i="7"/>
  <c r="A121" i="8" l="1"/>
  <c r="A120" i="8"/>
  <c r="A66" i="7"/>
  <c r="A119" i="8"/>
  <c r="A65" i="7"/>
  <c r="A118" i="8"/>
  <c r="A117" i="8"/>
  <c r="A116" i="8"/>
  <c r="A115" i="8"/>
  <c r="A114" i="8"/>
  <c r="A113" i="8"/>
  <c r="A64" i="7"/>
  <c r="A63" i="7"/>
  <c r="F600" i="3"/>
  <c r="F599" i="3"/>
  <c r="A111" i="8"/>
  <c r="F598" i="3"/>
  <c r="A110" i="8"/>
  <c r="A109" i="8"/>
  <c r="A62" i="7"/>
  <c r="A108" i="8"/>
  <c r="F597" i="3"/>
  <c r="A107" i="8"/>
  <c r="A106" i="8"/>
  <c r="A105" i="8"/>
  <c r="A61" i="7"/>
  <c r="A60" i="7"/>
  <c r="A104" i="8"/>
  <c r="A103" i="8"/>
  <c r="A59" i="7"/>
  <c r="A58" i="7"/>
  <c r="A102" i="8"/>
  <c r="A57" i="7"/>
  <c r="A56" i="7"/>
  <c r="A55" i="7"/>
  <c r="A101" i="8"/>
  <c r="A100" i="8"/>
  <c r="A54" i="7"/>
  <c r="A53" i="7" l="1"/>
  <c r="A99" i="8"/>
  <c r="A52" i="7"/>
  <c r="A98" i="8"/>
  <c r="A97" i="8"/>
  <c r="F594" i="3" l="1"/>
  <c r="A96" i="8"/>
  <c r="A51" i="7"/>
  <c r="A95" i="8"/>
  <c r="A50" i="7"/>
  <c r="A49" i="7"/>
  <c r="A94" i="8"/>
  <c r="A93" i="8"/>
  <c r="A92" i="8"/>
  <c r="A48" i="7"/>
  <c r="A47" i="7"/>
  <c r="A91" i="8"/>
  <c r="A90" i="8"/>
  <c r="A89" i="8"/>
  <c r="A46" i="7"/>
  <c r="A45" i="7"/>
  <c r="A88" i="8"/>
  <c r="A87" i="8"/>
  <c r="F593" i="3"/>
  <c r="F592" i="3"/>
  <c r="A44" i="7"/>
  <c r="A86" i="8"/>
  <c r="A85" i="8" l="1"/>
  <c r="A84" i="8"/>
  <c r="A83" i="8"/>
  <c r="F591" i="3"/>
  <c r="A82" i="8" l="1"/>
  <c r="A81" i="8"/>
  <c r="A80" i="8"/>
  <c r="A79" i="8" l="1"/>
  <c r="F590" i="3"/>
  <c r="F589" i="3"/>
  <c r="A78" i="8"/>
  <c r="A77" i="8"/>
  <c r="A76" i="8"/>
  <c r="F588" i="3"/>
  <c r="A75" i="8"/>
  <c r="A74" i="8"/>
  <c r="A73" i="8"/>
  <c r="A72" i="8"/>
  <c r="A71" i="8"/>
  <c r="A70" i="8"/>
  <c r="A69" i="8"/>
  <c r="A37" i="7"/>
  <c r="A38" i="7"/>
  <c r="A39" i="7"/>
  <c r="A40" i="7"/>
  <c r="A41" i="7"/>
  <c r="A42" i="7"/>
  <c r="A43" i="7"/>
  <c r="A36" i="7"/>
  <c r="A68" i="8"/>
  <c r="A67" i="8"/>
  <c r="A66" i="8"/>
  <c r="A65" i="8"/>
  <c r="A64" i="8"/>
  <c r="A63" i="8"/>
  <c r="A62" i="8"/>
  <c r="A61" i="8"/>
  <c r="A57" i="8"/>
  <c r="A58" i="8"/>
  <c r="A59" i="8"/>
  <c r="A60" i="8"/>
  <c r="A55" i="8"/>
  <c r="A56" i="8"/>
  <c r="A53" i="8"/>
  <c r="A54" i="8"/>
  <c r="A35" i="7"/>
  <c r="A34" i="7"/>
  <c r="A52" i="8"/>
  <c r="A51" i="8" l="1"/>
  <c r="A50" i="8"/>
  <c r="A49" i="8"/>
  <c r="A48" i="8"/>
  <c r="A47" i="8"/>
  <c r="A46" i="8"/>
  <c r="A45" i="8"/>
  <c r="A44" i="8"/>
  <c r="A43" i="8"/>
  <c r="A33" i="7"/>
  <c r="A42" i="8"/>
  <c r="A41" i="8"/>
  <c r="A40" i="8"/>
  <c r="A38" i="8"/>
  <c r="A37" i="8"/>
  <c r="A36" i="8"/>
  <c r="A35" i="8" l="1"/>
  <c r="F586" i="3"/>
  <c r="A34" i="8"/>
  <c r="A32" i="7"/>
  <c r="A31" i="7"/>
  <c r="A30" i="7"/>
  <c r="A33" i="8"/>
  <c r="A26" i="7"/>
  <c r="A32" i="8" l="1"/>
  <c r="A31" i="8"/>
  <c r="A25" i="7"/>
  <c r="A30" i="8" l="1"/>
  <c r="F585" i="3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D20" i="1"/>
  <c r="D49" i="1"/>
  <c r="D51" i="1"/>
  <c r="D52" i="1"/>
  <c r="D53" i="1"/>
  <c r="D54" i="1"/>
  <c r="D55" i="1"/>
  <c r="D56" i="1"/>
  <c r="D57" i="1"/>
  <c r="D58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5" i="1"/>
  <c r="D76" i="1"/>
  <c r="D77" i="1"/>
  <c r="D78" i="1"/>
  <c r="D80" i="1"/>
  <c r="D81" i="1"/>
  <c r="D82" i="1"/>
  <c r="D83" i="1"/>
  <c r="D84" i="1"/>
  <c r="D85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E20" i="1"/>
  <c r="E49" i="1"/>
  <c r="E51" i="1"/>
  <c r="E52" i="1"/>
  <c r="E53" i="1"/>
  <c r="E54" i="1"/>
  <c r="E55" i="1"/>
  <c r="E56" i="1"/>
  <c r="E57" i="1"/>
  <c r="E58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8" i="1"/>
  <c r="E80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D19" i="1"/>
  <c r="E19" i="1"/>
  <c r="A24" i="7"/>
  <c r="A29" i="8"/>
  <c r="A28" i="8"/>
  <c r="A27" i="8"/>
  <c r="A26" i="8"/>
  <c r="A22" i="7" l="1"/>
  <c r="E14" i="1"/>
  <c r="D14" i="1"/>
  <c r="D18" i="1"/>
  <c r="E18" i="1"/>
  <c r="A25" i="8" l="1"/>
  <c r="A24" i="8"/>
  <c r="A23" i="8"/>
  <c r="A22" i="8"/>
  <c r="F584" i="3"/>
  <c r="D17" i="1"/>
  <c r="E17" i="1"/>
  <c r="G7" i="4"/>
  <c r="D16" i="1" l="1"/>
  <c r="E16" i="1"/>
  <c r="O16" i="1"/>
  <c r="A21" i="8" l="1"/>
  <c r="A20" i="8"/>
  <c r="D15" i="1"/>
  <c r="O15" i="1"/>
  <c r="A21" i="7"/>
  <c r="A19" i="8"/>
  <c r="A20" i="7" l="1"/>
  <c r="A19" i="7"/>
  <c r="A16" i="8" l="1"/>
  <c r="A15" i="8"/>
  <c r="A14" i="8"/>
  <c r="A18" i="8"/>
  <c r="A10" i="7"/>
  <c r="A17" i="8"/>
  <c r="A18" i="7"/>
  <c r="A17" i="7"/>
  <c r="A16" i="7"/>
  <c r="A15" i="7"/>
  <c r="A14" i="7"/>
  <c r="A13" i="7"/>
  <c r="A12" i="7"/>
  <c r="D13" i="1"/>
  <c r="E13" i="1"/>
  <c r="O13" i="1"/>
  <c r="F582" i="3"/>
  <c r="A11" i="7" l="1"/>
  <c r="A13" i="8" l="1"/>
  <c r="A12" i="8"/>
  <c r="E7" i="1"/>
  <c r="E8" i="1"/>
  <c r="E9" i="1"/>
  <c r="E10" i="1"/>
  <c r="E11" i="1"/>
  <c r="E12" i="1"/>
  <c r="D7" i="1"/>
  <c r="D8" i="1"/>
  <c r="D9" i="1"/>
  <c r="D10" i="1"/>
  <c r="D11" i="1"/>
  <c r="D12" i="1"/>
  <c r="C7" i="1"/>
  <c r="O12" i="1"/>
  <c r="O11" i="1"/>
  <c r="A9" i="7" l="1"/>
  <c r="A9" i="8"/>
  <c r="A10" i="8"/>
  <c r="A11" i="8"/>
  <c r="F576" i="3" l="1"/>
  <c r="F574" i="3"/>
  <c r="F575" i="3"/>
  <c r="F578" i="3"/>
  <c r="F573" i="3"/>
  <c r="F572" i="3"/>
  <c r="F571" i="3" l="1"/>
  <c r="A7" i="7"/>
  <c r="A8" i="7"/>
  <c r="F570" i="3"/>
  <c r="F564" i="3" l="1"/>
  <c r="F565" i="3"/>
  <c r="F566" i="3"/>
  <c r="F567" i="3"/>
  <c r="F568" i="3"/>
  <c r="F569" i="3"/>
  <c r="A7" i="8"/>
  <c r="A8" i="8"/>
  <c r="F503" i="3" l="1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A6" i="8" l="1"/>
  <c r="A6" i="7" l="1"/>
  <c r="F502" i="3" l="1"/>
  <c r="F501" i="3" l="1"/>
  <c r="F500" i="3"/>
  <c r="F499" i="3"/>
  <c r="F498" i="3"/>
  <c r="F497" i="3"/>
  <c r="F496" i="3"/>
  <c r="F495" i="3"/>
  <c r="F494" i="3" l="1"/>
  <c r="F493" i="3" l="1"/>
  <c r="F491" i="3" l="1"/>
  <c r="F490" i="3"/>
  <c r="F489" i="3"/>
  <c r="F487" i="3"/>
  <c r="F484" i="3" l="1"/>
  <c r="F483" i="3"/>
  <c r="F482" i="3"/>
  <c r="F481" i="3" l="1"/>
  <c r="F480" i="3"/>
  <c r="F479" i="3"/>
  <c r="F477" i="3"/>
  <c r="F476" i="3"/>
  <c r="F475" i="3"/>
  <c r="F471" i="3" l="1"/>
  <c r="F470" i="3"/>
  <c r="F469" i="3"/>
  <c r="F468" i="3"/>
  <c r="F467" i="3" l="1"/>
  <c r="F466" i="3" l="1"/>
  <c r="F465" i="3"/>
  <c r="F464" i="3"/>
  <c r="F462" i="3"/>
  <c r="F463" i="3"/>
  <c r="F461" i="3" l="1"/>
  <c r="F460" i="3" l="1"/>
  <c r="F459" i="3" l="1"/>
  <c r="F457" i="3" l="1"/>
  <c r="F456" i="3"/>
  <c r="F455" i="3"/>
  <c r="F454" i="3"/>
  <c r="F453" i="3" l="1"/>
  <c r="AC39" i="10" l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F36" i="10"/>
  <c r="AI36" i="10" s="1"/>
  <c r="AE36" i="10"/>
  <c r="AH36" i="10" s="1"/>
  <c r="AF35" i="10"/>
  <c r="AI35" i="10" s="1"/>
  <c r="AE35" i="10"/>
  <c r="AH35" i="10" s="1"/>
  <c r="AF34" i="10"/>
  <c r="AI34" i="10" s="1"/>
  <c r="AE34" i="10"/>
  <c r="AH34" i="10" s="1"/>
  <c r="AF33" i="10"/>
  <c r="AI33" i="10" s="1"/>
  <c r="AE33" i="10"/>
  <c r="AH33" i="10" s="1"/>
  <c r="AF32" i="10"/>
  <c r="AI32" i="10" s="1"/>
  <c r="AE32" i="10"/>
  <c r="AH32" i="10" s="1"/>
  <c r="AF31" i="10"/>
  <c r="AI31" i="10" s="1"/>
  <c r="AE31" i="10"/>
  <c r="AH31" i="10" s="1"/>
  <c r="AF30" i="10"/>
  <c r="AI30" i="10" s="1"/>
  <c r="AE30" i="10"/>
  <c r="AH30" i="10" s="1"/>
  <c r="AF29" i="10"/>
  <c r="AI29" i="10" s="1"/>
  <c r="AE29" i="10"/>
  <c r="AH29" i="10" s="1"/>
  <c r="AF28" i="10"/>
  <c r="AI28" i="10" s="1"/>
  <c r="AE28" i="10"/>
  <c r="AH28" i="10" s="1"/>
  <c r="AF27" i="10"/>
  <c r="AI27" i="10" s="1"/>
  <c r="AE27" i="10"/>
  <c r="AH27" i="10" s="1"/>
  <c r="AF26" i="10"/>
  <c r="AI26" i="10" s="1"/>
  <c r="AE26" i="10"/>
  <c r="AH26" i="10" s="1"/>
  <c r="AF25" i="10"/>
  <c r="AI25" i="10" s="1"/>
  <c r="AE25" i="10"/>
  <c r="AH25" i="10" s="1"/>
  <c r="AF24" i="10"/>
  <c r="AI24" i="10" s="1"/>
  <c r="AE24" i="10"/>
  <c r="AH24" i="10" s="1"/>
  <c r="AF23" i="10"/>
  <c r="AI23" i="10" s="1"/>
  <c r="AE23" i="10"/>
  <c r="AH23" i="10" s="1"/>
  <c r="AF22" i="10"/>
  <c r="AI22" i="10" s="1"/>
  <c r="AE22" i="10"/>
  <c r="AH22" i="10" s="1"/>
  <c r="AF21" i="10"/>
  <c r="AI21" i="10" s="1"/>
  <c r="AE21" i="10"/>
  <c r="AH21" i="10" s="1"/>
  <c r="AF20" i="10"/>
  <c r="AI20" i="10" s="1"/>
  <c r="AE20" i="10"/>
  <c r="AH20" i="10" s="1"/>
  <c r="AF19" i="10"/>
  <c r="AI19" i="10" s="1"/>
  <c r="AE19" i="10"/>
  <c r="AH19" i="10" s="1"/>
  <c r="AF18" i="10"/>
  <c r="AI18" i="10" s="1"/>
  <c r="AE18" i="10"/>
  <c r="AH18" i="10" s="1"/>
  <c r="AF17" i="10"/>
  <c r="AI17" i="10" s="1"/>
  <c r="AE17" i="10"/>
  <c r="AH17" i="10" s="1"/>
  <c r="AF16" i="10"/>
  <c r="AI16" i="10" s="1"/>
  <c r="AE16" i="10"/>
  <c r="AH16" i="10" s="1"/>
  <c r="AF15" i="10"/>
  <c r="AI15" i="10" s="1"/>
  <c r="AE15" i="10"/>
  <c r="AH15" i="10" s="1"/>
  <c r="AF14" i="10"/>
  <c r="AI14" i="10" s="1"/>
  <c r="AE14" i="10"/>
  <c r="AH14" i="10" s="1"/>
  <c r="AF13" i="10"/>
  <c r="AI13" i="10" s="1"/>
  <c r="AE13" i="10"/>
  <c r="AH13" i="10" s="1"/>
  <c r="AF12" i="10"/>
  <c r="AI12" i="10" s="1"/>
  <c r="AE12" i="10"/>
  <c r="AH12" i="10" s="1"/>
  <c r="AF11" i="10"/>
  <c r="AI11" i="10" s="1"/>
  <c r="AE11" i="10"/>
  <c r="AH11" i="10" s="1"/>
  <c r="AF10" i="10"/>
  <c r="AI10" i="10" s="1"/>
  <c r="AE10" i="10"/>
  <c r="AH10" i="10" s="1"/>
  <c r="AF9" i="10"/>
  <c r="AI9" i="10" s="1"/>
  <c r="AE9" i="10"/>
  <c r="AH9" i="10" s="1"/>
  <c r="AF8" i="10"/>
  <c r="AI8" i="10" s="1"/>
  <c r="AE8" i="10"/>
  <c r="AH8" i="10" s="1"/>
  <c r="AF7" i="10"/>
  <c r="AI7" i="10" s="1"/>
  <c r="AE7" i="10"/>
  <c r="AH7" i="10" s="1"/>
  <c r="AF6" i="10"/>
  <c r="AE6" i="10"/>
  <c r="AH6" i="10" s="1"/>
  <c r="AF38" i="10" l="1"/>
  <c r="AI38" i="10" s="1"/>
  <c r="AI6" i="10"/>
  <c r="AE38" i="10"/>
  <c r="AH38" i="10" s="1"/>
  <c r="F442" i="3"/>
  <c r="F443" i="3"/>
  <c r="F444" i="3"/>
  <c r="F445" i="3"/>
  <c r="F446" i="3"/>
  <c r="F447" i="3"/>
  <c r="F448" i="3"/>
  <c r="F449" i="3"/>
  <c r="F450" i="3"/>
  <c r="F451" i="3"/>
  <c r="F452" i="3"/>
  <c r="F441" i="3" l="1"/>
  <c r="F440" i="3"/>
  <c r="F439" i="3"/>
  <c r="F19" i="4"/>
  <c r="F21" i="4" s="1"/>
  <c r="F23" i="4" s="1"/>
  <c r="F11" i="4"/>
  <c r="F12" i="4" s="1"/>
  <c r="E6" i="8"/>
  <c r="H6" i="7"/>
  <c r="F433" i="3" l="1"/>
  <c r="F436" i="3"/>
  <c r="F437" i="3"/>
  <c r="F438" i="3"/>
  <c r="F432" i="3"/>
  <c r="F431" i="3"/>
  <c r="F430" i="3"/>
  <c r="F429" i="3"/>
  <c r="F428" i="3"/>
  <c r="F427" i="3"/>
  <c r="F426" i="3" l="1"/>
  <c r="F425" i="3"/>
  <c r="F424" i="3"/>
  <c r="F423" i="3"/>
  <c r="F422" i="3" l="1"/>
  <c r="F421" i="3"/>
  <c r="F420" i="3"/>
  <c r="F419" i="3"/>
  <c r="F418" i="3"/>
  <c r="F417" i="3"/>
  <c r="F416" i="3" l="1"/>
  <c r="F415" i="3" l="1"/>
  <c r="F414" i="3"/>
  <c r="F413" i="3" l="1"/>
  <c r="F412" i="3"/>
  <c r="F410" i="3" l="1"/>
  <c r="F409" i="3"/>
  <c r="F408" i="3" l="1"/>
  <c r="F407" i="3"/>
  <c r="F406" i="3" l="1"/>
  <c r="F405" i="3" l="1"/>
  <c r="F403" i="3" l="1"/>
  <c r="C7" i="4" l="1"/>
  <c r="F402" i="3" l="1"/>
  <c r="O10" i="1"/>
  <c r="I7" i="8" l="1"/>
  <c r="I8" i="8" s="1"/>
  <c r="I9" i="8" s="1"/>
  <c r="I10" i="8" s="1"/>
  <c r="I11" i="8" s="1"/>
  <c r="I12" i="8" s="1"/>
  <c r="I13" i="8" s="1"/>
  <c r="I14" i="8" l="1"/>
  <c r="I15" i="8" s="1"/>
  <c r="I16" i="8" s="1"/>
  <c r="I17" i="8" s="1"/>
  <c r="I18" i="8" s="1"/>
  <c r="L7" i="7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I19" i="8" l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O9" i="1"/>
  <c r="O8" i="1"/>
  <c r="F401" i="3"/>
  <c r="F400" i="3"/>
  <c r="F399" i="3"/>
  <c r="I38" i="8" l="1"/>
  <c r="F398" i="3"/>
  <c r="F397" i="3"/>
  <c r="F396" i="3"/>
  <c r="F395" i="3"/>
  <c r="F394" i="3"/>
  <c r="I40" i="8" l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39" i="8"/>
  <c r="F393" i="3"/>
  <c r="O7" i="1"/>
  <c r="I52" i="8" l="1"/>
  <c r="I53" i="8" s="1"/>
  <c r="I54" i="8" s="1"/>
  <c r="I55" i="8" s="1"/>
  <c r="I56" i="8" s="1"/>
  <c r="I57" i="8" s="1"/>
  <c r="I58" i="8" s="1"/>
  <c r="F391" i="3"/>
  <c r="I59" i="8" l="1"/>
  <c r="I60" i="8" s="1"/>
  <c r="I61" i="8" s="1"/>
  <c r="I62" i="8" s="1"/>
  <c r="I63" i="8" s="1"/>
  <c r="I64" i="8" s="1"/>
  <c r="F389" i="3"/>
  <c r="F388" i="3"/>
  <c r="F387" i="3"/>
  <c r="F386" i="3"/>
  <c r="F385" i="3"/>
  <c r="F384" i="3"/>
  <c r="F383" i="3"/>
  <c r="F382" i="3"/>
  <c r="F381" i="3"/>
  <c r="I65" i="8" l="1"/>
  <c r="I66" i="8" s="1"/>
  <c r="F380" i="3"/>
  <c r="I67" i="8" l="1"/>
  <c r="I68" i="8" s="1"/>
  <c r="F378" i="3"/>
  <c r="I69" i="8" l="1"/>
  <c r="I70" i="8" s="1"/>
  <c r="I71" i="8" s="1"/>
  <c r="F377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I72" i="8" l="1"/>
  <c r="I73" i="8" s="1"/>
  <c r="I74" i="8" s="1"/>
  <c r="I75" i="8" s="1"/>
  <c r="I76" i="8" s="1"/>
  <c r="I77" i="8" s="1"/>
  <c r="I78" i="8" s="1"/>
  <c r="F361" i="3"/>
  <c r="F360" i="3"/>
  <c r="F359" i="3"/>
  <c r="F358" i="3"/>
  <c r="I79" i="8" l="1"/>
  <c r="I80" i="8" s="1"/>
  <c r="I81" i="8" s="1"/>
  <c r="I82" i="8" s="1"/>
  <c r="I83" i="8" s="1"/>
  <c r="I84" i="8" s="1"/>
  <c r="I85" i="8" s="1"/>
  <c r="I86" i="8" s="1"/>
  <c r="I87" i="8" s="1"/>
  <c r="F357" i="3"/>
  <c r="F356" i="3"/>
  <c r="I88" i="8" l="1"/>
  <c r="I89" i="8" s="1"/>
  <c r="I90" i="8" s="1"/>
  <c r="I91" i="8" s="1"/>
  <c r="I92" i="8" s="1"/>
  <c r="I93" i="8" s="1"/>
  <c r="I94" i="8" s="1"/>
  <c r="I95" i="8" s="1"/>
  <c r="F355" i="3"/>
  <c r="I96" i="8" l="1"/>
  <c r="I97" i="8" s="1"/>
  <c r="F354" i="3"/>
  <c r="F353" i="3"/>
  <c r="F352" i="3"/>
  <c r="F351" i="3"/>
  <c r="I98" i="8" l="1"/>
  <c r="I99" i="8" s="1"/>
  <c r="I100" i="8" s="1"/>
  <c r="F350" i="3"/>
  <c r="I101" i="8" l="1"/>
  <c r="I102" i="8" s="1"/>
  <c r="I103" i="8" s="1"/>
  <c r="F349" i="3"/>
  <c r="F348" i="3"/>
  <c r="I104" i="8" l="1"/>
  <c r="I105" i="8" s="1"/>
  <c r="F14" i="3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C20" i="4"/>
  <c r="C19" i="4"/>
  <c r="C18" i="4"/>
  <c r="C17" i="4"/>
  <c r="C16" i="4"/>
  <c r="F7" i="4"/>
  <c r="F6" i="4"/>
  <c r="F4" i="4"/>
  <c r="F5" i="4" s="1"/>
  <c r="I106" i="8" l="1"/>
  <c r="I107" i="8" s="1"/>
  <c r="I108" i="8" s="1"/>
  <c r="I109" i="8" s="1"/>
  <c r="I110" i="8" s="1"/>
  <c r="I111" i="8" s="1"/>
  <c r="C6" i="4"/>
  <c r="C10" i="4"/>
  <c r="C8" i="4"/>
  <c r="C9" i="4"/>
  <c r="C74" i="1"/>
  <c r="E74" i="1"/>
  <c r="D74" i="1"/>
  <c r="I112" i="8" l="1"/>
  <c r="I113" i="8" s="1"/>
  <c r="I114" i="8" l="1"/>
  <c r="I115" i="8" s="1"/>
  <c r="I116" i="8" s="1"/>
  <c r="I117" i="8" s="1"/>
  <c r="I118" i="8" s="1"/>
  <c r="I119" i="8" s="1"/>
  <c r="I120" i="8" l="1"/>
  <c r="I121" i="8" s="1"/>
  <c r="I122" i="8" l="1"/>
  <c r="I123" i="8" s="1"/>
  <c r="I124" i="8" s="1"/>
  <c r="I125" i="8" s="1"/>
  <c r="I126" i="8" s="1"/>
  <c r="I127" i="8" l="1"/>
  <c r="I128" i="8" s="1"/>
  <c r="I129" i="8" s="1"/>
  <c r="I130" i="8" l="1"/>
  <c r="I131" i="8" s="1"/>
  <c r="I132" i="8" l="1"/>
  <c r="I133" i="8" s="1"/>
  <c r="I134" i="8" l="1"/>
  <c r="I135" i="8" s="1"/>
  <c r="I136" i="8" s="1"/>
  <c r="I137" i="8" l="1"/>
  <c r="I138" i="8" s="1"/>
  <c r="I139" i="8" s="1"/>
  <c r="I140" i="8" s="1"/>
  <c r="I141" i="8" s="1"/>
</calcChain>
</file>

<file path=xl/sharedStrings.xml><?xml version="1.0" encoding="utf-8"?>
<sst xmlns="http://schemas.openxmlformats.org/spreadsheetml/2006/main" count="7747" uniqueCount="2500">
  <si>
    <t>REGISTRO DE HUÉSPEDES</t>
  </si>
  <si>
    <t>HOTEL LOS COCOS</t>
  </si>
  <si>
    <t>NOMBRES Y APELLIDOS</t>
  </si>
  <si>
    <t>SEXO</t>
  </si>
  <si>
    <t>CHECK-IN</t>
  </si>
  <si>
    <t>TARIFA</t>
  </si>
  <si>
    <t>CHECK-OUT</t>
  </si>
  <si>
    <t>FECHA-IN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</si>
  <si>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</si>
  <si>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</si>
  <si>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</si>
  <si>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</si>
  <si>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</si>
  <si>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</si>
  <si>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</si>
  <si>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</si>
  <si>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</si>
  <si>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</si>
  <si>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</si>
  <si>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</si>
  <si>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</si>
  <si>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</si>
  <si>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</si>
  <si>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</si>
  <si>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</si>
  <si>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</si>
  <si>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</si>
  <si>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</si>
  <si>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</si>
  <si>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</si>
  <si>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</si>
  <si>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</si>
  <si>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</si>
  <si>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</si>
  <si>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</si>
  <si>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</si>
  <si>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</si>
  <si>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</si>
  <si>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</si>
  <si>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</si>
  <si>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</si>
  <si>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</si>
  <si>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</si>
  <si>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</si>
  <si>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</si>
  <si>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</si>
  <si>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</si>
  <si>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</si>
  <si>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</si>
  <si>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</si>
  <si>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</si>
  <si>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</si>
  <si>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</si>
  <si>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</si>
  <si>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</si>
  <si>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</si>
  <si>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</si>
  <si>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</si>
  <si>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</si>
  <si>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</si>
  <si>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</si>
  <si>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</si>
  <si>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</si>
  <si>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</si>
  <si>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</si>
  <si>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</si>
  <si>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</si>
  <si>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</si>
  <si>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</si>
  <si>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</si>
  <si>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</si>
  <si>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</si>
  <si>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</si>
  <si>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</si>
  <si>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</si>
  <si>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</si>
  <si>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</si>
  <si>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</si>
  <si>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</si>
  <si>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</si>
  <si>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</si>
  <si>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</si>
  <si>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</si>
  <si>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</si>
  <si>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</si>
  <si>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</si>
  <si>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</si>
  <si>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</si>
  <si>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</si>
  <si>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</si>
  <si>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</si>
  <si>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</si>
  <si>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</si>
  <si>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</si>
  <si>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</si>
  <si>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</si>
  <si>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</si>
  <si>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</si>
  <si>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</si>
  <si>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</si>
  <si>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</si>
  <si>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</si>
  <si>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</si>
  <si>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</si>
  <si>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</si>
  <si>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</si>
  <si>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</si>
  <si>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</si>
  <si>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</si>
  <si>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</si>
  <si>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</si>
  <si>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</si>
  <si>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</si>
  <si>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</si>
  <si>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</si>
  <si>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</si>
  <si>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</si>
  <si>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</si>
  <si>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</si>
  <si>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</si>
  <si>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</si>
  <si>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</si>
  <si>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</si>
  <si>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</si>
  <si>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</si>
  <si>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</si>
  <si>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</si>
  <si>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</si>
  <si>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</si>
  <si>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</si>
  <si>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</si>
  <si>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</si>
  <si>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</si>
  <si>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</si>
  <si>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</si>
  <si>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</si>
  <si>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</si>
  <si>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</si>
  <si>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</si>
  <si>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</si>
  <si>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</si>
  <si>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</si>
  <si>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</si>
  <si>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</si>
  <si>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</si>
  <si>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</si>
  <si>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</si>
  <si>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</si>
  <si>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</si>
  <si>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</si>
  <si>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</si>
  <si>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</si>
  <si>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</si>
  <si>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</si>
  <si>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</si>
  <si>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</si>
  <si>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</si>
  <si>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</si>
  <si>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</si>
  <si>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</si>
  <si>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</si>
  <si>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</si>
  <si>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</si>
  <si>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</si>
  <si>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</si>
  <si>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</si>
  <si>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</si>
  <si>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</si>
  <si>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</si>
  <si>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</si>
  <si>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</si>
  <si>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</si>
  <si>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</si>
  <si>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</si>
  <si>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</si>
  <si>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</si>
  <si>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</si>
  <si>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</si>
  <si>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</si>
  <si>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</si>
  <si>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</si>
  <si>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</si>
  <si>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</si>
  <si>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</si>
  <si>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</si>
  <si>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</si>
  <si>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</si>
  <si>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</si>
  <si>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</si>
  <si>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</si>
  <si>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</si>
  <si>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</si>
  <si>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</si>
  <si>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</si>
  <si>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</si>
  <si>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</si>
  <si>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</si>
  <si>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</si>
  <si>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</si>
  <si>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</si>
  <si>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</si>
  <si>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</si>
  <si>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</si>
  <si>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</si>
  <si>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</si>
  <si>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</si>
  <si>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</si>
  <si>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</si>
  <si>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</si>
  <si>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</si>
  <si>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</si>
  <si>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</si>
  <si>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</si>
  <si>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</si>
  <si>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</si>
  <si>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</si>
  <si>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</si>
  <si>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</si>
  <si>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</si>
  <si>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</si>
  <si>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</si>
  <si>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</si>
  <si>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</si>
  <si>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</si>
  <si>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</si>
  <si>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</si>
  <si>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</si>
  <si>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</si>
  <si>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</si>
  <si>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</si>
  <si>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</si>
  <si>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</si>
  <si>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</si>
  <si>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</si>
  <si>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</si>
  <si>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</si>
  <si>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</si>
  <si>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</si>
  <si>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</si>
  <si>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</si>
  <si>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</si>
  <si>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</si>
  <si>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</si>
  <si>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</si>
  <si>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</si>
  <si>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</si>
  <si>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</si>
  <si>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</si>
  <si>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</si>
  <si>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</si>
  <si>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</si>
  <si>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</si>
  <si>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</si>
  <si>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</si>
  <si>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</si>
  <si>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</si>
  <si>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</si>
  <si>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</si>
  <si>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</si>
  <si>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</si>
  <si>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</si>
  <si>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</si>
  <si>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</si>
  <si>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</si>
  <si>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</si>
  <si>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</si>
  <si>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</si>
  <si>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</si>
  <si>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</si>
  <si>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</si>
  <si>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</si>
  <si>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</si>
  <si>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</si>
  <si>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</si>
  <si>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</si>
  <si>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</si>
  <si>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</si>
  <si>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</si>
  <si>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</si>
  <si>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</si>
  <si>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</si>
  <si>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</si>
  <si>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</si>
  <si>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</si>
  <si>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</si>
  <si>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</si>
  <si>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</si>
  <si>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</si>
  <si>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</si>
  <si>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</si>
  <si>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</si>
  <si>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</si>
  <si>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</si>
  <si>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</si>
  <si>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</si>
  <si>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</si>
  <si>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</si>
  <si>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</si>
  <si>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</si>
  <si>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</si>
  <si>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</si>
  <si>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</si>
  <si>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</si>
  <si>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</si>
  <si>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</si>
  <si>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</si>
  <si>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</si>
  <si>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</si>
  <si>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</si>
  <si>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</si>
  <si>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</si>
  <si>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</si>
  <si>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</si>
  <si>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</si>
  <si>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</si>
  <si>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</si>
  <si>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</si>
  <si>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</si>
  <si>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</si>
  <si>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</si>
  <si>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</si>
  <si>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</si>
  <si>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</si>
  <si>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</si>
  <si>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</si>
  <si>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</si>
  <si>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</si>
  <si>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</si>
  <si>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</si>
  <si>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</si>
  <si>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</si>
  <si>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</si>
  <si>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</si>
  <si>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</si>
  <si>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</si>
  <si>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</si>
  <si>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</si>
  <si>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</si>
  <si>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</si>
  <si>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</si>
  <si>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</si>
  <si>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</si>
  <si>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</si>
  <si>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</si>
  <si>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</si>
  <si>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</si>
  <si>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</si>
  <si>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</si>
  <si>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</si>
  <si>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</si>
  <si>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</si>
  <si>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</si>
  <si>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</si>
  <si>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</si>
  <si>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</si>
  <si>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</si>
  <si>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</si>
  <si>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</si>
  <si>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</si>
  <si>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</si>
  <si>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</si>
  <si>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</si>
  <si>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</si>
  <si>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</si>
  <si>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</si>
  <si>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</si>
  <si>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</si>
  <si>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</si>
  <si>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</si>
  <si>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</si>
  <si>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</si>
  <si>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</si>
  <si>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</si>
  <si>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</si>
  <si>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</si>
  <si>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</si>
  <si>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</si>
  <si>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</si>
  <si>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</si>
  <si>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</si>
  <si>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</si>
  <si>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</si>
  <si>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</si>
  <si>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</si>
  <si>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</si>
  <si>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</si>
  <si>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</si>
  <si>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</si>
  <si>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</si>
  <si>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</si>
  <si>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</si>
  <si>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</si>
  <si>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</si>
  <si>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</si>
  <si>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</si>
  <si>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</si>
  <si>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</si>
  <si>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</si>
  <si>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</si>
  <si>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</si>
  <si>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</si>
  <si>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</si>
  <si>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</si>
  <si>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</si>
  <si>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</si>
  <si>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</si>
  <si>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</si>
  <si>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</si>
  <si>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</si>
  <si>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</si>
  <si>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</si>
  <si>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</si>
  <si>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</si>
  <si>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</si>
  <si>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</si>
  <si>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</si>
  <si>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</si>
  <si>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</si>
  <si>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</si>
  <si>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</si>
  <si>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</si>
  <si>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</si>
  <si>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</si>
  <si>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</si>
  <si>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</si>
  <si>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</si>
  <si>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</si>
  <si>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</si>
  <si>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</si>
  <si>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</si>
  <si>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</si>
  <si>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</si>
  <si>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</si>
  <si>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</si>
  <si>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</si>
  <si>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</si>
  <si>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</si>
  <si>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</si>
  <si>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</si>
  <si>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</si>
  <si>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</si>
  <si>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</si>
  <si>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</si>
  <si>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</si>
  <si>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</si>
  <si>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</si>
  <si>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</si>
  <si>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</si>
  <si>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</si>
  <si>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</si>
  <si>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</si>
  <si>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</si>
  <si>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</si>
  <si>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</si>
  <si>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</si>
  <si>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</si>
  <si>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</si>
  <si>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</si>
  <si>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</si>
  <si>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</si>
  <si>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</si>
  <si>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</si>
  <si>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</si>
  <si>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</si>
  <si>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</si>
  <si>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</si>
  <si>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</si>
  <si>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</si>
  <si>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</si>
  <si>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</si>
  <si>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</si>
  <si>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</si>
  <si>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</si>
  <si>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</si>
  <si>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</si>
  <si>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</si>
  <si>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</si>
  <si>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</si>
  <si>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</si>
  <si>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</si>
  <si>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</si>
  <si>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</si>
  <si>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</si>
  <si>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</si>
  <si>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</si>
  <si>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</si>
  <si>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</si>
  <si>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</si>
  <si>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</si>
  <si>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</si>
  <si>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</si>
  <si>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</si>
  <si>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</si>
  <si>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</si>
  <si>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</si>
  <si>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</si>
  <si>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</si>
  <si>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</si>
  <si>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</si>
  <si>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</si>
  <si>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</si>
  <si>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</si>
  <si>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</si>
  <si>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</si>
  <si>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</si>
  <si>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</si>
  <si>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</si>
  <si>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</si>
  <si>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</si>
  <si>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</si>
  <si>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</si>
  <si>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</si>
  <si>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</si>
  <si>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</si>
  <si>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</si>
  <si>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</si>
  <si>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</si>
  <si>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</si>
  <si>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</si>
  <si>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</si>
  <si>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</si>
  <si>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</si>
  <si>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</si>
  <si>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</si>
  <si>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</si>
  <si>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</si>
  <si>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</si>
  <si>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</si>
  <si>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</si>
  <si>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</si>
  <si>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</si>
  <si>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</si>
  <si>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</si>
  <si>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</si>
  <si>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</si>
  <si>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</si>
  <si>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</si>
  <si>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</si>
  <si>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</si>
  <si>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</si>
  <si>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</si>
  <si>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</si>
  <si>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</si>
  <si>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</si>
  <si>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</si>
  <si>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</si>
  <si>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</si>
  <si>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</si>
  <si>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</si>
  <si>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</si>
  <si>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</si>
  <si>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</si>
  <si>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</si>
  <si>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</si>
  <si>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</si>
  <si>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</si>
  <si>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</si>
  <si>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</si>
  <si>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</si>
  <si>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</si>
  <si>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</si>
  <si>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</si>
  <si>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</si>
  <si>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</si>
  <si>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</si>
  <si>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</si>
  <si>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</si>
  <si>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</si>
  <si>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</si>
  <si>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</si>
  <si>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</si>
  <si>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</si>
  <si>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</si>
  <si>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</si>
  <si>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</si>
  <si>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</si>
  <si>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</si>
  <si>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</si>
  <si>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</si>
  <si>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</si>
  <si>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</si>
  <si>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</si>
  <si>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</si>
  <si>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</si>
  <si>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</si>
  <si>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</si>
  <si>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</si>
  <si>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</si>
  <si>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</si>
  <si>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</si>
  <si>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</si>
  <si>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</si>
  <si>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</si>
  <si>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</si>
  <si>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</si>
  <si>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</si>
  <si>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</si>
  <si>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</si>
  <si>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</si>
  <si>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</si>
  <si>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</si>
  <si>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</si>
  <si>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</si>
  <si>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</si>
  <si>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</si>
  <si>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</si>
  <si>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</si>
  <si>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</si>
  <si>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</si>
  <si>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</si>
  <si>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</si>
  <si>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</si>
  <si>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</si>
  <si>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</si>
  <si>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</si>
  <si>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</si>
  <si>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</si>
  <si>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</si>
  <si>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</si>
  <si>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</si>
  <si>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</si>
  <si>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</si>
  <si>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</si>
  <si>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</si>
  <si>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</si>
  <si>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</si>
  <si>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</si>
  <si>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</si>
  <si>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</si>
  <si>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</si>
  <si>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</si>
  <si>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</si>
  <si>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</si>
  <si>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</si>
  <si>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</si>
  <si>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</si>
  <si>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</si>
  <si>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</si>
  <si>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</si>
  <si>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</si>
  <si>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</si>
  <si>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</si>
  <si>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</si>
  <si>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</si>
  <si>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</si>
  <si>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</si>
  <si>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</si>
  <si>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</si>
  <si>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</si>
  <si>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</si>
  <si>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</si>
  <si>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</si>
  <si>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</si>
  <si>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</si>
  <si>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</si>
  <si>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</si>
  <si>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</si>
  <si>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</si>
  <si>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</si>
  <si>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</si>
  <si>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</si>
  <si>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</si>
  <si>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</si>
  <si>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</si>
  <si>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</si>
  <si>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</si>
  <si>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</si>
  <si>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</si>
  <si>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</si>
  <si>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</si>
  <si>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</si>
  <si>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</si>
  <si>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</si>
  <si>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</si>
  <si>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</si>
  <si>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</si>
  <si>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</si>
  <si>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</si>
  <si>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</si>
  <si>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</si>
  <si>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</si>
  <si>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</si>
  <si>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</si>
  <si>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</si>
  <si>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</si>
  <si>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</si>
  <si>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</si>
  <si>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</si>
  <si>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</si>
  <si>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</si>
  <si>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</si>
  <si>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</si>
  <si>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</si>
  <si>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</si>
  <si>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</si>
  <si>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</si>
  <si>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</si>
  <si>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</si>
  <si>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</si>
  <si>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</si>
  <si>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</si>
  <si>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</si>
  <si>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</si>
  <si>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</si>
  <si>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</si>
  <si>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</si>
  <si>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</si>
  <si>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</si>
  <si>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</si>
  <si>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</si>
  <si>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</si>
  <si>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</si>
  <si>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</si>
  <si>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</si>
  <si>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</si>
  <si>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</si>
  <si>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</si>
  <si>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</si>
  <si>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</si>
  <si>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</si>
  <si>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</si>
  <si>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</si>
  <si>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</si>
  <si>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</si>
  <si>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</si>
  <si>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</si>
  <si>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</si>
  <si>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</si>
  <si>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</si>
  <si>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</si>
  <si>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</si>
  <si>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</si>
  <si>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</si>
  <si>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</si>
  <si>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</si>
  <si>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</si>
  <si>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</si>
  <si>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</si>
  <si>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</si>
  <si>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</si>
  <si>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</si>
  <si>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</si>
  <si>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</si>
  <si>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</si>
  <si>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</si>
  <si>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</si>
  <si>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</si>
  <si>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</si>
  <si>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</si>
  <si>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</si>
  <si>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</si>
  <si>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</si>
  <si>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</si>
  <si>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</si>
  <si>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</si>
  <si>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</si>
  <si>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</si>
  <si>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</si>
  <si>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</si>
  <si>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</si>
  <si>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</si>
  <si>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</si>
  <si>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</si>
  <si>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</si>
  <si>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</si>
  <si>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</si>
  <si>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</si>
  <si>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</si>
  <si>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</si>
  <si>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</si>
  <si>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</si>
  <si>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</si>
  <si>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</si>
  <si>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</si>
  <si>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</si>
  <si>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</si>
  <si>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</si>
  <si>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</si>
  <si>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</si>
  <si>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</si>
  <si>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</si>
  <si>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</si>
  <si>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</si>
  <si>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</si>
  <si>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</si>
  <si>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</si>
  <si>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</si>
  <si>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</si>
  <si>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</si>
  <si>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</si>
  <si>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</si>
  <si>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</si>
  <si>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</si>
  <si>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</si>
  <si>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</si>
  <si>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</si>
  <si>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</si>
  <si>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</si>
  <si>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</si>
  <si>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</si>
  <si>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</si>
  <si>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</si>
  <si>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</si>
  <si>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</si>
  <si>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</si>
  <si>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</si>
  <si>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</si>
  <si>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</si>
  <si>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</si>
  <si>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</si>
  <si>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</si>
  <si>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</si>
  <si>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</si>
  <si>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</si>
  <si>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</si>
  <si>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</si>
  <si>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</si>
  <si>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</si>
  <si>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</si>
  <si>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</si>
  <si>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</si>
  <si>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</si>
  <si>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</si>
  <si>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</si>
  <si>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</si>
  <si>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</si>
  <si>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</si>
  <si>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</si>
  <si>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</si>
  <si>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</si>
  <si>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</si>
  <si>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</si>
  <si>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</si>
  <si>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</si>
  <si>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</si>
  <si>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</si>
  <si>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</si>
  <si>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</si>
  <si>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</si>
  <si>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</si>
  <si>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</si>
  <si>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</si>
  <si>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</si>
  <si>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</si>
  <si>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</si>
  <si>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</si>
  <si>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</si>
  <si>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</si>
  <si>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</si>
  <si>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</si>
  <si>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</si>
  <si>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</si>
  <si>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</si>
  <si>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</si>
  <si>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</si>
  <si>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</si>
  <si>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</si>
  <si>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</si>
  <si>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</si>
  <si>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</si>
  <si>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</si>
  <si>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</si>
  <si>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</si>
  <si>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</si>
  <si>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</si>
  <si>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</si>
  <si>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</si>
  <si>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</si>
  <si>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</si>
  <si>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</si>
  <si>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</si>
  <si>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</si>
  <si>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</si>
  <si>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</si>
  <si>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</si>
  <si>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</si>
  <si>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</si>
  <si>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</si>
  <si>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</si>
  <si>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</si>
  <si>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</si>
  <si>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</si>
  <si>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</si>
  <si>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</si>
  <si>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</si>
  <si>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</si>
  <si>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</si>
  <si>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</si>
  <si>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</si>
  <si>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</si>
  <si>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</si>
  <si>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</si>
  <si>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</si>
  <si>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</si>
  <si>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</si>
  <si>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</si>
  <si>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</si>
  <si>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</si>
  <si>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</si>
  <si>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</si>
  <si>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</si>
  <si>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</si>
  <si>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</si>
  <si>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</si>
  <si>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</si>
  <si>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</si>
  <si>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</si>
  <si>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</si>
  <si>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</si>
  <si>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</si>
  <si>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</si>
  <si>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</si>
  <si>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</si>
  <si>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</si>
  <si>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</si>
  <si>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</si>
  <si>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</si>
  <si>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</si>
  <si>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</si>
  <si>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</si>
  <si>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</si>
  <si>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</si>
  <si>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</si>
  <si>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</si>
  <si>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</si>
  <si>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</si>
  <si>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</si>
  <si>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</si>
  <si>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</si>
  <si>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</si>
  <si>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</si>
  <si>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</si>
  <si>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</si>
  <si>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</si>
  <si>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</si>
  <si>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</si>
  <si>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</si>
  <si>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</si>
  <si>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</si>
  <si>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</si>
  <si>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</si>
  <si>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</si>
  <si>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</si>
  <si>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</si>
  <si>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</si>
  <si>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</si>
  <si>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</si>
  <si>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</si>
  <si>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</si>
  <si>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</si>
  <si>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</si>
  <si>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</si>
  <si>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</si>
  <si>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</si>
  <si>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</si>
  <si>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</si>
  <si>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</si>
  <si>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</si>
  <si>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</si>
  <si>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</si>
  <si>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</si>
  <si>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</si>
  <si>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</si>
  <si>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</si>
  <si>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</si>
  <si>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</si>
  <si>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</si>
  <si>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</si>
  <si>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</si>
  <si>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</si>
  <si>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</si>
  <si>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</si>
  <si>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</si>
  <si>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</si>
  <si>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</si>
  <si>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</si>
  <si>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</si>
  <si>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</si>
  <si>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</si>
  <si>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</si>
  <si>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</si>
  <si>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</si>
  <si>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</si>
  <si>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</si>
  <si>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</si>
  <si>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</si>
  <si>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</si>
  <si>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</si>
  <si>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</si>
  <si>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</si>
  <si>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</si>
  <si>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</si>
  <si>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</si>
  <si>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</si>
  <si>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</si>
  <si>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</si>
  <si>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</si>
  <si>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</si>
  <si>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</si>
  <si>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</si>
  <si>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</si>
  <si>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</si>
  <si>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</si>
  <si>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</si>
  <si>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</si>
  <si>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</si>
  <si>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</si>
  <si>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</si>
  <si>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</si>
  <si>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</si>
  <si>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</si>
  <si>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</si>
  <si>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</si>
  <si>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</si>
  <si>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</si>
  <si>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</si>
  <si>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</si>
  <si>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</si>
  <si>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</si>
  <si>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</si>
  <si>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</si>
  <si>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</si>
  <si>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</si>
  <si>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</si>
  <si>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</si>
  <si>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</si>
  <si>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</si>
  <si>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</si>
  <si>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</si>
  <si>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</si>
  <si>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</si>
  <si>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</si>
  <si>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</si>
  <si>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</si>
  <si>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</si>
  <si>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</si>
  <si>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</si>
  <si>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</si>
  <si>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</si>
  <si>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</si>
  <si>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</si>
  <si>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</si>
  <si>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</si>
  <si>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</si>
  <si>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</si>
  <si>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</si>
  <si>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</si>
  <si>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</si>
  <si>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</si>
  <si>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</si>
  <si>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</si>
  <si>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</si>
  <si>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</si>
  <si>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</si>
  <si>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</si>
  <si>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</si>
  <si>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</si>
  <si>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</si>
  <si>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</si>
  <si>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</si>
  <si>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</si>
  <si>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</si>
  <si>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</si>
  <si>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</si>
  <si>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</si>
  <si>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</si>
  <si>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</si>
  <si>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</si>
  <si>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</si>
  <si>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</si>
  <si>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</si>
  <si>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</si>
  <si>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</si>
  <si>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</si>
  <si>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</si>
  <si>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</si>
  <si>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</si>
  <si>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</si>
  <si>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</si>
  <si>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</si>
  <si>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</si>
  <si>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</si>
  <si>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</si>
  <si>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</si>
  <si>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</si>
  <si>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</si>
  <si>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</si>
  <si>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</si>
  <si>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</si>
  <si>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</si>
  <si>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</si>
  <si>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</si>
  <si>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</si>
  <si>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</si>
  <si>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</si>
  <si>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</si>
  <si>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</si>
  <si>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</si>
  <si>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</si>
  <si>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</si>
  <si>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</si>
  <si>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</si>
  <si>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</si>
  <si>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</si>
  <si>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</si>
  <si>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</si>
  <si>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</si>
  <si>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</si>
  <si>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</si>
  <si>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</si>
  <si>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</si>
  <si>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LAB TOP PERU S.R.L.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</si>
  <si>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</si>
  <si>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</si>
  <si>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</si>
  <si>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</si>
  <si>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</si>
  <si>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</si>
  <si>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</si>
  <si>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</si>
  <si>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</si>
  <si>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</si>
  <si>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</si>
  <si>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</si>
  <si>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</si>
  <si>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</si>
  <si>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</si>
  <si>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</si>
  <si>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</si>
  <si>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</si>
  <si>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</si>
  <si>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</si>
  <si>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ANCASH</t>
  </si>
  <si>
    <t>SANTA</t>
  </si>
  <si>
    <t>NUEVO CHIMBOTE</t>
  </si>
  <si>
    <t>CORTESIA</t>
  </si>
  <si>
    <t>46498093</t>
  </si>
  <si>
    <t>Jorge Carlos Mensoza Hernangildo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</si>
  <si>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</si>
  <si>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</si>
  <si>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</si>
  <si>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</si>
  <si>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</si>
  <si>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</si>
  <si>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</si>
  <si>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</si>
  <si>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</si>
  <si>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</si>
  <si>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</si>
  <si>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</si>
  <si>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</si>
  <si>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</si>
  <si>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</si>
  <si>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</si>
  <si>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</si>
  <si>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</si>
  <si>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</si>
  <si>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</si>
  <si>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</si>
  <si>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</si>
  <si>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</si>
  <si>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</si>
  <si>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</si>
  <si>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</si>
  <si>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</si>
  <si>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</si>
  <si>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</si>
  <si>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</si>
  <si>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</si>
  <si>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</si>
  <si>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</si>
  <si>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</si>
  <si>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</si>
  <si>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</si>
  <si>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</si>
  <si>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</si>
  <si>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</si>
  <si>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</si>
  <si>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</si>
  <si>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</si>
  <si>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</si>
  <si>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</si>
  <si>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</si>
  <si>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</si>
  <si>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</si>
  <si>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</si>
  <si>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</si>
  <si>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</si>
  <si>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</si>
  <si>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</si>
  <si>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</si>
  <si>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</si>
  <si>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</si>
  <si>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</si>
  <si>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</si>
  <si>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</si>
  <si>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</si>
  <si>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</si>
  <si>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</si>
  <si>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</si>
  <si>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</si>
  <si>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</si>
  <si>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</si>
  <si>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VENEZUELA NRO. 2850 , URB. ELIO</t>
  </si>
  <si>
    <t>AV. N. GAMBETTA NRO. 280, URB. LA CHALACA</t>
  </si>
  <si>
    <t>JR. TUMBES NRO. 241 CASCO URBANO</t>
  </si>
  <si>
    <t>CHIMBOTE</t>
  </si>
  <si>
    <t>CAL. CHINCHON, NRO. 1060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</si>
  <si>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</si>
  <si>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</si>
  <si>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</si>
  <si>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</si>
  <si>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</si>
  <si>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</si>
  <si>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</si>
  <si>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</si>
  <si>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</si>
  <si>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</si>
  <si>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</si>
  <si>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</si>
  <si>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</si>
  <si>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</si>
  <si>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</si>
  <si>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</si>
  <si>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</si>
  <si>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</si>
  <si>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</si>
  <si>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</si>
  <si>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</si>
  <si>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</si>
  <si>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</si>
  <si>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</si>
  <si>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</si>
  <si>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</si>
  <si>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</si>
  <si>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</si>
  <si>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</si>
  <si>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</si>
  <si>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</si>
  <si>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</si>
  <si>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</si>
  <si>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</si>
  <si>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</si>
  <si>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</si>
  <si>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</si>
  <si>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</si>
  <si>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</si>
  <si>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</si>
  <si>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</si>
  <si>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</si>
  <si>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</si>
  <si>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</si>
  <si>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</si>
  <si>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</si>
  <si>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</si>
  <si>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</si>
  <si>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</si>
  <si>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</si>
  <si>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</si>
  <si>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</si>
  <si>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</si>
  <si>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</si>
  <si>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</si>
  <si>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</si>
  <si>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</si>
  <si>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</si>
  <si>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</si>
  <si>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</si>
  <si>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</si>
  <si>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</si>
  <si>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</si>
  <si>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</si>
  <si>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</si>
  <si>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</si>
  <si>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</si>
  <si>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</si>
  <si>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</si>
  <si>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</si>
  <si>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</si>
  <si>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</si>
  <si>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</si>
  <si>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</si>
  <si>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</si>
  <si>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</si>
  <si>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</si>
  <si>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</si>
  <si>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</si>
  <si>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</si>
  <si>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</si>
  <si>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</si>
  <si>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</si>
  <si>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</si>
  <si>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</si>
  <si>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</si>
  <si>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</si>
  <si>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</si>
  <si>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</si>
  <si>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</si>
  <si>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</si>
  <si>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</si>
  <si>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</si>
  <si>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</si>
  <si>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</si>
  <si>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</si>
  <si>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</si>
  <si>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</si>
  <si>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</si>
  <si>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</si>
  <si>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</si>
  <si>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</si>
  <si>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</si>
  <si>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REPUBLICA DE PANAMA NRO. 257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</si>
  <si>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</si>
  <si>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</si>
  <si>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</si>
  <si>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</si>
  <si>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</si>
  <si>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</si>
  <si>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</si>
  <si>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</si>
  <si>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</si>
  <si>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</si>
  <si>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</si>
  <si>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</si>
  <si>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</si>
  <si>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</si>
  <si>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</si>
  <si>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</si>
  <si>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</si>
  <si>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</si>
  <si>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</si>
  <si>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</si>
  <si>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</si>
  <si>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</si>
  <si>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</si>
  <si>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</si>
  <si>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</si>
  <si>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</si>
  <si>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</si>
  <si>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</si>
  <si>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</si>
  <si>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</si>
  <si>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</si>
  <si>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</si>
  <si>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</si>
  <si>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</si>
  <si>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</si>
  <si>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</si>
  <si>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</si>
  <si>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</si>
  <si>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</si>
  <si>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</si>
  <si>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</si>
  <si>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</si>
  <si>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</si>
  <si>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</si>
  <si>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</si>
  <si>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</si>
  <si>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</si>
  <si>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</si>
  <si>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</si>
  <si>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</si>
  <si>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</si>
  <si>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</si>
  <si>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</si>
  <si>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</si>
  <si>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</si>
  <si>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</si>
  <si>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</si>
  <si>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</si>
  <si>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</si>
  <si>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</si>
  <si>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</si>
  <si>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</si>
  <si>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</si>
  <si>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</si>
  <si>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</si>
  <si>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</si>
  <si>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</si>
  <si>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</si>
  <si>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</si>
  <si>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</si>
  <si>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</si>
  <si>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</si>
  <si>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</si>
  <si>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</si>
  <si>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</si>
  <si>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</si>
  <si>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</si>
  <si>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</si>
  <si>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</si>
  <si>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</si>
  <si>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</si>
  <si>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</si>
  <si>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</si>
  <si>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</si>
  <si>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</si>
  <si>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</si>
  <si>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</si>
  <si>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</si>
  <si>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</si>
  <si>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</si>
  <si>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</si>
  <si>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</si>
  <si>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</si>
  <si>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</si>
  <si>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</si>
  <si>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</si>
  <si>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</si>
  <si>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</si>
  <si>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</si>
  <si>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</si>
  <si>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</si>
  <si>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</si>
  <si>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</si>
  <si>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</si>
  <si>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</si>
  <si>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</si>
  <si>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</si>
  <si>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</si>
  <si>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</si>
  <si>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</si>
  <si>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</si>
  <si>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</si>
  <si>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</si>
  <si>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</si>
  <si>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EFECTIVO</t>
  </si>
  <si>
    <t>VISA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</si>
  <si>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</si>
  <si>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</si>
  <si>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</si>
  <si>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</si>
  <si>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</si>
  <si>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</si>
  <si>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</si>
  <si>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</si>
  <si>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</si>
  <si>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CAJA 02</t>
  </si>
  <si>
    <t>32645083</t>
  </si>
  <si>
    <t>Maria Cristina Melgarejo Paucar</t>
  </si>
  <si>
    <t>Recuay</t>
  </si>
  <si>
    <t>s/.00</t>
  </si>
  <si>
    <t>LQ 3 S.A.C.</t>
  </si>
  <si>
    <t>AV. ALFREDO BENAVIDES NRO. 1555, INT. 304</t>
  </si>
  <si>
    <t>AV. J GALVEZ BARRENECHEA NRO. 646, URB. CORPAC (OVALO QUIÑONES 634-646</t>
  </si>
  <si>
    <t>Paul Vicente Jesus Rojas Ruiz</t>
  </si>
  <si>
    <t>42368487</t>
  </si>
  <si>
    <t>Raul  Gomes De La torre Cateriano</t>
  </si>
  <si>
    <t>Polimetalicos Del Peru S.A.C</t>
  </si>
  <si>
    <t>20555604557</t>
  </si>
  <si>
    <t>POLIMETALICOS DEL PERU S.A.C.</t>
  </si>
  <si>
    <t>MZA. V LOTE. 8C URB. HUERTOS DE VILLA </t>
  </si>
  <si>
    <t>41026140</t>
  </si>
  <si>
    <t>Erick Pintado Motta</t>
  </si>
  <si>
    <t>Colombia</t>
  </si>
  <si>
    <t>AV. NICOLAS AYLLON NRO.3620 ,URB. SANTA RAQUEL .</t>
  </si>
  <si>
    <t>Lizsl Yackeline Cordova Murga</t>
  </si>
  <si>
    <t>Rolando Javier Escobar Ceballos</t>
  </si>
  <si>
    <t>15629727</t>
  </si>
  <si>
    <t>Gladys Marleny Diaz Villanueva</t>
  </si>
  <si>
    <t>Gaston cruz Cruz</t>
  </si>
  <si>
    <t>02635989</t>
  </si>
  <si>
    <t>Luis Evaristo Socola Vela</t>
  </si>
  <si>
    <t>07283627</t>
  </si>
  <si>
    <t>Jose Manuel Reyes Sanchez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</si>
  <si>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</si>
  <si>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</si>
  <si>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</si>
  <si>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</si>
  <si>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</si>
  <si>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</si>
  <si>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</si>
  <si>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SUB-TOTAL</t>
  </si>
  <si>
    <t>TOTAL S/.</t>
  </si>
  <si>
    <t>45266165</t>
  </si>
  <si>
    <t>32728556</t>
  </si>
  <si>
    <t>02834010</t>
  </si>
  <si>
    <t>Amaya Maguiño Jose</t>
  </si>
  <si>
    <t>Huarmey</t>
  </si>
  <si>
    <t>S/ 130.00</t>
  </si>
  <si>
    <t>Walter Vargas Orellana</t>
  </si>
  <si>
    <t>47282634</t>
  </si>
  <si>
    <t>Marco Gerardo Guzman Romero</t>
  </si>
  <si>
    <t>AV. ENRIQUE MEIGGS NRO 1759 - CHIMBOTE</t>
  </si>
  <si>
    <t xml:space="preserve"> Jhon Carlos  Sanchez Fernandez </t>
  </si>
  <si>
    <t>41943604</t>
  </si>
  <si>
    <t>Denisse Jesus Velez Chang</t>
  </si>
  <si>
    <t>15761035</t>
  </si>
  <si>
    <t>Jorge Seminario</t>
  </si>
  <si>
    <t>09631024</t>
  </si>
  <si>
    <t>Gloria Melgarejo Olertegui</t>
  </si>
  <si>
    <t>43490837</t>
  </si>
  <si>
    <t>Ricardo Montoya Irribarren</t>
  </si>
  <si>
    <t>Jose Luzardo Nuñez</t>
  </si>
  <si>
    <t>08139443</t>
  </si>
  <si>
    <t>Muller Colquicocha Rodriguez</t>
  </si>
  <si>
    <t>43769604</t>
  </si>
  <si>
    <t xml:space="preserve">Jorge Bohorquez Reyes </t>
  </si>
  <si>
    <t>45892637</t>
  </si>
  <si>
    <t>Jhonnatan Elvis Atachau Monzon</t>
  </si>
  <si>
    <t>20028908</t>
  </si>
  <si>
    <t>Wilmar Baldeon Sanchez</t>
  </si>
  <si>
    <t>10536343</t>
  </si>
  <si>
    <t>Carlos Malpaso Huacanga</t>
  </si>
  <si>
    <t>CALLE CALATRAVA 216</t>
  </si>
  <si>
    <t>31657335</t>
  </si>
  <si>
    <t xml:space="preserve">Nancy Tafur Villanueva </t>
  </si>
  <si>
    <t>31674900</t>
  </si>
  <si>
    <t>Sonia Mendoza Limas</t>
  </si>
  <si>
    <t>44214750</t>
  </si>
  <si>
    <t>Carmen Gonzales Leon</t>
  </si>
  <si>
    <t>72725030</t>
  </si>
  <si>
    <t>Maria Romero Blacido</t>
  </si>
  <si>
    <t>43536605</t>
  </si>
  <si>
    <t>Zegel Basilo Santos</t>
  </si>
  <si>
    <t>31678125</t>
  </si>
  <si>
    <t>Oscar Shuan Jamanca</t>
  </si>
  <si>
    <t>09115449</t>
  </si>
  <si>
    <t>Rodolfo Aznaran Sarmiento</t>
  </si>
  <si>
    <t>Yerko Lise Cruz</t>
  </si>
  <si>
    <t>16699007</t>
  </si>
  <si>
    <t>09336235</t>
  </si>
  <si>
    <t>Gaston Barua Lecaros</t>
  </si>
  <si>
    <t>20479549916</t>
  </si>
  <si>
    <t>CHICLAYO</t>
  </si>
  <si>
    <t>SERVICIOS DIGITALES S.A.C.</t>
  </si>
  <si>
    <t>CAL. ALFREDO LAPOINT NRO. 297</t>
  </si>
  <si>
    <t>41487666</t>
  </si>
  <si>
    <t>Caceres Cermeño Paul</t>
  </si>
  <si>
    <t>CUENTA</t>
  </si>
  <si>
    <t>NRO CUENTA</t>
  </si>
  <si>
    <t>HOSPEDAJE</t>
  </si>
  <si>
    <t>LAVADO Y PLANCHADO</t>
  </si>
  <si>
    <t>ALQUILER SALA</t>
  </si>
  <si>
    <t>GOLOSINAS</t>
  </si>
  <si>
    <t>BEBIDA</t>
  </si>
  <si>
    <t>UTILES DE ASEO Y SALUD</t>
  </si>
  <si>
    <t>COMIDA</t>
  </si>
  <si>
    <t>PAID OUT COMISION</t>
  </si>
  <si>
    <t>TAXI</t>
  </si>
  <si>
    <t xml:space="preserve">IGV </t>
  </si>
  <si>
    <t>OTRO</t>
  </si>
  <si>
    <t>TIPO INGRESO</t>
  </si>
  <si>
    <t>Clasificar</t>
  </si>
  <si>
    <t>CALCULOS PARA FACTURACIÓN</t>
  </si>
  <si>
    <t>IGV (18%)</t>
  </si>
  <si>
    <t>CALULO IGV-RENTA FACTURAS DE FAVOR</t>
  </si>
  <si>
    <t>Precio Real</t>
  </si>
  <si>
    <t>Precio en Factura</t>
  </si>
  <si>
    <t>Facturación de favor</t>
  </si>
  <si>
    <t>IGV / Renta a cobrar</t>
  </si>
  <si>
    <t>A0447003</t>
  </si>
  <si>
    <t>Alfonso De Jesus Aristizabal Aristizabal</t>
  </si>
  <si>
    <t>40586317</t>
  </si>
  <si>
    <t>Edwin Felix Ramos Mejia</t>
  </si>
  <si>
    <t>41767085</t>
  </si>
  <si>
    <t>Mirtha Marleny Huertas Serna</t>
  </si>
  <si>
    <t>20388026660</t>
  </si>
  <si>
    <t>AGUARA INGENIEROS S.A.C.</t>
  </si>
  <si>
    <t xml:space="preserve">JR. EL ESTAÑO NRO. 5490 ,URB INDUSTRIAL INFANTAS </t>
  </si>
  <si>
    <t>42265967</t>
  </si>
  <si>
    <t>Max Saul Ponce Martiez</t>
  </si>
  <si>
    <t>Huaura</t>
  </si>
  <si>
    <t>15757936</t>
  </si>
  <si>
    <t>Lucas Aranda Bermudez</t>
  </si>
  <si>
    <t>43776193</t>
  </si>
  <si>
    <t>Mery  Viviana Carrillo Nazario</t>
  </si>
  <si>
    <t>40390813</t>
  </si>
  <si>
    <t>Lorena Mireya Muñoz Schenone</t>
  </si>
  <si>
    <t>10587363</t>
  </si>
  <si>
    <t xml:space="preserve">Juan Jose Santos Paredes </t>
  </si>
  <si>
    <t>20514958883</t>
  </si>
  <si>
    <t>70052911</t>
  </si>
  <si>
    <t>Brolin Torres Medina</t>
  </si>
  <si>
    <t>10113325</t>
  </si>
  <si>
    <t>Nancy Mercedes Chumbe Abreu</t>
  </si>
  <si>
    <t>40883164</t>
  </si>
  <si>
    <t>Jenny Leonor Vergara Flores</t>
  </si>
  <si>
    <t>20491864363</t>
  </si>
  <si>
    <t>41624027</t>
  </si>
  <si>
    <t>Milagros Ramos Aquino</t>
  </si>
  <si>
    <t>44633223</t>
  </si>
  <si>
    <t xml:space="preserve">Jose Antonio Rojas Giraldo </t>
  </si>
  <si>
    <t>41410758</t>
  </si>
  <si>
    <t>Oscar Rodriguez Barrantes</t>
  </si>
  <si>
    <t>07434726</t>
  </si>
  <si>
    <t>OCUPABILIDAD</t>
  </si>
  <si>
    <t>OCUPACIÓN</t>
  </si>
  <si>
    <t>PAX</t>
  </si>
  <si>
    <t>Ocupabilidad</t>
  </si>
  <si>
    <t xml:space="preserve">Aforo </t>
  </si>
  <si>
    <t>OCUPABILIDAD TOTAL</t>
  </si>
  <si>
    <t>PAX TOTAL</t>
  </si>
  <si>
    <t>ELBA CONSTRUCTORES S.A.C.</t>
  </si>
  <si>
    <t>BL. A NRO. 205, DPTO. 205, C.H. SOR ANA DE LOS ANGELES</t>
  </si>
  <si>
    <t>PAUCARPATA</t>
  </si>
  <si>
    <t> LK COMBUSTIBLES S.A.C.</t>
  </si>
  <si>
    <t>NRO. REF C.P. ATAHUALPA ALTO</t>
  </si>
  <si>
    <t>BARRANCA</t>
  </si>
  <si>
    <t>PESQUERA MARINHA S.A.C.</t>
  </si>
  <si>
    <t>CAL. JUAN NORBERTO ELESPURU NRO. 885, URB. ORRANTIA</t>
  </si>
  <si>
    <t>CORPORACION XENIX PERU S.A.C.</t>
  </si>
  <si>
    <t>CAL. JORGE CHAVEZ NRO. 733, URB. CHACRA COLORADA</t>
  </si>
  <si>
    <t>SOLUCIONES PSICOLOGICAS E.I.R.L.</t>
  </si>
  <si>
    <t>CAL. ZARAGOZA NRO. 360, URB. LA CAPILLA</t>
  </si>
  <si>
    <t>TOTAL A COBRAR</t>
  </si>
  <si>
    <t>JR. FRANZ SCHUBERTH NRO. 285, DPTO. 402, RESIDENCIAL SAN BORJA SUR</t>
  </si>
  <si>
    <t>CAL. ANDROMEDA MZA. U LOTE. 5C, INT. 2, URB. LA CAMPIÑA</t>
  </si>
  <si>
    <t>LICOR Y TABACO</t>
  </si>
  <si>
    <t>71463530</t>
  </si>
  <si>
    <t>Gabriel David Chavarria Alvarado</t>
  </si>
  <si>
    <t>D42416242</t>
  </si>
  <si>
    <t xml:space="preserve">Kristony Theno Tantalean Cusma </t>
  </si>
  <si>
    <t xml:space="preserve">Jose Pablo Ancajima Paico </t>
  </si>
  <si>
    <t>02790975</t>
  </si>
  <si>
    <t>2016554495</t>
  </si>
  <si>
    <t>TABLEROS PERUANOS S.A.</t>
  </si>
  <si>
    <t xml:space="preserve">CAMPO PRIMAVERA S/N LAREDO </t>
  </si>
  <si>
    <t>10613247</t>
  </si>
  <si>
    <t>Marco Antonio Meza Wust</t>
  </si>
  <si>
    <t>41268949</t>
  </si>
  <si>
    <t>Jin Poul Correa Aguinaga</t>
  </si>
  <si>
    <t>16711035</t>
  </si>
  <si>
    <t>Oscar Francisco Perleche Velasquez</t>
  </si>
  <si>
    <t>COMERCIALIZADORA SALEM S.A.C.</t>
  </si>
  <si>
    <t>S/ 80</t>
  </si>
  <si>
    <t>20504208843</t>
  </si>
  <si>
    <t>CALLE ANTENOR ORREGO NRO. 2280 , URB. CHACRA RIOS</t>
  </si>
  <si>
    <t>15719059</t>
  </si>
  <si>
    <t>Marcelo Benites Mortelvo</t>
  </si>
  <si>
    <t>20571410185</t>
  </si>
  <si>
    <t>OLYMPUS TOURS DEL PERU S.A.C.</t>
  </si>
  <si>
    <t>AV. PERALVILLO # 2684  SANTA MARIA HUAURA</t>
  </si>
  <si>
    <t>44348227</t>
  </si>
  <si>
    <t>Juan Casiano Ramos Mamani</t>
  </si>
  <si>
    <t>06142338</t>
  </si>
  <si>
    <t>Manuel Lizandro Bambaren Mista</t>
  </si>
  <si>
    <t>Columna1</t>
  </si>
  <si>
    <t>41909215</t>
  </si>
  <si>
    <t>AV.TOMAS VALLE NRO 601-S.M.P. - LIMA</t>
  </si>
  <si>
    <t>SAN MARTIN DE PORRES</t>
  </si>
  <si>
    <t>001381433</t>
  </si>
  <si>
    <t>Lesmes Prada Javier</t>
  </si>
  <si>
    <t>34555567</t>
  </si>
  <si>
    <t>Fredy Flores</t>
  </si>
  <si>
    <t>C798C6T7R</t>
  </si>
  <si>
    <t>Vohrmann Lukas</t>
  </si>
  <si>
    <t>Alemania</t>
  </si>
  <si>
    <t>46185753</t>
  </si>
  <si>
    <t>Jose Antonio Milla Rurush</t>
  </si>
  <si>
    <t>Percy Gonzales Alegre</t>
  </si>
  <si>
    <t>32990075</t>
  </si>
  <si>
    <t>10175643</t>
  </si>
  <si>
    <t>Donato Cardenas Medrano</t>
  </si>
  <si>
    <t>10300145</t>
  </si>
  <si>
    <t>Fredy Rubio Terry</t>
  </si>
  <si>
    <t>001260533</t>
  </si>
  <si>
    <t>Daniel Angel Bazan Gonzalez</t>
  </si>
  <si>
    <t>España</t>
  </si>
  <si>
    <t>09520974</t>
  </si>
  <si>
    <t>Maria Consuelo Barrientos Palomino</t>
  </si>
  <si>
    <t>Juan Jose Mendoza Joya</t>
  </si>
  <si>
    <t>16783861</t>
  </si>
  <si>
    <t>Juan Carlos Rodriguez Rondoy</t>
  </si>
  <si>
    <t>20517307719</t>
  </si>
  <si>
    <t>MINERIA CASTOR S.A.C.</t>
  </si>
  <si>
    <t>S/ 100</t>
  </si>
  <si>
    <t>CALLE MONTE ROSA NRO. 272 - D6</t>
  </si>
  <si>
    <t xml:space="preserve">Marcos Antonio Villanueva Campos </t>
  </si>
  <si>
    <t>42218651</t>
  </si>
  <si>
    <t>Manuel Vasques Macedo</t>
  </si>
  <si>
    <t>20513511770</t>
  </si>
  <si>
    <t xml:space="preserve">Sobitec Peru S.A.C.  </t>
  </si>
  <si>
    <t>20517905454</t>
  </si>
  <si>
    <t>Cencosud Peru S.A.</t>
  </si>
  <si>
    <t xml:space="preserve">AV.LOS CONQUISTADORES 638 INT.201 </t>
  </si>
  <si>
    <t>SOBITEC PERU S.A.C.</t>
  </si>
  <si>
    <t>06447431</t>
  </si>
  <si>
    <t>Victor Miguel Cubillas Garay</t>
  </si>
  <si>
    <t>PAC 208526</t>
  </si>
  <si>
    <t xml:space="preserve">Juan Feancisco Cruz Nuñes </t>
  </si>
  <si>
    <t>08149907</t>
  </si>
  <si>
    <t xml:space="preserve">Wilder Palacios  Salvador </t>
  </si>
  <si>
    <t>18165137</t>
  </si>
  <si>
    <t>Torres Torres Guillermo</t>
  </si>
  <si>
    <t>18050026</t>
  </si>
  <si>
    <t>Guillermo Torres Chacon</t>
  </si>
  <si>
    <t>20600496752</t>
  </si>
  <si>
    <t>T&amp;T mining SAC</t>
  </si>
  <si>
    <t>21403420</t>
  </si>
  <si>
    <t>Manuel Eugenio Garcia Garcia</t>
  </si>
  <si>
    <t>07491855</t>
  </si>
  <si>
    <t>26683412</t>
  </si>
  <si>
    <t xml:space="preserve">Segundo Alfredo  Rojas Santillan </t>
  </si>
  <si>
    <t>GEOTECNIA PERUANA S.R.L.</t>
  </si>
  <si>
    <t>20481574758</t>
  </si>
  <si>
    <t>CIA ROCA BLANCA SERVICIOS S.R.L.</t>
  </si>
  <si>
    <t>10229688</t>
  </si>
  <si>
    <t>Manuel Ruperto Bailon Torres</t>
  </si>
  <si>
    <t>Grover Edwin Fuentes Meza</t>
  </si>
  <si>
    <t>Joel De La Cruz Leon</t>
  </si>
  <si>
    <t>80482086</t>
  </si>
  <si>
    <t>20467225155</t>
  </si>
  <si>
    <t>44245461</t>
  </si>
  <si>
    <t>Cristian Rivera Sanches</t>
  </si>
  <si>
    <t>VIRTUAL IMPACT S.A.C.</t>
  </si>
  <si>
    <t>Gerardo Alberto Blanca</t>
  </si>
  <si>
    <t>09447402</t>
  </si>
  <si>
    <t>Luis Alberto Garcia</t>
  </si>
  <si>
    <t>Autoridad Portuaria Nacional</t>
  </si>
  <si>
    <t>20509645150</t>
  </si>
  <si>
    <t>G19847967</t>
  </si>
  <si>
    <t>45727654</t>
  </si>
  <si>
    <t>Castillo Gastel Cesar Adolfo</t>
  </si>
  <si>
    <t>20200085225</t>
  </si>
  <si>
    <t>QUIMICA SUIZA S.A.</t>
  </si>
  <si>
    <t>AV REPUBLICA DE PANAMA #2577-SANTA CATALINA</t>
  </si>
  <si>
    <t>43903509</t>
  </si>
  <si>
    <t xml:space="preserve">Hector Alfaro Manrique </t>
  </si>
  <si>
    <t>Augusto Angulo 130 Miraflores-Lima</t>
  </si>
  <si>
    <t>07228661</t>
  </si>
  <si>
    <t>Pedro Saavedra Castro</t>
  </si>
  <si>
    <t xml:space="preserve">AUTORIDAD PORTUARIA NACIONAL </t>
  </si>
  <si>
    <t xml:space="preserve">AV. SANTA ROSA #135 - LA PERLA </t>
  </si>
  <si>
    <t>18128626</t>
  </si>
  <si>
    <t xml:space="preserve">Jhony Enrique Villacorta Vallejos </t>
  </si>
  <si>
    <t>10034499</t>
  </si>
  <si>
    <t>Mauro Espinoza Moreno</t>
  </si>
  <si>
    <t>10358505</t>
  </si>
  <si>
    <t>Florencia Espinoza Garcia</t>
  </si>
  <si>
    <t>Italia</t>
  </si>
  <si>
    <t>Alex Martin Gutierrez Calero</t>
  </si>
  <si>
    <t>25758729</t>
  </si>
  <si>
    <t>18217486</t>
  </si>
  <si>
    <t>21849921</t>
  </si>
  <si>
    <t>Pedro Humberto Saravia Almeyda</t>
  </si>
  <si>
    <t>07323179</t>
  </si>
  <si>
    <t>Carlos Alberto Contreras Perez</t>
  </si>
  <si>
    <t>Victor Cesar Alvarado Alcantara</t>
  </si>
  <si>
    <t>74032727</t>
  </si>
  <si>
    <t>Christopher Josep Espinoza Liñan</t>
  </si>
  <si>
    <t>20175140591</t>
  </si>
  <si>
    <t>COLPEX INTERNATIONAL S.A.C.</t>
  </si>
  <si>
    <t>CALLE 21 NRO 713- 4TO PISO</t>
  </si>
  <si>
    <t>26689137</t>
  </si>
  <si>
    <t>20368595129</t>
  </si>
  <si>
    <t>Joege Oralio Cordova  Valera</t>
  </si>
  <si>
    <t>07769241</t>
  </si>
  <si>
    <t>Carlos Enrique Martinez Huertas</t>
  </si>
  <si>
    <t>lima</t>
  </si>
  <si>
    <t>43649528</t>
  </si>
  <si>
    <t>Omar Stevens Paredes Perez</t>
  </si>
  <si>
    <t>18142192</t>
  </si>
  <si>
    <t>Victor Javier Montolvan Bustamante</t>
  </si>
  <si>
    <t>20601067502</t>
  </si>
  <si>
    <t>42301537</t>
  </si>
  <si>
    <t>Jose Leon Gonzales</t>
  </si>
  <si>
    <t>20510709099</t>
  </si>
  <si>
    <t>06056683</t>
  </si>
  <si>
    <t xml:space="preserve">Genaro Socimo Huaroto Conislla </t>
  </si>
  <si>
    <t>20524634245</t>
  </si>
  <si>
    <t>09692766</t>
  </si>
  <si>
    <t>Jack Mantilla Taboada</t>
  </si>
  <si>
    <t>41399743</t>
  </si>
  <si>
    <t>Jose Antonio Henriquez  Camacho</t>
  </si>
  <si>
    <t>18215310</t>
  </si>
  <si>
    <t>Ricardo Roberto Polo Requena</t>
  </si>
  <si>
    <t>07963250</t>
  </si>
  <si>
    <t>Edgardo Felipe Torres Polar</t>
  </si>
  <si>
    <t>16706024</t>
  </si>
  <si>
    <t xml:space="preserve">Jose Raul Muñoz Gonzales </t>
  </si>
  <si>
    <t>20390677228</t>
  </si>
  <si>
    <t>42627310</t>
  </si>
  <si>
    <t>Ronny Rodrigues Caceres</t>
  </si>
  <si>
    <t>43614331</t>
  </si>
  <si>
    <t>Maria Atuncar Desar</t>
  </si>
  <si>
    <t>Chincha</t>
  </si>
  <si>
    <t>20325288991</t>
  </si>
  <si>
    <t>Joel Andre Johanson  Valdivia</t>
  </si>
  <si>
    <t>05641343</t>
  </si>
  <si>
    <t>Walter Erasmo Yovera Garcia</t>
  </si>
  <si>
    <t>07791331</t>
  </si>
  <si>
    <t>Luis Schrader Villar</t>
  </si>
  <si>
    <t>44977666</t>
  </si>
  <si>
    <t>Joel Roger Barron Tinco</t>
  </si>
  <si>
    <t>20482074724</t>
  </si>
  <si>
    <t>18143344</t>
  </si>
  <si>
    <t>Gutierrez Magan Luis</t>
  </si>
  <si>
    <t>43890630</t>
  </si>
  <si>
    <t>Jorge Huaman Castro</t>
  </si>
  <si>
    <t>32911929</t>
  </si>
  <si>
    <t>Jhonny  Altamirano Cabrera</t>
  </si>
  <si>
    <t>Pasco</t>
  </si>
  <si>
    <t>07960999</t>
  </si>
  <si>
    <t>Maritza Hifume Montes</t>
  </si>
  <si>
    <t>20531749571</t>
  </si>
  <si>
    <t>10634505</t>
  </si>
  <si>
    <t xml:space="preserve">Chavez Torres Luis </t>
  </si>
  <si>
    <t>20474765343</t>
  </si>
  <si>
    <t>400800890</t>
  </si>
  <si>
    <t>Sanchez Lluen Henry</t>
  </si>
  <si>
    <t>48103659</t>
  </si>
  <si>
    <t>Juan Antonio Susanibar Feliciano</t>
  </si>
  <si>
    <t>Huaral</t>
  </si>
  <si>
    <t>48639893</t>
  </si>
  <si>
    <t>Gloria Dial Benigno Dionicio</t>
  </si>
  <si>
    <t>42457656</t>
  </si>
  <si>
    <t>Hernan Ardiles Colonia</t>
  </si>
  <si>
    <t>18162596</t>
  </si>
  <si>
    <t>Victor Fernandes Velaver</t>
  </si>
  <si>
    <t>70757010</t>
  </si>
  <si>
    <t>Daniel Torres Tabala</t>
  </si>
  <si>
    <t>17533891</t>
  </si>
  <si>
    <t>Jose Luis Farfan Neyra</t>
  </si>
  <si>
    <t>45051007</t>
  </si>
  <si>
    <t>Luis Alberto Ugarte</t>
  </si>
  <si>
    <t>70187575</t>
  </si>
  <si>
    <t>Carolay Septimo Torre</t>
  </si>
  <si>
    <t>46684616</t>
  </si>
  <si>
    <t>Christian Cadillo Ramirez</t>
  </si>
  <si>
    <t>43566501</t>
  </si>
  <si>
    <t>Pablo La Rosa Sanchez Godenzi</t>
  </si>
  <si>
    <t>41955529</t>
  </si>
  <si>
    <t>Guido Gabriel Leon</t>
  </si>
  <si>
    <t>Sandra Carales Sarmiento</t>
  </si>
  <si>
    <t>40327469</t>
  </si>
  <si>
    <t>William Saenz Mendoza</t>
  </si>
  <si>
    <t>72386500</t>
  </si>
  <si>
    <t>Jorge Moreno Lindo</t>
  </si>
  <si>
    <t>42564159</t>
  </si>
  <si>
    <t>Jeanine Salinas Morri</t>
  </si>
  <si>
    <t>72560269</t>
  </si>
  <si>
    <t>Diego Roque Castillo</t>
  </si>
  <si>
    <t>47606093</t>
  </si>
  <si>
    <t>Cristian Yair Isique Hoyos</t>
  </si>
  <si>
    <t>chiclayo</t>
  </si>
  <si>
    <t>G57782984</t>
  </si>
  <si>
    <t>Wang Yaling</t>
  </si>
  <si>
    <t>China</t>
  </si>
  <si>
    <t>09411342</t>
  </si>
  <si>
    <t>Williams Gutierrez Canchanya</t>
  </si>
  <si>
    <t>20477936882</t>
  </si>
  <si>
    <t>16790586</t>
  </si>
  <si>
    <t>Gisela Satornicio Terrones</t>
  </si>
  <si>
    <t>40104738</t>
  </si>
  <si>
    <t>Carlos Aguilar Avila</t>
  </si>
  <si>
    <t>41980669</t>
  </si>
  <si>
    <t>Jorge Diaz Giovani</t>
  </si>
  <si>
    <t>16672704</t>
  </si>
  <si>
    <t>Wilder Zelada Delgado</t>
  </si>
  <si>
    <t>20123531389</t>
  </si>
  <si>
    <t>16672518</t>
  </si>
  <si>
    <t>Jose Hector Portocarrero Carrasco</t>
  </si>
  <si>
    <t>08484122</t>
  </si>
  <si>
    <t>Armando Carrillo Quinto</t>
  </si>
  <si>
    <t>44155884</t>
  </si>
  <si>
    <t>Jorge Alexander Benites Vasquez</t>
  </si>
  <si>
    <t>20553817804</t>
  </si>
  <si>
    <t>10658704</t>
  </si>
  <si>
    <t>Willian  Richard Campos Yaipen</t>
  </si>
  <si>
    <t>Luis Mauricio Gutierrez Magan</t>
  </si>
  <si>
    <t>72871694</t>
  </si>
  <si>
    <t>Shayury Sara Torres Tamara</t>
  </si>
  <si>
    <t>44212383</t>
  </si>
  <si>
    <t xml:space="preserve">Flores Carmenes Carlos Eduardo </t>
  </si>
  <si>
    <t>Paita</t>
  </si>
  <si>
    <t>41354544</t>
  </si>
  <si>
    <t>Juan Carlos Oliva Chirinos</t>
  </si>
  <si>
    <t>07533198</t>
  </si>
  <si>
    <t>Jose Fernando Arcos Zamalloa</t>
  </si>
  <si>
    <t>20382350368</t>
  </si>
  <si>
    <t>25783106</t>
  </si>
  <si>
    <t>Julio Rolando Avila Bravo</t>
  </si>
  <si>
    <t>44119990</t>
  </si>
  <si>
    <t>Carlos Israel De la Cruz De la Cruz</t>
  </si>
  <si>
    <t>38513845</t>
  </si>
  <si>
    <t>Angel Guerrero Nata</t>
  </si>
  <si>
    <t>41418765</t>
  </si>
  <si>
    <t>Lissete Tipismana Garcia</t>
  </si>
  <si>
    <t>32841685</t>
  </si>
  <si>
    <t>Jose Franco Lozano</t>
  </si>
  <si>
    <t>16793037</t>
  </si>
  <si>
    <t>Luis Antonio Montalvo Moreno</t>
  </si>
  <si>
    <t>15848357</t>
  </si>
  <si>
    <t>Raul Rigoberto Ramirez Rios</t>
  </si>
  <si>
    <t xml:space="preserve"> $ 29.03</t>
  </si>
  <si>
    <t>5</t>
  </si>
  <si>
    <t>X HORAS</t>
  </si>
  <si>
    <t>S/. 65</t>
  </si>
  <si>
    <t>Horas</t>
  </si>
  <si>
    <t>$ 24.6</t>
  </si>
  <si>
    <t>3</t>
  </si>
  <si>
    <t>9</t>
  </si>
  <si>
    <t>s/ 65.00</t>
  </si>
  <si>
    <t>CONSORCIO SFC-COPSAL</t>
  </si>
  <si>
    <t xml:space="preserve">CALLE MONTE ALAMO 643 </t>
  </si>
  <si>
    <t>SURCO</t>
  </si>
  <si>
    <t>AV. PERU NRO. 1550</t>
  </si>
  <si>
    <t>DP COMUNICACIONES S.A.C</t>
  </si>
  <si>
    <t>AV JORGE CHAVES #184 OFICINA 302</t>
  </si>
  <si>
    <t>PROFASEMAN  S.A.C.</t>
  </si>
  <si>
    <t>SECTOR 3 ,GRUPO 22, MZ G-LOTE 7 -VILLA EL SALVADOR</t>
  </si>
  <si>
    <t>VILLA  EL SALVADOR</t>
  </si>
  <si>
    <t>APROGAS S.A.C</t>
  </si>
  <si>
    <t>ANCHOVETA S.A.C.</t>
  </si>
  <si>
    <t>AV.INDUSTRIAL N° 501- TAMBO DE MORA-CHINCHA -ICA</t>
  </si>
  <si>
    <t>CHINCHA</t>
  </si>
  <si>
    <t>VIVERO LOAS VIÑEDOS S.A.C</t>
  </si>
  <si>
    <t>CACLLE LOS COCOTEROS MZ -D  TRUJILLO</t>
  </si>
  <si>
    <t>CONSORCIO YUHIF S.A.C.</t>
  </si>
  <si>
    <t>JR ZUBRAGA # 318 LIMA 32</t>
  </si>
  <si>
    <t>TOMOCORP S.A.C.</t>
  </si>
  <si>
    <t>CALLE LOS CEDROS NRO. 336</t>
  </si>
  <si>
    <t>PUENTE PIEDRA</t>
  </si>
  <si>
    <t>Agro Rural</t>
  </si>
  <si>
    <t>Av. Salaverry 1388 Jesus Maria Lima</t>
  </si>
  <si>
    <t>INTERNATIONAL PROJECT CONSULTORING ASSOCIATES S.A.</t>
  </si>
  <si>
    <t xml:space="preserve">PASEO DE LA REPUBLICA 5895 - PISO 5 </t>
  </si>
  <si>
    <t>CRP MEDIOS Y ENTRETENIMIENTO S.A.C.</t>
  </si>
  <si>
    <t>JR. JUSTO PASTOR DAVILA 197</t>
  </si>
  <si>
    <t>TECNOLOGIA DE MATERIALES S.A.</t>
  </si>
  <si>
    <t>AV. ALAMEDA LOS HORIZONTES NRO. 905</t>
  </si>
  <si>
    <t>18205989</t>
  </si>
  <si>
    <t>06735704</t>
  </si>
  <si>
    <t>440589435</t>
  </si>
  <si>
    <t>31622708</t>
  </si>
  <si>
    <t>45620289</t>
  </si>
  <si>
    <t>Juan Jose Taboada Gorbitz</t>
  </si>
  <si>
    <t>Jose Lopez Morillo</t>
  </si>
  <si>
    <t>Sihuas</t>
  </si>
  <si>
    <t>Weber Barbara Marrani</t>
  </si>
  <si>
    <t>EE. UU.</t>
  </si>
  <si>
    <t>20530541020</t>
  </si>
  <si>
    <t>Jorge Jesus Martel Alvarado</t>
  </si>
  <si>
    <t>Richer John Huaman Valverde</t>
  </si>
  <si>
    <t>S/ 140</t>
  </si>
  <si>
    <t xml:space="preserve">  S/ 80</t>
  </si>
  <si>
    <t>PERU LLAMA TREK E.I.R.L.</t>
  </si>
  <si>
    <t>JR. AGUSTIN LOLI NRO. 463</t>
  </si>
  <si>
    <t>J.C SERVICIOS GENERALES E.I.R.L.</t>
  </si>
  <si>
    <t>JR. PROGRESO NRO. 141, URB. CAJAMARCA</t>
  </si>
  <si>
    <t>CAJAMARCA</t>
  </si>
  <si>
    <t>45957365</t>
  </si>
  <si>
    <t>Nick Franklin  Robles Rodriguez</t>
  </si>
  <si>
    <t>20100047218</t>
  </si>
  <si>
    <t xml:space="preserve">BANCO DE CREDITO DEL PERU </t>
  </si>
  <si>
    <t>CALLE CENTENARIO #156 LA MOLINA-LIMA</t>
  </si>
  <si>
    <t>44543755</t>
  </si>
  <si>
    <t>Coqui Emerson Luna Valverde</t>
  </si>
  <si>
    <t>20100282721</t>
  </si>
  <si>
    <t>JUAN LENG DELGADO S.A.C</t>
  </si>
  <si>
    <t>AV. SANTA MARIA # 145 ATE-LIMA -PERU</t>
  </si>
  <si>
    <t>18130056</t>
  </si>
  <si>
    <t xml:space="preserve">William Romero Santa Cruz </t>
  </si>
  <si>
    <t>41540549</t>
  </si>
  <si>
    <t>Alfonso Jacinto Florian</t>
  </si>
  <si>
    <t>Julio Rodriguez Acosta</t>
  </si>
  <si>
    <t>46054891</t>
  </si>
  <si>
    <t>Ana Leonor Lamas Zoeger</t>
  </si>
  <si>
    <t>43874737</t>
  </si>
  <si>
    <t>Cristhian Willy Rojas Flores</t>
  </si>
  <si>
    <t>19196937</t>
  </si>
  <si>
    <t>20502797230</t>
  </si>
  <si>
    <t>Diveimport S.A.</t>
  </si>
  <si>
    <t>Urbina Izquierdo Victor Humberto</t>
  </si>
  <si>
    <t>Menu</t>
  </si>
  <si>
    <t>001</t>
  </si>
  <si>
    <t>TIPO DI</t>
  </si>
  <si>
    <t>Nº DI</t>
  </si>
  <si>
    <t>Pasaporte</t>
  </si>
  <si>
    <t>C.E.</t>
  </si>
  <si>
    <t>Pan</t>
  </si>
  <si>
    <t>32990361</t>
  </si>
  <si>
    <t>Liz Karin Ruiz Gonzales</t>
  </si>
  <si>
    <t>43321024</t>
  </si>
  <si>
    <t>Eduardo Frias Lopez</t>
  </si>
  <si>
    <t>DIRANDRO PNP</t>
  </si>
  <si>
    <t>05377721</t>
  </si>
  <si>
    <t xml:space="preserve">Fred Antonio  Vasquez Chumke </t>
  </si>
  <si>
    <t>24391601</t>
  </si>
  <si>
    <t>Carlos Puma Quisno</t>
  </si>
  <si>
    <t>Cusco</t>
  </si>
  <si>
    <t>32930397</t>
  </si>
  <si>
    <t xml:space="preserve">Maritza Rodriguez Quiroz </t>
  </si>
  <si>
    <t>Deposito a cta cte</t>
  </si>
  <si>
    <t>42463752</t>
  </si>
  <si>
    <t>Jorge Nuñez Vasquez</t>
  </si>
  <si>
    <t>pan</t>
  </si>
  <si>
    <t>Observaciones</t>
  </si>
  <si>
    <t>NUEVA TARIFA</t>
  </si>
  <si>
    <t>TARIFA ANTIGUA</t>
  </si>
  <si>
    <t>RENEGOCIADA</t>
  </si>
  <si>
    <t>40226846</t>
  </si>
  <si>
    <t>Yvan Ronald Denegri Garcia</t>
  </si>
  <si>
    <t>s/ 70.00</t>
  </si>
  <si>
    <t>20100128056</t>
  </si>
  <si>
    <t>SAGA FALABELLA</t>
  </si>
  <si>
    <t>S/ 90.00</t>
  </si>
  <si>
    <t>42773195</t>
  </si>
  <si>
    <t>Eduardo Castillo Araujo</t>
  </si>
  <si>
    <t>Hospedaje x 1 dia</t>
  </si>
  <si>
    <t>16733606</t>
  </si>
  <si>
    <t>Angel Antonio Gonzales Pejerrey</t>
  </si>
  <si>
    <t>000239529</t>
  </si>
  <si>
    <t>Hashimoto Harohko</t>
  </si>
  <si>
    <t>Japonesa</t>
  </si>
  <si>
    <t>20554575570</t>
  </si>
  <si>
    <t>FH PACIFIC TRADERS S.A.C.</t>
  </si>
  <si>
    <t>08712764</t>
  </si>
  <si>
    <t>Gerardo Santos Lazaro Moreyra</t>
  </si>
  <si>
    <t>16799417</t>
  </si>
  <si>
    <t>Muños Gonzales Alfredo</t>
  </si>
  <si>
    <t>10817877</t>
  </si>
  <si>
    <t>Ulices Navarro Mostacero</t>
  </si>
  <si>
    <t>Luis Alberto Pariona Garcia</t>
  </si>
  <si>
    <t>08148197</t>
  </si>
  <si>
    <t>Cordova Solis Herman</t>
  </si>
  <si>
    <t>08151533</t>
  </si>
  <si>
    <t>Francis Troverso Pizarro</t>
  </si>
  <si>
    <t>20600493303</t>
  </si>
  <si>
    <t>CORDSOL GROUP S.A.C.</t>
  </si>
  <si>
    <t>AV. ABELARDO GAMARRA 461-B- RIMAC -LIMA</t>
  </si>
  <si>
    <t>RIMAC</t>
  </si>
  <si>
    <t>Hospedaje x 2 dias 1/2</t>
  </si>
  <si>
    <t>08230059</t>
  </si>
  <si>
    <t>Maria Teresa Zegarra Mulanovich</t>
  </si>
  <si>
    <t>$ 44.85</t>
  </si>
  <si>
    <t>s/65.00</t>
  </si>
  <si>
    <t>s/ 50.00</t>
  </si>
  <si>
    <t>20131371293</t>
  </si>
  <si>
    <t>INSTITUTO PERUANO DE ENERGIA NUCLEAR</t>
  </si>
  <si>
    <t>AV.CANADA N° 1470 SAN BORJA-LIMA</t>
  </si>
  <si>
    <t>06593327</t>
  </si>
  <si>
    <t>Gamboa Cardenas Jorge Jesus</t>
  </si>
  <si>
    <t>FP853970</t>
  </si>
  <si>
    <t>Nauru Mendes Martins</t>
  </si>
  <si>
    <t>Brasil</t>
  </si>
  <si>
    <t>09542442</t>
  </si>
  <si>
    <t>Rossana Cecilia Motta Pardo</t>
  </si>
  <si>
    <t>08392461</t>
  </si>
  <si>
    <t>Milagros Pilar Flores Suarez</t>
  </si>
  <si>
    <t xml:space="preserve">s/ </t>
  </si>
  <si>
    <t>18140007</t>
  </si>
  <si>
    <t>Enrique Leonidas Casma Longanal</t>
  </si>
  <si>
    <t>06604528</t>
  </si>
  <si>
    <t>Elena Melchora  Pizarro Quinranilla</t>
  </si>
  <si>
    <t>40380159</t>
  </si>
  <si>
    <t>Deny Robert Urbano Oberto</t>
  </si>
  <si>
    <t>s/ 85</t>
  </si>
  <si>
    <t>s/ 100</t>
  </si>
  <si>
    <t>20546128939</t>
  </si>
  <si>
    <t>AC AGRGADOS S.A</t>
  </si>
  <si>
    <t>AC AGREGADOS S.A.</t>
  </si>
  <si>
    <t>CALLE LOS HORNOS # 106 ATE_ LIMA</t>
  </si>
  <si>
    <t xml:space="preserve">Rafael Gregorio Poma Solano </t>
  </si>
  <si>
    <t>43610788</t>
  </si>
  <si>
    <t>10735978</t>
  </si>
  <si>
    <t>Roberto Miguel Aranda Nestares</t>
  </si>
  <si>
    <t>20418453177</t>
  </si>
  <si>
    <t>TRUPAL S.A.</t>
  </si>
  <si>
    <t>AV.EVITAMIENTO # 3636 EL AGUSTINO - LIMA</t>
  </si>
  <si>
    <t>20503980216</t>
  </si>
  <si>
    <t>ADECCO CONSULTING S.A.</t>
  </si>
  <si>
    <t xml:space="preserve">PASEO LA REPUBLICA # 5895 , PISO 5 </t>
  </si>
  <si>
    <t>HORA IN</t>
  </si>
  <si>
    <t>08160786</t>
  </si>
  <si>
    <t>Paz Jaramillo Henry Isaac</t>
  </si>
  <si>
    <t>10451885</t>
  </si>
  <si>
    <t>Miriam Raquel Machado Muñante</t>
  </si>
  <si>
    <t>42058996</t>
  </si>
  <si>
    <t>Miguel Celis Cardenas</t>
  </si>
  <si>
    <t>09900610</t>
  </si>
  <si>
    <t>Rossana Nancy Carrillo Quezada</t>
  </si>
  <si>
    <t>44288055</t>
  </si>
  <si>
    <t>Gimer herrera Segobia</t>
  </si>
  <si>
    <t>06780174</t>
  </si>
  <si>
    <t>Luis Orlando Mendez Ascencio</t>
  </si>
  <si>
    <t>25755321</t>
  </si>
  <si>
    <t>Miguel Maximo Castillejo Robles</t>
  </si>
  <si>
    <t>Nepeña</t>
  </si>
  <si>
    <t>70757883</t>
  </si>
  <si>
    <t>GianFranco Zanelly Ramon</t>
  </si>
  <si>
    <t>10804112</t>
  </si>
  <si>
    <t>Walter Inocente Zanelly Reyes</t>
  </si>
  <si>
    <t>16736048</t>
  </si>
  <si>
    <t>Rolando Augusto Puican Arbulu</t>
  </si>
  <si>
    <t>000404252</t>
  </si>
  <si>
    <t>Ke  Hai</t>
  </si>
  <si>
    <t>s/ 170.00</t>
  </si>
  <si>
    <t>10628233</t>
  </si>
  <si>
    <t xml:space="preserve">Acevedo Luvo Jaime Eduardo </t>
  </si>
  <si>
    <t>1653</t>
  </si>
  <si>
    <t>45537551</t>
  </si>
  <si>
    <t>Karla Luciana Corcuera Aguilar</t>
  </si>
  <si>
    <t>16796796</t>
  </si>
  <si>
    <t>Manuel Ajmes Benel Chavez</t>
  </si>
  <si>
    <t>Hospedaje x horas</t>
  </si>
  <si>
    <t>1654</t>
  </si>
  <si>
    <t>Hospedaje x 1 dia hab #01</t>
  </si>
  <si>
    <t>1655</t>
  </si>
  <si>
    <t>Hospedaje x 1 dia hab #07</t>
  </si>
  <si>
    <t>Pasaje sr Juan x compras accesorios</t>
  </si>
  <si>
    <t>41900</t>
  </si>
  <si>
    <t>valvulas y teflon</t>
  </si>
  <si>
    <t>pago sr. Juan arreglo 3 hab. Accesorios</t>
  </si>
  <si>
    <t>10247217</t>
  </si>
  <si>
    <t>Nelly Catherina Diaz Chavez</t>
  </si>
  <si>
    <t>s/.70.00</t>
  </si>
  <si>
    <t>LA SRTA. SE RETIRARA A LA 1:30 P.M. EL DIA 06/08</t>
  </si>
  <si>
    <t>1656</t>
  </si>
  <si>
    <t>Hospedaje x 5 dias</t>
  </si>
  <si>
    <t>16759166</t>
  </si>
  <si>
    <t>Juan Manuel Cumpa More</t>
  </si>
  <si>
    <t>Alexander Anatoly Yllanes Calderon</t>
  </si>
  <si>
    <t>40669058</t>
  </si>
  <si>
    <t>Anibal Sergio Rodriguez Velasquez</t>
  </si>
  <si>
    <t>43651760</t>
  </si>
  <si>
    <t xml:space="preserve">Erick Zamora Sanchez </t>
  </si>
  <si>
    <t>09242562</t>
  </si>
  <si>
    <t xml:space="preserve">Willian Cesar Arroyo Lopez </t>
  </si>
  <si>
    <t>40659223</t>
  </si>
  <si>
    <t>09725247</t>
  </si>
  <si>
    <t>Wilfredo Fernando Orosco Quiñones</t>
  </si>
  <si>
    <t>Carlos Alberto Garcia Ruiton</t>
  </si>
  <si>
    <t>s/. 70.00</t>
  </si>
  <si>
    <t>s/. 90.00</t>
  </si>
  <si>
    <t>PAN</t>
  </si>
  <si>
    <t>Hospedaje x 2 dias</t>
  </si>
  <si>
    <t>1 sporade</t>
  </si>
  <si>
    <t>377</t>
  </si>
  <si>
    <t>Hospedaje x 1 dia 2 habitaciones</t>
  </si>
  <si>
    <t>MAN DIESEL.</t>
  </si>
  <si>
    <t>Devolucion de caja mes de julio ( agua )</t>
  </si>
  <si>
    <t>Pago de agua 2 meses: julio y agosto</t>
  </si>
  <si>
    <t>41234993</t>
  </si>
  <si>
    <t>Daniel Odar Prado</t>
  </si>
  <si>
    <t>Coronel Portillo</t>
  </si>
  <si>
    <t>20507312277</t>
  </si>
  <si>
    <t>Mega Gas S.A.C.</t>
  </si>
  <si>
    <t xml:space="preserve"> Mz. "C" Lt. 11-12 Parque Industrial Pimentel Chiclayo</t>
  </si>
  <si>
    <t>10763006</t>
  </si>
  <si>
    <t>Zenobia Cacchi Saavedra</t>
  </si>
  <si>
    <t>24507</t>
  </si>
  <si>
    <t>Compra de frugos, y sporade</t>
  </si>
  <si>
    <t>42500143</t>
  </si>
  <si>
    <t>Rafael Cacchi Saavedra</t>
  </si>
  <si>
    <t>Cambiar d hab…CONFORTABLE</t>
  </si>
  <si>
    <t>frugos mas galleta</t>
  </si>
  <si>
    <t>25758062</t>
  </si>
  <si>
    <t>Dante Zuñiga La Rosa</t>
  </si>
  <si>
    <t>1657</t>
  </si>
  <si>
    <t>Hospedaje x 1 dia hab. 2</t>
  </si>
  <si>
    <r>
      <t>IGV Hab. "2</t>
    </r>
    <r>
      <rPr>
        <i/>
        <sz val="11"/>
        <color theme="1"/>
        <rFont val="Calibri"/>
        <family val="2"/>
        <scheme val="minor"/>
      </rPr>
      <t>" por 40 soles</t>
    </r>
    <r>
      <rPr>
        <sz val="11"/>
        <color theme="1"/>
        <rFont val="Calibri"/>
        <family val="2"/>
        <scheme val="minor"/>
      </rPr>
      <t xml:space="preserve"> </t>
    </r>
  </si>
  <si>
    <t>Mas IGV por 40 soles</t>
  </si>
  <si>
    <t>40846141</t>
  </si>
  <si>
    <t>Elton Sobenes Guitton</t>
  </si>
  <si>
    <t>1658</t>
  </si>
  <si>
    <t>Hospedaje Hab. 13</t>
  </si>
  <si>
    <t>1652</t>
  </si>
  <si>
    <t>igv</t>
  </si>
  <si>
    <t>turismo</t>
  </si>
  <si>
    <t>Transferencia a cja 01 x factura igv hab ·02</t>
  </si>
  <si>
    <t>1659</t>
  </si>
  <si>
    <t>1660</t>
  </si>
  <si>
    <t>$ 38.85</t>
  </si>
  <si>
    <t>DEBE MAN DIESEL</t>
  </si>
  <si>
    <t>DEBE</t>
  </si>
  <si>
    <t>Hospedaje x 1 dia hab. 20</t>
  </si>
  <si>
    <t>Jose Luis Orrego Alvarado</t>
  </si>
  <si>
    <t>s/. 140.00</t>
  </si>
  <si>
    <t>41146044</t>
  </si>
  <si>
    <t>Braulio Elias Peña Bueno</t>
  </si>
  <si>
    <t>s/ 100.00</t>
  </si>
  <si>
    <t>1 desayuno</t>
  </si>
  <si>
    <t>1662</t>
  </si>
  <si>
    <t>378</t>
  </si>
  <si>
    <t>Hospedaje x 1 dia hab# 11</t>
  </si>
  <si>
    <t>Hospedaje x 1 dia hab#20</t>
  </si>
  <si>
    <t>20516135469</t>
  </si>
  <si>
    <t>HIDROELECTRICA PELAGATOS S.A.C</t>
  </si>
  <si>
    <t>MANUEL OLGIN 221 OF. 502 SURCO-LIMA</t>
  </si>
  <si>
    <t>23837613</t>
  </si>
  <si>
    <t>Jorge Rozas Velasco</t>
  </si>
  <si>
    <t>08795324</t>
  </si>
  <si>
    <t>Smith Alejandro Nuñez Del Prado</t>
  </si>
  <si>
    <t>1664</t>
  </si>
  <si>
    <t>Hospedaje x 2 hab.# 20  y 28</t>
  </si>
  <si>
    <t>1663</t>
  </si>
  <si>
    <t>Hospedaje x 2 hab.# 06 y 07</t>
  </si>
  <si>
    <t>IGV</t>
  </si>
  <si>
    <t>Hospedaje x 1 dia hab. 4</t>
  </si>
  <si>
    <t>Mas IGV por 4.6 soles</t>
  </si>
  <si>
    <t>gaseosas</t>
  </si>
  <si>
    <t>galletas</t>
  </si>
  <si>
    <t>1666</t>
  </si>
  <si>
    <t>1665</t>
  </si>
  <si>
    <t>Hospedje x 4 dias 2 habitaciones</t>
  </si>
  <si>
    <t xml:space="preserve"> lavado y planchado</t>
  </si>
  <si>
    <t>lavado y planchado</t>
  </si>
  <si>
    <t>08457251</t>
  </si>
  <si>
    <t>Coni Nair Barrueto Naupari</t>
  </si>
  <si>
    <t>Hospedaje x 1 dia hab. # 27</t>
  </si>
  <si>
    <t>40937318</t>
  </si>
  <si>
    <t>Humberto Ricardo Laserna Zubiaga</t>
  </si>
  <si>
    <t>AV OSCAR BENAVIDES 380 INT 306 MIRAFLORES LIMA</t>
  </si>
  <si>
    <t>1667</t>
  </si>
  <si>
    <t xml:space="preserve">Hospedaje x 1/2 dia </t>
  </si>
  <si>
    <t>Mas IGV 8.5 (Solo hasta el 1/2 dia )</t>
  </si>
  <si>
    <t>42814648</t>
  </si>
  <si>
    <t>Omar Segundo Miñano Garcia</t>
  </si>
  <si>
    <t>s/ 80</t>
  </si>
  <si>
    <t>x horas</t>
  </si>
  <si>
    <t>1668</t>
  </si>
  <si>
    <t>hospedaje x 5 dias hab.#5</t>
  </si>
  <si>
    <t>consumo hab. · 01</t>
  </si>
  <si>
    <t>Hospedaje x 3 dias</t>
  </si>
  <si>
    <t>1 shampoo</t>
  </si>
  <si>
    <t>Hospedaje x  1 dia</t>
  </si>
  <si>
    <t>46319868</t>
  </si>
  <si>
    <t>Juan Manuel Quillas Fiestas</t>
  </si>
  <si>
    <t>1670</t>
  </si>
  <si>
    <t>consumo hab. · 03</t>
  </si>
  <si>
    <t>Hospedaje x 1 1/2 dia</t>
  </si>
  <si>
    <t>10283678</t>
  </si>
  <si>
    <t>Paull Renato Neyra Gorriti</t>
  </si>
  <si>
    <t>10308366</t>
  </si>
  <si>
    <t>Enrique Manuel Sanchez Barrueto</t>
  </si>
  <si>
    <t>20537017873</t>
  </si>
  <si>
    <t>10103083660</t>
  </si>
  <si>
    <t>ENRIQUE MANUEL SANCHEZ BARRUETO</t>
  </si>
  <si>
    <t>S. 80</t>
  </si>
  <si>
    <t>S/. 130</t>
  </si>
  <si>
    <t>MIRAFLORES</t>
  </si>
  <si>
    <t>DESARMANDO  PRODUCCIONES E.I.R.L.</t>
  </si>
  <si>
    <t>1672</t>
  </si>
  <si>
    <t>Hospedaje x 1 dia mas consumo hab.# 06</t>
  </si>
  <si>
    <t>Servicio de taxi</t>
  </si>
  <si>
    <t>047</t>
  </si>
  <si>
    <t>1674</t>
  </si>
  <si>
    <t>1673</t>
  </si>
  <si>
    <t>DESARMANDO PRODUCCIONES E.I.R.L.</t>
  </si>
  <si>
    <t>1675</t>
  </si>
  <si>
    <t>17571532</t>
  </si>
  <si>
    <t>Victor Raul De La Cruz Carrasco</t>
  </si>
  <si>
    <t>25720631</t>
  </si>
  <si>
    <t>Sandro Paolo Valle Riestra</t>
  </si>
  <si>
    <t>Jose Luis Arbulu Camacho</t>
  </si>
  <si>
    <t>1678</t>
  </si>
  <si>
    <t>Mas IGV 32.2</t>
  </si>
  <si>
    <t>AV. SAN BORJA SUR 505 -SAN BORJA-LIMA</t>
  </si>
  <si>
    <t>VISUAL IMPACT  S.A.C.</t>
  </si>
  <si>
    <t>1679</t>
  </si>
  <si>
    <t>Hospedaje x 1 dia hab. 06</t>
  </si>
  <si>
    <t>Hospedajex 1 dia hab.15 (BOOKING)</t>
  </si>
  <si>
    <t>Hospedaje x 1 dia mas consumo hab.13</t>
  </si>
  <si>
    <t>Consumo hab . 06</t>
  </si>
  <si>
    <t>Hosp.1/2 dia adicional  mas consumo hab.09</t>
  </si>
  <si>
    <t>1677</t>
  </si>
  <si>
    <t>Hospedaje x 1 dia hab.04</t>
  </si>
  <si>
    <t>379</t>
  </si>
  <si>
    <t>Desayuno</t>
  </si>
  <si>
    <t>451473363</t>
  </si>
  <si>
    <t xml:space="preserve">Juan Jose Chafloque Bernal </t>
  </si>
  <si>
    <t>77351140</t>
  </si>
  <si>
    <t>Linda Carolyn Cotrina Olano</t>
  </si>
  <si>
    <t>s/desayuno</t>
  </si>
  <si>
    <t>Hospeaje x 2 dias hab 03</t>
  </si>
  <si>
    <t>Hospeaje x 2 dias hab 02</t>
  </si>
  <si>
    <t>Hospeaje x 2 dias hab 04</t>
  </si>
  <si>
    <t>1680- 1681</t>
  </si>
  <si>
    <t>Mas IGV 41.4</t>
  </si>
  <si>
    <t>1680-1681</t>
  </si>
  <si>
    <t>Hospedaje x 3 dias hab.8A</t>
  </si>
  <si>
    <t>Consumo hab .8A</t>
  </si>
  <si>
    <t>Se le cobro 1/2 dia adicional con TV.</t>
  </si>
  <si>
    <t>BOOKING (no quiso pagar IGV)</t>
  </si>
  <si>
    <t>Hospedaje x 3 dias hab.07</t>
  </si>
  <si>
    <t>1682</t>
  </si>
  <si>
    <t xml:space="preserve">Hospedaje x  1 dias x 3 hab </t>
  </si>
  <si>
    <t>1683</t>
  </si>
  <si>
    <t>hospedaje x una noche</t>
  </si>
  <si>
    <t>1684</t>
  </si>
  <si>
    <t>hospedaje x hab. 05 por 5 noches</t>
  </si>
  <si>
    <t>1676</t>
  </si>
  <si>
    <t>380</t>
  </si>
  <si>
    <t>381</t>
  </si>
  <si>
    <t>382</t>
  </si>
  <si>
    <t>11816</t>
  </si>
  <si>
    <t>deposito a cta  cte  ( 11815 )</t>
  </si>
  <si>
    <t>093373227</t>
  </si>
  <si>
    <t>Holler Rivera Schreiler</t>
  </si>
  <si>
    <t>40377670</t>
  </si>
  <si>
    <t>Sebastian Reyes Del Castillo</t>
  </si>
  <si>
    <t>383</t>
  </si>
  <si>
    <t>384</t>
  </si>
  <si>
    <t>Hospedaje x 1 dia mas  2 desayuno</t>
  </si>
  <si>
    <t>Hospedaje x 1 dia x 2 hab. mas  2 desayunos</t>
  </si>
  <si>
    <t>1 agua</t>
  </si>
  <si>
    <t>Pasaje sr. Juan</t>
  </si>
  <si>
    <t>colgate</t>
  </si>
  <si>
    <t>1686</t>
  </si>
  <si>
    <t xml:space="preserve">Hospedaje x 1 dia </t>
  </si>
  <si>
    <t>consumo hab. 06</t>
  </si>
  <si>
    <t>pago a wilder x 1 dia de trabajo</t>
  </si>
  <si>
    <t>1687</t>
  </si>
  <si>
    <t>menu</t>
  </si>
  <si>
    <t>08888194</t>
  </si>
  <si>
    <t>Maria Virginia Kawakami Arredondo</t>
  </si>
  <si>
    <t>171068234-3</t>
  </si>
  <si>
    <t>Carlos Raul Consante Ron</t>
  </si>
  <si>
    <t>12239</t>
  </si>
  <si>
    <t>deposito a cta cte ( 12238 )</t>
  </si>
  <si>
    <t>20813</t>
  </si>
  <si>
    <t>290</t>
  </si>
  <si>
    <t>21232</t>
  </si>
  <si>
    <t>APDAYC</t>
  </si>
  <si>
    <t>25705246</t>
  </si>
  <si>
    <t>Guillermo Ray Ramirez Sandoval</t>
  </si>
  <si>
    <t>3 sporade</t>
  </si>
  <si>
    <t xml:space="preserve"> 16641465</t>
  </si>
  <si>
    <t>Hospedaje x 1 dia hab 22</t>
  </si>
  <si>
    <t>1688</t>
  </si>
  <si>
    <t>2 aguas</t>
  </si>
  <si>
    <t>1 galleta</t>
  </si>
  <si>
    <t>Consumo hab 15</t>
  </si>
  <si>
    <t xml:space="preserve">Gonzales Moreno Luis </t>
  </si>
  <si>
    <t>385</t>
  </si>
  <si>
    <t>386</t>
  </si>
  <si>
    <t>pasaje sr. Juan ( compras )</t>
  </si>
  <si>
    <t>Pago a sr. Juan arreglo de tubo,cambio de caño</t>
  </si>
  <si>
    <t>3721</t>
  </si>
  <si>
    <t>Pegamento ( tubos )</t>
  </si>
  <si>
    <t>1688 ,1689</t>
  </si>
  <si>
    <t>Hospedaje x 4 dias</t>
  </si>
  <si>
    <t>1689</t>
  </si>
  <si>
    <t>1690</t>
  </si>
  <si>
    <t>1691</t>
  </si>
  <si>
    <t>1690 , 1691</t>
  </si>
  <si>
    <t>1692</t>
  </si>
  <si>
    <t>1695</t>
  </si>
  <si>
    <t>Consumo hab. # 26</t>
  </si>
  <si>
    <t>MANDIESEL</t>
  </si>
  <si>
    <t>12367</t>
  </si>
  <si>
    <t>22973838</t>
  </si>
  <si>
    <t>Fernando Vasquez Arevalo</t>
  </si>
  <si>
    <t>s/ 140.00</t>
  </si>
  <si>
    <t>Pago a wilder x 1/2 dia de trabajo</t>
  </si>
  <si>
    <t>16683776</t>
  </si>
  <si>
    <t>1696</t>
  </si>
  <si>
    <t>Hospedaje x 1 noche hab. 09</t>
  </si>
  <si>
    <t>07809532</t>
  </si>
  <si>
    <t>Victor Carlos Coquis Senis</t>
  </si>
  <si>
    <t>10751014</t>
  </si>
  <si>
    <t>Armando Bonifaz Casaverde</t>
  </si>
  <si>
    <t>1698</t>
  </si>
  <si>
    <t>Hospedaje x 1 dia hab 27</t>
  </si>
  <si>
    <t>1700</t>
  </si>
  <si>
    <t>Hospedaje x 1 dia hab 28</t>
  </si>
  <si>
    <t>10009069874</t>
  </si>
  <si>
    <t>ANA PANDURO REATEGUI</t>
  </si>
  <si>
    <t>JR. PRIMERO DE ABRIL 629</t>
  </si>
  <si>
    <t xml:space="preserve">se anulo la boleta,para hacer una factura </t>
  </si>
  <si>
    <t>B655</t>
  </si>
  <si>
    <t>05420056</t>
  </si>
  <si>
    <t>Compra de Lejia sapolio</t>
  </si>
  <si>
    <t>Ronal Enrique Robles Garro</t>
  </si>
  <si>
    <t>E-41034128</t>
  </si>
  <si>
    <t>06271024</t>
  </si>
  <si>
    <t>Manuel Muñoz Alva</t>
  </si>
  <si>
    <t>08255194</t>
  </si>
  <si>
    <t>Armando Masse Fernandez</t>
  </si>
  <si>
    <t>….</t>
  </si>
  <si>
    <t>…..</t>
  </si>
  <si>
    <t>Cancelado</t>
  </si>
  <si>
    <t>Hospedaje x 1 dia habitacion # 07</t>
  </si>
  <si>
    <t>1701</t>
  </si>
  <si>
    <t>1702</t>
  </si>
  <si>
    <t>387</t>
  </si>
  <si>
    <t>Hospedaje x 1 dia # 27</t>
  </si>
  <si>
    <t>02771458</t>
  </si>
  <si>
    <t>Alejandro Buela Pastor</t>
  </si>
  <si>
    <t>c/desayuno</t>
  </si>
  <si>
    <t>32264182</t>
  </si>
  <si>
    <t>Aldo Yovani Avila Clavijo</t>
  </si>
  <si>
    <t>388</t>
  </si>
  <si>
    <t>1703-1707</t>
  </si>
  <si>
    <t xml:space="preserve">Hospedaje x 2 dias </t>
  </si>
  <si>
    <t>389</t>
  </si>
  <si>
    <t>Hospedaje X 2 dias</t>
  </si>
  <si>
    <t>Hospedaje x 1 dia + 2 desayunos</t>
  </si>
  <si>
    <t>002</t>
  </si>
  <si>
    <t>26274</t>
  </si>
  <si>
    <t>Agua Mineral san carlos  ( 3 )</t>
  </si>
  <si>
    <t>388 , 389</t>
  </si>
  <si>
    <t>Miguel</t>
  </si>
  <si>
    <t>Miguel                                                      944643657</t>
  </si>
  <si>
    <t>1708</t>
  </si>
  <si>
    <t>Hospedaje x 2 dias mas consumo hab 06</t>
  </si>
  <si>
    <t>1709</t>
  </si>
  <si>
    <t>Mas IGV 2.3</t>
  </si>
  <si>
    <t>Hospedaje x 1 dia hab 4</t>
  </si>
  <si>
    <t>1711</t>
  </si>
  <si>
    <t>1712</t>
  </si>
  <si>
    <t>12834</t>
  </si>
  <si>
    <t>Deposito a cta cte ( 12835 )</t>
  </si>
  <si>
    <t>32141</t>
  </si>
  <si>
    <t>Accesorio de inodoro</t>
  </si>
  <si>
    <t>Pago a sr. Juan , arreglo hab.21,06, y cocina.</t>
  </si>
  <si>
    <t>1713</t>
  </si>
  <si>
    <t>Hospedaje x 1 dia + consumo</t>
  </si>
  <si>
    <t>07640002</t>
  </si>
  <si>
    <t>Elvia Leiva Alata</t>
  </si>
  <si>
    <t>20106897914</t>
  </si>
  <si>
    <t xml:space="preserve">Entel Peru S.A. </t>
  </si>
  <si>
    <t>AV. REPUBLICA DE COLOMBIA 791 - SAN ISIDRO LIMA</t>
  </si>
  <si>
    <t>1714</t>
  </si>
  <si>
    <t>Hospedaje Hab. 07 por un dia</t>
  </si>
  <si>
    <t>09890275</t>
  </si>
  <si>
    <t>Angel Francisco Salinas Vasquez</t>
  </si>
  <si>
    <t>07090900</t>
  </si>
  <si>
    <t>Mario Higinio Montoya Silva</t>
  </si>
  <si>
    <t>43391511</t>
  </si>
  <si>
    <t>04823818</t>
  </si>
  <si>
    <t>46438204</t>
  </si>
  <si>
    <t>Carlos Flores Guarguera</t>
  </si>
  <si>
    <t>Rino Bustamante Diaz</t>
  </si>
  <si>
    <t>Helen Ventura Galban</t>
  </si>
  <si>
    <t>Hospedaje x 1 dia hab 16</t>
  </si>
  <si>
    <t>Hospedaje x 1 dia hab 17</t>
  </si>
  <si>
    <t>Hospedaje x 1 dia hab 18</t>
  </si>
  <si>
    <t>2 Champoos</t>
  </si>
  <si>
    <t>Compra de productos de limpieza</t>
  </si>
  <si>
    <t>Consumo hab 17</t>
  </si>
  <si>
    <t>Consumo hab 16</t>
  </si>
  <si>
    <t>390</t>
  </si>
  <si>
    <t>391</t>
  </si>
  <si>
    <t>392</t>
  </si>
  <si>
    <t>Mas IGV 4.6</t>
  </si>
  <si>
    <t>08172789</t>
  </si>
  <si>
    <t xml:space="preserve">Maria  Elena Lurita Bellido </t>
  </si>
  <si>
    <t>Devolucion  ( Roxana ).</t>
  </si>
  <si>
    <t>1715</t>
  </si>
  <si>
    <t>Hospedaje x 2 dias 2 habit. + consumo</t>
  </si>
  <si>
    <t>46769650</t>
  </si>
  <si>
    <t>gaseosa</t>
  </si>
  <si>
    <t>393</t>
  </si>
  <si>
    <t>Deposito a cta cte ( Miguel )</t>
  </si>
  <si>
    <t>70691692</t>
  </si>
  <si>
    <t>Richard Edinson Mochcco Castillo</t>
  </si>
  <si>
    <t>395</t>
  </si>
  <si>
    <t>Hospedaje ( adicional )</t>
  </si>
  <si>
    <t>1716</t>
  </si>
  <si>
    <t>Yarleque Carreyo  Erick  Salvatore</t>
  </si>
  <si>
    <t>20101298851</t>
  </si>
  <si>
    <t>MANUFACTURAS SAN ISIDRO S.A.C.</t>
  </si>
  <si>
    <t>JR. AZANGARO # 246 LIMA 1 _ PERU</t>
  </si>
  <si>
    <t>109735</t>
  </si>
  <si>
    <t>13148</t>
  </si>
  <si>
    <t>13149</t>
  </si>
  <si>
    <t>21886679</t>
  </si>
  <si>
    <t>Roberto Carlos Sanchez Galvez</t>
  </si>
  <si>
    <t>s/. 65.00</t>
  </si>
  <si>
    <t>1717</t>
  </si>
  <si>
    <t>Adelanto a Roxana</t>
  </si>
  <si>
    <t>Hospedaje x 1 dia hab. # 8 - A</t>
  </si>
  <si>
    <t>32990717</t>
  </si>
  <si>
    <t>Frank Milutin Puente Djuravich</t>
  </si>
  <si>
    <t>07930516</t>
  </si>
  <si>
    <t>Maria Antonieta Reategui Bartha</t>
  </si>
  <si>
    <t>CALLE FRANCISCO DE TOLEDO # 165 SURCO - LIMA 33</t>
  </si>
  <si>
    <t>1718</t>
  </si>
  <si>
    <t>IGV  (pendiente cobrar s/10. ) Roxana.</t>
  </si>
  <si>
    <t>Hospedaje x 2 dia hab.# 03 ( no acepto factura ).</t>
  </si>
  <si>
    <t>transferencia a caja 02 ( anulacion de boleta / 386 )</t>
  </si>
  <si>
    <t>Transferencia de caja 01 x anulacion de : B/ 386.</t>
  </si>
  <si>
    <t>transferencia a caja 02 ( no acepto factura )</t>
  </si>
  <si>
    <t>Transferencia de caja 01 x no acepto factura.</t>
  </si>
  <si>
    <t>Hospedaje x 1 dia hab. 3 ( boleta anulada )</t>
  </si>
  <si>
    <t>lavanderia</t>
  </si>
  <si>
    <t>22414392</t>
  </si>
  <si>
    <t>Roberto Alvarado Rodriguez</t>
  </si>
  <si>
    <t>20131365994</t>
  </si>
  <si>
    <t>INIA</t>
  </si>
  <si>
    <t>AV.LA MOLINA 1981-LIMA</t>
  </si>
  <si>
    <t>Deposito a cta cte ( 13457 ).</t>
  </si>
  <si>
    <t>21862974</t>
  </si>
  <si>
    <t>Henry Avalos Pachas</t>
  </si>
  <si>
    <t>chincha</t>
  </si>
  <si>
    <t>1661</t>
  </si>
  <si>
    <t>Hospedaje x 2 dias X 5 HAB</t>
  </si>
  <si>
    <t>El pago fue en efectivo</t>
  </si>
  <si>
    <t>Pusieron otro monto S/ 17.20</t>
  </si>
  <si>
    <t>ok</t>
  </si>
  <si>
    <t>Bebidas</t>
  </si>
  <si>
    <t>No lo anotaron de manera separada</t>
  </si>
  <si>
    <t>Debieron anotarlo separado</t>
  </si>
  <si>
    <t>La factura es por S/100. Reportaron menos</t>
  </si>
  <si>
    <t>Devieron pasarlo a Caja 02</t>
  </si>
  <si>
    <t>Mal sacado el IGV</t>
  </si>
  <si>
    <t>¿Por qué se cobro S/. 55 de más?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</si>
</sst>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S/.&quot;* #,##0.00_ ;_ &quot;S/.&quot;* \-#,##0.00_ ;_ &quot;S/.&quot;* &quot;-&quot;??_ ;_ @_ "/>
    <numFmt numFmtId="43" formatCode="_ * #,##0.00_ ;_ * \-#,##0.00_ ;_ * &quot;-&quot;??_ ;_ @_ "/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3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6" borderId="0" xfId="0" applyFill="1" applyAlignment="1">
      <alignment horizontal="left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0" fontId="0" fillId="2" borderId="3" xfId="0" applyNumberFormat="1" applyFont="1" applyFill="1" applyBorder="1"/>
    <xf numFmtId="49" fontId="6" fillId="0" borderId="0" xfId="0" applyNumberFormat="1" applyFont="1"/>
    <xf numFmtId="49" fontId="0" fillId="4" borderId="3" xfId="0" applyNumberFormat="1" applyFont="1" applyFill="1" applyBorder="1"/>
    <xf numFmtId="44" fontId="0" fillId="0" borderId="0" xfId="1" applyFont="1"/>
    <xf numFmtId="44" fontId="1" fillId="0" borderId="0" xfId="1" applyFont="1" applyAlignment="1" applyProtection="1">
      <alignment horizontal="center"/>
      <protection locked="0"/>
    </xf>
    <xf numFmtId="4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0" fontId="0" fillId="7" borderId="0" xfId="0" applyFill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0" fontId="2" fillId="11" borderId="1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2" borderId="0" xfId="0" applyFill="1" applyProtection="1"/>
    <xf numFmtId="14" fontId="0" fillId="0" borderId="0" xfId="0" applyNumberFormat="1" applyFill="1" applyProtection="1"/>
    <xf numFmtId="49" fontId="0" fillId="0" borderId="0" xfId="0" applyNumberFormat="1" applyProtection="1"/>
    <xf numFmtId="43" fontId="0" fillId="0" borderId="0" xfId="2" applyFont="1" applyProtection="1"/>
    <xf numFmtId="43" fontId="0" fillId="12" borderId="0" xfId="2" applyFont="1" applyFill="1" applyProtection="1"/>
    <xf numFmtId="43" fontId="0" fillId="2" borderId="0" xfId="2" applyFont="1" applyFill="1" applyProtection="1"/>
    <xf numFmtId="0" fontId="0" fillId="2" borderId="0" xfId="0" applyNumberFormat="1" applyFill="1" applyProtection="1"/>
    <xf numFmtId="0" fontId="3" fillId="0" borderId="0" xfId="0" applyFont="1" applyProtection="1">
      <protection locked="0"/>
    </xf>
    <xf numFmtId="0" fontId="1" fillId="10" borderId="0" xfId="0" applyFont="1" applyFill="1" applyProtection="1">
      <protection locked="0"/>
    </xf>
    <xf numFmtId="0" fontId="0" fillId="7" borderId="0" xfId="0" applyFill="1" applyAlignment="1" applyProtection="1">
      <alignment horizontal="left"/>
    </xf>
    <xf numFmtId="0" fontId="0" fillId="6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left"/>
    </xf>
    <xf numFmtId="0" fontId="0" fillId="5" borderId="0" xfId="0" applyNumberFormat="1" applyFill="1" applyProtection="1">
      <protection hidden="1"/>
    </xf>
    <xf numFmtId="0" fontId="0" fillId="5" borderId="0" xfId="0" applyFill="1" applyProtection="1">
      <protection hidden="1"/>
    </xf>
    <xf numFmtId="44" fontId="0" fillId="5" borderId="0" xfId="1" applyFont="1" applyFill="1" applyAlignment="1" applyProtection="1">
      <alignment horizontal="left"/>
      <protection hidden="1"/>
    </xf>
    <xf numFmtId="49" fontId="0" fillId="0" borderId="11" xfId="0" applyNumberFormat="1" applyFont="1" applyBorder="1" applyProtection="1">
      <protection locked="0"/>
    </xf>
    <xf numFmtId="0" fontId="2" fillId="11" borderId="1" xfId="0" applyFont="1" applyFill="1" applyBorder="1" applyAlignment="1" applyProtection="1">
      <alignment horizontal="center"/>
    </xf>
    <xf numFmtId="0" fontId="1" fillId="10" borderId="0" xfId="0" applyFont="1" applyFill="1" applyProtection="1"/>
    <xf numFmtId="43" fontId="7" fillId="13" borderId="0" xfId="2" applyFont="1" applyFill="1" applyProtection="1">
      <protection hidden="1"/>
    </xf>
    <xf numFmtId="43" fontId="3" fillId="0" borderId="0" xfId="2" applyFont="1" applyFill="1" applyProtection="1">
      <protection locked="0"/>
    </xf>
    <xf numFmtId="0" fontId="3" fillId="9" borderId="0" xfId="0" applyFont="1" applyFill="1" applyAlignment="1" applyProtection="1">
      <alignment horizontal="left"/>
    </xf>
    <xf numFmtId="0" fontId="0" fillId="10" borderId="0" xfId="0" applyFill="1" applyProtection="1"/>
    <xf numFmtId="0" fontId="0" fillId="14" borderId="0" xfId="0" applyFill="1" applyProtection="1"/>
    <xf numFmtId="43" fontId="0" fillId="6" borderId="0" xfId="2" applyFont="1" applyFill="1" applyProtection="1">
      <protection hidden="1"/>
    </xf>
    <xf numFmtId="0" fontId="0" fillId="6" borderId="0" xfId="0" applyFill="1" applyProtection="1"/>
    <xf numFmtId="0" fontId="7" fillId="13" borderId="0" xfId="0" applyFont="1" applyFill="1" applyAlignment="1" applyProtection="1">
      <alignment horizontal="left"/>
    </xf>
    <xf numFmtId="9" fontId="7" fillId="13" borderId="0" xfId="0" applyNumberFormat="1" applyFont="1" applyFill="1" applyAlignment="1" applyProtection="1">
      <alignment horizontal="left"/>
    </xf>
    <xf numFmtId="0" fontId="1" fillId="9" borderId="0" xfId="0" applyFont="1" applyFill="1" applyAlignment="1" applyProtection="1">
      <alignment horizontal="left"/>
    </xf>
    <xf numFmtId="0" fontId="1" fillId="9" borderId="0" xfId="0" applyFont="1" applyFill="1" applyProtection="1"/>
    <xf numFmtId="43" fontId="5" fillId="0" borderId="0" xfId="2" applyFont="1" applyProtection="1">
      <protection locked="0"/>
    </xf>
    <xf numFmtId="43" fontId="0" fillId="6" borderId="0" xfId="2" applyFont="1" applyFill="1" applyProtection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0" borderId="0" xfId="0" applyAlignment="1">
      <alignment wrapText="1"/>
    </xf>
    <xf numFmtId="49" fontId="6" fillId="0" borderId="0" xfId="0" applyNumberFormat="1" applyFont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15" borderId="0" xfId="0" applyFill="1" applyProtection="1"/>
    <xf numFmtId="43" fontId="7" fillId="15" borderId="0" xfId="2" applyFont="1" applyFill="1" applyProtection="1">
      <protection hidden="1"/>
    </xf>
    <xf numFmtId="0" fontId="3" fillId="14" borderId="0" xfId="0" applyFont="1" applyFill="1" applyProtection="1"/>
    <xf numFmtId="43" fontId="3" fillId="6" borderId="0" xfId="0" applyNumberFormat="1" applyFont="1" applyFill="1" applyProtection="1">
      <protection hidden="1"/>
    </xf>
    <xf numFmtId="0" fontId="0" fillId="0" borderId="0" xfId="0" applyFill="1"/>
    <xf numFmtId="49" fontId="0" fillId="16" borderId="0" xfId="0" applyNumberFormat="1" applyFill="1" applyAlignment="1">
      <alignment horizontal="center"/>
    </xf>
    <xf numFmtId="0" fontId="0" fillId="16" borderId="0" xfId="0" applyFill="1"/>
    <xf numFmtId="49" fontId="1" fillId="17" borderId="0" xfId="0" applyNumberFormat="1" applyFont="1" applyFill="1" applyAlignment="1">
      <alignment horizontal="center"/>
    </xf>
    <xf numFmtId="14" fontId="0" fillId="18" borderId="0" xfId="0" applyNumberFormat="1" applyFill="1"/>
    <xf numFmtId="0" fontId="8" fillId="0" borderId="0" xfId="0" applyFont="1"/>
    <xf numFmtId="0" fontId="3" fillId="0" borderId="0" xfId="0" applyFont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7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44" fontId="0" fillId="0" borderId="0" xfId="1" applyFont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49" fontId="0" fillId="19" borderId="1" xfId="0" applyNumberFormat="1" applyFont="1" applyFill="1" applyBorder="1" applyProtection="1">
      <protection locked="0"/>
    </xf>
    <xf numFmtId="49" fontId="0" fillId="6" borderId="0" xfId="0" applyNumberForma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center"/>
    </xf>
    <xf numFmtId="0" fontId="0" fillId="2" borderId="0" xfId="0" applyNumberFormat="1" applyFill="1" applyProtection="1">
      <protection locked="0"/>
    </xf>
    <xf numFmtId="43" fontId="0" fillId="0" borderId="0" xfId="2" applyFont="1" applyProtection="1">
      <protection locked="0"/>
    </xf>
    <xf numFmtId="0" fontId="0" fillId="0" borderId="0" xfId="0" applyProtection="1">
      <protection hidden="1"/>
    </xf>
    <xf numFmtId="0" fontId="0" fillId="2" borderId="0" xfId="0" applyNumberFormat="1" applyFill="1" applyProtection="1">
      <protection locked="0" hidden="1"/>
    </xf>
    <xf numFmtId="0" fontId="0" fillId="0" borderId="0" xfId="0" applyProtection="1">
      <protection locked="0" hidden="1"/>
    </xf>
    <xf numFmtId="49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4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49" fontId="7" fillId="0" borderId="0" xfId="0" quotePrefix="1" applyNumberFormat="1" applyFont="1" applyProtection="1">
      <protection locked="0"/>
    </xf>
    <xf numFmtId="49" fontId="7" fillId="0" borderId="0" xfId="0" applyNumberFormat="1" applyFont="1" applyProtection="1">
      <protection locked="0"/>
    </xf>
    <xf numFmtId="12" fontId="0" fillId="0" borderId="0" xfId="0" applyNumberFormat="1" applyProtection="1">
      <protection locked="0"/>
    </xf>
    <xf numFmtId="0" fontId="0" fillId="2" borderId="0" xfId="0" applyNumberFormat="1" applyFill="1" applyProtection="1">
      <protection hidden="1"/>
    </xf>
    <xf numFmtId="43" fontId="0" fillId="2" borderId="0" xfId="2" applyFont="1" applyFill="1" applyProtection="1">
      <protection hidden="1"/>
    </xf>
    <xf numFmtId="20" fontId="0" fillId="0" borderId="0" xfId="0" applyNumberFormat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0" fillId="6" borderId="0" xfId="0" applyNumberFormat="1" applyFill="1" applyProtection="1"/>
    <xf numFmtId="49" fontId="0" fillId="0" borderId="0" xfId="0" quotePrefix="1" applyNumberFormat="1" applyProtection="1">
      <protection locked="0"/>
    </xf>
    <xf numFmtId="43" fontId="0" fillId="0" borderId="0" xfId="2" applyFont="1" applyAlignment="1" applyProtection="1">
      <alignment horizontal="right"/>
      <protection locked="0"/>
    </xf>
    <xf numFmtId="4" fontId="0" fillId="0" borderId="0" xfId="0" applyNumberFormat="1" applyProtection="1">
      <protection locked="0"/>
    </xf>
    <xf numFmtId="18" fontId="0" fillId="0" borderId="0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0" fillId="0" borderId="0" xfId="0" applyNumberFormat="1" applyProtection="1"/>
    <xf numFmtId="43" fontId="0" fillId="10" borderId="0" xfId="2" applyFont="1" applyFill="1" applyProtection="1"/>
    <xf numFmtId="0" fontId="0" fillId="12" borderId="0" xfId="0" applyFill="1" applyProtection="1"/>
    <xf numFmtId="0" fontId="0" fillId="10" borderId="0" xfId="0" applyNumberFormat="1" applyFill="1" applyProtection="1"/>
    <xf numFmtId="14" fontId="0" fillId="10" borderId="0" xfId="0" applyNumberFormat="1" applyFill="1" applyProtection="1"/>
    <xf numFmtId="49" fontId="0" fillId="10" borderId="0" xfId="0" applyNumberFormat="1" applyFill="1" applyProtection="1"/>
    <xf numFmtId="0" fontId="0" fillId="17" borderId="0" xfId="0" applyFill="1" applyProtection="1"/>
    <xf numFmtId="43" fontId="0" fillId="17" borderId="0" xfId="2" applyFont="1" applyFill="1" applyProtection="1"/>
    <xf numFmtId="0" fontId="11" fillId="0" borderId="0" xfId="0" applyFont="1" applyAlignment="1" applyProtection="1">
      <alignment horizontal="center"/>
    </xf>
    <xf numFmtId="43" fontId="0" fillId="20" borderId="0" xfId="2" applyFont="1" applyFill="1" applyProtection="1"/>
    <xf numFmtId="43" fontId="0" fillId="15" borderId="0" xfId="2" applyFont="1" applyFill="1" applyProtection="1"/>
    <xf numFmtId="43" fontId="0" fillId="0" borderId="0" xfId="0" applyNumberFormat="1" applyFont="1" applyProtection="1"/>
    <xf numFmtId="43" fontId="0" fillId="2" borderId="0" xfId="0" applyNumberFormat="1" applyFont="1" applyFill="1" applyProtection="1"/>
    <xf numFmtId="49" fontId="2" fillId="3" borderId="0" xfId="0" applyNumberFormat="1" applyFont="1" applyFill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0" fontId="2" fillId="3" borderId="1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2" fillId="11" borderId="1" xfId="0" applyFont="1" applyFill="1" applyBorder="1" applyAlignment="1" applyProtection="1">
      <alignment horizontal="center"/>
    </xf>
    <xf numFmtId="0" fontId="2" fillId="11" borderId="3" xfId="0" applyFont="1" applyFill="1" applyBorder="1" applyAlignment="1" applyProtection="1">
      <alignment horizontal="center"/>
    </xf>
    <xf numFmtId="0" fontId="2" fillId="11" borderId="7" xfId="0" applyFont="1" applyFill="1" applyBorder="1" applyAlignment="1" applyProtection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NumberFormat="1"/>
    <xf numFmtId="0" fontId="0" fillId="0" borderId="1" xfId="0" applyFont="1" applyBorder="1"/>
    <xf numFmtId="0" fontId="0" fillId="19" borderId="1" xfId="0" applyFont="1" applyFill="1" applyBorder="1"/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100"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protection locked="0" hidden="0"/>
    </dxf>
    <dxf>
      <numFmt numFmtId="19" formatCode="dd/mm/yyyy"/>
    </dxf>
    <dxf>
      <protection locked="0" hidden="0"/>
    </dxf>
    <dxf>
      <numFmt numFmtId="19" formatCode="dd/mm/yyyy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0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0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0" hidden="1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Ocupabilidad!$AH$5</c:f>
              <c:strCache>
                <c:ptCount val="1"/>
                <c:pt idx="0">
                  <c:v>Ocupabilidad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Ocupabilidad!$A$6:$A$36</c:f>
              <c:numCache>
                <c:formatCode>m/d/yyyy</c:formatCode>
                <c:ptCount val="31"/>
                <c:pt idx="0">
                  <c:v>42583</c:v>
                </c:pt>
                <c:pt idx="1">
                  <c:v>42584</c:v>
                </c:pt>
                <c:pt idx="2">
                  <c:v>42585</c:v>
                </c:pt>
                <c:pt idx="3">
                  <c:v>42586</c:v>
                </c:pt>
                <c:pt idx="4">
                  <c:v>42587</c:v>
                </c:pt>
                <c:pt idx="5">
                  <c:v>42588</c:v>
                </c:pt>
                <c:pt idx="6">
                  <c:v>42589</c:v>
                </c:pt>
                <c:pt idx="7">
                  <c:v>42590</c:v>
                </c:pt>
                <c:pt idx="8">
                  <c:v>42591</c:v>
                </c:pt>
                <c:pt idx="9">
                  <c:v>42592</c:v>
                </c:pt>
                <c:pt idx="10">
                  <c:v>42593</c:v>
                </c:pt>
                <c:pt idx="11">
                  <c:v>42594</c:v>
                </c:pt>
                <c:pt idx="12">
                  <c:v>42595</c:v>
                </c:pt>
                <c:pt idx="13">
                  <c:v>42596</c:v>
                </c:pt>
                <c:pt idx="14">
                  <c:v>42597</c:v>
                </c:pt>
                <c:pt idx="15">
                  <c:v>42598</c:v>
                </c:pt>
                <c:pt idx="16">
                  <c:v>42599</c:v>
                </c:pt>
                <c:pt idx="17">
                  <c:v>42600</c:v>
                </c:pt>
                <c:pt idx="18">
                  <c:v>42601</c:v>
                </c:pt>
                <c:pt idx="19">
                  <c:v>42602</c:v>
                </c:pt>
                <c:pt idx="20">
                  <c:v>42603</c:v>
                </c:pt>
                <c:pt idx="21">
                  <c:v>42604</c:v>
                </c:pt>
                <c:pt idx="22">
                  <c:v>42605</c:v>
                </c:pt>
                <c:pt idx="23">
                  <c:v>42606</c:v>
                </c:pt>
                <c:pt idx="24">
                  <c:v>42607</c:v>
                </c:pt>
                <c:pt idx="25">
                  <c:v>42608</c:v>
                </c:pt>
                <c:pt idx="26">
                  <c:v>42609</c:v>
                </c:pt>
                <c:pt idx="27">
                  <c:v>42610</c:v>
                </c:pt>
                <c:pt idx="28">
                  <c:v>42611</c:v>
                </c:pt>
                <c:pt idx="29">
                  <c:v>42612</c:v>
                </c:pt>
                <c:pt idx="30">
                  <c:v>42613</c:v>
                </c:pt>
              </c:numCache>
            </c:numRef>
          </c:cat>
          <c:val>
            <c:numRef>
              <c:f>Ocupabilidad!$AH$6:$AH$36</c:f>
              <c:numCache>
                <c:formatCode>0.0%</c:formatCode>
                <c:ptCount val="31"/>
                <c:pt idx="0">
                  <c:v>0.14285714285714285</c:v>
                </c:pt>
                <c:pt idx="1">
                  <c:v>3.5714285714285712E-2</c:v>
                </c:pt>
                <c:pt idx="2">
                  <c:v>0.21428571428571427</c:v>
                </c:pt>
                <c:pt idx="3">
                  <c:v>0.35714285714285715</c:v>
                </c:pt>
                <c:pt idx="4">
                  <c:v>0.42857142857142855</c:v>
                </c:pt>
                <c:pt idx="5">
                  <c:v>0.32142857142857145</c:v>
                </c:pt>
                <c:pt idx="6">
                  <c:v>7.1428571428571425E-2</c:v>
                </c:pt>
                <c:pt idx="7">
                  <c:v>0.17857142857142858</c:v>
                </c:pt>
                <c:pt idx="8">
                  <c:v>0.17857142857142858</c:v>
                </c:pt>
                <c:pt idx="9">
                  <c:v>3.5714285714285712E-2</c:v>
                </c:pt>
                <c:pt idx="10">
                  <c:v>0.17857142857142858</c:v>
                </c:pt>
                <c:pt idx="11">
                  <c:v>0</c:v>
                </c:pt>
                <c:pt idx="12">
                  <c:v>0.17857142857142858</c:v>
                </c:pt>
                <c:pt idx="13">
                  <c:v>0.17857142857142858</c:v>
                </c:pt>
                <c:pt idx="14">
                  <c:v>0.14285714285714285</c:v>
                </c:pt>
                <c:pt idx="15">
                  <c:v>0.21428571428571427</c:v>
                </c:pt>
                <c:pt idx="16">
                  <c:v>0.21428571428571427</c:v>
                </c:pt>
                <c:pt idx="17">
                  <c:v>0.17857142857142858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7.1428571428571425E-2</c:v>
                </c:pt>
                <c:pt idx="29">
                  <c:v>3.5714285714285712E-2</c:v>
                </c:pt>
                <c:pt idx="30">
                  <c:v>7.1428571428571425E-2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7341920"/>
        <c:axId val="-1905117312"/>
        <c:axId val="0"/>
      </c:bar3DChart>
      <c:dateAx>
        <c:axId val="-3734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905117312"/>
        <c:crosses val="autoZero"/>
        <c:auto val="1"/>
        <c:lblOffset val="100"/>
        <c:baseTimeUnit val="days"/>
      </c:dateAx>
      <c:valAx>
        <c:axId val="-19051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373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185737</xdr:rowOff>
    </xdr:from>
    <xdr:to>
      <xdr:col>29</xdr:col>
      <xdr:colOff>352425</xdr:colOff>
      <xdr:row>57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F499" totalsRowShown="0" headerRowDxfId="99" dataDxfId="98">
  <autoFilter ref="A3:F499"/>
  <sortState ref="A4:G158">
    <sortCondition ref="B4:B158"/>
  </sortState>
  <tableColumns count="6">
    <tableColumn id="1" name="RUC" dataDxfId="97"/>
    <tableColumn id="2" name="RAZON SOCIAL" dataDxfId="96"/>
    <tableColumn id="3" name="DIRECCION" dataDxfId="95"/>
    <tableColumn id="4" name="DEPARTAMENTO" dataDxfId="94"/>
    <tableColumn id="5" name="PROVINCIA" dataDxfId="93"/>
    <tableColumn id="6" name="DISTRITO" dataDxfId="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K674" totalsRowShown="0" headerRowDxfId="91" dataDxfId="90">
  <autoFilter ref="A3:K674"/>
  <tableColumns count="11">
    <tableColumn id="1" name="DNI / C.E." dataDxfId="89"/>
    <tableColumn id="2" name="NOMBRES Y APELLIDOS" dataDxfId="88"/>
    <tableColumn id="3" name="SEXO" dataDxfId="87"/>
    <tableColumn id="4" name="PROCEDENCIA" dataDxfId="86"/>
    <tableColumn id="6" name="RUC" dataDxfId="85"/>
    <tableColumn id="7" name="RAZON SOCIAL" dataDxfId="84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83"/>
    <tableColumn id="9" name="TIPO HAB" dataDxfId="82"/>
    <tableColumn id="10" name="TARIFA PACTADA" dataDxfId="81" dataCellStyle="Moneda"/>
    <tableColumn id="5" name="NUEVA TARIFA" dataDxfId="80"/>
    <tableColumn id="11" name="Observaciones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R248" totalsRowShown="0" headerRowDxfId="78" dataDxfId="76" headerRowBorderDxfId="77">
  <autoFilter ref="A6:R248"/>
  <sortState ref="A7:R274">
    <sortCondition ref="F7"/>
  </sortState>
  <tableColumns count="18">
    <tableColumn id="1" name="Nº DI" dataDxfId="75"/>
    <tableColumn id="17" name="TIPO DI" dataDxfId="74"/>
    <tableColumn id="2" name="NOMBRES Y APELLIDOS" dataDxfId="73" totalsRowDxfId="72">
      <calculatedColumnFormula>IF(REGISTRO_HUESPED[[#This Row],[Nº DI]]="","¿DNI?",VLOOKUP(REGISTRO_HUESPED[[#This Row],[Nº DI]],CLIENTE[],2,FALSE))</calculatedColumnFormula>
    </tableColumn>
    <tableColumn id="3" name="SEXO" dataDxfId="71" totalsRowDxfId="70">
      <calculatedColumnFormula>IF(REGISTRO_HUESPED[[#This Row],[Nº DI]]="","¿DNI?",VLOOKUP(REGISTRO_HUESPED[[#This Row],[Nº DI]],CLIENTE[],3,FALSE))</calculatedColumnFormula>
    </tableColumn>
    <tableColumn id="4" name="Procedencia" dataDxfId="69" totalsRowDxfId="68">
      <calculatedColumnFormula>IF(REGISTRO_HUESPED[[#This Row],[Nº DI]]="","¿PROCEDENCIA?",VLOOKUP(REGISTRO_HUESPED[[#This Row],[Nº DI]],CLIENTES!A:F,4,FALSE))</calculatedColumnFormula>
    </tableColumn>
    <tableColumn id="5" name="FECHA-IN" dataDxfId="67" totalsRowDxfId="66"/>
    <tableColumn id="19" name="HORA IN" dataDxfId="65" totalsRowDxfId="64"/>
    <tableColumn id="7" name="N° HAB" dataDxfId="63"/>
    <tableColumn id="18" name="TIPO HAB" dataDxfId="62"/>
    <tableColumn id="8" name="TARIFA" dataDxfId="61" dataCellStyle="Millares"/>
    <tableColumn id="9" name="FECHA-OUT" dataDxfId="60"/>
    <tableColumn id="10" name="HORA-OUT" dataDxfId="59"/>
    <tableColumn id="11" name="HOTELERO" dataDxfId="58" totalsRowDxfId="57">
      <calculatedColumnFormula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 dataDxfId="56"/>
    <tableColumn id="13" name="MONTO TOTAL" dataDxfId="55" totalsRowDxfId="54" dataCellStyle="Millares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 dataDxfId="53"/>
    <tableColumn id="15" name="NÚMERO" dataDxfId="52"/>
    <tableColumn id="16" name="COMENTARIOS" dataDxfId="5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M122" totalsRowCount="1" headerRowDxfId="50" dataDxfId="49">
  <autoFilter ref="A5:M121"/>
  <tableColumns count="13">
    <tableColumn id="1" name="PERIODO" dataDxfId="48" totalsRowDxfId="47">
      <calculatedColumnFormula>TEXT(Tabla2291011[[#This Row],[FECHA]],"mm/aaaa")</calculatedColumnFormula>
    </tableColumn>
    <tableColumn id="10" name="FECHA" dataDxfId="46" totalsRowDxfId="45">
      <calculatedColumnFormula>TODAY()</calculatedColumnFormula>
    </tableColumn>
    <tableColumn id="2" name="TIPO DOC" dataDxfId="44" totalsRowDxfId="43"/>
    <tableColumn id="3" name="SERIE" dataDxfId="42" totalsRowDxfId="41"/>
    <tableColumn id="4" name="NUMERO" dataDxfId="40" totalsRowDxfId="39"/>
    <tableColumn id="5" name="DESCRIPCIÓN DEL SERVICIO / PRODUCTO" dataDxfId="38" totalsRowDxfId="37"/>
    <tableColumn id="12" name="TIPO INGRESO" dataDxfId="36" totalsRowDxfId="35"/>
    <tableColumn id="11" name="CUENTA" dataDxfId="34" totalsRowDxfId="33">
      <calculatedColumnFormula>IF(Tabla2291011[[#This Row],[TIPO INGRESO]]="","",VLOOKUP(Tabla2291011[[#This Row],[TIPO INGRESO]],Tablas!$M$3:$N$14,2,FALSE))</calculatedColumnFormula>
    </tableColumn>
    <tableColumn id="6" name="MEDIO DE PAGO" dataDxfId="32" totalsRowDxfId="31"/>
    <tableColumn id="7" name="ENTRADA" totalsRowFunction="sum" dataDxfId="30" totalsRowDxfId="29" dataCellStyle="Millares"/>
    <tableColumn id="8" name="SALIDA" totalsRowFunction="sum" dataDxfId="28" totalsRowDxfId="27" dataCellStyle="Millares"/>
    <tableColumn id="9" name="SALDO DE CAJA" dataDxfId="26" totalsRowDxfId="25" dataCellStyle="Millares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  <tableColumn id="13" name="Columna1" dataDxfId="24"/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J142" totalsRowCount="1" headerRowDxfId="23" dataDxfId="22">
  <autoFilter ref="A5:J141"/>
  <tableColumns count="10">
    <tableColumn id="1" name="PERIODO" dataDxfId="21" totalsRowDxfId="9">
      <calculatedColumnFormula>TEXT(Tabla22910117[[#This Row],[FECHA]],"mm/aaaa")</calculatedColumnFormula>
    </tableColumn>
    <tableColumn id="10" name="FECHA" dataDxfId="20" totalsRowDxfId="8">
      <calculatedColumnFormula>TODAY()</calculatedColumnFormula>
    </tableColumn>
    <tableColumn id="5" name="DESCRIPCIÓN DEL SERVICIO / PRODUCTO" dataDxfId="19" totalsRowDxfId="7"/>
    <tableColumn id="3" name="TIPO INGRESO" dataDxfId="18" totalsRowDxfId="6"/>
    <tableColumn id="2" name="CUENTA" dataDxfId="17" totalsRowDxfId="5">
      <calculatedColumnFormula>IF(Tabla22910117[[#This Row],[TIPO INGRESO]]="","",VLOOKUP(Tabla22910117[[#This Row],[TIPO INGRESO]],Tablas!$M$3:$N$14,2,FALSE))</calculatedColumnFormula>
    </tableColumn>
    <tableColumn id="6" name="MEDIO DE PAGO" dataDxfId="16" totalsRowDxfId="4"/>
    <tableColumn id="7" name="ENTRADA" totalsRowFunction="sum" dataDxfId="15" totalsRowDxfId="3" dataCellStyle="Millares"/>
    <tableColumn id="8" name="SALIDA" totalsRowFunction="sum" dataDxfId="14" totalsRowDxfId="2" dataCellStyle="Millares"/>
    <tableColumn id="9" name="SALDO DE CAJA" dataDxfId="13" totalsRowDxfId="1" dataCellStyle="Millares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  <tableColumn id="4" name="Columna1" dataDxfId="12" totalsRowDxfId="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7"/>
  <sheetViews>
    <sheetView topLeftCell="G1" workbookViewId="0">
      <selection activeCell="N12" sqref="N12"/>
    </sheetView>
  </sheetViews>
  <sheetFormatPr baseColWidth="10" defaultRowHeight="15" x14ac:dyDescent="0.25"/>
  <cols>
    <col min="10" max="10" width="13.7109375" bestFit="1" customWidth="1"/>
    <col min="13" max="13" width="22.42578125" bestFit="1" customWidth="1"/>
  </cols>
  <sheetData>
    <row r="2" spans="2:18" x14ac:dyDescent="0.25">
      <c r="B2" t="s">
        <v>3</v>
      </c>
      <c r="D2" t="s">
        <v>76</v>
      </c>
      <c r="F2" t="s">
        <v>49</v>
      </c>
      <c r="H2" t="s">
        <v>1436</v>
      </c>
      <c r="J2" t="s">
        <v>53</v>
      </c>
      <c r="M2" t="s">
        <v>1529</v>
      </c>
      <c r="N2" t="s">
        <v>1530</v>
      </c>
      <c r="P2" t="s">
        <v>1967</v>
      </c>
      <c r="R2" t="s">
        <v>1989</v>
      </c>
    </row>
    <row r="3" spans="2:18" x14ac:dyDescent="0.25">
      <c r="B3" t="s">
        <v>17</v>
      </c>
      <c r="C3" s="1"/>
      <c r="D3" s="1" t="s">
        <v>77</v>
      </c>
      <c r="F3" t="s">
        <v>51</v>
      </c>
      <c r="H3" t="s">
        <v>1426</v>
      </c>
      <c r="J3" t="s">
        <v>55</v>
      </c>
      <c r="K3" s="2">
        <v>0.5625</v>
      </c>
      <c r="M3" t="s">
        <v>1531</v>
      </c>
      <c r="N3" s="141">
        <v>704101</v>
      </c>
      <c r="O3" s="141"/>
      <c r="P3" t="s">
        <v>391</v>
      </c>
      <c r="R3" t="s">
        <v>1990</v>
      </c>
    </row>
    <row r="4" spans="2:18" x14ac:dyDescent="0.25">
      <c r="B4" t="s">
        <v>18</v>
      </c>
      <c r="C4" s="1"/>
      <c r="D4" s="1" t="s">
        <v>79</v>
      </c>
      <c r="F4" t="s">
        <v>50</v>
      </c>
      <c r="H4" t="s">
        <v>1427</v>
      </c>
      <c r="J4" t="s">
        <v>54</v>
      </c>
      <c r="K4" s="2">
        <v>0.4375</v>
      </c>
      <c r="M4" t="s">
        <v>1532</v>
      </c>
      <c r="N4" s="141">
        <v>704151</v>
      </c>
      <c r="P4" t="s">
        <v>1969</v>
      </c>
      <c r="R4" t="s">
        <v>1991</v>
      </c>
    </row>
    <row r="5" spans="2:18" x14ac:dyDescent="0.25">
      <c r="C5" s="1"/>
      <c r="D5" s="1" t="s">
        <v>78</v>
      </c>
      <c r="F5" t="s">
        <v>1428</v>
      </c>
      <c r="H5" t="s">
        <v>1431</v>
      </c>
      <c r="M5" t="s">
        <v>1533</v>
      </c>
      <c r="N5" s="141">
        <v>704153</v>
      </c>
      <c r="P5" t="s">
        <v>1970</v>
      </c>
    </row>
    <row r="6" spans="2:18" x14ac:dyDescent="0.25">
      <c r="C6" s="1"/>
      <c r="D6" s="1" t="s">
        <v>80</v>
      </c>
      <c r="F6" t="s">
        <v>1429</v>
      </c>
      <c r="H6" t="s">
        <v>1432</v>
      </c>
      <c r="M6" t="s">
        <v>1538</v>
      </c>
      <c r="N6" s="142">
        <v>704152</v>
      </c>
    </row>
    <row r="7" spans="2:18" x14ac:dyDescent="0.25">
      <c r="C7" s="1"/>
      <c r="D7" s="1"/>
      <c r="F7" t="s">
        <v>1430</v>
      </c>
      <c r="H7" t="s">
        <v>1433</v>
      </c>
      <c r="M7" t="s">
        <v>1534</v>
      </c>
      <c r="N7" s="141">
        <v>701101</v>
      </c>
    </row>
    <row r="8" spans="2:18" x14ac:dyDescent="0.25">
      <c r="C8" s="1"/>
      <c r="D8" s="1"/>
      <c r="F8" t="s">
        <v>52</v>
      </c>
      <c r="H8" t="s">
        <v>1434</v>
      </c>
      <c r="M8" t="s">
        <v>1535</v>
      </c>
      <c r="N8" s="142">
        <v>701102</v>
      </c>
    </row>
    <row r="9" spans="2:18" x14ac:dyDescent="0.25">
      <c r="C9" s="1"/>
      <c r="D9" s="1"/>
      <c r="H9" t="s">
        <v>1435</v>
      </c>
      <c r="M9" t="s">
        <v>1608</v>
      </c>
      <c r="N9" s="141">
        <v>701103</v>
      </c>
    </row>
    <row r="10" spans="2:18" x14ac:dyDescent="0.25">
      <c r="C10" s="1"/>
      <c r="D10" s="1"/>
      <c r="M10" t="s">
        <v>1536</v>
      </c>
      <c r="N10" s="142">
        <v>701104</v>
      </c>
    </row>
    <row r="11" spans="2:18" x14ac:dyDescent="0.25">
      <c r="C11" s="1"/>
      <c r="D11" s="1"/>
      <c r="M11" t="s">
        <v>1537</v>
      </c>
      <c r="N11" s="142">
        <v>704102</v>
      </c>
    </row>
    <row r="12" spans="2:18" x14ac:dyDescent="0.25">
      <c r="C12" s="1"/>
      <c r="D12" s="1"/>
      <c r="M12" t="s">
        <v>1540</v>
      </c>
      <c r="N12" s="141">
        <v>759903</v>
      </c>
    </row>
    <row r="13" spans="2:18" x14ac:dyDescent="0.25">
      <c r="C13" s="1"/>
      <c r="D13" s="1"/>
      <c r="M13" t="s">
        <v>1539</v>
      </c>
      <c r="N13" s="142">
        <v>759904</v>
      </c>
    </row>
    <row r="14" spans="2:18" x14ac:dyDescent="0.25">
      <c r="C14" s="1"/>
      <c r="D14" s="1"/>
      <c r="M14" t="s">
        <v>1541</v>
      </c>
      <c r="N14" s="140" t="s">
        <v>1543</v>
      </c>
    </row>
    <row r="15" spans="2:18" x14ac:dyDescent="0.25">
      <c r="C15" s="1"/>
      <c r="D15" s="1"/>
    </row>
    <row r="16" spans="2:1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7" workbookViewId="0">
      <selection activeCell="D33" sqref="D33"/>
    </sheetView>
  </sheetViews>
  <sheetFormatPr baseColWidth="10" defaultRowHeight="15" x14ac:dyDescent="0.25"/>
  <cols>
    <col min="1" max="1" width="15.42578125" customWidth="1"/>
    <col min="2" max="2" width="13.28515625" customWidth="1"/>
  </cols>
  <sheetData>
    <row r="1" spans="1:2" x14ac:dyDescent="0.25">
      <c r="A1" t="s">
        <v>19</v>
      </c>
    </row>
    <row r="3" spans="1:2" x14ac:dyDescent="0.25">
      <c r="A3" t="s">
        <v>1027</v>
      </c>
      <c r="B3" t="s">
        <v>1028</v>
      </c>
    </row>
    <row r="4" spans="1:2" x14ac:dyDescent="0.25">
      <c r="A4" t="s">
        <v>20</v>
      </c>
      <c r="B4" t="s">
        <v>401</v>
      </c>
    </row>
    <row r="5" spans="1:2" x14ac:dyDescent="0.25">
      <c r="A5" t="s">
        <v>21</v>
      </c>
      <c r="B5" t="s">
        <v>402</v>
      </c>
    </row>
    <row r="6" spans="1:2" x14ac:dyDescent="0.25">
      <c r="A6" t="s">
        <v>22</v>
      </c>
      <c r="B6" t="s">
        <v>402</v>
      </c>
    </row>
    <row r="7" spans="1:2" x14ac:dyDescent="0.25">
      <c r="A7" t="s">
        <v>23</v>
      </c>
      <c r="B7" t="s">
        <v>402</v>
      </c>
    </row>
    <row r="8" spans="1:2" x14ac:dyDescent="0.25">
      <c r="A8" t="s">
        <v>24</v>
      </c>
      <c r="B8" t="s">
        <v>402</v>
      </c>
    </row>
    <row r="9" spans="1:2" x14ac:dyDescent="0.25">
      <c r="A9" t="s">
        <v>25</v>
      </c>
      <c r="B9" t="s">
        <v>402</v>
      </c>
    </row>
    <row r="10" spans="1:2" x14ac:dyDescent="0.25">
      <c r="A10" t="s">
        <v>26</v>
      </c>
      <c r="B10" t="s">
        <v>402</v>
      </c>
    </row>
    <row r="11" spans="1:2" x14ac:dyDescent="0.25">
      <c r="A11" t="s">
        <v>27</v>
      </c>
      <c r="B11" t="s">
        <v>405</v>
      </c>
    </row>
    <row r="12" spans="1:2" x14ac:dyDescent="0.25">
      <c r="A12" t="s">
        <v>28</v>
      </c>
      <c r="B12" t="s">
        <v>401</v>
      </c>
    </row>
    <row r="13" spans="1:2" x14ac:dyDescent="0.25">
      <c r="A13" t="s">
        <v>29</v>
      </c>
      <c r="B13" t="s">
        <v>401</v>
      </c>
    </row>
    <row r="14" spans="1:2" x14ac:dyDescent="0.25">
      <c r="A14" t="s">
        <v>30</v>
      </c>
      <c r="B14" t="s">
        <v>401</v>
      </c>
    </row>
    <row r="15" spans="1:2" x14ac:dyDescent="0.25">
      <c r="A15" t="s">
        <v>31</v>
      </c>
      <c r="B15" t="s">
        <v>401</v>
      </c>
    </row>
    <row r="16" spans="1:2" x14ac:dyDescent="0.25">
      <c r="A16" t="s">
        <v>32</v>
      </c>
      <c r="B16" t="s">
        <v>401</v>
      </c>
    </row>
    <row r="17" spans="1:2" x14ac:dyDescent="0.25">
      <c r="A17" t="s">
        <v>33</v>
      </c>
    </row>
    <row r="18" spans="1:2" x14ac:dyDescent="0.25">
      <c r="A18" t="s">
        <v>34</v>
      </c>
      <c r="B18" t="s">
        <v>403</v>
      </c>
    </row>
    <row r="19" spans="1:2" x14ac:dyDescent="0.25">
      <c r="A19" t="s">
        <v>35</v>
      </c>
      <c r="B19" t="s">
        <v>403</v>
      </c>
    </row>
    <row r="20" spans="1:2" x14ac:dyDescent="0.25">
      <c r="A20" t="s">
        <v>36</v>
      </c>
      <c r="B20" t="s">
        <v>403</v>
      </c>
    </row>
    <row r="21" spans="1:2" x14ac:dyDescent="0.25">
      <c r="A21" t="s">
        <v>37</v>
      </c>
      <c r="B21" t="s">
        <v>403</v>
      </c>
    </row>
    <row r="22" spans="1:2" x14ac:dyDescent="0.25">
      <c r="A22" t="s">
        <v>38</v>
      </c>
      <c r="B22" t="s">
        <v>404</v>
      </c>
    </row>
    <row r="23" spans="1:2" x14ac:dyDescent="0.25">
      <c r="A23" t="s">
        <v>39</v>
      </c>
      <c r="B23" t="s">
        <v>403</v>
      </c>
    </row>
    <row r="24" spans="1:2" x14ac:dyDescent="0.25">
      <c r="A24" t="s">
        <v>40</v>
      </c>
      <c r="B24" t="s">
        <v>403</v>
      </c>
    </row>
    <row r="25" spans="1:2" x14ac:dyDescent="0.25">
      <c r="A25" t="s">
        <v>41</v>
      </c>
      <c r="B25" t="s">
        <v>403</v>
      </c>
    </row>
    <row r="26" spans="1:2" x14ac:dyDescent="0.25">
      <c r="A26" t="s">
        <v>42</v>
      </c>
      <c r="B26" t="s">
        <v>403</v>
      </c>
    </row>
    <row r="27" spans="1:2" x14ac:dyDescent="0.25">
      <c r="A27" t="s">
        <v>43</v>
      </c>
      <c r="B27" t="s">
        <v>403</v>
      </c>
    </row>
    <row r="28" spans="1:2" x14ac:dyDescent="0.25">
      <c r="A28" t="s">
        <v>44</v>
      </c>
      <c r="B28" t="s">
        <v>403</v>
      </c>
    </row>
    <row r="29" spans="1:2" x14ac:dyDescent="0.25">
      <c r="A29" t="s">
        <v>45</v>
      </c>
      <c r="B29" t="s">
        <v>403</v>
      </c>
    </row>
    <row r="30" spans="1:2" x14ac:dyDescent="0.25">
      <c r="A30" t="s">
        <v>46</v>
      </c>
      <c r="B30" t="s">
        <v>403</v>
      </c>
    </row>
    <row r="31" spans="1:2" x14ac:dyDescent="0.25">
      <c r="A31" t="s">
        <v>47</v>
      </c>
      <c r="B31" t="s">
        <v>403</v>
      </c>
    </row>
    <row r="32" spans="1:2" x14ac:dyDescent="0.25">
      <c r="A32" t="s">
        <v>48</v>
      </c>
      <c r="B32" t="s">
        <v>403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topLeftCell="A187" workbookViewId="0">
      <selection activeCell="B207" sqref="B207"/>
    </sheetView>
  </sheetViews>
  <sheetFormatPr baseColWidth="10" defaultColWidth="11.42578125" defaultRowHeight="15" x14ac:dyDescent="0.25"/>
  <cols>
    <col min="1" max="1" width="12.85546875" style="7" customWidth="1"/>
    <col min="2" max="2" width="69.42578125" style="8" bestFit="1" customWidth="1"/>
    <col min="3" max="3" width="70.42578125" style="8" bestFit="1" customWidth="1"/>
    <col min="4" max="4" width="12.85546875" style="8" customWidth="1"/>
    <col min="5" max="5" width="13.140625" style="8" bestFit="1" customWidth="1"/>
    <col min="6" max="6" width="25" style="8" bestFit="1" customWidth="1"/>
    <col min="7" max="16384" width="11.42578125" style="8"/>
  </cols>
  <sheetData>
    <row r="1" spans="1:6" ht="21" x14ac:dyDescent="0.35">
      <c r="A1" s="66" t="s">
        <v>1014</v>
      </c>
    </row>
    <row r="3" spans="1:6" x14ac:dyDescent="0.25">
      <c r="A3" s="5" t="s">
        <v>59</v>
      </c>
      <c r="B3" s="6" t="s">
        <v>1016</v>
      </c>
      <c r="C3" s="8" t="s">
        <v>1009</v>
      </c>
      <c r="D3" s="8" t="s">
        <v>1010</v>
      </c>
      <c r="E3" s="8" t="s">
        <v>1011</v>
      </c>
      <c r="F3" s="8" t="s">
        <v>397</v>
      </c>
    </row>
    <row r="4" spans="1:6" x14ac:dyDescent="0.25">
      <c r="A4" s="7" t="s">
        <v>879</v>
      </c>
      <c r="B4" s="8" t="s">
        <v>880</v>
      </c>
      <c r="C4" s="8" t="s">
        <v>1279</v>
      </c>
      <c r="D4" s="8" t="s">
        <v>1280</v>
      </c>
      <c r="E4" s="8" t="s">
        <v>1280</v>
      </c>
      <c r="F4" s="8" t="s">
        <v>1281</v>
      </c>
    </row>
    <row r="5" spans="1:6" x14ac:dyDescent="0.25">
      <c r="A5" s="7" t="s">
        <v>883</v>
      </c>
      <c r="B5" s="8" t="s">
        <v>884</v>
      </c>
      <c r="C5" s="8" t="s">
        <v>1283</v>
      </c>
      <c r="D5" s="8" t="s">
        <v>1083</v>
      </c>
      <c r="E5" s="8" t="s">
        <v>1108</v>
      </c>
      <c r="F5" s="8" t="s">
        <v>1108</v>
      </c>
    </row>
    <row r="6" spans="1:6" x14ac:dyDescent="0.25">
      <c r="A6" s="7" t="s">
        <v>1043</v>
      </c>
      <c r="B6" s="8" t="s">
        <v>1094</v>
      </c>
      <c r="C6" s="8" t="s">
        <v>1095</v>
      </c>
      <c r="D6" s="8" t="s">
        <v>216</v>
      </c>
      <c r="E6" s="8" t="s">
        <v>216</v>
      </c>
      <c r="F6" s="8" t="s">
        <v>396</v>
      </c>
    </row>
    <row r="7" spans="1:6" x14ac:dyDescent="0.25">
      <c r="A7" s="7" t="s">
        <v>1119</v>
      </c>
      <c r="B7" s="8" t="s">
        <v>1120</v>
      </c>
      <c r="C7" s="8" t="s">
        <v>1122</v>
      </c>
      <c r="D7" s="8" t="s">
        <v>1121</v>
      </c>
      <c r="E7" s="8" t="s">
        <v>1121</v>
      </c>
      <c r="F7" s="8" t="s">
        <v>1121</v>
      </c>
    </row>
    <row r="8" spans="1:6" x14ac:dyDescent="0.25">
      <c r="A8" s="7" t="s">
        <v>935</v>
      </c>
      <c r="B8" s="8" t="s">
        <v>232</v>
      </c>
      <c r="C8" s="8" t="s">
        <v>1314</v>
      </c>
      <c r="D8" s="8" t="s">
        <v>216</v>
      </c>
      <c r="E8" s="8" t="s">
        <v>216</v>
      </c>
      <c r="F8" s="8" t="s">
        <v>1315</v>
      </c>
    </row>
    <row r="9" spans="1:6" x14ac:dyDescent="0.25">
      <c r="A9" s="7" t="s">
        <v>946</v>
      </c>
      <c r="B9" s="8" t="s">
        <v>947</v>
      </c>
      <c r="C9" s="8" t="s">
        <v>1019</v>
      </c>
      <c r="D9" s="8" t="s">
        <v>216</v>
      </c>
      <c r="E9" s="8" t="s">
        <v>216</v>
      </c>
      <c r="F9" s="8" t="s">
        <v>395</v>
      </c>
    </row>
    <row r="10" spans="1:6" x14ac:dyDescent="0.25">
      <c r="A10" s="7" t="s">
        <v>842</v>
      </c>
      <c r="B10" s="8" t="s">
        <v>843</v>
      </c>
      <c r="C10" s="8" t="s">
        <v>1158</v>
      </c>
      <c r="D10" s="8" t="s">
        <v>216</v>
      </c>
      <c r="E10" s="8" t="s">
        <v>216</v>
      </c>
      <c r="F10" s="8" t="s">
        <v>395</v>
      </c>
    </row>
    <row r="11" spans="1:6" x14ac:dyDescent="0.25">
      <c r="A11" s="7" t="s">
        <v>854</v>
      </c>
      <c r="B11" s="8" t="s">
        <v>855</v>
      </c>
      <c r="C11" s="8" t="s">
        <v>1194</v>
      </c>
      <c r="D11" s="8" t="s">
        <v>216</v>
      </c>
      <c r="E11" s="8" t="s">
        <v>216</v>
      </c>
      <c r="F11" s="8" t="s">
        <v>1112</v>
      </c>
    </row>
    <row r="12" spans="1:6" x14ac:dyDescent="0.25">
      <c r="A12" s="7" t="s">
        <v>881</v>
      </c>
      <c r="B12" s="8" t="s">
        <v>882</v>
      </c>
      <c r="C12" s="8" t="s">
        <v>1282</v>
      </c>
      <c r="D12" s="8" t="s">
        <v>216</v>
      </c>
      <c r="E12" s="8" t="s">
        <v>216</v>
      </c>
      <c r="F12" s="8" t="s">
        <v>1149</v>
      </c>
    </row>
    <row r="13" spans="1:6" x14ac:dyDescent="0.25">
      <c r="A13" s="7" t="s">
        <v>814</v>
      </c>
      <c r="B13" s="8" t="s">
        <v>740</v>
      </c>
      <c r="C13" s="8" t="s">
        <v>1020</v>
      </c>
      <c r="D13" s="8" t="s">
        <v>216</v>
      </c>
      <c r="E13" s="8" t="s">
        <v>216</v>
      </c>
      <c r="F13" s="8" t="s">
        <v>395</v>
      </c>
    </row>
    <row r="14" spans="1:6" x14ac:dyDescent="0.25">
      <c r="A14" s="7" t="s">
        <v>956</v>
      </c>
      <c r="B14" s="8" t="s">
        <v>382</v>
      </c>
      <c r="C14" s="8" t="s">
        <v>1207</v>
      </c>
      <c r="D14" s="8" t="s">
        <v>216</v>
      </c>
      <c r="E14" s="8" t="s">
        <v>216</v>
      </c>
      <c r="F14" s="8" t="s">
        <v>395</v>
      </c>
    </row>
    <row r="15" spans="1:6" x14ac:dyDescent="0.25">
      <c r="A15" s="7" t="s">
        <v>817</v>
      </c>
      <c r="B15" s="8" t="s">
        <v>818</v>
      </c>
      <c r="C15" s="8" t="s">
        <v>1148</v>
      </c>
      <c r="D15" s="8" t="s">
        <v>216</v>
      </c>
      <c r="E15" s="8" t="s">
        <v>216</v>
      </c>
      <c r="F15" s="8" t="s">
        <v>395</v>
      </c>
    </row>
    <row r="16" spans="1:6" x14ac:dyDescent="0.25">
      <c r="A16" s="7" t="s">
        <v>1062</v>
      </c>
      <c r="B16" s="8" t="s">
        <v>1061</v>
      </c>
      <c r="C16" s="8" t="s">
        <v>1063</v>
      </c>
      <c r="D16" s="8" t="s">
        <v>216</v>
      </c>
      <c r="E16" s="8" t="s">
        <v>216</v>
      </c>
      <c r="F16" s="8" t="s">
        <v>1064</v>
      </c>
    </row>
    <row r="17" spans="1:6" x14ac:dyDescent="0.25">
      <c r="A17" s="7" t="s">
        <v>908</v>
      </c>
      <c r="B17" s="8" t="s">
        <v>909</v>
      </c>
      <c r="C17" s="8" t="s">
        <v>1262</v>
      </c>
      <c r="D17" s="8" t="s">
        <v>216</v>
      </c>
      <c r="E17" s="8" t="s">
        <v>216</v>
      </c>
      <c r="F17" s="8" t="s">
        <v>1092</v>
      </c>
    </row>
    <row r="18" spans="1:6" x14ac:dyDescent="0.25">
      <c r="A18" s="7" t="s">
        <v>995</v>
      </c>
      <c r="B18" s="8" t="s">
        <v>671</v>
      </c>
      <c r="C18" s="8" t="s">
        <v>1372</v>
      </c>
      <c r="D18" s="8" t="s">
        <v>216</v>
      </c>
      <c r="E18" s="8" t="s">
        <v>216</v>
      </c>
      <c r="F18" s="8" t="s">
        <v>396</v>
      </c>
    </row>
    <row r="19" spans="1:6" x14ac:dyDescent="0.25">
      <c r="A19" s="7" t="s">
        <v>898</v>
      </c>
      <c r="B19" s="8" t="s">
        <v>1290</v>
      </c>
      <c r="C19" s="8" t="s">
        <v>1291</v>
      </c>
      <c r="D19" s="8" t="s">
        <v>390</v>
      </c>
      <c r="E19" s="8" t="s">
        <v>390</v>
      </c>
      <c r="F19" s="8" t="s">
        <v>1013</v>
      </c>
    </row>
    <row r="20" spans="1:6" x14ac:dyDescent="0.25">
      <c r="A20" s="7" t="s">
        <v>1065</v>
      </c>
      <c r="B20" s="8" t="s">
        <v>1066</v>
      </c>
      <c r="C20" s="8" t="s">
        <v>1067</v>
      </c>
      <c r="D20" s="8" t="s">
        <v>390</v>
      </c>
      <c r="E20" s="8" t="s">
        <v>390</v>
      </c>
      <c r="F20" s="8" t="s">
        <v>390</v>
      </c>
    </row>
    <row r="21" spans="1:6" x14ac:dyDescent="0.25">
      <c r="A21" s="7" t="s">
        <v>948</v>
      </c>
      <c r="B21" s="8" t="s">
        <v>313</v>
      </c>
      <c r="C21" s="8" t="s">
        <v>1164</v>
      </c>
      <c r="D21" s="8" t="s">
        <v>216</v>
      </c>
      <c r="E21" s="8" t="s">
        <v>216</v>
      </c>
      <c r="F21" s="8" t="s">
        <v>1112</v>
      </c>
    </row>
    <row r="22" spans="1:6" x14ac:dyDescent="0.25">
      <c r="A22" s="7" t="s">
        <v>821</v>
      </c>
      <c r="B22" s="8" t="s">
        <v>1150</v>
      </c>
      <c r="C22" s="8" t="s">
        <v>1444</v>
      </c>
      <c r="D22" s="8" t="s">
        <v>216</v>
      </c>
      <c r="E22" s="8" t="s">
        <v>216</v>
      </c>
      <c r="F22" s="8" t="s">
        <v>395</v>
      </c>
    </row>
    <row r="23" spans="1:6" x14ac:dyDescent="0.25">
      <c r="A23" s="7" t="s">
        <v>924</v>
      </c>
      <c r="B23" s="8" t="s">
        <v>925</v>
      </c>
      <c r="C23" s="8" t="s">
        <v>1308</v>
      </c>
      <c r="D23" s="8" t="s">
        <v>216</v>
      </c>
      <c r="E23" s="8" t="s">
        <v>216</v>
      </c>
      <c r="F23" s="8" t="s">
        <v>1112</v>
      </c>
    </row>
    <row r="24" spans="1:6" x14ac:dyDescent="0.25">
      <c r="A24" s="7" t="s">
        <v>993</v>
      </c>
      <c r="B24" s="8" t="s">
        <v>994</v>
      </c>
      <c r="C24" s="8" t="s">
        <v>1274</v>
      </c>
      <c r="D24" s="8" t="s">
        <v>1275</v>
      </c>
      <c r="E24" s="8" t="s">
        <v>1276</v>
      </c>
      <c r="F24" s="8" t="s">
        <v>1276</v>
      </c>
    </row>
    <row r="25" spans="1:6" x14ac:dyDescent="0.25">
      <c r="A25" s="7" t="s">
        <v>1060</v>
      </c>
      <c r="B25" s="8" t="s">
        <v>1058</v>
      </c>
      <c r="C25" s="8" t="s">
        <v>1059</v>
      </c>
      <c r="D25" s="8" t="s">
        <v>216</v>
      </c>
      <c r="E25" s="8" t="s">
        <v>216</v>
      </c>
      <c r="F25" s="8" t="s">
        <v>395</v>
      </c>
    </row>
    <row r="26" spans="1:6" x14ac:dyDescent="0.25">
      <c r="A26" s="7" t="s">
        <v>987</v>
      </c>
      <c r="B26" s="8" t="s">
        <v>988</v>
      </c>
      <c r="C26" s="8" t="s">
        <v>1202</v>
      </c>
      <c r="D26" s="8" t="s">
        <v>1132</v>
      </c>
      <c r="E26" s="8" t="s">
        <v>1133</v>
      </c>
      <c r="F26" s="8" t="s">
        <v>1134</v>
      </c>
    </row>
    <row r="27" spans="1:6" x14ac:dyDescent="0.25">
      <c r="A27" s="7" t="s">
        <v>893</v>
      </c>
      <c r="B27" s="8" t="s">
        <v>894</v>
      </c>
      <c r="C27" s="8" t="s">
        <v>1288</v>
      </c>
      <c r="D27" s="8" t="s">
        <v>216</v>
      </c>
      <c r="E27" s="8" t="s">
        <v>216</v>
      </c>
      <c r="F27" s="8" t="s">
        <v>396</v>
      </c>
    </row>
    <row r="28" spans="1:6" x14ac:dyDescent="0.25">
      <c r="A28" s="34" t="s">
        <v>899</v>
      </c>
      <c r="B28" s="29" t="s">
        <v>900</v>
      </c>
      <c r="C28" s="29" t="s">
        <v>1607</v>
      </c>
      <c r="D28" s="29" t="s">
        <v>216</v>
      </c>
      <c r="E28" s="29" t="s">
        <v>216</v>
      </c>
      <c r="F28" s="29" t="s">
        <v>1219</v>
      </c>
    </row>
    <row r="29" spans="1:6" x14ac:dyDescent="0.25">
      <c r="A29" s="7" t="s">
        <v>1036</v>
      </c>
      <c r="B29" s="8" t="s">
        <v>1076</v>
      </c>
      <c r="C29" s="8" t="s">
        <v>1077</v>
      </c>
      <c r="D29" s="8" t="s">
        <v>216</v>
      </c>
      <c r="E29" s="8" t="s">
        <v>216</v>
      </c>
      <c r="F29" s="8" t="s">
        <v>216</v>
      </c>
    </row>
    <row r="30" spans="1:6" x14ac:dyDescent="0.25">
      <c r="A30" s="7" t="s">
        <v>844</v>
      </c>
      <c r="B30" s="8" t="s">
        <v>845</v>
      </c>
      <c r="C30" s="8" t="s">
        <v>1185</v>
      </c>
      <c r="D30" s="8" t="s">
        <v>216</v>
      </c>
      <c r="E30" s="8" t="s">
        <v>216</v>
      </c>
      <c r="F30" s="8" t="s">
        <v>216</v>
      </c>
    </row>
    <row r="31" spans="1:6" x14ac:dyDescent="0.25">
      <c r="A31" s="7" t="s">
        <v>826</v>
      </c>
      <c r="B31" s="8" t="s">
        <v>827</v>
      </c>
      <c r="C31" s="8" t="s">
        <v>1151</v>
      </c>
      <c r="D31" s="8" t="s">
        <v>1152</v>
      </c>
      <c r="E31" s="8" t="s">
        <v>1152</v>
      </c>
      <c r="F31" s="8" t="s">
        <v>1153</v>
      </c>
    </row>
    <row r="32" spans="1:6" x14ac:dyDescent="0.25">
      <c r="A32" s="7" t="s">
        <v>870</v>
      </c>
      <c r="B32" s="8" t="s">
        <v>871</v>
      </c>
      <c r="C32" s="8" t="s">
        <v>1113</v>
      </c>
      <c r="D32" s="8" t="s">
        <v>1083</v>
      </c>
      <c r="E32" s="8" t="s">
        <v>1108</v>
      </c>
      <c r="F32" s="8" t="s">
        <v>1109</v>
      </c>
    </row>
    <row r="33" spans="1:6" x14ac:dyDescent="0.25">
      <c r="A33" s="7" t="s">
        <v>965</v>
      </c>
      <c r="B33" s="8" t="s">
        <v>445</v>
      </c>
      <c r="C33" s="8" t="s">
        <v>1222</v>
      </c>
      <c r="D33" s="8" t="s">
        <v>216</v>
      </c>
      <c r="E33" s="8" t="s">
        <v>216</v>
      </c>
      <c r="F33" s="8" t="s">
        <v>1064</v>
      </c>
    </row>
    <row r="34" spans="1:6" x14ac:dyDescent="0.25">
      <c r="A34" s="7" t="s">
        <v>868</v>
      </c>
      <c r="B34" s="8" t="s">
        <v>869</v>
      </c>
      <c r="C34" s="8" t="s">
        <v>1225</v>
      </c>
      <c r="D34" s="8" t="s">
        <v>216</v>
      </c>
      <c r="E34" s="8" t="s">
        <v>216</v>
      </c>
      <c r="F34" s="8" t="s">
        <v>1149</v>
      </c>
    </row>
    <row r="35" spans="1:6" x14ac:dyDescent="0.25">
      <c r="A35" s="7" t="s">
        <v>984</v>
      </c>
      <c r="B35" s="8" t="s">
        <v>652</v>
      </c>
      <c r="C35" s="8" t="s">
        <v>1218</v>
      </c>
      <c r="D35" s="8" t="s">
        <v>216</v>
      </c>
      <c r="E35" s="8" t="s">
        <v>216</v>
      </c>
      <c r="F35" s="8" t="s">
        <v>1219</v>
      </c>
    </row>
    <row r="36" spans="1:6" x14ac:dyDescent="0.25">
      <c r="A36" s="7" t="s">
        <v>969</v>
      </c>
      <c r="B36" s="8" t="s">
        <v>970</v>
      </c>
      <c r="C36" s="8" t="s">
        <v>1350</v>
      </c>
      <c r="D36" s="8" t="s">
        <v>216</v>
      </c>
      <c r="E36" s="8" t="s">
        <v>216</v>
      </c>
      <c r="F36" s="8" t="s">
        <v>396</v>
      </c>
    </row>
    <row r="37" spans="1:6" x14ac:dyDescent="0.25">
      <c r="A37" s="7" t="s">
        <v>1000</v>
      </c>
      <c r="B37" s="8" t="s">
        <v>1001</v>
      </c>
      <c r="C37" s="8" t="s">
        <v>1377</v>
      </c>
      <c r="D37" s="8" t="s">
        <v>216</v>
      </c>
      <c r="E37" s="8" t="s">
        <v>216</v>
      </c>
      <c r="F37" s="8" t="s">
        <v>1378</v>
      </c>
    </row>
    <row r="38" spans="1:6" x14ac:dyDescent="0.25">
      <c r="A38" s="7" t="s">
        <v>1040</v>
      </c>
      <c r="B38" s="8" t="s">
        <v>1088</v>
      </c>
      <c r="C38" s="8" t="s">
        <v>1089</v>
      </c>
      <c r="D38" s="8" t="s">
        <v>390</v>
      </c>
      <c r="E38" s="8" t="s">
        <v>390</v>
      </c>
      <c r="F38" s="8" t="s">
        <v>390</v>
      </c>
    </row>
    <row r="39" spans="1:6" x14ac:dyDescent="0.25">
      <c r="A39" s="7" t="s">
        <v>877</v>
      </c>
      <c r="B39" s="8" t="s">
        <v>878</v>
      </c>
      <c r="C39" s="8" t="s">
        <v>1278</v>
      </c>
      <c r="D39" s="8" t="s">
        <v>1083</v>
      </c>
      <c r="E39" s="8" t="s">
        <v>1108</v>
      </c>
      <c r="F39" s="8" t="s">
        <v>1108</v>
      </c>
    </row>
    <row r="40" spans="1:6" x14ac:dyDescent="0.25">
      <c r="A40" s="7" t="s">
        <v>1041</v>
      </c>
      <c r="B40" s="8" t="s">
        <v>1090</v>
      </c>
      <c r="C40" s="8" t="s">
        <v>1091</v>
      </c>
      <c r="D40" s="8" t="s">
        <v>216</v>
      </c>
      <c r="E40" s="8" t="s">
        <v>216</v>
      </c>
      <c r="F40" s="8" t="s">
        <v>1092</v>
      </c>
    </row>
    <row r="41" spans="1:6" x14ac:dyDescent="0.25">
      <c r="A41" s="7" t="s">
        <v>931</v>
      </c>
      <c r="B41" s="8" t="s">
        <v>932</v>
      </c>
      <c r="C41" s="8" t="s">
        <v>1312</v>
      </c>
      <c r="D41" s="8" t="s">
        <v>216</v>
      </c>
      <c r="E41" s="8" t="s">
        <v>216</v>
      </c>
      <c r="F41" s="8" t="s">
        <v>1112</v>
      </c>
    </row>
    <row r="42" spans="1:6" x14ac:dyDescent="0.25">
      <c r="A42" s="7" t="s">
        <v>1172</v>
      </c>
      <c r="B42" s="8" t="s">
        <v>1173</v>
      </c>
      <c r="C42" s="8" t="s">
        <v>1174</v>
      </c>
      <c r="D42" s="8" t="s">
        <v>216</v>
      </c>
      <c r="E42" s="8" t="s">
        <v>216</v>
      </c>
      <c r="F42" s="8" t="s">
        <v>1175</v>
      </c>
    </row>
    <row r="43" spans="1:6" x14ac:dyDescent="0.25">
      <c r="A43" s="7" t="s">
        <v>1258</v>
      </c>
      <c r="B43" s="8" t="s">
        <v>1260</v>
      </c>
      <c r="C43" s="8" t="s">
        <v>1259</v>
      </c>
      <c r="D43" s="8" t="s">
        <v>1132</v>
      </c>
      <c r="E43" s="8" t="s">
        <v>1133</v>
      </c>
      <c r="F43" s="8" t="s">
        <v>1206</v>
      </c>
    </row>
    <row r="44" spans="1:6" x14ac:dyDescent="0.25">
      <c r="A44" s="7" t="s">
        <v>998</v>
      </c>
      <c r="B44" s="8" t="s">
        <v>999</v>
      </c>
      <c r="C44" s="8" t="s">
        <v>1376</v>
      </c>
      <c r="D44" s="8" t="s">
        <v>1132</v>
      </c>
      <c r="E44" s="8" t="s">
        <v>1155</v>
      </c>
      <c r="F44" s="8" t="s">
        <v>1155</v>
      </c>
    </row>
    <row r="45" spans="1:6" x14ac:dyDescent="0.25">
      <c r="A45" s="7" t="s">
        <v>848</v>
      </c>
      <c r="B45" s="8" t="s">
        <v>1187</v>
      </c>
      <c r="C45" s="8" t="s">
        <v>1188</v>
      </c>
      <c r="D45" s="8" t="s">
        <v>216</v>
      </c>
      <c r="E45" s="8" t="s">
        <v>216</v>
      </c>
      <c r="F45" s="8" t="s">
        <v>1064</v>
      </c>
    </row>
    <row r="46" spans="1:6" x14ac:dyDescent="0.25">
      <c r="A46" s="7" t="s">
        <v>915</v>
      </c>
      <c r="B46" s="8" t="s">
        <v>916</v>
      </c>
      <c r="C46" s="8" t="s">
        <v>1297</v>
      </c>
      <c r="D46" s="8" t="s">
        <v>216</v>
      </c>
      <c r="E46" s="8" t="s">
        <v>216</v>
      </c>
      <c r="F46" s="8" t="s">
        <v>395</v>
      </c>
    </row>
    <row r="47" spans="1:6" x14ac:dyDescent="0.25">
      <c r="A47" s="7" t="s">
        <v>859</v>
      </c>
      <c r="B47" s="8" t="s">
        <v>860</v>
      </c>
      <c r="C47" s="8" t="s">
        <v>1022</v>
      </c>
      <c r="D47" s="8" t="s">
        <v>216</v>
      </c>
      <c r="E47" s="8" t="s">
        <v>216</v>
      </c>
      <c r="F47" s="8" t="s">
        <v>396</v>
      </c>
    </row>
    <row r="48" spans="1:6" x14ac:dyDescent="0.25">
      <c r="A48" s="7" t="s">
        <v>991</v>
      </c>
      <c r="B48" s="8" t="s">
        <v>992</v>
      </c>
      <c r="C48" s="8" t="s">
        <v>1371</v>
      </c>
      <c r="D48" s="8" t="s">
        <v>216</v>
      </c>
      <c r="E48" s="8" t="s">
        <v>216</v>
      </c>
      <c r="F48" s="8" t="s">
        <v>1181</v>
      </c>
    </row>
    <row r="49" spans="1:6" x14ac:dyDescent="0.25">
      <c r="A49" s="7" t="s">
        <v>858</v>
      </c>
      <c r="B49" s="8" t="s">
        <v>1196</v>
      </c>
      <c r="C49" s="8" t="s">
        <v>1197</v>
      </c>
      <c r="D49" s="8" t="s">
        <v>216</v>
      </c>
      <c r="E49" s="8" t="s">
        <v>216</v>
      </c>
      <c r="F49" s="8" t="s">
        <v>395</v>
      </c>
    </row>
    <row r="50" spans="1:6" x14ac:dyDescent="0.25">
      <c r="A50" s="7" t="s">
        <v>876</v>
      </c>
      <c r="B50" s="8" t="s">
        <v>219</v>
      </c>
      <c r="C50" s="8" t="s">
        <v>1227</v>
      </c>
      <c r="D50" s="8" t="s">
        <v>216</v>
      </c>
      <c r="E50" s="8" t="s">
        <v>216</v>
      </c>
      <c r="F50" s="8" t="s">
        <v>1181</v>
      </c>
    </row>
    <row r="51" spans="1:6" x14ac:dyDescent="0.25">
      <c r="A51" s="7" t="s">
        <v>1178</v>
      </c>
      <c r="B51" s="8" t="s">
        <v>1179</v>
      </c>
      <c r="C51" s="8" t="s">
        <v>1180</v>
      </c>
      <c r="D51" s="8" t="s">
        <v>216</v>
      </c>
      <c r="E51" s="8" t="s">
        <v>216</v>
      </c>
      <c r="F51" s="8" t="s">
        <v>1181</v>
      </c>
    </row>
    <row r="52" spans="1:6" x14ac:dyDescent="0.25">
      <c r="A52" s="7" t="s">
        <v>901</v>
      </c>
      <c r="B52" s="8" t="s">
        <v>902</v>
      </c>
      <c r="C52" s="8" t="s">
        <v>1292</v>
      </c>
      <c r="D52" s="8" t="s">
        <v>216</v>
      </c>
      <c r="E52" s="8" t="s">
        <v>216</v>
      </c>
      <c r="F52" s="8" t="s">
        <v>1181</v>
      </c>
    </row>
    <row r="53" spans="1:6" x14ac:dyDescent="0.25">
      <c r="A53" s="7" t="s">
        <v>857</v>
      </c>
      <c r="B53" s="8" t="s">
        <v>641</v>
      </c>
      <c r="C53" s="8" t="s">
        <v>1195</v>
      </c>
      <c r="D53" s="8" t="s">
        <v>216</v>
      </c>
      <c r="E53" s="8" t="s">
        <v>216</v>
      </c>
      <c r="F53" s="8" t="s">
        <v>1112</v>
      </c>
    </row>
    <row r="54" spans="1:6" x14ac:dyDescent="0.25">
      <c r="A54" s="7" t="s">
        <v>895</v>
      </c>
      <c r="B54" s="8" t="s">
        <v>896</v>
      </c>
      <c r="C54" s="8" t="s">
        <v>1289</v>
      </c>
      <c r="D54" s="8" t="s">
        <v>216</v>
      </c>
      <c r="E54" s="8" t="s">
        <v>216</v>
      </c>
      <c r="F54" s="8" t="s">
        <v>1149</v>
      </c>
    </row>
    <row r="55" spans="1:6" x14ac:dyDescent="0.25">
      <c r="A55" s="7" t="s">
        <v>832</v>
      </c>
      <c r="B55" s="8" t="s">
        <v>833</v>
      </c>
      <c r="C55" s="8" t="s">
        <v>1163</v>
      </c>
      <c r="D55" s="8" t="s">
        <v>216</v>
      </c>
      <c r="E55" s="8" t="s">
        <v>216</v>
      </c>
      <c r="F55" s="8" t="s">
        <v>395</v>
      </c>
    </row>
    <row r="56" spans="1:6" x14ac:dyDescent="0.25">
      <c r="A56" s="7" t="s">
        <v>1047</v>
      </c>
      <c r="B56" s="8" t="s">
        <v>1103</v>
      </c>
      <c r="C56" s="8" t="s">
        <v>1105</v>
      </c>
      <c r="D56" s="8" t="s">
        <v>216</v>
      </c>
      <c r="E56" s="8" t="s">
        <v>216</v>
      </c>
      <c r="F56" s="8" t="s">
        <v>1106</v>
      </c>
    </row>
    <row r="57" spans="1:6" x14ac:dyDescent="0.25">
      <c r="A57" s="7" t="s">
        <v>951</v>
      </c>
      <c r="B57" s="8" t="s">
        <v>952</v>
      </c>
      <c r="C57" s="8" t="s">
        <v>1344</v>
      </c>
      <c r="D57" s="8" t="s">
        <v>216</v>
      </c>
      <c r="E57" s="8" t="s">
        <v>216</v>
      </c>
      <c r="F57" s="8" t="s">
        <v>1305</v>
      </c>
    </row>
    <row r="58" spans="1:6" x14ac:dyDescent="0.25">
      <c r="A58" s="7" t="s">
        <v>1042</v>
      </c>
      <c r="B58" s="8" t="s">
        <v>1694</v>
      </c>
      <c r="C58" s="8" t="s">
        <v>1093</v>
      </c>
      <c r="D58" s="8" t="s">
        <v>216</v>
      </c>
      <c r="E58" s="8" t="s">
        <v>216</v>
      </c>
      <c r="F58" s="8" t="s">
        <v>396</v>
      </c>
    </row>
    <row r="59" spans="1:6" x14ac:dyDescent="0.25">
      <c r="A59" s="7" t="s">
        <v>1002</v>
      </c>
      <c r="B59" s="8" t="s">
        <v>1003</v>
      </c>
      <c r="C59" s="8" t="s">
        <v>1379</v>
      </c>
      <c r="D59" s="8" t="s">
        <v>216</v>
      </c>
      <c r="E59" s="8" t="s">
        <v>216</v>
      </c>
      <c r="F59" s="8" t="s">
        <v>1112</v>
      </c>
    </row>
    <row r="60" spans="1:6" x14ac:dyDescent="0.25">
      <c r="A60" s="7" t="s">
        <v>968</v>
      </c>
      <c r="B60" s="8" t="s">
        <v>478</v>
      </c>
      <c r="C60" s="8" t="s">
        <v>1272</v>
      </c>
      <c r="D60" s="8" t="s">
        <v>1132</v>
      </c>
      <c r="E60" s="8" t="s">
        <v>1273</v>
      </c>
      <c r="F60" s="8" t="s">
        <v>1087</v>
      </c>
    </row>
    <row r="61" spans="1:6" x14ac:dyDescent="0.25">
      <c r="A61" s="7" t="s">
        <v>964</v>
      </c>
      <c r="B61" s="8" t="s">
        <v>437</v>
      </c>
      <c r="C61" s="8" t="s">
        <v>1348</v>
      </c>
      <c r="D61" s="8" t="s">
        <v>216</v>
      </c>
      <c r="E61" s="8" t="s">
        <v>216</v>
      </c>
      <c r="F61" s="8" t="s">
        <v>1349</v>
      </c>
    </row>
    <row r="62" spans="1:6" x14ac:dyDescent="0.25">
      <c r="A62" s="7" t="s">
        <v>942</v>
      </c>
      <c r="B62" s="8" t="s">
        <v>943</v>
      </c>
      <c r="C62" s="8" t="s">
        <v>1316</v>
      </c>
      <c r="D62" s="8" t="s">
        <v>216</v>
      </c>
      <c r="E62" s="8" t="s">
        <v>216</v>
      </c>
      <c r="F62" s="8" t="s">
        <v>1149</v>
      </c>
    </row>
    <row r="63" spans="1:6" x14ac:dyDescent="0.25">
      <c r="A63" s="7" t="s">
        <v>962</v>
      </c>
      <c r="B63" s="8" t="s">
        <v>963</v>
      </c>
      <c r="C63" s="8" t="s">
        <v>1304</v>
      </c>
      <c r="D63" s="8" t="s">
        <v>216</v>
      </c>
      <c r="E63" s="8" t="s">
        <v>216</v>
      </c>
      <c r="F63" s="8" t="s">
        <v>1305</v>
      </c>
    </row>
    <row r="64" spans="1:6" x14ac:dyDescent="0.25">
      <c r="A64" s="7" t="s">
        <v>1381</v>
      </c>
      <c r="B64" s="8" t="s">
        <v>1382</v>
      </c>
      <c r="C64" s="8" t="s">
        <v>1391</v>
      </c>
      <c r="D64" s="8" t="s">
        <v>216</v>
      </c>
      <c r="E64" s="8" t="s">
        <v>216</v>
      </c>
      <c r="F64" s="8" t="s">
        <v>1390</v>
      </c>
    </row>
    <row r="65" spans="1:6" x14ac:dyDescent="0.25">
      <c r="A65" s="7" t="s">
        <v>1409</v>
      </c>
      <c r="B65" s="8" t="s">
        <v>1410</v>
      </c>
      <c r="C65" s="8" t="s">
        <v>1411</v>
      </c>
      <c r="D65" s="8" t="s">
        <v>216</v>
      </c>
      <c r="E65" s="8" t="s">
        <v>216</v>
      </c>
      <c r="F65" s="8" t="s">
        <v>395</v>
      </c>
    </row>
    <row r="66" spans="1:6" x14ac:dyDescent="0.25">
      <c r="A66" s="7" t="s">
        <v>1044</v>
      </c>
      <c r="B66" s="8" t="s">
        <v>1096</v>
      </c>
      <c r="C66" s="8" t="s">
        <v>1097</v>
      </c>
      <c r="D66" s="8" t="s">
        <v>1098</v>
      </c>
      <c r="E66" s="8" t="s">
        <v>1098</v>
      </c>
      <c r="F66" s="8" t="s">
        <v>1098</v>
      </c>
    </row>
    <row r="67" spans="1:6" x14ac:dyDescent="0.25">
      <c r="A67" s="7" t="s">
        <v>874</v>
      </c>
      <c r="B67" s="8" t="s">
        <v>875</v>
      </c>
      <c r="C67" s="8" t="s">
        <v>1226</v>
      </c>
      <c r="D67" s="8" t="s">
        <v>216</v>
      </c>
      <c r="E67" s="8" t="s">
        <v>216</v>
      </c>
      <c r="F67" s="8" t="s">
        <v>1181</v>
      </c>
    </row>
    <row r="68" spans="1:6" x14ac:dyDescent="0.25">
      <c r="A68" s="7" t="s">
        <v>977</v>
      </c>
      <c r="B68" s="8" t="s">
        <v>978</v>
      </c>
      <c r="C68" s="8" t="s">
        <v>1366</v>
      </c>
      <c r="D68" s="8" t="s">
        <v>216</v>
      </c>
      <c r="E68" s="8" t="s">
        <v>216</v>
      </c>
      <c r="F68" s="8" t="s">
        <v>1102</v>
      </c>
    </row>
    <row r="69" spans="1:6" x14ac:dyDescent="0.25">
      <c r="A69" s="7" t="s">
        <v>834</v>
      </c>
      <c r="B69" s="8" t="s">
        <v>127</v>
      </c>
      <c r="C69" s="8" t="s">
        <v>1504</v>
      </c>
      <c r="D69" s="8" t="s">
        <v>216</v>
      </c>
      <c r="F69" s="8" t="s">
        <v>1138</v>
      </c>
    </row>
    <row r="70" spans="1:6" x14ac:dyDescent="0.25">
      <c r="A70" s="7" t="s">
        <v>966</v>
      </c>
      <c r="B70" s="8" t="s">
        <v>450</v>
      </c>
      <c r="C70" s="8" t="s">
        <v>1271</v>
      </c>
      <c r="D70" s="8" t="s">
        <v>216</v>
      </c>
      <c r="E70" s="8" t="s">
        <v>216</v>
      </c>
      <c r="F70" s="8" t="s">
        <v>1267</v>
      </c>
    </row>
    <row r="71" spans="1:6" x14ac:dyDescent="0.25">
      <c r="A71" s="7" t="s">
        <v>1326</v>
      </c>
      <c r="B71" s="8" t="s">
        <v>1327</v>
      </c>
      <c r="C71" s="8" t="s">
        <v>1361</v>
      </c>
      <c r="D71" s="8" t="s">
        <v>1083</v>
      </c>
      <c r="E71" s="8" t="s">
        <v>1108</v>
      </c>
      <c r="F71" s="8" t="s">
        <v>1108</v>
      </c>
    </row>
    <row r="72" spans="1:6" x14ac:dyDescent="0.25">
      <c r="A72" s="7" t="s">
        <v>852</v>
      </c>
      <c r="B72" s="8" t="s">
        <v>853</v>
      </c>
      <c r="C72" s="8" t="s">
        <v>1193</v>
      </c>
      <c r="D72" s="8" t="s">
        <v>216</v>
      </c>
      <c r="E72" s="8" t="s">
        <v>216</v>
      </c>
      <c r="F72" s="8" t="s">
        <v>1149</v>
      </c>
    </row>
    <row r="73" spans="1:6" x14ac:dyDescent="0.25">
      <c r="A73" s="7" t="s">
        <v>919</v>
      </c>
      <c r="B73" s="8" t="s">
        <v>920</v>
      </c>
      <c r="C73" s="8" t="s">
        <v>1299</v>
      </c>
      <c r="D73" s="8" t="s">
        <v>216</v>
      </c>
      <c r="E73" s="8" t="s">
        <v>216</v>
      </c>
      <c r="F73" s="8" t="s">
        <v>1300</v>
      </c>
    </row>
    <row r="74" spans="1:6" x14ac:dyDescent="0.25">
      <c r="A74" s="7" t="s">
        <v>1038</v>
      </c>
      <c r="B74" s="8" t="s">
        <v>1081</v>
      </c>
      <c r="C74" s="8" t="s">
        <v>1082</v>
      </c>
      <c r="D74" s="8" t="s">
        <v>1083</v>
      </c>
      <c r="E74" s="8" t="s">
        <v>1084</v>
      </c>
      <c r="F74" s="8" t="s">
        <v>1084</v>
      </c>
    </row>
    <row r="75" spans="1:6" x14ac:dyDescent="0.25">
      <c r="A75" s="7" t="s">
        <v>891</v>
      </c>
      <c r="B75" s="8" t="s">
        <v>892</v>
      </c>
      <c r="C75" s="8" t="s">
        <v>1286</v>
      </c>
      <c r="D75" s="8" t="s">
        <v>1154</v>
      </c>
      <c r="E75" s="8" t="s">
        <v>1133</v>
      </c>
      <c r="F75" s="8" t="s">
        <v>1287</v>
      </c>
    </row>
    <row r="76" spans="1:6" x14ac:dyDescent="0.25">
      <c r="A76" s="7" t="s">
        <v>938</v>
      </c>
      <c r="B76" s="8" t="s">
        <v>939</v>
      </c>
      <c r="C76" s="8" t="s">
        <v>1209</v>
      </c>
      <c r="D76" s="8" t="s">
        <v>216</v>
      </c>
      <c r="E76" s="8" t="s">
        <v>216</v>
      </c>
      <c r="F76" s="8" t="s">
        <v>1112</v>
      </c>
    </row>
    <row r="77" spans="1:6" x14ac:dyDescent="0.25">
      <c r="A77" s="7" t="s">
        <v>836</v>
      </c>
      <c r="B77" s="8" t="s">
        <v>837</v>
      </c>
      <c r="C77" s="8" t="s">
        <v>1164</v>
      </c>
      <c r="D77" s="8" t="s">
        <v>216</v>
      </c>
      <c r="E77" s="8" t="s">
        <v>216</v>
      </c>
      <c r="F77" s="8" t="s">
        <v>1112</v>
      </c>
    </row>
    <row r="78" spans="1:6" x14ac:dyDescent="0.25">
      <c r="A78" s="7" t="s">
        <v>866</v>
      </c>
      <c r="B78" s="8" t="s">
        <v>867</v>
      </c>
      <c r="C78" s="8" t="s">
        <v>1223</v>
      </c>
      <c r="D78" s="8" t="s">
        <v>216</v>
      </c>
      <c r="E78" s="8" t="s">
        <v>216</v>
      </c>
      <c r="F78" s="8" t="s">
        <v>1224</v>
      </c>
    </row>
    <row r="79" spans="1:6" x14ac:dyDescent="0.25">
      <c r="A79" s="7" t="s">
        <v>1046</v>
      </c>
      <c r="B79" s="8" t="s">
        <v>1101</v>
      </c>
      <c r="C79" s="8" t="s">
        <v>1104</v>
      </c>
      <c r="D79" s="8" t="s">
        <v>216</v>
      </c>
      <c r="E79" s="8" t="s">
        <v>216</v>
      </c>
      <c r="F79" s="8" t="s">
        <v>1102</v>
      </c>
    </row>
    <row r="80" spans="1:6" x14ac:dyDescent="0.25">
      <c r="A80" s="7" t="s">
        <v>971</v>
      </c>
      <c r="B80" s="8" t="s">
        <v>972</v>
      </c>
      <c r="C80" s="8" t="s">
        <v>1362</v>
      </c>
      <c r="D80" s="8" t="s">
        <v>216</v>
      </c>
      <c r="E80" s="8" t="s">
        <v>216</v>
      </c>
      <c r="F80" s="8" t="s">
        <v>1112</v>
      </c>
    </row>
    <row r="81" spans="1:6" x14ac:dyDescent="0.25">
      <c r="A81" s="7" t="s">
        <v>1397</v>
      </c>
      <c r="B81" s="8" t="s">
        <v>1400</v>
      </c>
      <c r="C81" s="8" t="s">
        <v>1401</v>
      </c>
      <c r="D81" s="8" t="s">
        <v>216</v>
      </c>
      <c r="E81" s="8" t="s">
        <v>216</v>
      </c>
      <c r="F81" s="8" t="s">
        <v>1112</v>
      </c>
    </row>
    <row r="82" spans="1:6" x14ac:dyDescent="0.25">
      <c r="A82" s="7" t="s">
        <v>996</v>
      </c>
      <c r="B82" s="8" t="s">
        <v>997</v>
      </c>
      <c r="C82" s="8" t="s">
        <v>1375</v>
      </c>
      <c r="D82" s="8" t="s">
        <v>216</v>
      </c>
      <c r="E82" s="8" t="s">
        <v>216</v>
      </c>
      <c r="F82" s="8" t="s">
        <v>1357</v>
      </c>
    </row>
    <row r="83" spans="1:6" x14ac:dyDescent="0.25">
      <c r="A83" s="7" t="s">
        <v>1130</v>
      </c>
      <c r="B83" s="8" t="s">
        <v>1131</v>
      </c>
      <c r="C83" s="8" t="s">
        <v>1146</v>
      </c>
      <c r="D83" s="8" t="s">
        <v>1132</v>
      </c>
      <c r="E83" s="8" t="s">
        <v>1133</v>
      </c>
      <c r="F83" s="8" t="s">
        <v>1134</v>
      </c>
    </row>
    <row r="84" spans="1:6" x14ac:dyDescent="0.25">
      <c r="A84" s="7" t="s">
        <v>937</v>
      </c>
      <c r="B84" s="8" t="s">
        <v>713</v>
      </c>
      <c r="C84" s="8" t="s">
        <v>1210</v>
      </c>
      <c r="D84" s="8" t="s">
        <v>1132</v>
      </c>
      <c r="E84" s="8" t="s">
        <v>1133</v>
      </c>
      <c r="F84" s="8" t="s">
        <v>1134</v>
      </c>
    </row>
    <row r="85" spans="1:6" x14ac:dyDescent="0.25">
      <c r="A85" s="7" t="s">
        <v>1051</v>
      </c>
      <c r="B85" s="8" t="s">
        <v>1111</v>
      </c>
      <c r="C85" s="8" t="s">
        <v>2469</v>
      </c>
      <c r="D85" s="8" t="s">
        <v>216</v>
      </c>
      <c r="E85" s="8" t="s">
        <v>216</v>
      </c>
      <c r="F85" s="8" t="s">
        <v>1896</v>
      </c>
    </row>
    <row r="86" spans="1:6" x14ac:dyDescent="0.25">
      <c r="A86" s="7" t="s">
        <v>957</v>
      </c>
      <c r="B86" s="8" t="s">
        <v>389</v>
      </c>
      <c r="C86" s="8" t="s">
        <v>1204</v>
      </c>
      <c r="D86" s="8" t="s">
        <v>390</v>
      </c>
      <c r="E86" s="8" t="s">
        <v>390</v>
      </c>
      <c r="F86" s="8" t="s">
        <v>390</v>
      </c>
    </row>
    <row r="87" spans="1:6" x14ac:dyDescent="0.25">
      <c r="A87" s="7" t="s">
        <v>1412</v>
      </c>
      <c r="B87" s="8" t="s">
        <v>1442</v>
      </c>
      <c r="C87" s="8" t="s">
        <v>1443</v>
      </c>
      <c r="D87" s="8" t="s">
        <v>216</v>
      </c>
      <c r="E87" s="8" t="s">
        <v>216</v>
      </c>
      <c r="F87" s="8" t="s">
        <v>1181</v>
      </c>
    </row>
    <row r="88" spans="1:6" x14ac:dyDescent="0.25">
      <c r="A88" s="7" t="s">
        <v>1035</v>
      </c>
      <c r="B88" s="8" t="s">
        <v>1074</v>
      </c>
      <c r="C88" s="8" t="s">
        <v>1075</v>
      </c>
      <c r="D88" s="8" t="s">
        <v>390</v>
      </c>
      <c r="E88" s="8" t="s">
        <v>390</v>
      </c>
      <c r="F88" s="8" t="s">
        <v>1013</v>
      </c>
    </row>
    <row r="89" spans="1:6" x14ac:dyDescent="0.25">
      <c r="A89" s="7" t="s">
        <v>985</v>
      </c>
      <c r="B89" s="8" t="s">
        <v>986</v>
      </c>
      <c r="C89" s="8" t="s">
        <v>1368</v>
      </c>
      <c r="D89" s="8" t="s">
        <v>390</v>
      </c>
      <c r="E89" s="8" t="s">
        <v>390</v>
      </c>
      <c r="F89" s="8" t="s">
        <v>390</v>
      </c>
    </row>
    <row r="90" spans="1:6" x14ac:dyDescent="0.25">
      <c r="A90" s="7" t="s">
        <v>929</v>
      </c>
      <c r="B90" s="8" t="s">
        <v>349</v>
      </c>
      <c r="C90" s="8" t="s">
        <v>1310</v>
      </c>
      <c r="D90" s="8" t="s">
        <v>390</v>
      </c>
      <c r="E90" s="8" t="s">
        <v>390</v>
      </c>
      <c r="F90" s="8" t="s">
        <v>390</v>
      </c>
    </row>
    <row r="91" spans="1:6" x14ac:dyDescent="0.25">
      <c r="A91" s="7" t="s">
        <v>864</v>
      </c>
      <c r="B91" s="8" t="s">
        <v>865</v>
      </c>
      <c r="C91" s="8" t="s">
        <v>1021</v>
      </c>
      <c r="D91" s="8" t="s">
        <v>216</v>
      </c>
      <c r="E91" s="8" t="s">
        <v>216</v>
      </c>
      <c r="F91" s="8" t="s">
        <v>395</v>
      </c>
    </row>
    <row r="92" spans="1:6" x14ac:dyDescent="0.25">
      <c r="A92" s="7" t="s">
        <v>1049</v>
      </c>
      <c r="B92" s="8" t="s">
        <v>1110</v>
      </c>
      <c r="C92" s="8" t="s">
        <v>1639</v>
      </c>
      <c r="D92" s="8" t="s">
        <v>216</v>
      </c>
      <c r="E92" s="8" t="s">
        <v>216</v>
      </c>
      <c r="F92" s="8" t="s">
        <v>1640</v>
      </c>
    </row>
    <row r="93" spans="1:6" x14ac:dyDescent="0.25">
      <c r="A93" s="7" t="s">
        <v>828</v>
      </c>
      <c r="B93" s="8" t="s">
        <v>829</v>
      </c>
      <c r="C93" s="8" t="s">
        <v>1161</v>
      </c>
      <c r="D93" s="8" t="s">
        <v>1154</v>
      </c>
      <c r="E93" s="8" t="s">
        <v>1155</v>
      </c>
      <c r="F93" s="8" t="s">
        <v>1155</v>
      </c>
    </row>
    <row r="94" spans="1:6" x14ac:dyDescent="0.25">
      <c r="A94" s="7" t="s">
        <v>828</v>
      </c>
      <c r="B94" s="8" t="s">
        <v>856</v>
      </c>
      <c r="C94" s="8" t="s">
        <v>1161</v>
      </c>
      <c r="D94" s="8" t="s">
        <v>1132</v>
      </c>
      <c r="E94" s="8" t="s">
        <v>1155</v>
      </c>
      <c r="F94" s="8" t="s">
        <v>1155</v>
      </c>
    </row>
    <row r="95" spans="1:6" x14ac:dyDescent="0.25">
      <c r="A95" s="7" t="s">
        <v>850</v>
      </c>
      <c r="B95" s="8" t="s">
        <v>851</v>
      </c>
      <c r="C95" s="8" t="s">
        <v>1191</v>
      </c>
      <c r="D95" s="8" t="s">
        <v>390</v>
      </c>
      <c r="E95" s="8" t="s">
        <v>390</v>
      </c>
      <c r="F95" s="8" t="s">
        <v>1192</v>
      </c>
    </row>
    <row r="96" spans="1:6" x14ac:dyDescent="0.25">
      <c r="A96" s="7" t="s">
        <v>903</v>
      </c>
      <c r="B96" s="8" t="s">
        <v>904</v>
      </c>
      <c r="C96" s="8" t="s">
        <v>1293</v>
      </c>
      <c r="D96" s="8" t="s">
        <v>216</v>
      </c>
      <c r="E96" s="8" t="s">
        <v>216</v>
      </c>
      <c r="F96" s="8" t="s">
        <v>216</v>
      </c>
    </row>
    <row r="97" spans="1:6" x14ac:dyDescent="0.25">
      <c r="A97" s="7" t="s">
        <v>885</v>
      </c>
      <c r="B97" s="8" t="s">
        <v>886</v>
      </c>
      <c r="C97" s="8" t="s">
        <v>1284</v>
      </c>
      <c r="D97" s="8" t="s">
        <v>216</v>
      </c>
      <c r="E97" s="8" t="s">
        <v>216</v>
      </c>
      <c r="F97" s="8" t="s">
        <v>1285</v>
      </c>
    </row>
    <row r="98" spans="1:6" x14ac:dyDescent="0.25">
      <c r="A98" s="7" t="s">
        <v>960</v>
      </c>
      <c r="B98" s="8" t="s">
        <v>961</v>
      </c>
      <c r="C98" s="8" t="s">
        <v>1346</v>
      </c>
      <c r="D98" s="8" t="s">
        <v>216</v>
      </c>
      <c r="E98" s="8" t="s">
        <v>216</v>
      </c>
      <c r="F98" s="8" t="s">
        <v>1347</v>
      </c>
    </row>
    <row r="99" spans="1:6" x14ac:dyDescent="0.25">
      <c r="A99" s="7" t="s">
        <v>822</v>
      </c>
      <c r="B99" s="8" t="s">
        <v>823</v>
      </c>
      <c r="C99" s="8" t="s">
        <v>1160</v>
      </c>
      <c r="D99" s="8" t="s">
        <v>216</v>
      </c>
      <c r="E99" s="8" t="s">
        <v>216</v>
      </c>
      <c r="F99" s="8" t="s">
        <v>1149</v>
      </c>
    </row>
    <row r="100" spans="1:6" x14ac:dyDescent="0.25">
      <c r="A100" s="7" t="s">
        <v>819</v>
      </c>
      <c r="B100" s="8" t="s">
        <v>820</v>
      </c>
      <c r="C100" s="8" t="s">
        <v>1159</v>
      </c>
      <c r="D100" s="8" t="s">
        <v>216</v>
      </c>
      <c r="E100" s="8" t="s">
        <v>216</v>
      </c>
      <c r="F100" s="8" t="s">
        <v>1112</v>
      </c>
    </row>
    <row r="101" spans="1:6" x14ac:dyDescent="0.25">
      <c r="A101" s="7" t="s">
        <v>967</v>
      </c>
      <c r="B101" s="8" t="s">
        <v>464</v>
      </c>
      <c r="C101" s="8" t="s">
        <v>1203</v>
      </c>
      <c r="D101" s="8" t="s">
        <v>216</v>
      </c>
      <c r="E101" s="8" t="s">
        <v>216</v>
      </c>
      <c r="F101" s="8" t="s">
        <v>216</v>
      </c>
    </row>
    <row r="102" spans="1:6" x14ac:dyDescent="0.25">
      <c r="A102" s="7" t="s">
        <v>1354</v>
      </c>
      <c r="B102" s="8" t="s">
        <v>1355</v>
      </c>
      <c r="C102" s="8" t="s">
        <v>1356</v>
      </c>
      <c r="D102" s="8" t="s">
        <v>216</v>
      </c>
      <c r="E102" s="8" t="s">
        <v>216</v>
      </c>
      <c r="F102" s="8" t="s">
        <v>1357</v>
      </c>
    </row>
    <row r="103" spans="1:6" x14ac:dyDescent="0.25">
      <c r="A103" s="7" t="s">
        <v>906</v>
      </c>
      <c r="B103" s="8" t="s">
        <v>907</v>
      </c>
      <c r="C103" s="8" t="s">
        <v>1294</v>
      </c>
      <c r="D103" s="8" t="s">
        <v>216</v>
      </c>
      <c r="E103" s="8" t="s">
        <v>216</v>
      </c>
      <c r="F103" s="8" t="s">
        <v>216</v>
      </c>
    </row>
    <row r="104" spans="1:6" x14ac:dyDescent="0.25">
      <c r="A104" s="7" t="s">
        <v>887</v>
      </c>
      <c r="B104" s="8" t="s">
        <v>888</v>
      </c>
      <c r="C104" s="8" t="s">
        <v>1214</v>
      </c>
      <c r="D104" s="8" t="s">
        <v>216</v>
      </c>
      <c r="E104" s="8" t="s">
        <v>216</v>
      </c>
      <c r="F104" s="8" t="s">
        <v>1149</v>
      </c>
    </row>
    <row r="105" spans="1:6" x14ac:dyDescent="0.25">
      <c r="A105" s="7" t="s">
        <v>1039</v>
      </c>
      <c r="B105" s="8" t="s">
        <v>1085</v>
      </c>
      <c r="C105" s="8" t="s">
        <v>1086</v>
      </c>
      <c r="D105" s="8" t="s">
        <v>216</v>
      </c>
      <c r="E105" s="8" t="s">
        <v>216</v>
      </c>
      <c r="F105" s="8" t="s">
        <v>1087</v>
      </c>
    </row>
    <row r="106" spans="1:6" x14ac:dyDescent="0.25">
      <c r="A106" s="7" t="s">
        <v>950</v>
      </c>
      <c r="B106" s="8" t="s">
        <v>303</v>
      </c>
      <c r="C106" s="8" t="s">
        <v>1208</v>
      </c>
      <c r="D106" s="8" t="s">
        <v>216</v>
      </c>
      <c r="E106" s="8" t="s">
        <v>216</v>
      </c>
      <c r="F106" s="8" t="s">
        <v>396</v>
      </c>
    </row>
    <row r="107" spans="1:6" x14ac:dyDescent="0.25">
      <c r="A107" s="7" t="s">
        <v>913</v>
      </c>
      <c r="B107" s="8" t="s">
        <v>914</v>
      </c>
      <c r="C107" s="8" t="s">
        <v>1212</v>
      </c>
      <c r="D107" s="8" t="s">
        <v>1083</v>
      </c>
      <c r="E107" s="8" t="s">
        <v>1108</v>
      </c>
      <c r="F107" s="8" t="s">
        <v>1108</v>
      </c>
    </row>
    <row r="108" spans="1:6" x14ac:dyDescent="0.25">
      <c r="A108" s="7" t="s">
        <v>953</v>
      </c>
      <c r="B108" s="8" t="s">
        <v>337</v>
      </c>
      <c r="C108" s="8" t="s">
        <v>1483</v>
      </c>
      <c r="D108" s="8" t="s">
        <v>1132</v>
      </c>
      <c r="E108" s="8" t="s">
        <v>1133</v>
      </c>
      <c r="F108" s="8" t="s">
        <v>1206</v>
      </c>
    </row>
    <row r="109" spans="1:6" x14ac:dyDescent="0.25">
      <c r="A109" s="7" t="s">
        <v>905</v>
      </c>
      <c r="B109" s="8" t="s">
        <v>133</v>
      </c>
      <c r="C109" s="8" t="s">
        <v>1261</v>
      </c>
      <c r="D109" s="8" t="s">
        <v>216</v>
      </c>
      <c r="E109" s="8" t="s">
        <v>216</v>
      </c>
      <c r="F109" s="8" t="s">
        <v>396</v>
      </c>
    </row>
    <row r="110" spans="1:6" x14ac:dyDescent="0.25">
      <c r="A110" s="7" t="s">
        <v>849</v>
      </c>
      <c r="B110" s="8" t="s">
        <v>1189</v>
      </c>
      <c r="C110" s="8" t="s">
        <v>1190</v>
      </c>
      <c r="D110" s="8" t="s">
        <v>216</v>
      </c>
      <c r="E110" s="8" t="s">
        <v>216</v>
      </c>
      <c r="F110" s="8" t="s">
        <v>395</v>
      </c>
    </row>
    <row r="111" spans="1:6" x14ac:dyDescent="0.25">
      <c r="A111" s="7" t="s">
        <v>815</v>
      </c>
      <c r="B111" s="8" t="s">
        <v>634</v>
      </c>
      <c r="C111" s="8" t="s">
        <v>1012</v>
      </c>
      <c r="D111" s="8" t="s">
        <v>390</v>
      </c>
      <c r="E111" s="8" t="s">
        <v>390</v>
      </c>
      <c r="F111" s="8" t="s">
        <v>1013</v>
      </c>
    </row>
    <row r="112" spans="1:6" x14ac:dyDescent="0.25">
      <c r="A112" s="7" t="s">
        <v>815</v>
      </c>
      <c r="B112" s="8" t="s">
        <v>1215</v>
      </c>
      <c r="C112" s="8" t="s">
        <v>1012</v>
      </c>
      <c r="D112" s="8" t="s">
        <v>1216</v>
      </c>
      <c r="E112" s="8" t="s">
        <v>390</v>
      </c>
      <c r="F112" s="8" t="s">
        <v>1013</v>
      </c>
    </row>
    <row r="113" spans="1:6" x14ac:dyDescent="0.25">
      <c r="A113" s="7" t="s">
        <v>933</v>
      </c>
      <c r="B113" s="8" t="s">
        <v>934</v>
      </c>
      <c r="C113" s="8" t="s">
        <v>1313</v>
      </c>
      <c r="D113" s="8" t="s">
        <v>1132</v>
      </c>
      <c r="E113" s="8" t="s">
        <v>1155</v>
      </c>
      <c r="F113" s="8" t="s">
        <v>1087</v>
      </c>
    </row>
    <row r="114" spans="1:6" x14ac:dyDescent="0.25">
      <c r="A114" s="67" t="s">
        <v>982</v>
      </c>
      <c r="B114" s="68" t="s">
        <v>983</v>
      </c>
      <c r="C114" s="8" t="s">
        <v>1367</v>
      </c>
      <c r="D114" s="8" t="s">
        <v>216</v>
      </c>
      <c r="E114" s="8" t="s">
        <v>216</v>
      </c>
      <c r="F114" s="8" t="s">
        <v>395</v>
      </c>
    </row>
    <row r="115" spans="1:6" x14ac:dyDescent="0.25">
      <c r="A115" s="7" t="s">
        <v>1053</v>
      </c>
      <c r="B115" s="8" t="s">
        <v>1107</v>
      </c>
      <c r="C115" s="8" t="s">
        <v>1395</v>
      </c>
      <c r="D115" s="8" t="s">
        <v>1083</v>
      </c>
      <c r="E115" s="8" t="s">
        <v>1108</v>
      </c>
      <c r="F115" s="8" t="s">
        <v>1109</v>
      </c>
    </row>
    <row r="116" spans="1:6" x14ac:dyDescent="0.25">
      <c r="A116" s="7" t="s">
        <v>846</v>
      </c>
      <c r="B116" s="8" t="s">
        <v>847</v>
      </c>
      <c r="C116" s="8" t="s">
        <v>1186</v>
      </c>
      <c r="D116" s="8" t="s">
        <v>216</v>
      </c>
      <c r="E116" s="8" t="s">
        <v>216</v>
      </c>
      <c r="F116" s="8" t="s">
        <v>1149</v>
      </c>
    </row>
    <row r="117" spans="1:6" x14ac:dyDescent="0.25">
      <c r="A117" s="7" t="s">
        <v>955</v>
      </c>
      <c r="B117" s="8" t="s">
        <v>359</v>
      </c>
      <c r="C117" s="8" t="s">
        <v>1306</v>
      </c>
      <c r="D117" s="8" t="s">
        <v>216</v>
      </c>
      <c r="E117" s="8" t="s">
        <v>216</v>
      </c>
      <c r="F117" s="8" t="s">
        <v>1181</v>
      </c>
    </row>
    <row r="118" spans="1:6" x14ac:dyDescent="0.25">
      <c r="A118" s="7" t="s">
        <v>973</v>
      </c>
      <c r="B118" s="8" t="s">
        <v>974</v>
      </c>
      <c r="C118" s="8" t="s">
        <v>1363</v>
      </c>
      <c r="D118" s="8" t="s">
        <v>216</v>
      </c>
      <c r="E118" s="8" t="s">
        <v>216</v>
      </c>
      <c r="F118" s="8" t="s">
        <v>1364</v>
      </c>
    </row>
    <row r="119" spans="1:6" x14ac:dyDescent="0.25">
      <c r="A119" s="7" t="s">
        <v>835</v>
      </c>
      <c r="B119" s="8" t="s">
        <v>1156</v>
      </c>
      <c r="C119" s="8" t="s">
        <v>1157</v>
      </c>
      <c r="D119" s="8" t="s">
        <v>216</v>
      </c>
      <c r="E119" s="8" t="s">
        <v>216</v>
      </c>
      <c r="F119" s="8" t="s">
        <v>1112</v>
      </c>
    </row>
    <row r="120" spans="1:6" x14ac:dyDescent="0.25">
      <c r="A120" s="7" t="s">
        <v>910</v>
      </c>
      <c r="B120" s="8" t="s">
        <v>911</v>
      </c>
      <c r="C120" s="8" t="s">
        <v>1295</v>
      </c>
      <c r="D120" s="8" t="s">
        <v>216</v>
      </c>
      <c r="E120" s="8" t="s">
        <v>216</v>
      </c>
      <c r="F120" s="8" t="s">
        <v>395</v>
      </c>
    </row>
    <row r="121" spans="1:6" x14ac:dyDescent="0.25">
      <c r="A121" s="7" t="s">
        <v>981</v>
      </c>
      <c r="B121" s="8" t="s">
        <v>584</v>
      </c>
      <c r="C121" s="8" t="s">
        <v>1220</v>
      </c>
      <c r="D121" s="8" t="s">
        <v>216</v>
      </c>
      <c r="E121" s="8" t="s">
        <v>216</v>
      </c>
      <c r="F121" s="8" t="s">
        <v>395</v>
      </c>
    </row>
    <row r="122" spans="1:6" x14ac:dyDescent="0.25">
      <c r="A122" s="7" t="s">
        <v>1069</v>
      </c>
      <c r="B122" s="8" t="s">
        <v>1070</v>
      </c>
      <c r="C122" s="8" t="s">
        <v>1071</v>
      </c>
      <c r="D122" s="8" t="s">
        <v>216</v>
      </c>
      <c r="E122" s="8" t="s">
        <v>216</v>
      </c>
      <c r="F122" s="8" t="s">
        <v>395</v>
      </c>
    </row>
    <row r="123" spans="1:6" x14ac:dyDescent="0.25">
      <c r="A123" s="7" t="s">
        <v>917</v>
      </c>
      <c r="B123" s="8" t="s">
        <v>918</v>
      </c>
      <c r="C123" s="8" t="s">
        <v>1298</v>
      </c>
      <c r="D123" s="8" t="s">
        <v>216</v>
      </c>
      <c r="E123" s="8" t="s">
        <v>216</v>
      </c>
      <c r="F123" s="8" t="s">
        <v>1112</v>
      </c>
    </row>
    <row r="124" spans="1:6" x14ac:dyDescent="0.25">
      <c r="A124" s="7" t="s">
        <v>979</v>
      </c>
      <c r="B124" s="8" t="s">
        <v>980</v>
      </c>
      <c r="C124" s="8" t="s">
        <v>1221</v>
      </c>
      <c r="D124" s="8" t="s">
        <v>216</v>
      </c>
      <c r="E124" s="8" t="s">
        <v>216</v>
      </c>
      <c r="F124" s="8" t="s">
        <v>395</v>
      </c>
    </row>
    <row r="125" spans="1:6" x14ac:dyDescent="0.25">
      <c r="A125" s="7" t="s">
        <v>1034</v>
      </c>
      <c r="B125" s="8" t="s">
        <v>1072</v>
      </c>
      <c r="C125" s="8" t="s">
        <v>1073</v>
      </c>
      <c r="D125" s="8" t="s">
        <v>216</v>
      </c>
      <c r="E125" s="8" t="s">
        <v>216</v>
      </c>
      <c r="F125" s="8" t="s">
        <v>1064</v>
      </c>
    </row>
    <row r="126" spans="1:6" x14ac:dyDescent="0.25">
      <c r="A126" s="7" t="s">
        <v>927</v>
      </c>
      <c r="B126" s="8" t="s">
        <v>928</v>
      </c>
      <c r="C126" s="8" t="s">
        <v>1309</v>
      </c>
      <c r="D126" s="8" t="s">
        <v>216</v>
      </c>
      <c r="E126" s="8" t="s">
        <v>216</v>
      </c>
      <c r="F126" s="8" t="s">
        <v>1112</v>
      </c>
    </row>
    <row r="127" spans="1:6" x14ac:dyDescent="0.25">
      <c r="A127" s="7" t="s">
        <v>861</v>
      </c>
      <c r="B127" s="8" t="s">
        <v>308</v>
      </c>
      <c r="C127" s="8" t="s">
        <v>1198</v>
      </c>
      <c r="D127" s="8" t="s">
        <v>216</v>
      </c>
      <c r="E127" s="8" t="s">
        <v>216</v>
      </c>
      <c r="F127" s="8" t="s">
        <v>216</v>
      </c>
    </row>
    <row r="128" spans="1:6" x14ac:dyDescent="0.25">
      <c r="A128" s="7" t="s">
        <v>1449</v>
      </c>
      <c r="B128" s="8" t="s">
        <v>1450</v>
      </c>
      <c r="C128" s="8" t="s">
        <v>1451</v>
      </c>
      <c r="D128" s="8" t="s">
        <v>216</v>
      </c>
      <c r="E128" s="8" t="s">
        <v>216</v>
      </c>
      <c r="F128" s="8" t="s">
        <v>1219</v>
      </c>
    </row>
    <row r="129" spans="1:6" x14ac:dyDescent="0.25">
      <c r="A129" s="7" t="s">
        <v>838</v>
      </c>
      <c r="B129" s="8" t="s">
        <v>839</v>
      </c>
      <c r="C129" s="8" t="s">
        <v>1165</v>
      </c>
      <c r="D129" s="8" t="s">
        <v>216</v>
      </c>
      <c r="E129" s="8" t="s">
        <v>216</v>
      </c>
      <c r="F129" s="8" t="s">
        <v>216</v>
      </c>
    </row>
    <row r="130" spans="1:6" x14ac:dyDescent="0.25">
      <c r="A130" s="7" t="s">
        <v>936</v>
      </c>
      <c r="B130" s="8" t="s">
        <v>242</v>
      </c>
      <c r="C130" s="8" t="s">
        <v>1266</v>
      </c>
      <c r="D130" s="8" t="s">
        <v>216</v>
      </c>
      <c r="E130" s="8" t="s">
        <v>216</v>
      </c>
      <c r="F130" s="8" t="s">
        <v>1267</v>
      </c>
    </row>
    <row r="131" spans="1:6" x14ac:dyDescent="0.25">
      <c r="A131" s="7" t="s">
        <v>989</v>
      </c>
      <c r="B131" s="8" t="s">
        <v>990</v>
      </c>
      <c r="C131" s="8" t="s">
        <v>1369</v>
      </c>
      <c r="D131" s="8" t="s">
        <v>216</v>
      </c>
      <c r="E131" s="8" t="s">
        <v>216</v>
      </c>
      <c r="F131" s="8" t="s">
        <v>1370</v>
      </c>
    </row>
    <row r="132" spans="1:6" x14ac:dyDescent="0.25">
      <c r="A132" s="7" t="s">
        <v>889</v>
      </c>
      <c r="B132" s="8" t="s">
        <v>890</v>
      </c>
      <c r="C132" s="8" t="s">
        <v>1270</v>
      </c>
      <c r="D132" s="8" t="s">
        <v>216</v>
      </c>
      <c r="E132" s="8" t="s">
        <v>216</v>
      </c>
      <c r="F132" s="8" t="s">
        <v>396</v>
      </c>
    </row>
    <row r="133" spans="1:6" x14ac:dyDescent="0.25">
      <c r="A133" s="7" t="s">
        <v>1007</v>
      </c>
      <c r="B133" s="8" t="s">
        <v>1008</v>
      </c>
      <c r="C133" s="8" t="s">
        <v>1201</v>
      </c>
      <c r="D133" s="8" t="s">
        <v>216</v>
      </c>
      <c r="E133" s="8" t="s">
        <v>216</v>
      </c>
      <c r="F133" s="8" t="s">
        <v>1149</v>
      </c>
    </row>
    <row r="134" spans="1:6" x14ac:dyDescent="0.25">
      <c r="A134" s="7" t="s">
        <v>816</v>
      </c>
      <c r="B134" s="8" t="s">
        <v>92</v>
      </c>
      <c r="C134" s="8" t="s">
        <v>1068</v>
      </c>
      <c r="D134" s="8" t="s">
        <v>216</v>
      </c>
      <c r="E134" s="8" t="s">
        <v>216</v>
      </c>
      <c r="F134" s="8" t="s">
        <v>396</v>
      </c>
    </row>
    <row r="135" spans="1:6" x14ac:dyDescent="0.25">
      <c r="A135" s="7" t="s">
        <v>816</v>
      </c>
      <c r="B135" s="8" t="s">
        <v>862</v>
      </c>
      <c r="C135" s="8" t="s">
        <v>1199</v>
      </c>
      <c r="D135" s="8" t="s">
        <v>216</v>
      </c>
      <c r="E135" s="8" t="s">
        <v>216</v>
      </c>
      <c r="F135" s="8" t="s">
        <v>396</v>
      </c>
    </row>
    <row r="136" spans="1:6" x14ac:dyDescent="0.25">
      <c r="A136" s="7" t="s">
        <v>930</v>
      </c>
      <c r="B136" s="8" t="s">
        <v>222</v>
      </c>
      <c r="C136" s="8" t="s">
        <v>1311</v>
      </c>
      <c r="D136" s="8" t="s">
        <v>216</v>
      </c>
      <c r="E136" s="8" t="s">
        <v>216</v>
      </c>
      <c r="F136" s="8" t="s">
        <v>1267</v>
      </c>
    </row>
    <row r="137" spans="1:6" x14ac:dyDescent="0.25">
      <c r="A137" s="7" t="s">
        <v>1023</v>
      </c>
      <c r="B137" s="8" t="s">
        <v>1024</v>
      </c>
      <c r="C137" s="8" t="s">
        <v>1025</v>
      </c>
      <c r="D137" s="8" t="s">
        <v>216</v>
      </c>
      <c r="E137" s="8" t="s">
        <v>216</v>
      </c>
      <c r="F137" s="8" t="s">
        <v>395</v>
      </c>
    </row>
    <row r="138" spans="1:6" x14ac:dyDescent="0.25">
      <c r="A138" s="7" t="s">
        <v>863</v>
      </c>
      <c r="B138" s="8" t="s">
        <v>151</v>
      </c>
      <c r="C138" s="8" t="s">
        <v>1200</v>
      </c>
      <c r="D138" s="8" t="s">
        <v>390</v>
      </c>
      <c r="E138" s="8" t="s">
        <v>390</v>
      </c>
      <c r="F138" s="8" t="s">
        <v>390</v>
      </c>
    </row>
    <row r="139" spans="1:6" x14ac:dyDescent="0.25">
      <c r="A139" s="7" t="s">
        <v>949</v>
      </c>
      <c r="B139" s="8" t="s">
        <v>318</v>
      </c>
      <c r="C139" s="8" t="s">
        <v>1342</v>
      </c>
      <c r="D139" s="8" t="s">
        <v>216</v>
      </c>
      <c r="E139" s="8" t="s">
        <v>216</v>
      </c>
      <c r="F139" s="8" t="s">
        <v>1343</v>
      </c>
    </row>
    <row r="140" spans="1:6" x14ac:dyDescent="0.25">
      <c r="A140" s="7" t="s">
        <v>1045</v>
      </c>
      <c r="B140" s="8" t="s">
        <v>1099</v>
      </c>
      <c r="C140" s="8" t="s">
        <v>1100</v>
      </c>
      <c r="D140" s="8" t="s">
        <v>216</v>
      </c>
      <c r="E140" s="8" t="s">
        <v>216</v>
      </c>
      <c r="F140" s="8" t="s">
        <v>395</v>
      </c>
    </row>
    <row r="141" spans="1:6" x14ac:dyDescent="0.25">
      <c r="A141" s="7" t="s">
        <v>954</v>
      </c>
      <c r="B141" s="8" t="s">
        <v>354</v>
      </c>
      <c r="C141" s="8" t="s">
        <v>1345</v>
      </c>
      <c r="D141" s="8" t="s">
        <v>216</v>
      </c>
      <c r="E141" s="8" t="s">
        <v>216</v>
      </c>
      <c r="F141" s="8" t="s">
        <v>1305</v>
      </c>
    </row>
    <row r="142" spans="1:6" x14ac:dyDescent="0.25">
      <c r="A142" s="7" t="s">
        <v>1037</v>
      </c>
      <c r="B142" s="8" t="s">
        <v>1078</v>
      </c>
      <c r="C142" s="8" t="s">
        <v>1079</v>
      </c>
      <c r="D142" s="8" t="s">
        <v>216</v>
      </c>
      <c r="E142" s="8" t="s">
        <v>216</v>
      </c>
      <c r="F142" s="8" t="s">
        <v>1080</v>
      </c>
    </row>
    <row r="143" spans="1:6" x14ac:dyDescent="0.25">
      <c r="A143" s="7" t="s">
        <v>1006</v>
      </c>
      <c r="B143" s="8" t="s">
        <v>625</v>
      </c>
      <c r="C143" s="8" t="s">
        <v>1277</v>
      </c>
      <c r="D143" s="8" t="s">
        <v>216</v>
      </c>
      <c r="E143" s="8" t="s">
        <v>216</v>
      </c>
      <c r="F143" s="8" t="s">
        <v>396</v>
      </c>
    </row>
    <row r="144" spans="1:6" x14ac:dyDescent="0.25">
      <c r="A144" s="7" t="s">
        <v>830</v>
      </c>
      <c r="B144" s="8" t="s">
        <v>831</v>
      </c>
      <c r="C144" s="8" t="s">
        <v>1162</v>
      </c>
      <c r="D144" s="8" t="s">
        <v>216</v>
      </c>
      <c r="E144" s="8" t="s">
        <v>216</v>
      </c>
      <c r="F144" s="8" t="s">
        <v>395</v>
      </c>
    </row>
    <row r="145" spans="1:6" x14ac:dyDescent="0.25">
      <c r="A145" s="7" t="s">
        <v>975</v>
      </c>
      <c r="B145" s="8" t="s">
        <v>976</v>
      </c>
      <c r="C145" s="8" t="s">
        <v>1365</v>
      </c>
      <c r="D145" s="8" t="s">
        <v>216</v>
      </c>
      <c r="E145" s="8" t="s">
        <v>216</v>
      </c>
      <c r="F145" s="8" t="s">
        <v>1181</v>
      </c>
    </row>
    <row r="146" spans="1:6" x14ac:dyDescent="0.25">
      <c r="A146" s="7" t="s">
        <v>912</v>
      </c>
      <c r="B146" s="8" t="s">
        <v>473</v>
      </c>
      <c r="C146" s="8" t="s">
        <v>1296</v>
      </c>
      <c r="D146" s="8" t="s">
        <v>216</v>
      </c>
      <c r="E146" s="8" t="s">
        <v>216</v>
      </c>
      <c r="F146" s="8" t="s">
        <v>395</v>
      </c>
    </row>
    <row r="147" spans="1:6" x14ac:dyDescent="0.25">
      <c r="A147" s="7" t="s">
        <v>921</v>
      </c>
      <c r="B147" s="8" t="s">
        <v>922</v>
      </c>
      <c r="C147" s="8" t="s">
        <v>2063</v>
      </c>
      <c r="D147" s="8" t="s">
        <v>216</v>
      </c>
      <c r="E147" s="8" t="s">
        <v>216</v>
      </c>
      <c r="F147" s="8" t="s">
        <v>1181</v>
      </c>
    </row>
    <row r="148" spans="1:6" x14ac:dyDescent="0.25">
      <c r="A148" s="7" t="s">
        <v>824</v>
      </c>
      <c r="B148" s="8" t="s">
        <v>825</v>
      </c>
      <c r="C148" s="8" t="s">
        <v>1455</v>
      </c>
      <c r="D148" s="8" t="s">
        <v>216</v>
      </c>
      <c r="E148" s="8" t="s">
        <v>216</v>
      </c>
      <c r="F148" s="8" t="s">
        <v>396</v>
      </c>
    </row>
    <row r="149" spans="1:6" x14ac:dyDescent="0.25">
      <c r="A149" s="7" t="s">
        <v>840</v>
      </c>
      <c r="B149" s="8" t="s">
        <v>841</v>
      </c>
      <c r="C149" s="8" t="s">
        <v>1166</v>
      </c>
      <c r="D149" s="8" t="s">
        <v>216</v>
      </c>
      <c r="E149" s="8" t="s">
        <v>216</v>
      </c>
      <c r="F149" s="8" t="s">
        <v>1092</v>
      </c>
    </row>
    <row r="150" spans="1:6" x14ac:dyDescent="0.25">
      <c r="A150" s="34" t="s">
        <v>944</v>
      </c>
      <c r="B150" s="29" t="s">
        <v>945</v>
      </c>
      <c r="C150" s="29" t="s">
        <v>1606</v>
      </c>
      <c r="D150" s="29" t="s">
        <v>216</v>
      </c>
      <c r="E150" s="29" t="s">
        <v>216</v>
      </c>
      <c r="F150" s="29" t="s">
        <v>1149</v>
      </c>
    </row>
    <row r="151" spans="1:6" x14ac:dyDescent="0.25">
      <c r="A151" s="7" t="s">
        <v>897</v>
      </c>
      <c r="B151" s="8" t="s">
        <v>334</v>
      </c>
      <c r="C151" s="8" t="s">
        <v>1213</v>
      </c>
      <c r="D151" s="8" t="s">
        <v>216</v>
      </c>
      <c r="E151" s="8" t="s">
        <v>216</v>
      </c>
      <c r="F151" s="8" t="s">
        <v>396</v>
      </c>
    </row>
    <row r="152" spans="1:6" x14ac:dyDescent="0.25">
      <c r="A152" s="7" t="s">
        <v>958</v>
      </c>
      <c r="B152" s="8" t="s">
        <v>959</v>
      </c>
      <c r="C152" s="8" t="s">
        <v>1205</v>
      </c>
      <c r="D152" s="8" t="s">
        <v>1132</v>
      </c>
      <c r="E152" s="8" t="s">
        <v>1133</v>
      </c>
      <c r="F152" s="8" t="s">
        <v>1206</v>
      </c>
    </row>
    <row r="153" spans="1:6" x14ac:dyDescent="0.25">
      <c r="A153" s="7" t="s">
        <v>940</v>
      </c>
      <c r="B153" s="8" t="s">
        <v>941</v>
      </c>
      <c r="C153" s="8" t="s">
        <v>1268</v>
      </c>
      <c r="D153" s="8" t="s">
        <v>216</v>
      </c>
      <c r="E153" s="8" t="s">
        <v>216</v>
      </c>
      <c r="F153" s="8" t="s">
        <v>1269</v>
      </c>
    </row>
    <row r="154" spans="1:6" x14ac:dyDescent="0.25">
      <c r="A154" s="7" t="s">
        <v>872</v>
      </c>
      <c r="B154" s="8" t="s">
        <v>873</v>
      </c>
      <c r="C154" s="8" t="s">
        <v>1217</v>
      </c>
      <c r="D154" s="8" t="s">
        <v>216</v>
      </c>
      <c r="E154" s="8" t="s">
        <v>216</v>
      </c>
      <c r="F154" s="8" t="s">
        <v>396</v>
      </c>
    </row>
    <row r="155" spans="1:6" x14ac:dyDescent="0.25">
      <c r="A155" s="7" t="s">
        <v>1004</v>
      </c>
      <c r="B155" s="8" t="s">
        <v>1005</v>
      </c>
      <c r="C155" s="8" t="s">
        <v>1380</v>
      </c>
      <c r="D155" s="8" t="s">
        <v>216</v>
      </c>
      <c r="E155" s="8" t="s">
        <v>216</v>
      </c>
      <c r="F155" s="8" t="s">
        <v>1181</v>
      </c>
    </row>
    <row r="156" spans="1:6" x14ac:dyDescent="0.25">
      <c r="A156" s="7" t="s">
        <v>923</v>
      </c>
      <c r="B156" s="8" t="s">
        <v>170</v>
      </c>
      <c r="C156" s="8" t="s">
        <v>1307</v>
      </c>
      <c r="D156" s="8" t="s">
        <v>216</v>
      </c>
      <c r="E156" s="8" t="s">
        <v>216</v>
      </c>
      <c r="F156" s="8" t="s">
        <v>1181</v>
      </c>
    </row>
    <row r="157" spans="1:6" x14ac:dyDescent="0.25">
      <c r="A157" s="7" t="s">
        <v>926</v>
      </c>
      <c r="B157" s="8" t="s">
        <v>241</v>
      </c>
      <c r="C157" s="8" t="s">
        <v>1211</v>
      </c>
      <c r="D157" s="8" t="s">
        <v>216</v>
      </c>
      <c r="E157" s="8" t="s">
        <v>216</v>
      </c>
      <c r="F157" s="8" t="s">
        <v>1102</v>
      </c>
    </row>
    <row r="158" spans="1:6" x14ac:dyDescent="0.25">
      <c r="A158" s="7" t="s">
        <v>1467</v>
      </c>
      <c r="B158" s="8" t="s">
        <v>1470</v>
      </c>
      <c r="C158" s="8" t="s">
        <v>1471</v>
      </c>
      <c r="D158" s="8" t="s">
        <v>216</v>
      </c>
      <c r="E158" s="8" t="s">
        <v>216</v>
      </c>
      <c r="F158" s="8" t="s">
        <v>396</v>
      </c>
    </row>
    <row r="159" spans="1:6" x14ac:dyDescent="0.25">
      <c r="A159" s="7" t="s">
        <v>1523</v>
      </c>
      <c r="B159" s="8" t="s">
        <v>1525</v>
      </c>
      <c r="C159" s="8" t="s">
        <v>1526</v>
      </c>
      <c r="D159" s="8" t="s">
        <v>1121</v>
      </c>
      <c r="E159" s="8" t="s">
        <v>1524</v>
      </c>
      <c r="F159" s="8" t="s">
        <v>1524</v>
      </c>
    </row>
    <row r="160" spans="1:6" x14ac:dyDescent="0.25">
      <c r="A160" s="7" t="s">
        <v>1557</v>
      </c>
      <c r="B160" s="8" t="s">
        <v>1558</v>
      </c>
      <c r="C160" s="8" t="s">
        <v>1559</v>
      </c>
      <c r="D160" s="8" t="s">
        <v>216</v>
      </c>
      <c r="E160" s="8" t="s">
        <v>216</v>
      </c>
      <c r="F160" s="8" t="s">
        <v>1092</v>
      </c>
    </row>
    <row r="161" spans="1:6" x14ac:dyDescent="0.25">
      <c r="A161" s="34" t="s">
        <v>1048</v>
      </c>
      <c r="B161" s="29" t="s">
        <v>1593</v>
      </c>
      <c r="C161" s="29" t="s">
        <v>1594</v>
      </c>
      <c r="D161" s="29" t="s">
        <v>1152</v>
      </c>
      <c r="E161" s="29" t="s">
        <v>1152</v>
      </c>
      <c r="F161" s="29" t="s">
        <v>1595</v>
      </c>
    </row>
    <row r="162" spans="1:6" x14ac:dyDescent="0.25">
      <c r="A162" s="34" t="s">
        <v>1050</v>
      </c>
      <c r="B162" s="29" t="s">
        <v>1596</v>
      </c>
      <c r="C162" s="29" t="s">
        <v>1597</v>
      </c>
      <c r="D162" s="29" t="s">
        <v>216</v>
      </c>
      <c r="E162" s="29" t="s">
        <v>1598</v>
      </c>
      <c r="F162" s="29" t="s">
        <v>1598</v>
      </c>
    </row>
    <row r="163" spans="1:6" x14ac:dyDescent="0.25">
      <c r="A163" s="34" t="s">
        <v>1052</v>
      </c>
      <c r="B163" s="29" t="s">
        <v>1599</v>
      </c>
      <c r="C163" s="29" t="s">
        <v>1600</v>
      </c>
      <c r="D163" s="29" t="s">
        <v>216</v>
      </c>
      <c r="E163" s="29" t="s">
        <v>216</v>
      </c>
      <c r="F163" s="29" t="s">
        <v>395</v>
      </c>
    </row>
    <row r="164" spans="1:6" x14ac:dyDescent="0.25">
      <c r="A164" s="34" t="s">
        <v>1571</v>
      </c>
      <c r="B164" s="29" t="s">
        <v>1601</v>
      </c>
      <c r="C164" s="29" t="s">
        <v>1602</v>
      </c>
      <c r="D164" s="29" t="s">
        <v>216</v>
      </c>
      <c r="E164" s="29" t="s">
        <v>216</v>
      </c>
      <c r="F164" s="29" t="s">
        <v>1349</v>
      </c>
    </row>
    <row r="165" spans="1:6" x14ac:dyDescent="0.25">
      <c r="A165" s="34" t="s">
        <v>1578</v>
      </c>
      <c r="B165" s="29" t="s">
        <v>1603</v>
      </c>
      <c r="C165" s="29" t="s">
        <v>1604</v>
      </c>
      <c r="D165" s="29" t="s">
        <v>216</v>
      </c>
      <c r="E165" s="29" t="s">
        <v>216</v>
      </c>
      <c r="F165" s="29" t="s">
        <v>1138</v>
      </c>
    </row>
    <row r="166" spans="1:6" x14ac:dyDescent="0.25">
      <c r="A166" s="7" t="s">
        <v>1615</v>
      </c>
      <c r="B166" s="8" t="s">
        <v>1616</v>
      </c>
      <c r="C166" s="8" t="s">
        <v>1617</v>
      </c>
      <c r="D166" s="8" t="s">
        <v>1108</v>
      </c>
      <c r="E166" s="8" t="s">
        <v>1108</v>
      </c>
    </row>
    <row r="167" spans="1:6" x14ac:dyDescent="0.25">
      <c r="A167" s="7" t="s">
        <v>1626</v>
      </c>
      <c r="B167" s="8" t="s">
        <v>1624</v>
      </c>
      <c r="C167" s="8" t="s">
        <v>1627</v>
      </c>
      <c r="D167" s="8" t="s">
        <v>216</v>
      </c>
      <c r="E167" s="8" t="s">
        <v>216</v>
      </c>
      <c r="F167" s="8" t="s">
        <v>216</v>
      </c>
    </row>
    <row r="168" spans="1:6" x14ac:dyDescent="0.25">
      <c r="A168" s="7" t="s">
        <v>1630</v>
      </c>
      <c r="B168" s="8" t="s">
        <v>1631</v>
      </c>
      <c r="C168" s="8" t="s">
        <v>1632</v>
      </c>
      <c r="D168" s="8" t="s">
        <v>216</v>
      </c>
    </row>
    <row r="169" spans="1:6" x14ac:dyDescent="0.25">
      <c r="A169" s="7" t="s">
        <v>1664</v>
      </c>
      <c r="B169" s="8" t="s">
        <v>1665</v>
      </c>
      <c r="C169" s="8" t="s">
        <v>1667</v>
      </c>
      <c r="D169" s="8" t="s">
        <v>216</v>
      </c>
      <c r="E169" s="8" t="s">
        <v>216</v>
      </c>
      <c r="F169" s="8" t="s">
        <v>1112</v>
      </c>
    </row>
    <row r="170" spans="1:6" x14ac:dyDescent="0.25">
      <c r="A170" s="7" t="s">
        <v>1671</v>
      </c>
      <c r="B170" s="28" t="s">
        <v>1676</v>
      </c>
      <c r="C170" s="8" t="s">
        <v>1675</v>
      </c>
      <c r="D170" s="8" t="s">
        <v>216</v>
      </c>
      <c r="E170" s="8" t="s">
        <v>216</v>
      </c>
      <c r="F170" s="8" t="s">
        <v>395</v>
      </c>
    </row>
    <row r="171" spans="1:6" x14ac:dyDescent="0.25">
      <c r="A171" s="7" t="s">
        <v>1695</v>
      </c>
      <c r="B171" s="8" t="s">
        <v>1696</v>
      </c>
      <c r="D171" s="8" t="s">
        <v>1108</v>
      </c>
      <c r="E171" s="8" t="s">
        <v>1083</v>
      </c>
    </row>
    <row r="172" spans="1:6" x14ac:dyDescent="0.25">
      <c r="A172" s="7" t="s">
        <v>1702</v>
      </c>
      <c r="B172" s="28" t="s">
        <v>2250</v>
      </c>
      <c r="C172" s="8" t="s">
        <v>2249</v>
      </c>
      <c r="D172" s="8" t="s">
        <v>216</v>
      </c>
      <c r="E172" s="8" t="s">
        <v>216</v>
      </c>
      <c r="F172" s="8" t="s">
        <v>1149</v>
      </c>
    </row>
    <row r="173" spans="1:6" x14ac:dyDescent="0.25">
      <c r="A173" s="7" t="s">
        <v>1710</v>
      </c>
      <c r="B173" s="82" t="s">
        <v>1722</v>
      </c>
      <c r="C173" s="8" t="s">
        <v>1723</v>
      </c>
      <c r="D173" s="8" t="s">
        <v>216</v>
      </c>
      <c r="E173" s="8" t="s">
        <v>216</v>
      </c>
      <c r="F173" s="8" t="s">
        <v>390</v>
      </c>
    </row>
    <row r="174" spans="1:6" x14ac:dyDescent="0.25">
      <c r="A174" s="7" t="s">
        <v>1714</v>
      </c>
      <c r="B174" s="8" t="s">
        <v>1715</v>
      </c>
      <c r="C174" s="8" t="s">
        <v>1716</v>
      </c>
      <c r="D174" s="8" t="s">
        <v>216</v>
      </c>
      <c r="E174" s="8" t="s">
        <v>216</v>
      </c>
      <c r="F174" s="8" t="s">
        <v>1267</v>
      </c>
    </row>
    <row r="175" spans="1:6" x14ac:dyDescent="0.25">
      <c r="A175" s="87" t="s">
        <v>1673</v>
      </c>
      <c r="B175" s="8" t="s">
        <v>1674</v>
      </c>
      <c r="C175" s="8" t="s">
        <v>1719</v>
      </c>
      <c r="D175" s="8" t="s">
        <v>216</v>
      </c>
      <c r="E175" s="8" t="s">
        <v>216</v>
      </c>
      <c r="F175" s="8" t="s">
        <v>1181</v>
      </c>
    </row>
    <row r="176" spans="1:6" x14ac:dyDescent="0.25">
      <c r="A176" s="7" t="s">
        <v>1741</v>
      </c>
      <c r="B176" s="8" t="s">
        <v>1742</v>
      </c>
      <c r="C176" s="8" t="s">
        <v>1743</v>
      </c>
      <c r="D176" s="8" t="s">
        <v>216</v>
      </c>
      <c r="E176" s="8" t="s">
        <v>216</v>
      </c>
      <c r="F176" s="8" t="s">
        <v>395</v>
      </c>
    </row>
    <row r="177" spans="1:6" x14ac:dyDescent="0.25">
      <c r="A177" s="7" t="s">
        <v>1754</v>
      </c>
      <c r="B177" s="8" t="s">
        <v>1894</v>
      </c>
      <c r="C177" s="8" t="s">
        <v>1895</v>
      </c>
      <c r="D177" s="8" t="s">
        <v>216</v>
      </c>
      <c r="E177" s="8" t="s">
        <v>216</v>
      </c>
      <c r="F177" s="8" t="s">
        <v>1896</v>
      </c>
    </row>
    <row r="178" spans="1:6" x14ac:dyDescent="0.25">
      <c r="A178" s="7" t="s">
        <v>859</v>
      </c>
      <c r="B178" s="8" t="s">
        <v>860</v>
      </c>
      <c r="C178" s="8" t="s">
        <v>1897</v>
      </c>
      <c r="D178" s="8" t="s">
        <v>1108</v>
      </c>
    </row>
    <row r="179" spans="1:6" x14ac:dyDescent="0.25">
      <c r="A179" s="7" t="s">
        <v>1757</v>
      </c>
      <c r="B179" s="8" t="s">
        <v>1898</v>
      </c>
      <c r="C179" s="8" t="s">
        <v>1899</v>
      </c>
      <c r="D179" s="8" t="s">
        <v>216</v>
      </c>
      <c r="E179" s="8" t="s">
        <v>216</v>
      </c>
      <c r="F179" s="8" t="s">
        <v>1181</v>
      </c>
    </row>
    <row r="180" spans="1:6" x14ac:dyDescent="0.25">
      <c r="A180" s="7" t="s">
        <v>1760</v>
      </c>
      <c r="B180" s="8" t="s">
        <v>1900</v>
      </c>
      <c r="C180" s="8" t="s">
        <v>1901</v>
      </c>
      <c r="D180" s="8" t="s">
        <v>216</v>
      </c>
      <c r="E180" s="8" t="s">
        <v>216</v>
      </c>
      <c r="F180" s="8" t="s">
        <v>1902</v>
      </c>
    </row>
    <row r="181" spans="1:6" x14ac:dyDescent="0.25">
      <c r="A181" s="7" t="s">
        <v>1771</v>
      </c>
      <c r="B181" s="8" t="s">
        <v>1903</v>
      </c>
      <c r="C181" s="8" t="s">
        <v>216</v>
      </c>
      <c r="D181" s="8" t="s">
        <v>216</v>
      </c>
      <c r="E181" s="8" t="s">
        <v>216</v>
      </c>
    </row>
    <row r="182" spans="1:6" x14ac:dyDescent="0.25">
      <c r="A182" s="7" t="s">
        <v>1777</v>
      </c>
      <c r="B182" s="28" t="s">
        <v>1904</v>
      </c>
      <c r="C182" s="8" t="s">
        <v>1905</v>
      </c>
      <c r="D182" s="8" t="s">
        <v>1098</v>
      </c>
      <c r="E182" s="8" t="s">
        <v>1098</v>
      </c>
      <c r="F182" s="8" t="s">
        <v>1906</v>
      </c>
    </row>
    <row r="183" spans="1:6" x14ac:dyDescent="0.25">
      <c r="A183" s="7" t="s">
        <v>1785</v>
      </c>
      <c r="B183" s="8" t="s">
        <v>1907</v>
      </c>
      <c r="C183" s="8" t="s">
        <v>1908</v>
      </c>
      <c r="D183" s="8" t="s">
        <v>1108</v>
      </c>
    </row>
    <row r="184" spans="1:6" x14ac:dyDescent="0.25">
      <c r="A184" s="7" t="s">
        <v>1795</v>
      </c>
      <c r="B184" s="8" t="s">
        <v>1909</v>
      </c>
      <c r="C184" s="8" t="s">
        <v>1910</v>
      </c>
      <c r="D184" s="8" t="s">
        <v>216</v>
      </c>
      <c r="E184" s="8" t="s">
        <v>216</v>
      </c>
    </row>
    <row r="185" spans="1:6" x14ac:dyDescent="0.25">
      <c r="A185" s="7" t="s">
        <v>1798</v>
      </c>
      <c r="B185" s="8" t="s">
        <v>1911</v>
      </c>
      <c r="C185" s="8" t="s">
        <v>1912</v>
      </c>
      <c r="D185" s="8" t="s">
        <v>216</v>
      </c>
      <c r="E185" s="8" t="s">
        <v>216</v>
      </c>
      <c r="F185" s="8" t="s">
        <v>1913</v>
      </c>
    </row>
    <row r="186" spans="1:6" x14ac:dyDescent="0.25">
      <c r="A186" s="7" t="s">
        <v>1841</v>
      </c>
      <c r="B186" s="8" t="s">
        <v>1914</v>
      </c>
      <c r="C186" s="8" t="s">
        <v>1915</v>
      </c>
      <c r="D186" s="8" t="s">
        <v>683</v>
      </c>
      <c r="E186" s="8" t="s">
        <v>683</v>
      </c>
      <c r="F186" s="8" t="s">
        <v>1305</v>
      </c>
    </row>
    <row r="187" spans="1:6" x14ac:dyDescent="0.25">
      <c r="A187" s="7" t="s">
        <v>1857</v>
      </c>
      <c r="B187" s="8" t="s">
        <v>1916</v>
      </c>
      <c r="C187" s="8" t="s">
        <v>2204</v>
      </c>
      <c r="D187" s="8" t="s">
        <v>683</v>
      </c>
      <c r="E187" s="8" t="s">
        <v>683</v>
      </c>
      <c r="F187" s="8" t="s">
        <v>1181</v>
      </c>
    </row>
    <row r="188" spans="1:6" x14ac:dyDescent="0.25">
      <c r="A188" s="7" t="s">
        <v>921</v>
      </c>
      <c r="B188" s="8" t="s">
        <v>922</v>
      </c>
      <c r="C188" s="8" t="s">
        <v>1917</v>
      </c>
      <c r="D188" s="8" t="s">
        <v>1181</v>
      </c>
      <c r="E188" s="8" t="s">
        <v>216</v>
      </c>
    </row>
    <row r="189" spans="1:6" x14ac:dyDescent="0.25">
      <c r="A189" s="7" t="s">
        <v>1870</v>
      </c>
      <c r="B189" s="8" t="s">
        <v>1918</v>
      </c>
      <c r="C189" s="8" t="s">
        <v>1919</v>
      </c>
      <c r="D189" s="8" t="s">
        <v>216</v>
      </c>
      <c r="E189" s="8" t="s">
        <v>216</v>
      </c>
      <c r="F189" s="8" t="s">
        <v>1219</v>
      </c>
    </row>
    <row r="190" spans="1:6" x14ac:dyDescent="0.25">
      <c r="A190" s="7" t="s">
        <v>1850</v>
      </c>
      <c r="B190" s="8" t="s">
        <v>1920</v>
      </c>
      <c r="C190" s="8" t="s">
        <v>1921</v>
      </c>
      <c r="D190" s="8" t="s">
        <v>216</v>
      </c>
      <c r="E190" s="8" t="s">
        <v>216</v>
      </c>
      <c r="F190" s="8" t="s">
        <v>1219</v>
      </c>
    </row>
    <row r="191" spans="1:6" x14ac:dyDescent="0.25">
      <c r="A191" s="7" t="s">
        <v>1932</v>
      </c>
      <c r="B191" s="8" t="s">
        <v>1937</v>
      </c>
      <c r="C191" s="8" t="s">
        <v>1938</v>
      </c>
      <c r="D191" s="8" t="s">
        <v>1132</v>
      </c>
      <c r="E191" s="8" t="s">
        <v>1155</v>
      </c>
      <c r="F191" s="8" t="s">
        <v>1155</v>
      </c>
    </row>
    <row r="192" spans="1:6" x14ac:dyDescent="0.25">
      <c r="A192" s="7" t="s">
        <v>1745</v>
      </c>
      <c r="B192" s="8" t="s">
        <v>1939</v>
      </c>
      <c r="C192" s="8" t="s">
        <v>1940</v>
      </c>
      <c r="D192" s="8" t="s">
        <v>1275</v>
      </c>
      <c r="E192" s="8" t="s">
        <v>1941</v>
      </c>
      <c r="F192" s="8" t="s">
        <v>1941</v>
      </c>
    </row>
    <row r="193" spans="1:6" x14ac:dyDescent="0.25">
      <c r="A193" s="7" t="s">
        <v>1944</v>
      </c>
      <c r="B193" s="8" t="s">
        <v>1945</v>
      </c>
      <c r="C193" s="8" t="s">
        <v>1946</v>
      </c>
      <c r="D193" s="8" t="s">
        <v>216</v>
      </c>
      <c r="E193" s="8" t="s">
        <v>216</v>
      </c>
      <c r="F193" s="8" t="s">
        <v>1138</v>
      </c>
    </row>
    <row r="194" spans="1:6" x14ac:dyDescent="0.25">
      <c r="A194" s="7" t="s">
        <v>1949</v>
      </c>
      <c r="B194" s="8" t="s">
        <v>1950</v>
      </c>
      <c r="C194" s="8" t="s">
        <v>1951</v>
      </c>
      <c r="D194" s="8" t="s">
        <v>216</v>
      </c>
      <c r="E194" s="8" t="s">
        <v>216</v>
      </c>
      <c r="F194" s="8" t="s">
        <v>396</v>
      </c>
    </row>
    <row r="195" spans="1:6" x14ac:dyDescent="0.25">
      <c r="A195" s="7" t="s">
        <v>2019</v>
      </c>
      <c r="B195" s="8" t="s">
        <v>2020</v>
      </c>
      <c r="C195" s="8" t="s">
        <v>2021</v>
      </c>
      <c r="D195" s="8" t="s">
        <v>216</v>
      </c>
      <c r="E195" s="8" t="s">
        <v>216</v>
      </c>
      <c r="F195" s="8" t="s">
        <v>2022</v>
      </c>
    </row>
    <row r="196" spans="1:6" x14ac:dyDescent="0.25">
      <c r="A196" s="9" t="s">
        <v>2029</v>
      </c>
      <c r="B196" s="8" t="s">
        <v>2030</v>
      </c>
      <c r="C196" s="8" t="s">
        <v>2031</v>
      </c>
      <c r="D196" s="8" t="s">
        <v>216</v>
      </c>
      <c r="E196" s="8" t="s">
        <v>216</v>
      </c>
      <c r="F196" s="8" t="s">
        <v>1149</v>
      </c>
    </row>
    <row r="197" spans="1:6" x14ac:dyDescent="0.25">
      <c r="A197" s="7" t="s">
        <v>2050</v>
      </c>
      <c r="B197" s="8" t="s">
        <v>2052</v>
      </c>
      <c r="C197" s="8" t="s">
        <v>2053</v>
      </c>
      <c r="D197" s="8" t="s">
        <v>216</v>
      </c>
      <c r="E197" s="8" t="s">
        <v>216</v>
      </c>
      <c r="F197" s="8" t="s">
        <v>396</v>
      </c>
    </row>
    <row r="198" spans="1:6" x14ac:dyDescent="0.25">
      <c r="A198" s="7" t="s">
        <v>2058</v>
      </c>
      <c r="B198" s="8" t="s">
        <v>2059</v>
      </c>
      <c r="C198" s="8" t="s">
        <v>2060</v>
      </c>
    </row>
    <row r="199" spans="1:6" x14ac:dyDescent="0.25">
      <c r="A199" s="7" t="s">
        <v>2061</v>
      </c>
      <c r="B199" s="8" t="s">
        <v>2062</v>
      </c>
      <c r="C199" s="8" t="s">
        <v>216</v>
      </c>
    </row>
    <row r="200" spans="1:6" x14ac:dyDescent="0.25">
      <c r="A200" s="7" t="s">
        <v>2137</v>
      </c>
      <c r="B200" s="8" t="s">
        <v>2138</v>
      </c>
      <c r="C200" s="8" t="s">
        <v>2139</v>
      </c>
      <c r="D200" s="8" t="s">
        <v>1108</v>
      </c>
    </row>
    <row r="201" spans="1:6" x14ac:dyDescent="0.25">
      <c r="A201" s="7" t="s">
        <v>2178</v>
      </c>
      <c r="B201" s="8" t="s">
        <v>2179</v>
      </c>
      <c r="C201" s="8" t="s">
        <v>2180</v>
      </c>
      <c r="D201" s="8" t="s">
        <v>216</v>
      </c>
      <c r="E201" s="8" t="s">
        <v>216</v>
      </c>
      <c r="F201" s="8" t="s">
        <v>1896</v>
      </c>
    </row>
    <row r="202" spans="1:6" x14ac:dyDescent="0.25">
      <c r="A202" s="7" t="s">
        <v>2228</v>
      </c>
      <c r="B202" s="8" t="s">
        <v>2229</v>
      </c>
      <c r="C202" s="8" t="s">
        <v>1896</v>
      </c>
    </row>
    <row r="203" spans="1:6" x14ac:dyDescent="0.25">
      <c r="A203" s="7" t="s">
        <v>2227</v>
      </c>
      <c r="B203" s="7" t="s">
        <v>2240</v>
      </c>
      <c r="C203" s="8" t="s">
        <v>2232</v>
      </c>
    </row>
    <row r="204" spans="1:6" x14ac:dyDescent="0.25">
      <c r="A204" s="7" t="s">
        <v>2358</v>
      </c>
      <c r="B204" s="8" t="s">
        <v>2359</v>
      </c>
      <c r="C204" s="8" t="s">
        <v>2360</v>
      </c>
    </row>
    <row r="205" spans="1:6" x14ac:dyDescent="0.25">
      <c r="A205" s="7" t="s">
        <v>2412</v>
      </c>
      <c r="B205" s="8" t="s">
        <v>2413</v>
      </c>
      <c r="C205" s="8" t="s">
        <v>2414</v>
      </c>
      <c r="D205" s="8" t="s">
        <v>216</v>
      </c>
      <c r="E205" s="8" t="s">
        <v>216</v>
      </c>
      <c r="F205" s="8" t="s">
        <v>395</v>
      </c>
    </row>
    <row r="206" spans="1:6" x14ac:dyDescent="0.25">
      <c r="A206" s="7" t="s">
        <v>2453</v>
      </c>
      <c r="B206" s="8" t="s">
        <v>2454</v>
      </c>
      <c r="C206" s="8" t="s">
        <v>2455</v>
      </c>
    </row>
    <row r="207" spans="1:6" x14ac:dyDescent="0.25">
      <c r="A207" s="7" t="s">
        <v>2481</v>
      </c>
      <c r="B207" s="8" t="s">
        <v>2482</v>
      </c>
      <c r="C207" s="8" t="s">
        <v>2483</v>
      </c>
      <c r="D207" s="8" t="s">
        <v>216</v>
      </c>
      <c r="E207" s="8" t="s">
        <v>216</v>
      </c>
    </row>
  </sheetData>
  <sheetProtection formatCells="0" formatColumns="0" formatRows="0" insertRows="0" selectLockedCells="1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4"/>
  <sheetViews>
    <sheetView topLeftCell="A626" zoomScale="110" zoomScaleNormal="110" workbookViewId="0">
      <selection activeCell="B644" sqref="B644"/>
    </sheetView>
  </sheetViews>
  <sheetFormatPr baseColWidth="10" defaultRowHeight="15" x14ac:dyDescent="0.25"/>
  <cols>
    <col min="1" max="1" width="21.85546875" style="7" customWidth="1"/>
    <col min="2" max="2" width="36" style="8" customWidth="1"/>
    <col min="3" max="4" width="20.42578125" style="8" customWidth="1"/>
    <col min="5" max="5" width="15.85546875" style="7" customWidth="1"/>
    <col min="6" max="6" width="52.5703125" style="27" bestFit="1" customWidth="1"/>
    <col min="7" max="7" width="8.85546875" style="1" customWidth="1"/>
    <col min="9" max="9" width="11.42578125" style="23"/>
    <col min="10" max="10" width="18.7109375" bestFit="1" customWidth="1"/>
  </cols>
  <sheetData>
    <row r="1" spans="1:11" ht="21" x14ac:dyDescent="0.35">
      <c r="A1" s="21" t="s">
        <v>1015</v>
      </c>
      <c r="F1" s="7"/>
    </row>
    <row r="2" spans="1:11" x14ac:dyDescent="0.25">
      <c r="F2" s="7"/>
      <c r="G2" s="126" t="s">
        <v>1145</v>
      </c>
      <c r="H2" s="126"/>
      <c r="I2" s="126"/>
    </row>
    <row r="3" spans="1:11" x14ac:dyDescent="0.25">
      <c r="A3" s="5" t="s">
        <v>57</v>
      </c>
      <c r="B3" s="6" t="s">
        <v>2</v>
      </c>
      <c r="C3" s="112" t="s">
        <v>3</v>
      </c>
      <c r="D3" s="6" t="s">
        <v>1017</v>
      </c>
      <c r="E3" s="5" t="s">
        <v>59</v>
      </c>
      <c r="F3" s="5" t="s">
        <v>1016</v>
      </c>
      <c r="G3" s="5" t="s">
        <v>1027</v>
      </c>
      <c r="H3" s="6" t="s">
        <v>75</v>
      </c>
      <c r="I3" s="24" t="s">
        <v>1018</v>
      </c>
      <c r="J3" s="6" t="s">
        <v>1989</v>
      </c>
      <c r="K3" s="6" t="s">
        <v>1988</v>
      </c>
    </row>
    <row r="4" spans="1:11" x14ac:dyDescent="0.25">
      <c r="A4" s="7" t="s">
        <v>60</v>
      </c>
      <c r="B4" s="8" t="s">
        <v>61</v>
      </c>
      <c r="C4" s="8" t="s">
        <v>17</v>
      </c>
      <c r="D4" s="8" t="s">
        <v>683</v>
      </c>
      <c r="E4" s="7" t="s">
        <v>72</v>
      </c>
      <c r="F4" s="27" t="str">
        <f>IF(CLIENTE[[#This Row],[RUC]]="No","Solo Boleta",IF(CLIENTE[[#This Row],[RUC]]="","Ingrese N° de RUC",VLOOKUP(CLIENTE[[#This Row],[RUC]],RUCS[],2,FALSE)))</f>
        <v>Solo Boleta</v>
      </c>
      <c r="G4" s="7" t="s">
        <v>36</v>
      </c>
      <c r="H4" s="8" t="s">
        <v>77</v>
      </c>
      <c r="I4" s="25">
        <v>90</v>
      </c>
      <c r="J4" s="8" t="s">
        <v>1990</v>
      </c>
      <c r="K4" s="8"/>
    </row>
    <row r="5" spans="1:11" x14ac:dyDescent="0.25">
      <c r="A5" s="7" t="s">
        <v>62</v>
      </c>
      <c r="B5" s="8" t="s">
        <v>63</v>
      </c>
      <c r="C5" s="8" t="s">
        <v>17</v>
      </c>
      <c r="E5" s="7" t="s">
        <v>72</v>
      </c>
      <c r="F5" s="27" t="str">
        <f>IF(CLIENTE[[#This Row],[RUC]]="No","Solo Boleta",IF(CLIENTE[[#This Row],[RUC]]="","Ingrese N° de RUC",VLOOKUP(CLIENTE[[#This Row],[RUC]],RUCS[],2,FALSE)))</f>
        <v>Solo Boleta</v>
      </c>
      <c r="G5" s="7" t="s">
        <v>35</v>
      </c>
      <c r="H5" s="8" t="s">
        <v>77</v>
      </c>
      <c r="I5" s="25">
        <v>90</v>
      </c>
      <c r="J5" s="8" t="s">
        <v>1990</v>
      </c>
      <c r="K5" s="8"/>
    </row>
    <row r="6" spans="1:11" x14ac:dyDescent="0.25">
      <c r="A6" s="9" t="s">
        <v>64</v>
      </c>
      <c r="B6" s="8" t="s">
        <v>65</v>
      </c>
      <c r="C6" s="8" t="s">
        <v>17</v>
      </c>
      <c r="D6" s="8" t="s">
        <v>683</v>
      </c>
      <c r="E6" s="7" t="s">
        <v>72</v>
      </c>
      <c r="F6" s="27" t="str">
        <f>IF(CLIENTE[[#This Row],[RUC]]="No","Solo Boleta",IF(CLIENTE[[#This Row],[RUC]]="","Ingrese N° de RUC",VLOOKUP(CLIENTE[[#This Row],[RUC]],RUCS[],2,FALSE)))</f>
        <v>Solo Boleta</v>
      </c>
      <c r="G6" s="7"/>
      <c r="H6" s="8"/>
      <c r="I6" s="25"/>
      <c r="J6" s="8" t="s">
        <v>1990</v>
      </c>
      <c r="K6" s="8"/>
    </row>
    <row r="7" spans="1:11" x14ac:dyDescent="0.25">
      <c r="A7" s="7" t="s">
        <v>66</v>
      </c>
      <c r="B7" s="8" t="s">
        <v>67</v>
      </c>
      <c r="C7" s="8" t="s">
        <v>17</v>
      </c>
      <c r="D7" s="8" t="s">
        <v>683</v>
      </c>
      <c r="E7" s="1" t="s">
        <v>864</v>
      </c>
      <c r="F7" s="27" t="str">
        <f>IF(CLIENTE[[#This Row],[RUC]]="No","Solo Boleta",IF(CLIENTE[[#This Row],[RUC]]="","Ingrese N° de RUC",VLOOKUP(CLIENTE[[#This Row],[RUC]],RUCS[],2,FALSE)))</f>
        <v>MAN DISEL &amp; TURBO PERU S.A.C.</v>
      </c>
      <c r="G7" s="7" t="s">
        <v>44</v>
      </c>
      <c r="H7" s="8" t="s">
        <v>77</v>
      </c>
      <c r="I7" s="25">
        <v>125</v>
      </c>
      <c r="J7" s="8" t="s">
        <v>1991</v>
      </c>
      <c r="K7" s="8"/>
    </row>
    <row r="8" spans="1:11" x14ac:dyDescent="0.25">
      <c r="A8" s="7" t="s">
        <v>68</v>
      </c>
      <c r="B8" s="8" t="s">
        <v>69</v>
      </c>
      <c r="C8" s="8" t="s">
        <v>17</v>
      </c>
      <c r="D8" s="8" t="s">
        <v>683</v>
      </c>
      <c r="E8" s="1" t="s">
        <v>864</v>
      </c>
      <c r="F8" s="27" t="str">
        <f>IF(CLIENTE[[#This Row],[RUC]]="No","Solo Boleta",IF(CLIENTE[[#This Row],[RUC]]="","Ingrese N° de RUC",VLOOKUP(CLIENTE[[#This Row],[RUC]],RUCS[],2,FALSE)))</f>
        <v>MAN DISEL &amp; TURBO PERU S.A.C.</v>
      </c>
      <c r="G8" s="7" t="s">
        <v>45</v>
      </c>
      <c r="H8" s="8" t="s">
        <v>77</v>
      </c>
      <c r="I8" s="25">
        <v>125</v>
      </c>
      <c r="J8" s="8" t="s">
        <v>1991</v>
      </c>
      <c r="K8" s="8"/>
    </row>
    <row r="9" spans="1:11" x14ac:dyDescent="0.25">
      <c r="A9" s="7" t="s">
        <v>70</v>
      </c>
      <c r="B9" s="8" t="s">
        <v>71</v>
      </c>
      <c r="C9" s="8" t="s">
        <v>17</v>
      </c>
      <c r="E9" s="7" t="s">
        <v>72</v>
      </c>
      <c r="F9" s="27" t="str">
        <f>IF(CLIENTE[[#This Row],[RUC]]="No","Solo Boleta",IF(CLIENTE[[#This Row],[RUC]]="","Ingrese N° de RUC",VLOOKUP(CLIENTE[[#This Row],[RUC]],RUCS[],2,FALSE)))</f>
        <v>Solo Boleta</v>
      </c>
      <c r="G9" s="7" t="s">
        <v>32</v>
      </c>
      <c r="H9" s="8" t="s">
        <v>79</v>
      </c>
      <c r="I9" s="25">
        <v>80</v>
      </c>
      <c r="J9" s="8" t="s">
        <v>1990</v>
      </c>
      <c r="K9" s="8"/>
    </row>
    <row r="10" spans="1:11" x14ac:dyDescent="0.25">
      <c r="A10" s="7" t="s">
        <v>81</v>
      </c>
      <c r="B10" s="8" t="s">
        <v>84</v>
      </c>
      <c r="C10" s="8" t="s">
        <v>18</v>
      </c>
      <c r="E10" s="1" t="s">
        <v>946</v>
      </c>
      <c r="F10" s="27" t="str">
        <f>IF(CLIENTE[[#This Row],[RUC]]="No","Solo Boleta",IF(CLIENTE[[#This Row],[RUC]]="","Ingrese N° de RUC",VLOOKUP(CLIENTE[[#This Row],[RUC]],RUCS[],2,FALSE)))</f>
        <v>ANGLO AMERICAN PERU S.A.</v>
      </c>
      <c r="G10" s="7" t="s">
        <v>46</v>
      </c>
      <c r="H10" s="8" t="s">
        <v>77</v>
      </c>
      <c r="I10" s="25">
        <v>95</v>
      </c>
      <c r="J10" s="8" t="s">
        <v>1990</v>
      </c>
      <c r="K10" s="8"/>
    </row>
    <row r="11" spans="1:11" x14ac:dyDescent="0.25">
      <c r="A11" s="7" t="s">
        <v>82</v>
      </c>
      <c r="B11" s="8" t="s">
        <v>85</v>
      </c>
      <c r="C11" s="8" t="s">
        <v>17</v>
      </c>
      <c r="E11" s="1" t="s">
        <v>946</v>
      </c>
      <c r="F11" s="27" t="str">
        <f>IF(CLIENTE[[#This Row],[RUC]]="No","Solo Boleta",IF(CLIENTE[[#This Row],[RUC]]="","Ingrese N° de RUC",VLOOKUP(CLIENTE[[#This Row],[RUC]],RUCS[],2,FALSE)))</f>
        <v>ANGLO AMERICAN PERU S.A.</v>
      </c>
      <c r="G11" s="7" t="s">
        <v>47</v>
      </c>
      <c r="H11" s="8" t="s">
        <v>77</v>
      </c>
      <c r="I11" s="25">
        <v>95</v>
      </c>
      <c r="J11" s="8" t="s">
        <v>1990</v>
      </c>
      <c r="K11" s="8"/>
    </row>
    <row r="12" spans="1:11" x14ac:dyDescent="0.25">
      <c r="A12" s="7" t="s">
        <v>83</v>
      </c>
      <c r="B12" s="8" t="s">
        <v>86</v>
      </c>
      <c r="C12" s="8" t="s">
        <v>17</v>
      </c>
      <c r="D12" s="8" t="s">
        <v>683</v>
      </c>
      <c r="E12" s="7" t="s">
        <v>72</v>
      </c>
      <c r="F12" s="27" t="str">
        <f>IF(CLIENTE[[#This Row],[RUC]]="No","Solo Boleta",IF(CLIENTE[[#This Row],[RUC]]="","Ingrese N° de RUC",VLOOKUP(CLIENTE[[#This Row],[RUC]],RUCS[],2,FALSE)))</f>
        <v>Solo Boleta</v>
      </c>
      <c r="G12" s="7" t="s">
        <v>26</v>
      </c>
      <c r="H12" s="8" t="s">
        <v>77</v>
      </c>
      <c r="I12" s="25" t="s">
        <v>2028</v>
      </c>
      <c r="J12" s="8" t="s">
        <v>1991</v>
      </c>
      <c r="K12" s="8"/>
    </row>
    <row r="13" spans="1:11" x14ac:dyDescent="0.25">
      <c r="A13" s="7" t="s">
        <v>87</v>
      </c>
      <c r="B13" s="8" t="s">
        <v>88</v>
      </c>
      <c r="C13" s="8" t="s">
        <v>17</v>
      </c>
      <c r="E13" s="1" t="s">
        <v>859</v>
      </c>
      <c r="F13" s="27" t="str">
        <f>IF(CLIENTE[[#This Row],[RUC]]="No","Solo Boleta",IF(CLIENTE[[#This Row],[RUC]]="","Ingrese N° de RUC",VLOOKUP(CLIENTE[[#This Row],[RUC]],RUCS[],2,FALSE)))</f>
        <v>DSD REPRESENTACIONES S.A.C.</v>
      </c>
      <c r="G13" s="7" t="s">
        <v>39</v>
      </c>
      <c r="H13" s="8" t="s">
        <v>77</v>
      </c>
      <c r="I13" s="25">
        <v>80</v>
      </c>
      <c r="J13" s="8" t="s">
        <v>1990</v>
      </c>
      <c r="K13" s="8"/>
    </row>
    <row r="14" spans="1:11" x14ac:dyDescent="0.25">
      <c r="A14" s="7" t="s">
        <v>89</v>
      </c>
      <c r="B14" s="8" t="s">
        <v>90</v>
      </c>
      <c r="C14" s="8" t="s">
        <v>17</v>
      </c>
      <c r="E14" s="1" t="s">
        <v>1023</v>
      </c>
      <c r="F14" s="27" t="str">
        <f>IF(CLIENTE[[#This Row],[RUC]]="No","Solo Boleta",IF(CLIENTE[[#This Row],[RUC]]="","Ingrese N° de RUC",VLOOKUP(CLIENTE[[#This Row],[RUC]],RUCS[],2,FALSE)))</f>
        <v>REPSOL COMERCIAL S.A.C.</v>
      </c>
      <c r="G14" s="7" t="s">
        <v>35</v>
      </c>
      <c r="H14" s="8" t="s">
        <v>77</v>
      </c>
      <c r="I14" s="25">
        <v>100</v>
      </c>
      <c r="J14" s="8" t="s">
        <v>1990</v>
      </c>
      <c r="K14" s="8"/>
    </row>
    <row r="15" spans="1:11" x14ac:dyDescent="0.25">
      <c r="A15" s="7" t="s">
        <v>93</v>
      </c>
      <c r="B15" s="8" t="s">
        <v>94</v>
      </c>
      <c r="C15" s="8" t="s">
        <v>17</v>
      </c>
      <c r="E15" s="7" t="s">
        <v>72</v>
      </c>
      <c r="F15" s="27" t="str">
        <f>IF(CLIENTE[[#This Row],[RUC]]="No","Solo Boleta",IF(CLIENTE[[#This Row],[RUC]]="","Ingrese N° de RUC",VLOOKUP(CLIENTE[[#This Row],[RUC]],RUCS[],2,FALSE)))</f>
        <v>Solo Boleta</v>
      </c>
      <c r="G15" s="7" t="s">
        <v>30</v>
      </c>
      <c r="H15" s="8" t="s">
        <v>78</v>
      </c>
      <c r="I15" s="25">
        <v>130</v>
      </c>
      <c r="J15" s="8" t="s">
        <v>1990</v>
      </c>
      <c r="K15" s="8"/>
    </row>
    <row r="16" spans="1:11" x14ac:dyDescent="0.25">
      <c r="A16" s="7" t="s">
        <v>95</v>
      </c>
      <c r="B16" s="8" t="s">
        <v>96</v>
      </c>
      <c r="C16" s="8" t="s">
        <v>17</v>
      </c>
      <c r="E16" s="7" t="s">
        <v>72</v>
      </c>
      <c r="F16" s="27" t="str">
        <f>IF(CLIENTE[[#This Row],[RUC]]="No","Solo Boleta",IF(CLIENTE[[#This Row],[RUC]]="","Ingrese N° de RUC",VLOOKUP(CLIENTE[[#This Row],[RUC]],RUCS[],2,FALSE)))</f>
        <v>Solo Boleta</v>
      </c>
      <c r="G16" s="7" t="s">
        <v>20</v>
      </c>
      <c r="H16" s="8" t="s">
        <v>78</v>
      </c>
      <c r="I16" s="25">
        <v>130</v>
      </c>
      <c r="J16" s="8" t="s">
        <v>1990</v>
      </c>
      <c r="K16" s="8"/>
    </row>
    <row r="17" spans="1:11" x14ac:dyDescent="0.25">
      <c r="A17" s="7" t="s">
        <v>97</v>
      </c>
      <c r="B17" s="8" t="s">
        <v>98</v>
      </c>
      <c r="C17" s="8" t="s">
        <v>17</v>
      </c>
      <c r="E17" s="7" t="s">
        <v>72</v>
      </c>
      <c r="F17" s="27" t="str">
        <f>IF(CLIENTE[[#This Row],[RUC]]="No","Solo Boleta",IF(CLIENTE[[#This Row],[RUC]]="","Ingrese N° de RUC",VLOOKUP(CLIENTE[[#This Row],[RUC]],RUCS[],2,FALSE)))</f>
        <v>Solo Boleta</v>
      </c>
      <c r="G17" s="7" t="s">
        <v>31</v>
      </c>
      <c r="H17" s="8" t="s">
        <v>78</v>
      </c>
      <c r="I17" s="25">
        <v>130</v>
      </c>
      <c r="J17" s="8" t="s">
        <v>1990</v>
      </c>
      <c r="K17" s="8"/>
    </row>
    <row r="18" spans="1:11" x14ac:dyDescent="0.25">
      <c r="A18" s="7" t="s">
        <v>99</v>
      </c>
      <c r="B18" s="8" t="s">
        <v>132</v>
      </c>
      <c r="C18" s="8" t="s">
        <v>17</v>
      </c>
      <c r="E18" s="1" t="s">
        <v>905</v>
      </c>
      <c r="F18" s="27" t="str">
        <f>IF(CLIENTE[[#This Row],[RUC]]="No","Solo Boleta",IF(CLIENTE[[#This Row],[RUC]]="","Ingrese N° de RUC",VLOOKUP(CLIENTE[[#This Row],[RUC]],RUCS[],2,FALSE)))</f>
        <v>OBD CONTRATISTAS GENERALES S.A.C.</v>
      </c>
      <c r="G18" s="7" t="s">
        <v>32</v>
      </c>
      <c r="H18" s="8" t="s">
        <v>77</v>
      </c>
      <c r="I18" s="25">
        <v>80</v>
      </c>
      <c r="J18" s="8" t="s">
        <v>1990</v>
      </c>
      <c r="K18" s="8"/>
    </row>
    <row r="19" spans="1:11" x14ac:dyDescent="0.25">
      <c r="A19" s="7" t="s">
        <v>100</v>
      </c>
      <c r="B19" s="8" t="s">
        <v>134</v>
      </c>
      <c r="C19" s="8" t="s">
        <v>17</v>
      </c>
      <c r="D19" s="8" t="s">
        <v>683</v>
      </c>
      <c r="E19" s="1" t="s">
        <v>927</v>
      </c>
      <c r="F19" s="27" t="str">
        <f>IF(CLIENTE[[#This Row],[RUC]]="No","Solo Boleta",IF(CLIENTE[[#This Row],[RUC]]="","Ingrese N° de RUC",VLOOKUP(CLIENTE[[#This Row],[RUC]],RUCS[],2,FALSE)))</f>
        <v>PESQUERA NINFAS DEL MAR S.A.C.</v>
      </c>
      <c r="G19" s="7" t="s">
        <v>46</v>
      </c>
      <c r="H19" s="8" t="s">
        <v>77</v>
      </c>
      <c r="I19" s="25">
        <v>90</v>
      </c>
      <c r="J19" s="8" t="s">
        <v>1990</v>
      </c>
      <c r="K19" s="8"/>
    </row>
    <row r="20" spans="1:11" x14ac:dyDescent="0.25">
      <c r="A20" s="7" t="s">
        <v>102</v>
      </c>
      <c r="B20" s="8" t="s">
        <v>103</v>
      </c>
      <c r="C20" s="8" t="s">
        <v>17</v>
      </c>
      <c r="E20" s="1" t="s">
        <v>835</v>
      </c>
      <c r="F20" s="27" t="str">
        <f>IF(CLIENTE[[#This Row],[RUC]]="No","Solo Boleta",IF(CLIENTE[[#This Row],[RUC]]="","Ingrese N° de RUC",VLOOKUP(CLIENTE[[#This Row],[RUC]],RUCS[],2,FALSE)))</f>
        <v>PERUANA DE ENERGIA Y CONBUSTIBLES S. A. C.</v>
      </c>
      <c r="G20" s="7" t="s">
        <v>22</v>
      </c>
      <c r="H20" s="8" t="s">
        <v>77</v>
      </c>
      <c r="I20" s="25">
        <v>65</v>
      </c>
      <c r="J20" s="8" t="s">
        <v>1990</v>
      </c>
      <c r="K20" s="8"/>
    </row>
    <row r="21" spans="1:11" ht="15" customHeight="1" x14ac:dyDescent="0.25">
      <c r="A21" s="7" t="s">
        <v>101</v>
      </c>
      <c r="B21" s="8" t="s">
        <v>104</v>
      </c>
      <c r="C21" s="8" t="s">
        <v>17</v>
      </c>
      <c r="D21" s="8" t="s">
        <v>683</v>
      </c>
      <c r="E21" s="1" t="s">
        <v>835</v>
      </c>
      <c r="F21" s="27" t="str">
        <f>IF(CLIENTE[[#This Row],[RUC]]="No","Solo Boleta",IF(CLIENTE[[#This Row],[RUC]]="","Ingrese N° de RUC",VLOOKUP(CLIENTE[[#This Row],[RUC]],RUCS[],2,FALSE)))</f>
        <v>PERUANA DE ENERGIA Y CONBUSTIBLES S. A. C.</v>
      </c>
      <c r="G21" s="7" t="s">
        <v>23</v>
      </c>
      <c r="H21" s="8" t="s">
        <v>77</v>
      </c>
      <c r="I21" s="25">
        <v>60</v>
      </c>
      <c r="J21" s="8" t="s">
        <v>1990</v>
      </c>
      <c r="K21" s="8"/>
    </row>
    <row r="22" spans="1:11" ht="15" customHeight="1" x14ac:dyDescent="0.25">
      <c r="A22" s="7" t="s">
        <v>135</v>
      </c>
      <c r="B22" s="8" t="s">
        <v>136</v>
      </c>
      <c r="C22" s="8" t="s">
        <v>17</v>
      </c>
      <c r="E22" s="7" t="s">
        <v>72</v>
      </c>
      <c r="F22" s="27" t="str">
        <f>IF(CLIENTE[[#This Row],[RUC]]="No","Solo Boleta",IF(CLIENTE[[#This Row],[RUC]]="","Ingrese N° de RUC",VLOOKUP(CLIENTE[[#This Row],[RUC]],RUCS[],2,FALSE)))</f>
        <v>Solo Boleta</v>
      </c>
      <c r="G22" s="7"/>
      <c r="H22" s="8"/>
      <c r="I22" s="25"/>
      <c r="J22" s="8" t="s">
        <v>1990</v>
      </c>
      <c r="K22" s="8"/>
    </row>
    <row r="23" spans="1:11" ht="15" customHeight="1" x14ac:dyDescent="0.25">
      <c r="A23" s="7" t="s">
        <v>137</v>
      </c>
      <c r="B23" s="8" t="s">
        <v>136</v>
      </c>
      <c r="C23" s="8" t="s">
        <v>18</v>
      </c>
      <c r="E23" s="7" t="s">
        <v>72</v>
      </c>
      <c r="F23" s="27" t="str">
        <f>IF(CLIENTE[[#This Row],[RUC]]="No","Solo Boleta",IF(CLIENTE[[#This Row],[RUC]]="","Ingrese N° de RUC",VLOOKUP(CLIENTE[[#This Row],[RUC]],RUCS[],2,FALSE)))</f>
        <v>Solo Boleta</v>
      </c>
      <c r="G23" s="7"/>
      <c r="H23" s="8"/>
      <c r="I23" s="25"/>
      <c r="J23" s="8" t="s">
        <v>1990</v>
      </c>
      <c r="K23" s="8"/>
    </row>
    <row r="24" spans="1:11" ht="15" customHeight="1" x14ac:dyDescent="0.25">
      <c r="A24" s="7" t="s">
        <v>105</v>
      </c>
      <c r="B24" s="8" t="s">
        <v>138</v>
      </c>
      <c r="C24" s="8" t="s">
        <v>17</v>
      </c>
      <c r="E24" s="7" t="s">
        <v>1034</v>
      </c>
      <c r="F24" s="27" t="str">
        <f>IF(CLIENTE[[#This Row],[RUC]]="No","Solo Boleta",IF(CLIENTE[[#This Row],[RUC]]="","Ingrese N° de RUC",VLOOKUP(CLIENTE[[#This Row],[RUC]],RUCS[],2,FALSE)))</f>
        <v>PESQUERA MAJAT S.A.C.</v>
      </c>
      <c r="G24" s="7" t="s">
        <v>47</v>
      </c>
      <c r="H24" s="8" t="s">
        <v>77</v>
      </c>
      <c r="I24" s="25">
        <v>90</v>
      </c>
      <c r="J24" s="8" t="s">
        <v>1990</v>
      </c>
      <c r="K24" s="8"/>
    </row>
    <row r="25" spans="1:11" ht="15" customHeight="1" x14ac:dyDescent="0.25">
      <c r="A25" s="7" t="s">
        <v>106</v>
      </c>
      <c r="B25" s="8" t="s">
        <v>139</v>
      </c>
      <c r="C25" s="8" t="s">
        <v>17</v>
      </c>
      <c r="D25" s="8" t="s">
        <v>683</v>
      </c>
      <c r="E25" s="7" t="s">
        <v>1035</v>
      </c>
      <c r="F25" s="27" t="str">
        <f>IF(CLIENTE[[#This Row],[RUC]]="No","Solo Boleta",IF(CLIENTE[[#This Row],[RUC]]="","Ingrese N° de RUC",VLOOKUP(CLIENTE[[#This Row],[RUC]],RUCS[],2,FALSE)))</f>
        <v>LSA ENTERPRISES PERU S.A.C.</v>
      </c>
      <c r="G25" s="7" t="s">
        <v>23</v>
      </c>
      <c r="H25" s="8" t="s">
        <v>77</v>
      </c>
      <c r="I25" s="25">
        <v>65</v>
      </c>
      <c r="J25" s="8" t="s">
        <v>1990</v>
      </c>
      <c r="K25" s="8"/>
    </row>
    <row r="26" spans="1:11" ht="15" customHeight="1" x14ac:dyDescent="0.25">
      <c r="A26" s="7" t="s">
        <v>107</v>
      </c>
      <c r="B26" s="8" t="s">
        <v>140</v>
      </c>
      <c r="C26" s="8" t="s">
        <v>17</v>
      </c>
      <c r="E26" s="7" t="s">
        <v>1036</v>
      </c>
      <c r="F26" s="27" t="str">
        <f>IF(CLIENTE[[#This Row],[RUC]]="No","Solo Boleta",IF(CLIENTE[[#This Row],[RUC]]="","Ingrese N° de RUC",VLOOKUP(CLIENTE[[#This Row],[RUC]],RUCS[],2,FALSE)))</f>
        <v>COMPAÑIA PERUANA DE RADIODIFUSION S.A.</v>
      </c>
      <c r="G26" s="7" t="s">
        <v>25</v>
      </c>
      <c r="H26" s="8" t="s">
        <v>77</v>
      </c>
      <c r="I26" s="25">
        <v>65</v>
      </c>
      <c r="J26" s="8" t="s">
        <v>1990</v>
      </c>
      <c r="K26" s="8"/>
    </row>
    <row r="27" spans="1:11" ht="15" customHeight="1" x14ac:dyDescent="0.25">
      <c r="A27" s="7" t="s">
        <v>108</v>
      </c>
      <c r="B27" s="8" t="s">
        <v>141</v>
      </c>
      <c r="C27" s="8" t="s">
        <v>17</v>
      </c>
      <c r="E27" s="7" t="s">
        <v>908</v>
      </c>
      <c r="F27" s="27" t="str">
        <f>IF(CLIENTE[[#This Row],[RUC]]="No","Solo Boleta",IF(CLIENTE[[#This Row],[RUC]]="","Ingrese N° de RUC",VLOOKUP(CLIENTE[[#This Row],[RUC]],RUCS[],2,FALSE)))</f>
        <v>BIOGEN AGRO S.A.C.</v>
      </c>
      <c r="G27" s="7" t="s">
        <v>28</v>
      </c>
      <c r="H27" s="8" t="s">
        <v>77</v>
      </c>
      <c r="I27" s="25">
        <v>90</v>
      </c>
      <c r="J27" s="8" t="s">
        <v>1990</v>
      </c>
      <c r="K27" s="8"/>
    </row>
    <row r="28" spans="1:11" ht="15.95" customHeight="1" x14ac:dyDescent="0.25">
      <c r="A28" s="7" t="s">
        <v>109</v>
      </c>
      <c r="B28" s="8" t="s">
        <v>142</v>
      </c>
      <c r="C28" s="8" t="s">
        <v>17</v>
      </c>
      <c r="D28" s="8" t="s">
        <v>803</v>
      </c>
      <c r="E28" s="7" t="s">
        <v>1037</v>
      </c>
      <c r="F28" s="27" t="str">
        <f>IF(CLIENTE[[#This Row],[RUC]]="No","Solo Boleta",IF(CLIENTE[[#This Row],[RUC]]="","Ingrese N° de RUC",VLOOKUP(CLIENTE[[#This Row],[RUC]],RUCS[],2,FALSE)))</f>
        <v>SUTRAN</v>
      </c>
      <c r="G28" s="7" t="s">
        <v>26</v>
      </c>
      <c r="H28" s="8" t="s">
        <v>77</v>
      </c>
      <c r="I28" s="25">
        <v>65</v>
      </c>
      <c r="J28" s="8" t="s">
        <v>1990</v>
      </c>
      <c r="K28" s="8"/>
    </row>
    <row r="29" spans="1:11" ht="15.95" customHeight="1" x14ac:dyDescent="0.25">
      <c r="A29" s="7" t="s">
        <v>110</v>
      </c>
      <c r="B29" s="8" t="s">
        <v>143</v>
      </c>
      <c r="C29" s="8" t="s">
        <v>17</v>
      </c>
      <c r="E29" s="7" t="s">
        <v>1036</v>
      </c>
      <c r="F29" s="27" t="str">
        <f>IF(CLIENTE[[#This Row],[RUC]]="No","Solo Boleta",IF(CLIENTE[[#This Row],[RUC]]="","Ingrese N° de RUC",VLOOKUP(CLIENTE[[#This Row],[RUC]],RUCS[],2,FALSE)))</f>
        <v>COMPAÑIA PERUANA DE RADIODIFUSION S.A.</v>
      </c>
      <c r="G29" s="7" t="s">
        <v>22</v>
      </c>
      <c r="H29" s="8" t="s">
        <v>77</v>
      </c>
      <c r="I29" s="25">
        <v>65</v>
      </c>
      <c r="J29" s="8" t="s">
        <v>1990</v>
      </c>
      <c r="K29" s="8"/>
    </row>
    <row r="30" spans="1:11" ht="15.95" customHeight="1" x14ac:dyDescent="0.25">
      <c r="A30" s="7" t="s">
        <v>111</v>
      </c>
      <c r="B30" s="8" t="s">
        <v>144</v>
      </c>
      <c r="C30" s="8" t="s">
        <v>17</v>
      </c>
      <c r="E30" s="7" t="s">
        <v>1036</v>
      </c>
      <c r="F30" s="27" t="str">
        <f>IF(CLIENTE[[#This Row],[RUC]]="No","Solo Boleta",IF(CLIENTE[[#This Row],[RUC]]="","Ingrese N° de RUC",VLOOKUP(CLIENTE[[#This Row],[RUC]],RUCS[],2,FALSE)))</f>
        <v>COMPAÑIA PERUANA DE RADIODIFUSION S.A.</v>
      </c>
      <c r="G30" s="7" t="s">
        <v>23</v>
      </c>
      <c r="H30" s="8" t="s">
        <v>77</v>
      </c>
      <c r="I30" s="25">
        <v>65</v>
      </c>
      <c r="J30" s="8" t="s">
        <v>1990</v>
      </c>
      <c r="K30" s="8"/>
    </row>
    <row r="31" spans="1:11" ht="15.95" customHeight="1" x14ac:dyDescent="0.25">
      <c r="A31" s="7" t="s">
        <v>112</v>
      </c>
      <c r="B31" s="8" t="s">
        <v>145</v>
      </c>
      <c r="C31" s="8" t="s">
        <v>17</v>
      </c>
      <c r="E31" s="7" t="s">
        <v>72</v>
      </c>
      <c r="F31" s="27" t="str">
        <f>IF(CLIENTE[[#This Row],[RUC]]="No","Solo Boleta",IF(CLIENTE[[#This Row],[RUC]]="","Ingrese N° de RUC",VLOOKUP(CLIENTE[[#This Row],[RUC]],RUCS[],2,FALSE)))</f>
        <v>Solo Boleta</v>
      </c>
      <c r="G31" s="7" t="s">
        <v>34</v>
      </c>
      <c r="H31" s="8" t="s">
        <v>77</v>
      </c>
      <c r="I31" s="25">
        <v>90</v>
      </c>
      <c r="J31" s="8" t="s">
        <v>1990</v>
      </c>
      <c r="K31" s="8"/>
    </row>
    <row r="32" spans="1:11" ht="15.95" customHeight="1" x14ac:dyDescent="0.25">
      <c r="A32" s="7" t="s">
        <v>113</v>
      </c>
      <c r="B32" s="8" t="s">
        <v>146</v>
      </c>
      <c r="C32" s="8" t="s">
        <v>17</v>
      </c>
      <c r="E32" s="7" t="s">
        <v>1038</v>
      </c>
      <c r="F32" s="27" t="str">
        <f>IF(CLIENTE[[#This Row],[RUC]]="No","Solo Boleta",IF(CLIENTE[[#This Row],[RUC]]="","Ingrese N° de RUC",VLOOKUP(CLIENTE[[#This Row],[RUC]],RUCS[],2,FALSE)))</f>
        <v>INVERSIONES AGROPECUARIAS Y ANEXOS S.R.L.</v>
      </c>
      <c r="G32" s="7" t="s">
        <v>24</v>
      </c>
      <c r="H32" s="8" t="s">
        <v>79</v>
      </c>
      <c r="I32" s="25">
        <v>70</v>
      </c>
      <c r="J32" s="8" t="s">
        <v>1990</v>
      </c>
      <c r="K32" s="8"/>
    </row>
    <row r="33" spans="1:11" ht="15.95" customHeight="1" x14ac:dyDescent="0.25">
      <c r="A33" s="7" t="s">
        <v>115</v>
      </c>
      <c r="B33" s="8" t="s">
        <v>147</v>
      </c>
      <c r="C33" s="8" t="s">
        <v>17</v>
      </c>
      <c r="E33" s="7" t="s">
        <v>824</v>
      </c>
      <c r="F33" s="27" t="str">
        <f>IF(CLIENTE[[#This Row],[RUC]]="No","Solo Boleta",IF(CLIENTE[[#This Row],[RUC]]="","Ingrese N° de RUC",VLOOKUP(CLIENTE[[#This Row],[RUC]],RUCS[],2,FALSE)))</f>
        <v>TRANSPORTES 77 S. A.</v>
      </c>
      <c r="G33" s="7" t="s">
        <v>28</v>
      </c>
      <c r="H33" s="8" t="s">
        <v>77</v>
      </c>
      <c r="I33" s="25">
        <v>80</v>
      </c>
      <c r="J33" s="8" t="s">
        <v>1990</v>
      </c>
      <c r="K33" s="8"/>
    </row>
    <row r="34" spans="1:11" ht="15" customHeight="1" x14ac:dyDescent="0.25">
      <c r="A34" s="7" t="s">
        <v>116</v>
      </c>
      <c r="B34" s="8" t="s">
        <v>117</v>
      </c>
      <c r="C34" s="8" t="s">
        <v>17</v>
      </c>
      <c r="D34" s="8" t="s">
        <v>683</v>
      </c>
      <c r="E34" s="7" t="s">
        <v>931</v>
      </c>
      <c r="F34" s="27" t="str">
        <f>IF(CLIENTE[[#This Row],[RUC]]="No","Solo Boleta",IF(CLIENTE[[#This Row],[RUC]]="","Ingrese N° de RUC",VLOOKUP(CLIENTE[[#This Row],[RUC]],RUCS[],2,FALSE)))</f>
        <v>COSTA SEAFOOD</v>
      </c>
      <c r="G34" s="7" t="s">
        <v>20</v>
      </c>
      <c r="H34" s="8" t="s">
        <v>78</v>
      </c>
      <c r="I34" s="25">
        <v>130</v>
      </c>
      <c r="J34" s="8" t="s">
        <v>1990</v>
      </c>
      <c r="K34" s="8"/>
    </row>
    <row r="35" spans="1:11" x14ac:dyDescent="0.25">
      <c r="A35" s="7" t="s">
        <v>118</v>
      </c>
      <c r="B35" s="8" t="s">
        <v>148</v>
      </c>
      <c r="C35" s="8" t="s">
        <v>17</v>
      </c>
      <c r="E35" s="7" t="s">
        <v>1039</v>
      </c>
      <c r="F35" s="27" t="str">
        <f>IF(CLIENTE[[#This Row],[RUC]]="No","Solo Boleta",IF(CLIENTE[[#This Row],[RUC]]="","Ingrese N° de RUC",VLOOKUP(CLIENTE[[#This Row],[RUC]],RUCS[],2,FALSE)))</f>
        <v>NEGOCIACIONES TAMBOGRANDE S.R.L.</v>
      </c>
      <c r="G35" s="7" t="s">
        <v>24</v>
      </c>
      <c r="H35" s="8" t="s">
        <v>77</v>
      </c>
      <c r="I35" s="25">
        <v>65</v>
      </c>
      <c r="J35" s="8" t="s">
        <v>1990</v>
      </c>
      <c r="K35" s="8"/>
    </row>
    <row r="36" spans="1:11" x14ac:dyDescent="0.25">
      <c r="A36" s="7" t="s">
        <v>119</v>
      </c>
      <c r="B36" s="8" t="s">
        <v>149</v>
      </c>
      <c r="C36" s="8" t="s">
        <v>17</v>
      </c>
      <c r="E36" s="7" t="s">
        <v>1040</v>
      </c>
      <c r="F36" s="27" t="str">
        <f>IF(CLIENTE[[#This Row],[RUC]]="No","Solo Boleta",IF(CLIENTE[[#This Row],[RUC]]="","Ingrese N° de RUC",VLOOKUP(CLIENTE[[#This Row],[RUC]],RUCS[],2,FALSE)))</f>
        <v>CORPORACION CORREA S.A.C.</v>
      </c>
      <c r="G36" s="7" t="s">
        <v>25</v>
      </c>
      <c r="H36" s="8" t="s">
        <v>79</v>
      </c>
      <c r="I36" s="25">
        <v>85</v>
      </c>
      <c r="J36" s="8" t="s">
        <v>1990</v>
      </c>
      <c r="K36" s="8"/>
    </row>
    <row r="37" spans="1:11" x14ac:dyDescent="0.25">
      <c r="A37" s="7" t="s">
        <v>120</v>
      </c>
      <c r="B37" s="8" t="s">
        <v>150</v>
      </c>
      <c r="C37" s="8" t="s">
        <v>17</v>
      </c>
      <c r="D37" s="8" t="s">
        <v>683</v>
      </c>
      <c r="E37" s="7" t="s">
        <v>863</v>
      </c>
      <c r="F37" s="27" t="str">
        <f>IF(CLIENTE[[#This Row],[RUC]]="No","Solo Boleta",IF(CLIENTE[[#This Row],[RUC]]="","Ingrese N° de RUC",VLOOKUP(CLIENTE[[#This Row],[RUC]],RUCS[],2,FALSE)))</f>
        <v>RV SERVICE E.I.R.L.</v>
      </c>
      <c r="G37" s="7" t="s">
        <v>22</v>
      </c>
      <c r="H37" s="8" t="s">
        <v>77</v>
      </c>
      <c r="I37" s="25">
        <v>60</v>
      </c>
      <c r="J37" s="8" t="s">
        <v>1990</v>
      </c>
      <c r="K37" s="8"/>
    </row>
    <row r="38" spans="1:11" x14ac:dyDescent="0.25">
      <c r="A38" s="7" t="s">
        <v>121</v>
      </c>
      <c r="B38" s="8" t="s">
        <v>122</v>
      </c>
      <c r="C38" s="8" t="s">
        <v>17</v>
      </c>
      <c r="E38" s="7" t="s">
        <v>863</v>
      </c>
      <c r="F38" s="27" t="str">
        <f>IF(CLIENTE[[#This Row],[RUC]]="No","Solo Boleta",IF(CLIENTE[[#This Row],[RUC]]="","Ingrese N° de RUC",VLOOKUP(CLIENTE[[#This Row],[RUC]],RUCS[],2,FALSE)))</f>
        <v>RV SERVICE E.I.R.L.</v>
      </c>
      <c r="G38" s="7" t="s">
        <v>21</v>
      </c>
      <c r="H38" s="8" t="s">
        <v>77</v>
      </c>
      <c r="I38" s="25">
        <v>60</v>
      </c>
      <c r="J38" s="8" t="s">
        <v>1990</v>
      </c>
      <c r="K38" s="8"/>
    </row>
    <row r="39" spans="1:11" x14ac:dyDescent="0.25">
      <c r="A39" s="7" t="s">
        <v>123</v>
      </c>
      <c r="B39" s="8" t="s">
        <v>124</v>
      </c>
      <c r="C39" s="8" t="s">
        <v>17</v>
      </c>
      <c r="E39" s="7" t="s">
        <v>929</v>
      </c>
      <c r="F39" s="27" t="str">
        <f>IF(CLIENTE[[#This Row],[RUC]]="No","Solo Boleta",IF(CLIENTE[[#This Row],[RUC]]="","Ingrese N° de RUC",VLOOKUP(CLIENTE[[#This Row],[RUC]],RUCS[],2,FALSE)))</f>
        <v>MACHEN PERU S.A.C.</v>
      </c>
      <c r="G39" s="7" t="s">
        <v>35</v>
      </c>
      <c r="H39" s="8" t="s">
        <v>79</v>
      </c>
      <c r="I39" s="25">
        <v>120</v>
      </c>
      <c r="J39" s="8" t="s">
        <v>1990</v>
      </c>
      <c r="K39" s="8"/>
    </row>
    <row r="40" spans="1:11" x14ac:dyDescent="0.25">
      <c r="A40" s="7" t="s">
        <v>125</v>
      </c>
      <c r="B40" s="8" t="s">
        <v>152</v>
      </c>
      <c r="C40" s="8" t="s">
        <v>17</v>
      </c>
      <c r="D40" s="8" t="s">
        <v>683</v>
      </c>
      <c r="E40" s="7" t="s">
        <v>913</v>
      </c>
      <c r="F40" s="27" t="str">
        <f>IF(CLIENTE[[#This Row],[RUC]]="No","Solo Boleta",IF(CLIENTE[[#This Row],[RUC]]="","Ingrese N° de RUC",VLOOKUP(CLIENTE[[#This Row],[RUC]],RUCS[],2,FALSE)))</f>
        <v>NETWORKING TELECOMMUNICATIONS OF PERU S.A.C.</v>
      </c>
      <c r="G40" s="7" t="s">
        <v>35</v>
      </c>
      <c r="H40" s="8" t="s">
        <v>77</v>
      </c>
      <c r="I40" s="25">
        <v>90</v>
      </c>
      <c r="J40" s="8" t="s">
        <v>1990</v>
      </c>
      <c r="K40" s="8"/>
    </row>
    <row r="41" spans="1:11" x14ac:dyDescent="0.25">
      <c r="A41" s="7" t="s">
        <v>126</v>
      </c>
      <c r="B41" s="8" t="s">
        <v>153</v>
      </c>
      <c r="C41" s="8" t="s">
        <v>17</v>
      </c>
      <c r="D41" s="8" t="s">
        <v>683</v>
      </c>
      <c r="E41" s="7" t="s">
        <v>834</v>
      </c>
      <c r="F41" s="27" t="str">
        <f>IF(CLIENTE[[#This Row],[RUC]]="No","Solo Boleta",IF(CLIENTE[[#This Row],[RUC]]="","Ingrese N° de RUC",VLOOKUP(CLIENTE[[#This Row],[RUC]],RUCS[],2,FALSE)))</f>
        <v>INSTITUTO GEOFISICO DEL PERU</v>
      </c>
      <c r="G41" s="7" t="s">
        <v>36</v>
      </c>
      <c r="H41" s="8" t="s">
        <v>77</v>
      </c>
      <c r="I41" s="25">
        <v>95</v>
      </c>
      <c r="J41" s="8" t="s">
        <v>1990</v>
      </c>
      <c r="K41" s="8"/>
    </row>
    <row r="42" spans="1:11" x14ac:dyDescent="0.25">
      <c r="A42" s="7" t="s">
        <v>128</v>
      </c>
      <c r="B42" s="8" t="s">
        <v>129</v>
      </c>
      <c r="C42" s="8" t="s">
        <v>17</v>
      </c>
      <c r="E42" s="7" t="s">
        <v>834</v>
      </c>
      <c r="F42" s="27" t="str">
        <f>IF(CLIENTE[[#This Row],[RUC]]="No","Solo Boleta",IF(CLIENTE[[#This Row],[RUC]]="","Ingrese N° de RUC",VLOOKUP(CLIENTE[[#This Row],[RUC]],RUCS[],2,FALSE)))</f>
        <v>INSTITUTO GEOFISICO DEL PERU</v>
      </c>
      <c r="G42" s="7"/>
      <c r="H42" s="8"/>
      <c r="I42" s="25"/>
      <c r="J42" s="8" t="s">
        <v>1990</v>
      </c>
      <c r="K42" s="8"/>
    </row>
    <row r="43" spans="1:11" x14ac:dyDescent="0.25">
      <c r="A43" s="7" t="s">
        <v>130</v>
      </c>
      <c r="B43" s="8" t="s">
        <v>154</v>
      </c>
      <c r="C43" s="8" t="s">
        <v>17</v>
      </c>
      <c r="D43" s="8" t="s">
        <v>683</v>
      </c>
      <c r="E43" s="7" t="s">
        <v>834</v>
      </c>
      <c r="F43" s="27" t="str">
        <f>IF(CLIENTE[[#This Row],[RUC]]="No","Solo Boleta",IF(CLIENTE[[#This Row],[RUC]]="","Ingrese N° de RUC",VLOOKUP(CLIENTE[[#This Row],[RUC]],RUCS[],2,FALSE)))</f>
        <v>INSTITUTO GEOFISICO DEL PERU</v>
      </c>
      <c r="G43" s="7"/>
      <c r="H43" s="8"/>
      <c r="I43" s="25"/>
      <c r="J43" s="8" t="s">
        <v>1990</v>
      </c>
      <c r="K43" s="8"/>
    </row>
    <row r="44" spans="1:11" x14ac:dyDescent="0.25">
      <c r="A44" s="7" t="s">
        <v>131</v>
      </c>
      <c r="B44" s="8" t="s">
        <v>155</v>
      </c>
      <c r="C44" s="8" t="s">
        <v>17</v>
      </c>
      <c r="E44" s="7" t="s">
        <v>1041</v>
      </c>
      <c r="F44" s="27" t="str">
        <f>IF(CLIENTE[[#This Row],[RUC]]="No","Solo Boleta",IF(CLIENTE[[#This Row],[RUC]]="","Ingrese N° de RUC",VLOOKUP(CLIENTE[[#This Row],[RUC]],RUCS[],2,FALSE)))</f>
        <v>CORPORACION JEM BIOS E.I.R.L.</v>
      </c>
      <c r="G44" s="7" t="s">
        <v>23</v>
      </c>
      <c r="H44" s="8" t="s">
        <v>77</v>
      </c>
      <c r="I44" s="25">
        <v>80</v>
      </c>
      <c r="J44" s="8" t="s">
        <v>1990</v>
      </c>
      <c r="K44" s="8"/>
    </row>
    <row r="45" spans="1:11" x14ac:dyDescent="0.25">
      <c r="A45" s="9" t="s">
        <v>114</v>
      </c>
      <c r="B45" s="8" t="s">
        <v>156</v>
      </c>
      <c r="C45" s="8" t="s">
        <v>18</v>
      </c>
      <c r="E45" s="7" t="s">
        <v>72</v>
      </c>
      <c r="F45" s="27" t="str">
        <f>IF(CLIENTE[[#This Row],[RUC]]="No","Solo Boleta",IF(CLIENTE[[#This Row],[RUC]]="","Ingrese N° de RUC",VLOOKUP(CLIENTE[[#This Row],[RUC]],RUCS[],2,FALSE)))</f>
        <v>Solo Boleta</v>
      </c>
      <c r="G45" s="7" t="s">
        <v>27</v>
      </c>
      <c r="H45" s="8" t="s">
        <v>80</v>
      </c>
      <c r="I45" s="25">
        <v>150</v>
      </c>
      <c r="J45" s="8" t="s">
        <v>1990</v>
      </c>
      <c r="K45" s="8"/>
    </row>
    <row r="46" spans="1:11" x14ac:dyDescent="0.25">
      <c r="A46" s="7" t="s">
        <v>157</v>
      </c>
      <c r="B46" s="8" t="s">
        <v>158</v>
      </c>
      <c r="C46" s="8" t="s">
        <v>17</v>
      </c>
      <c r="E46" s="7" t="s">
        <v>72</v>
      </c>
      <c r="F46" s="27" t="str">
        <f>IF(CLIENTE[[#This Row],[RUC]]="No","Solo Boleta",IF(CLIENTE[[#This Row],[RUC]]="","Ingrese N° de RUC",VLOOKUP(CLIENTE[[#This Row],[RUC]],RUCS[],2,FALSE)))</f>
        <v>Solo Boleta</v>
      </c>
      <c r="G46" s="7" t="s">
        <v>25</v>
      </c>
      <c r="H46" s="8" t="s">
        <v>79</v>
      </c>
      <c r="I46" s="25">
        <v>95</v>
      </c>
      <c r="J46" s="8" t="s">
        <v>1990</v>
      </c>
      <c r="K46" s="8"/>
    </row>
    <row r="47" spans="1:11" x14ac:dyDescent="0.25">
      <c r="A47" s="7" t="s">
        <v>159</v>
      </c>
      <c r="B47" s="8" t="s">
        <v>1456</v>
      </c>
      <c r="C47" s="8" t="s">
        <v>18</v>
      </c>
      <c r="D47" s="8" t="s">
        <v>704</v>
      </c>
      <c r="E47" s="7" t="s">
        <v>72</v>
      </c>
      <c r="F47" s="27" t="str">
        <f>IF(CLIENTE[[#This Row],[RUC]]="No","Solo Boleta",IF(CLIENTE[[#This Row],[RUC]]="","Ingrese N° de RUC",VLOOKUP(CLIENTE[[#This Row],[RUC]],RUCS[],2,FALSE)))</f>
        <v>Solo Boleta</v>
      </c>
      <c r="G47" s="7" t="s">
        <v>28</v>
      </c>
      <c r="H47" s="8" t="s">
        <v>79</v>
      </c>
      <c r="I47" s="25">
        <v>110</v>
      </c>
      <c r="J47" s="8" t="s">
        <v>1990</v>
      </c>
      <c r="K47" s="8"/>
    </row>
    <row r="48" spans="1:11" x14ac:dyDescent="0.25">
      <c r="A48" s="7" t="s">
        <v>160</v>
      </c>
      <c r="B48" s="8" t="s">
        <v>161</v>
      </c>
      <c r="C48" s="8" t="s">
        <v>17</v>
      </c>
      <c r="D48" s="8" t="s">
        <v>683</v>
      </c>
      <c r="E48" s="7" t="s">
        <v>1042</v>
      </c>
      <c r="F48" s="27" t="str">
        <f>IF(CLIENTE[[#This Row],[RUC]]="No","Solo Boleta",IF(CLIENTE[[#This Row],[RUC]]="","Ingrese N° de RUC",VLOOKUP(CLIENTE[[#This Row],[RUC]],RUCS[],2,FALSE)))</f>
        <v>GEOTECNIA PERUANA S.R.L.</v>
      </c>
      <c r="G48" s="7" t="s">
        <v>26</v>
      </c>
      <c r="H48" s="8" t="s">
        <v>77</v>
      </c>
      <c r="I48" s="25">
        <v>80</v>
      </c>
      <c r="J48" s="8" t="s">
        <v>1990</v>
      </c>
      <c r="K48" s="8"/>
    </row>
    <row r="49" spans="1:11" x14ac:dyDescent="0.25">
      <c r="A49" s="7" t="s">
        <v>164</v>
      </c>
      <c r="B49" s="8" t="s">
        <v>165</v>
      </c>
      <c r="C49" s="8" t="s">
        <v>17</v>
      </c>
      <c r="E49" s="7" t="s">
        <v>834</v>
      </c>
      <c r="F49" s="27" t="str">
        <f>IF(CLIENTE[[#This Row],[RUC]]="No","Solo Boleta",IF(CLIENTE[[#This Row],[RUC]]="","Ingrese N° de RUC",VLOOKUP(CLIENTE[[#This Row],[RUC]],RUCS[],2,FALSE)))</f>
        <v>INSTITUTO GEOFISICO DEL PERU</v>
      </c>
      <c r="G49" s="7" t="s">
        <v>35</v>
      </c>
      <c r="H49" s="8" t="s">
        <v>77</v>
      </c>
      <c r="I49" s="25">
        <v>95</v>
      </c>
      <c r="J49" s="8" t="s">
        <v>1990</v>
      </c>
      <c r="K49" s="8"/>
    </row>
    <row r="50" spans="1:11" x14ac:dyDescent="0.25">
      <c r="A50" s="7" t="s">
        <v>166</v>
      </c>
      <c r="B50" s="8" t="s">
        <v>167</v>
      </c>
      <c r="C50" s="8" t="s">
        <v>17</v>
      </c>
      <c r="E50" s="7" t="s">
        <v>834</v>
      </c>
      <c r="F50" s="27" t="str">
        <f>IF(CLIENTE[[#This Row],[RUC]]="No","Solo Boleta",IF(CLIENTE[[#This Row],[RUC]]="","Ingrese N° de RUC",VLOOKUP(CLIENTE[[#This Row],[RUC]],RUCS[],2,FALSE)))</f>
        <v>INSTITUTO GEOFISICO DEL PERU</v>
      </c>
      <c r="G50" s="7" t="s">
        <v>34</v>
      </c>
      <c r="H50" s="8" t="s">
        <v>77</v>
      </c>
      <c r="I50" s="25">
        <v>95</v>
      </c>
      <c r="J50" s="8" t="s">
        <v>1990</v>
      </c>
      <c r="K50" s="8"/>
    </row>
    <row r="51" spans="1:11" x14ac:dyDescent="0.25">
      <c r="A51" s="7" t="s">
        <v>168</v>
      </c>
      <c r="B51" s="8" t="s">
        <v>197</v>
      </c>
      <c r="C51" s="8" t="s">
        <v>17</v>
      </c>
      <c r="D51" s="8" t="s">
        <v>683</v>
      </c>
      <c r="E51" s="7" t="s">
        <v>840</v>
      </c>
      <c r="F51" s="27" t="str">
        <f>IF(CLIENTE[[#This Row],[RUC]]="No","Solo Boleta",IF(CLIENTE[[#This Row],[RUC]]="","Ingrese N° de RUC",VLOOKUP(CLIENTE[[#This Row],[RUC]],RUCS[],2,FALSE)))</f>
        <v>TRASLADOS DEL NORTE S. A. C.</v>
      </c>
      <c r="G51" s="7" t="s">
        <v>46</v>
      </c>
      <c r="H51" s="8" t="s">
        <v>77</v>
      </c>
      <c r="I51" s="25">
        <v>110</v>
      </c>
      <c r="J51" s="8" t="s">
        <v>1990</v>
      </c>
      <c r="K51" s="8"/>
    </row>
    <row r="52" spans="1:11" x14ac:dyDescent="0.25">
      <c r="A52" s="18" t="s">
        <v>162</v>
      </c>
      <c r="B52" s="10" t="s">
        <v>171</v>
      </c>
      <c r="C52" s="8" t="s">
        <v>17</v>
      </c>
      <c r="E52" s="7" t="s">
        <v>923</v>
      </c>
      <c r="F52" s="27" t="str">
        <f>IF(CLIENTE[[#This Row],[RUC]]="No","Solo Boleta",IF(CLIENTE[[#This Row],[RUC]]="","Ingrese N° de RUC",VLOOKUP(CLIENTE[[#This Row],[RUC]],RUCS[],2,FALSE)))</f>
        <v>WAN JIA MINING PERU S.A.C.</v>
      </c>
      <c r="G52" s="7" t="s">
        <v>23</v>
      </c>
      <c r="H52" s="8" t="s">
        <v>77</v>
      </c>
      <c r="I52" s="25">
        <v>65</v>
      </c>
      <c r="J52" s="8" t="s">
        <v>1990</v>
      </c>
      <c r="K52" s="8"/>
    </row>
    <row r="53" spans="1:11" x14ac:dyDescent="0.25">
      <c r="A53" s="19" t="s">
        <v>163</v>
      </c>
      <c r="B53" s="12" t="s">
        <v>172</v>
      </c>
      <c r="C53" s="8" t="s">
        <v>17</v>
      </c>
      <c r="E53" s="7" t="s">
        <v>923</v>
      </c>
      <c r="F53" s="27" t="str">
        <f>IF(CLIENTE[[#This Row],[RUC]]="No","Solo Boleta",IF(CLIENTE[[#This Row],[RUC]]="","Ingrese N° de RUC",VLOOKUP(CLIENTE[[#This Row],[RUC]],RUCS[],2,FALSE)))</f>
        <v>WAN JIA MINING PERU S.A.C.</v>
      </c>
      <c r="G53" s="7" t="s">
        <v>24</v>
      </c>
      <c r="H53" s="8" t="s">
        <v>77</v>
      </c>
      <c r="I53" s="25">
        <v>65</v>
      </c>
      <c r="J53" s="8" t="s">
        <v>1990</v>
      </c>
      <c r="K53" s="8"/>
    </row>
    <row r="54" spans="1:11" x14ac:dyDescent="0.25">
      <c r="A54" s="11" t="s">
        <v>173</v>
      </c>
      <c r="B54" s="12" t="s">
        <v>169</v>
      </c>
      <c r="C54" s="8" t="s">
        <v>17</v>
      </c>
      <c r="E54" s="7" t="s">
        <v>1043</v>
      </c>
      <c r="F54" s="27" t="str">
        <f>IF(CLIENTE[[#This Row],[RUC]]="No","Solo Boleta",IF(CLIENTE[[#This Row],[RUC]]="","Ingrese N° de RUC",VLOOKUP(CLIENTE[[#This Row],[RUC]],RUCS[],2,FALSE)))</f>
        <v>AGRO KLINGE S.A.</v>
      </c>
      <c r="G54" s="7" t="s">
        <v>32</v>
      </c>
      <c r="H54" s="8" t="s">
        <v>77</v>
      </c>
      <c r="I54" s="25">
        <v>80</v>
      </c>
      <c r="J54" s="8" t="s">
        <v>1990</v>
      </c>
      <c r="K54" s="8"/>
    </row>
    <row r="55" spans="1:11" x14ac:dyDescent="0.25">
      <c r="A55" s="7" t="s">
        <v>174</v>
      </c>
      <c r="B55" s="8" t="s">
        <v>175</v>
      </c>
      <c r="C55" s="8" t="s">
        <v>17</v>
      </c>
      <c r="E55" s="7" t="s">
        <v>72</v>
      </c>
      <c r="F55" s="27" t="str">
        <f>IF(CLIENTE[[#This Row],[RUC]]="No","Solo Boleta",IF(CLIENTE[[#This Row],[RUC]]="","Ingrese N° de RUC",VLOOKUP(CLIENTE[[#This Row],[RUC]],RUCS[],2,FALSE)))</f>
        <v>Solo Boleta</v>
      </c>
      <c r="G55" s="7" t="s">
        <v>26</v>
      </c>
      <c r="H55" s="8" t="s">
        <v>79</v>
      </c>
      <c r="I55" s="25">
        <v>105</v>
      </c>
      <c r="J55" s="8" t="s">
        <v>1990</v>
      </c>
      <c r="K55" s="8"/>
    </row>
    <row r="56" spans="1:11" x14ac:dyDescent="0.25">
      <c r="A56" s="7" t="s">
        <v>176</v>
      </c>
      <c r="B56" s="8" t="s">
        <v>177</v>
      </c>
      <c r="C56" s="8" t="s">
        <v>17</v>
      </c>
      <c r="E56" s="7" t="s">
        <v>958</v>
      </c>
      <c r="F56" s="27" t="str">
        <f>IF(CLIENTE[[#This Row],[RUC]]="No","Solo Boleta",IF(CLIENTE[[#This Row],[RUC]]="","Ingrese N° de RUC",VLOOKUP(CLIENTE[[#This Row],[RUC]],RUCS[],2,FALSE)))</f>
        <v>UNIVERSIDAD CATOLICA LOS ANGELES DE CHIMBOTE</v>
      </c>
      <c r="G56" s="7" t="s">
        <v>39</v>
      </c>
      <c r="H56" s="8" t="s">
        <v>77</v>
      </c>
      <c r="I56" s="25">
        <v>95</v>
      </c>
      <c r="J56" s="8" t="s">
        <v>1990</v>
      </c>
      <c r="K56" s="8"/>
    </row>
    <row r="57" spans="1:11" x14ac:dyDescent="0.25">
      <c r="A57" s="7" t="s">
        <v>178</v>
      </c>
      <c r="B57" s="8" t="s">
        <v>179</v>
      </c>
      <c r="C57" s="8" t="s">
        <v>17</v>
      </c>
      <c r="E57" s="7" t="s">
        <v>1044</v>
      </c>
      <c r="F57" s="27" t="str">
        <f>IF(CLIENTE[[#This Row],[RUC]]="No","Solo Boleta",IF(CLIENTE[[#This Row],[RUC]]="","Ingrese N° de RUC",VLOOKUP(CLIENTE[[#This Row],[RUC]],RUCS[],2,FALSE)))</f>
        <v>IMPACT MKT PERU S.A.C.</v>
      </c>
      <c r="G57" s="7" t="s">
        <v>31</v>
      </c>
      <c r="H57" s="8" t="s">
        <v>78</v>
      </c>
      <c r="I57" s="25">
        <v>120</v>
      </c>
      <c r="J57" s="8" t="s">
        <v>1990</v>
      </c>
      <c r="K57" s="8"/>
    </row>
    <row r="58" spans="1:11" x14ac:dyDescent="0.25">
      <c r="A58" s="7" t="s">
        <v>180</v>
      </c>
      <c r="B58" s="8" t="s">
        <v>181</v>
      </c>
      <c r="C58" s="8" t="s">
        <v>17</v>
      </c>
      <c r="E58" s="7" t="s">
        <v>1044</v>
      </c>
      <c r="F58" s="27" t="str">
        <f>IF(CLIENTE[[#This Row],[RUC]]="No","Solo Boleta",IF(CLIENTE[[#This Row],[RUC]]="","Ingrese N° de RUC",VLOOKUP(CLIENTE[[#This Row],[RUC]],RUCS[],2,FALSE)))</f>
        <v>IMPACT MKT PERU S.A.C.</v>
      </c>
      <c r="G58" s="7" t="s">
        <v>30</v>
      </c>
      <c r="H58" s="8" t="s">
        <v>78</v>
      </c>
      <c r="I58" s="25">
        <v>120</v>
      </c>
      <c r="J58" s="8" t="s">
        <v>1990</v>
      </c>
      <c r="K58" s="8"/>
    </row>
    <row r="59" spans="1:11" x14ac:dyDescent="0.25">
      <c r="A59" s="7" t="s">
        <v>182</v>
      </c>
      <c r="B59" s="8" t="s">
        <v>454</v>
      </c>
      <c r="C59" s="8" t="s">
        <v>18</v>
      </c>
      <c r="E59" s="7" t="s">
        <v>72</v>
      </c>
      <c r="F59" s="27" t="str">
        <f>IF(CLIENTE[[#This Row],[RUC]]="No","Solo Boleta",IF(CLIENTE[[#This Row],[RUC]]="","Ingrese N° de RUC",VLOOKUP(CLIENTE[[#This Row],[RUC]],RUCS[],2,FALSE)))</f>
        <v>Solo Boleta</v>
      </c>
      <c r="G59" s="7" t="s">
        <v>42</v>
      </c>
      <c r="H59" s="8" t="s">
        <v>78</v>
      </c>
      <c r="I59" s="25">
        <v>0</v>
      </c>
      <c r="J59" s="8" t="s">
        <v>1990</v>
      </c>
      <c r="K59" s="8"/>
    </row>
    <row r="60" spans="1:11" x14ac:dyDescent="0.25">
      <c r="A60" s="7" t="s">
        <v>183</v>
      </c>
      <c r="B60" s="8" t="s">
        <v>184</v>
      </c>
      <c r="C60" s="8" t="s">
        <v>17</v>
      </c>
      <c r="E60" s="7" t="s">
        <v>72</v>
      </c>
      <c r="F60" s="27" t="str">
        <f>IF(CLIENTE[[#This Row],[RUC]]="No","Solo Boleta",IF(CLIENTE[[#This Row],[RUC]]="","Ingrese N° de RUC",VLOOKUP(CLIENTE[[#This Row],[RUC]],RUCS[],2,FALSE)))</f>
        <v>Solo Boleta</v>
      </c>
      <c r="G60" s="7" t="s">
        <v>21</v>
      </c>
      <c r="H60" s="8" t="s">
        <v>77</v>
      </c>
      <c r="I60" s="25">
        <v>40</v>
      </c>
      <c r="J60" s="8" t="s">
        <v>1990</v>
      </c>
      <c r="K60" s="8"/>
    </row>
    <row r="61" spans="1:11" x14ac:dyDescent="0.25">
      <c r="A61" s="7" t="s">
        <v>185</v>
      </c>
      <c r="B61" s="8" t="s">
        <v>186</v>
      </c>
      <c r="C61" s="8" t="s">
        <v>17</v>
      </c>
      <c r="E61" s="7" t="s">
        <v>72</v>
      </c>
      <c r="F61" s="27" t="str">
        <f>IF(CLIENTE[[#This Row],[RUC]]="No","Solo Boleta",IF(CLIENTE[[#This Row],[RUC]]="","Ingrese N° de RUC",VLOOKUP(CLIENTE[[#This Row],[RUC]],RUCS[],2,FALSE)))</f>
        <v>Solo Boleta</v>
      </c>
      <c r="G61" s="7" t="s">
        <v>23</v>
      </c>
      <c r="H61" s="8" t="s">
        <v>77</v>
      </c>
      <c r="I61" s="25">
        <v>40</v>
      </c>
      <c r="J61" s="8" t="s">
        <v>1990</v>
      </c>
      <c r="K61" s="8"/>
    </row>
    <row r="62" spans="1:11" x14ac:dyDescent="0.25">
      <c r="A62" s="7" t="s">
        <v>188</v>
      </c>
      <c r="B62" s="8" t="s">
        <v>187</v>
      </c>
      <c r="C62" s="8" t="s">
        <v>17</v>
      </c>
      <c r="E62" s="7" t="s">
        <v>72</v>
      </c>
      <c r="F62" s="27" t="str">
        <f>IF(CLIENTE[[#This Row],[RUC]]="No","Solo Boleta",IF(CLIENTE[[#This Row],[RUC]]="","Ingrese N° de RUC",VLOOKUP(CLIENTE[[#This Row],[RUC]],RUCS[],2,FALSE)))</f>
        <v>Solo Boleta</v>
      </c>
      <c r="G62" s="7" t="s">
        <v>29</v>
      </c>
      <c r="H62" s="8" t="s">
        <v>78</v>
      </c>
      <c r="I62" s="25">
        <v>0</v>
      </c>
      <c r="J62" s="8" t="s">
        <v>1990</v>
      </c>
      <c r="K62" s="8"/>
    </row>
    <row r="63" spans="1:11" x14ac:dyDescent="0.25">
      <c r="A63" s="7" t="s">
        <v>189</v>
      </c>
      <c r="B63" s="8" t="s">
        <v>190</v>
      </c>
      <c r="C63" s="8" t="s">
        <v>17</v>
      </c>
      <c r="E63" s="7" t="s">
        <v>72</v>
      </c>
      <c r="F63" s="27" t="str">
        <f>IF(CLIENTE[[#This Row],[RUC]]="No","Solo Boleta",IF(CLIENTE[[#This Row],[RUC]]="","Ingrese N° de RUC",VLOOKUP(CLIENTE[[#This Row],[RUC]],RUCS[],2,FALSE)))</f>
        <v>Solo Boleta</v>
      </c>
      <c r="G63" s="7" t="s">
        <v>20</v>
      </c>
      <c r="H63" s="8" t="s">
        <v>78</v>
      </c>
      <c r="I63" s="25">
        <v>0</v>
      </c>
      <c r="J63" s="8" t="s">
        <v>1990</v>
      </c>
      <c r="K63" s="8"/>
    </row>
    <row r="64" spans="1:11" x14ac:dyDescent="0.25">
      <c r="A64" s="7" t="s">
        <v>191</v>
      </c>
      <c r="B64" s="8" t="s">
        <v>192</v>
      </c>
      <c r="C64" s="8" t="s">
        <v>17</v>
      </c>
      <c r="D64" s="8" t="s">
        <v>683</v>
      </c>
      <c r="E64" s="7" t="s">
        <v>931</v>
      </c>
      <c r="F64" s="27" t="str">
        <f>IF(CLIENTE[[#This Row],[RUC]]="No","Solo Boleta",IF(CLIENTE[[#This Row],[RUC]]="","Ingrese N° de RUC",VLOOKUP(CLIENTE[[#This Row],[RUC]],RUCS[],2,FALSE)))</f>
        <v>COSTA SEAFOOD</v>
      </c>
      <c r="G64" s="7" t="s">
        <v>22</v>
      </c>
      <c r="H64" s="8" t="s">
        <v>77</v>
      </c>
      <c r="I64" s="25">
        <v>65</v>
      </c>
      <c r="J64" s="8" t="s">
        <v>1990</v>
      </c>
      <c r="K64" s="8"/>
    </row>
    <row r="65" spans="1:11" x14ac:dyDescent="0.25">
      <c r="A65" s="7" t="s">
        <v>193</v>
      </c>
      <c r="B65" s="8" t="s">
        <v>194</v>
      </c>
      <c r="C65" s="8" t="s">
        <v>17</v>
      </c>
      <c r="E65" s="7" t="s">
        <v>72</v>
      </c>
      <c r="F65" s="27" t="str">
        <f>IF(CLIENTE[[#This Row],[RUC]]="No","Solo Boleta",IF(CLIENTE[[#This Row],[RUC]]="","Ingrese N° de RUC",VLOOKUP(CLIENTE[[#This Row],[RUC]],RUCS[],2,FALSE)))</f>
        <v>Solo Boleta</v>
      </c>
      <c r="G65" s="7" t="s">
        <v>25</v>
      </c>
      <c r="H65" s="8" t="s">
        <v>77</v>
      </c>
      <c r="I65" s="25">
        <v>65</v>
      </c>
      <c r="J65" s="8" t="s">
        <v>1990</v>
      </c>
      <c r="K65" s="8"/>
    </row>
    <row r="66" spans="1:11" x14ac:dyDescent="0.25">
      <c r="A66" s="7" t="s">
        <v>195</v>
      </c>
      <c r="B66" s="8" t="s">
        <v>196</v>
      </c>
      <c r="C66" s="8" t="s">
        <v>17</v>
      </c>
      <c r="E66" s="7" t="s">
        <v>72</v>
      </c>
      <c r="F66" s="27" t="str">
        <f>IF(CLIENTE[[#This Row],[RUC]]="No","Solo Boleta",IF(CLIENTE[[#This Row],[RUC]]="","Ingrese N° de RUC",VLOOKUP(CLIENTE[[#This Row],[RUC]],RUCS[],2,FALSE)))</f>
        <v>Solo Boleta</v>
      </c>
      <c r="G66" s="7" t="s">
        <v>26</v>
      </c>
      <c r="H66" s="8" t="s">
        <v>77</v>
      </c>
      <c r="I66" s="25">
        <v>65</v>
      </c>
      <c r="J66" s="8" t="s">
        <v>1990</v>
      </c>
      <c r="K66" s="8"/>
    </row>
    <row r="67" spans="1:11" x14ac:dyDescent="0.25">
      <c r="A67" s="7" t="s">
        <v>199</v>
      </c>
      <c r="B67" s="8" t="s">
        <v>198</v>
      </c>
      <c r="C67" s="8" t="s">
        <v>18</v>
      </c>
      <c r="E67" s="7" t="s">
        <v>958</v>
      </c>
      <c r="F67" s="27" t="str">
        <f>IF(CLIENTE[[#This Row],[RUC]]="No","Solo Boleta",IF(CLIENTE[[#This Row],[RUC]]="","Ingrese N° de RUC",VLOOKUP(CLIENTE[[#This Row],[RUC]],RUCS[],2,FALSE)))</f>
        <v>UNIVERSIDAD CATOLICA LOS ANGELES DE CHIMBOTE</v>
      </c>
      <c r="G67" s="7" t="s">
        <v>46</v>
      </c>
      <c r="H67" s="8" t="s">
        <v>77</v>
      </c>
      <c r="I67" s="25">
        <v>95</v>
      </c>
      <c r="J67" s="8" t="s">
        <v>1990</v>
      </c>
      <c r="K67" s="8"/>
    </row>
    <row r="68" spans="1:11" x14ac:dyDescent="0.25">
      <c r="A68" s="13" t="s">
        <v>200</v>
      </c>
      <c r="B68" s="8" t="s">
        <v>453</v>
      </c>
      <c r="C68" s="8" t="s">
        <v>17</v>
      </c>
      <c r="D68" s="8" t="s">
        <v>683</v>
      </c>
      <c r="E68" s="7" t="s">
        <v>927</v>
      </c>
      <c r="F68" s="27" t="str">
        <f>IF(CLIENTE[[#This Row],[RUC]]="No","Solo Boleta",IF(CLIENTE[[#This Row],[RUC]]="","Ingrese N° de RUC",VLOOKUP(CLIENTE[[#This Row],[RUC]],RUCS[],2,FALSE)))</f>
        <v>PESQUERA NINFAS DEL MAR S.A.C.</v>
      </c>
      <c r="G68" s="7" t="s">
        <v>39</v>
      </c>
      <c r="H68" s="8" t="s">
        <v>77</v>
      </c>
      <c r="I68" s="25">
        <v>90</v>
      </c>
      <c r="J68" s="8" t="s">
        <v>1990</v>
      </c>
      <c r="K68" s="8"/>
    </row>
    <row r="69" spans="1:11" x14ac:dyDescent="0.25">
      <c r="A69" s="7" t="s">
        <v>201</v>
      </c>
      <c r="B69" s="8" t="s">
        <v>202</v>
      </c>
      <c r="C69" s="8" t="s">
        <v>17</v>
      </c>
      <c r="E69" s="7" t="s">
        <v>1045</v>
      </c>
      <c r="F69" s="27" t="str">
        <f>IF(CLIENTE[[#This Row],[RUC]]="No","Solo Boleta",IF(CLIENTE[[#This Row],[RUC]]="","Ingrese N° de RUC",VLOOKUP(CLIENTE[[#This Row],[RUC]],RUCS[],2,FALSE)))</f>
        <v>SONDA DEL PERU S.A.</v>
      </c>
      <c r="G69" s="7" t="s">
        <v>22</v>
      </c>
      <c r="H69" s="8" t="s">
        <v>77</v>
      </c>
      <c r="I69" s="25">
        <v>60</v>
      </c>
      <c r="J69" s="8" t="s">
        <v>1990</v>
      </c>
      <c r="K69" s="8"/>
    </row>
    <row r="70" spans="1:11" x14ac:dyDescent="0.25">
      <c r="A70" s="7" t="s">
        <v>203</v>
      </c>
      <c r="B70" s="8" t="s">
        <v>204</v>
      </c>
      <c r="C70" s="8" t="s">
        <v>17</v>
      </c>
      <c r="D70" s="8" t="s">
        <v>683</v>
      </c>
      <c r="E70" s="7" t="s">
        <v>72</v>
      </c>
      <c r="F70" s="27" t="str">
        <f>IF(CLIENTE[[#This Row],[RUC]]="No","Solo Boleta",IF(CLIENTE[[#This Row],[RUC]]="","Ingrese N° de RUC",VLOOKUP(CLIENTE[[#This Row],[RUC]],RUCS[],2,FALSE)))</f>
        <v>Solo Boleta</v>
      </c>
      <c r="G70" s="7" t="s">
        <v>47</v>
      </c>
      <c r="H70" s="8" t="s">
        <v>77</v>
      </c>
      <c r="I70" s="25">
        <v>100</v>
      </c>
      <c r="J70" s="8" t="s">
        <v>1990</v>
      </c>
      <c r="K70" s="8"/>
    </row>
    <row r="71" spans="1:11" x14ac:dyDescent="0.25">
      <c r="A71" s="7" t="s">
        <v>205</v>
      </c>
      <c r="B71" s="8" t="s">
        <v>206</v>
      </c>
      <c r="C71" s="8" t="s">
        <v>17</v>
      </c>
      <c r="E71" s="7" t="s">
        <v>72</v>
      </c>
      <c r="F71" s="27" t="str">
        <f>IF(CLIENTE[[#This Row],[RUC]]="No","Solo Boleta",IF(CLIENTE[[#This Row],[RUC]]="","Ingrese N° de RUC",VLOOKUP(CLIENTE[[#This Row],[RUC]],RUCS[],2,FALSE)))</f>
        <v>Solo Boleta</v>
      </c>
      <c r="G71" s="7" t="s">
        <v>24</v>
      </c>
      <c r="H71" s="8" t="s">
        <v>77</v>
      </c>
      <c r="I71" s="25">
        <v>60</v>
      </c>
      <c r="J71" s="8" t="s">
        <v>1990</v>
      </c>
      <c r="K71" s="8"/>
    </row>
    <row r="72" spans="1:11" x14ac:dyDescent="0.25">
      <c r="A72" s="7" t="s">
        <v>207</v>
      </c>
      <c r="B72" s="8" t="s">
        <v>208</v>
      </c>
      <c r="C72" s="8" t="s">
        <v>17</v>
      </c>
      <c r="E72" s="7" t="s">
        <v>1046</v>
      </c>
      <c r="F72" s="27" t="str">
        <f>IF(CLIENTE[[#This Row],[RUC]]="No","Solo Boleta",IF(CLIENTE[[#This Row],[RUC]]="","Ingrese N° de RUC",VLOOKUP(CLIENTE[[#This Row],[RUC]],RUCS[],2,FALSE)))</f>
        <v>JGR TELECOMUNICACIONES PERU S.A.C.</v>
      </c>
      <c r="G72" s="7" t="s">
        <v>26</v>
      </c>
      <c r="H72" s="8" t="s">
        <v>77</v>
      </c>
      <c r="I72" s="25">
        <v>85</v>
      </c>
      <c r="J72" s="8" t="s">
        <v>1990</v>
      </c>
      <c r="K72" s="8"/>
    </row>
    <row r="73" spans="1:11" x14ac:dyDescent="0.25">
      <c r="A73" s="7" t="s">
        <v>210</v>
      </c>
      <c r="B73" s="8" t="s">
        <v>211</v>
      </c>
      <c r="C73" s="8" t="s">
        <v>17</v>
      </c>
      <c r="E73" s="7" t="s">
        <v>852</v>
      </c>
      <c r="F73" s="27" t="str">
        <f>IF(CLIENTE[[#This Row],[RUC]]="No","Solo Boleta",IF(CLIENTE[[#This Row],[RUC]]="","Ingrese N° de RUC",VLOOKUP(CLIENTE[[#This Row],[RUC]],RUCS[],2,FALSE)))</f>
        <v>INTRALOT DE PERU S. A. C.</v>
      </c>
      <c r="G73" s="7" t="s">
        <v>34</v>
      </c>
      <c r="H73" s="8" t="s">
        <v>77</v>
      </c>
      <c r="I73" s="25">
        <v>95</v>
      </c>
      <c r="J73" s="8" t="s">
        <v>1990</v>
      </c>
      <c r="K73" s="8"/>
    </row>
    <row r="74" spans="1:11" x14ac:dyDescent="0.25">
      <c r="A74" s="7" t="s">
        <v>212</v>
      </c>
      <c r="B74" s="8" t="s">
        <v>213</v>
      </c>
      <c r="C74" s="8" t="s">
        <v>17</v>
      </c>
      <c r="E74" s="7" t="s">
        <v>1047</v>
      </c>
      <c r="F74" s="27" t="str">
        <f>IF(CLIENTE[[#This Row],[RUC]]="No","Solo Boleta",IF(CLIENTE[[#This Row],[RUC]]="","Ingrese N° de RUC",VLOOKUP(CLIENTE[[#This Row],[RUC]],RUCS[],2,FALSE)))</f>
        <v>GAPC INVERSIONES GENERALES S.A.C.</v>
      </c>
      <c r="G74" s="7" t="s">
        <v>30</v>
      </c>
      <c r="H74" s="8" t="s">
        <v>78</v>
      </c>
      <c r="I74" s="25">
        <v>160</v>
      </c>
      <c r="J74" s="8" t="s">
        <v>1990</v>
      </c>
      <c r="K74" s="8"/>
    </row>
    <row r="75" spans="1:11" x14ac:dyDescent="0.25">
      <c r="A75" s="7" t="s">
        <v>214</v>
      </c>
      <c r="B75" s="8" t="s">
        <v>215</v>
      </c>
      <c r="C75" s="8" t="s">
        <v>17</v>
      </c>
      <c r="D75" s="8" t="s">
        <v>683</v>
      </c>
      <c r="E75" s="7" t="s">
        <v>852</v>
      </c>
      <c r="F75" s="27" t="str">
        <f>IF(CLIENTE[[#This Row],[RUC]]="No","Solo Boleta",IF(CLIENTE[[#This Row],[RUC]]="","Ingrese N° de RUC",VLOOKUP(CLIENTE[[#This Row],[RUC]],RUCS[],2,FALSE)))</f>
        <v>INTRALOT DE PERU S. A. C.</v>
      </c>
      <c r="G75" s="7" t="s">
        <v>34</v>
      </c>
      <c r="H75" s="8" t="s">
        <v>77</v>
      </c>
      <c r="I75" s="25">
        <v>100</v>
      </c>
      <c r="J75" s="8" t="s">
        <v>1991</v>
      </c>
      <c r="K75" s="8"/>
    </row>
    <row r="76" spans="1:11" x14ac:dyDescent="0.25">
      <c r="A76" s="7" t="s">
        <v>217</v>
      </c>
      <c r="B76" s="8" t="s">
        <v>218</v>
      </c>
      <c r="C76" s="8" t="s">
        <v>18</v>
      </c>
      <c r="E76" s="7" t="s">
        <v>876</v>
      </c>
      <c r="F76" s="27" t="str">
        <f>IF(CLIENTE[[#This Row],[RUC]]="No","Solo Boleta",IF(CLIENTE[[#This Row],[RUC]]="","Ingrese N° de RUC",VLOOKUP(CLIENTE[[#This Row],[RUC]],RUCS[],2,FALSE)))</f>
        <v>EQUO S.A.</v>
      </c>
      <c r="G76" s="7" t="s">
        <v>22</v>
      </c>
      <c r="H76" s="8" t="s">
        <v>79</v>
      </c>
      <c r="I76" s="25">
        <v>85</v>
      </c>
      <c r="J76" s="8" t="s">
        <v>1990</v>
      </c>
      <c r="K76" s="8"/>
    </row>
    <row r="77" spans="1:11" x14ac:dyDescent="0.25">
      <c r="A77" s="7" t="s">
        <v>220</v>
      </c>
      <c r="B77" s="8" t="s">
        <v>221</v>
      </c>
      <c r="C77" s="8" t="s">
        <v>17</v>
      </c>
      <c r="E77" s="7" t="s">
        <v>930</v>
      </c>
      <c r="F77" s="27" t="str">
        <f>IF(CLIENTE[[#This Row],[RUC]]="No","Solo Boleta",IF(CLIENTE[[#This Row],[RUC]]="","Ingrese N° de RUC",VLOOKUP(CLIENTE[[#This Row],[RUC]],RUCS[],2,FALSE)))</f>
        <v>QUIMICA SUIZA INDUSTRIAL DEL PERU S.A.</v>
      </c>
      <c r="G77" s="7" t="s">
        <v>47</v>
      </c>
      <c r="H77" s="8" t="s">
        <v>77</v>
      </c>
      <c r="I77" s="25">
        <v>100</v>
      </c>
      <c r="J77" s="8" t="s">
        <v>1990</v>
      </c>
      <c r="K77" s="8"/>
    </row>
    <row r="78" spans="1:11" x14ac:dyDescent="0.25">
      <c r="A78" s="7" t="s">
        <v>224</v>
      </c>
      <c r="B78" s="8" t="s">
        <v>225</v>
      </c>
      <c r="C78" s="8" t="s">
        <v>17</v>
      </c>
      <c r="E78" s="7" t="s">
        <v>72</v>
      </c>
      <c r="F78" s="27" t="str">
        <f>IF(CLIENTE[[#This Row],[RUC]]="No","Solo Boleta",IF(CLIENTE[[#This Row],[RUC]]="","Ingrese N° de RUC",VLOOKUP(CLIENTE[[#This Row],[RUC]],RUCS[],2,FALSE)))</f>
        <v>Solo Boleta</v>
      </c>
      <c r="G78" s="7" t="s">
        <v>26</v>
      </c>
      <c r="H78" s="8" t="s">
        <v>79</v>
      </c>
      <c r="I78" s="25">
        <v>85</v>
      </c>
      <c r="J78" s="8" t="s">
        <v>1990</v>
      </c>
      <c r="K78" s="8"/>
    </row>
    <row r="79" spans="1:11" x14ac:dyDescent="0.25">
      <c r="A79" s="7" t="s">
        <v>226</v>
      </c>
      <c r="B79" s="8" t="s">
        <v>227</v>
      </c>
      <c r="C79" s="8" t="s">
        <v>17</v>
      </c>
      <c r="E79" s="7" t="s">
        <v>933</v>
      </c>
      <c r="F79" s="27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7" t="s">
        <v>26</v>
      </c>
      <c r="H79" s="8" t="s">
        <v>79</v>
      </c>
      <c r="I79" s="25">
        <v>90</v>
      </c>
      <c r="J79" s="8" t="s">
        <v>1990</v>
      </c>
      <c r="K79" s="8"/>
    </row>
    <row r="80" spans="1:11" x14ac:dyDescent="0.25">
      <c r="A80" s="7" t="s">
        <v>228</v>
      </c>
      <c r="B80" s="8" t="s">
        <v>229</v>
      </c>
      <c r="C80" s="8" t="s">
        <v>17</v>
      </c>
      <c r="E80" s="7" t="s">
        <v>935</v>
      </c>
      <c r="F80" s="27" t="str">
        <f>IF(CLIENTE[[#This Row],[RUC]]="No","Solo Boleta",IF(CLIENTE[[#This Row],[RUC]]="","Ingrese N° de RUC",VLOOKUP(CLIENTE[[#This Row],[RUC]],RUCS[],2,FALSE)))</f>
        <v>AJEPER S.A.</v>
      </c>
      <c r="G80" s="7" t="s">
        <v>36</v>
      </c>
      <c r="H80" s="8" t="s">
        <v>77</v>
      </c>
      <c r="I80" s="25">
        <v>100</v>
      </c>
      <c r="J80" s="8" t="s">
        <v>1990</v>
      </c>
      <c r="K80" s="8"/>
    </row>
    <row r="81" spans="1:11" x14ac:dyDescent="0.25">
      <c r="A81" s="7" t="s">
        <v>230</v>
      </c>
      <c r="B81" s="8" t="s">
        <v>231</v>
      </c>
      <c r="C81" s="8" t="s">
        <v>17</v>
      </c>
      <c r="E81" s="7" t="s">
        <v>935</v>
      </c>
      <c r="F81" s="27" t="str">
        <f>IF(CLIENTE[[#This Row],[RUC]]="No","Solo Boleta",IF(CLIENTE[[#This Row],[RUC]]="","Ingrese N° de RUC",VLOOKUP(CLIENTE[[#This Row],[RUC]],RUCS[],2,FALSE)))</f>
        <v>AJEPER S.A.</v>
      </c>
      <c r="G81" s="7" t="s">
        <v>35</v>
      </c>
      <c r="H81" s="8" t="s">
        <v>77</v>
      </c>
      <c r="I81" s="25">
        <v>100</v>
      </c>
      <c r="J81" s="8" t="s">
        <v>1990</v>
      </c>
      <c r="K81" s="8"/>
    </row>
    <row r="82" spans="1:11" x14ac:dyDescent="0.25">
      <c r="A82" s="7" t="s">
        <v>233</v>
      </c>
      <c r="B82" s="8" t="s">
        <v>234</v>
      </c>
      <c r="C82" s="8" t="s">
        <v>18</v>
      </c>
      <c r="E82" s="7" t="s">
        <v>72</v>
      </c>
      <c r="F82" s="27" t="str">
        <f>IF(CLIENTE[[#This Row],[RUC]]="No","Solo Boleta",IF(CLIENTE[[#This Row],[RUC]]="","Ingrese N° de RUC",VLOOKUP(CLIENTE[[#This Row],[RUC]],RUCS[],2,FALSE)))</f>
        <v>Solo Boleta</v>
      </c>
      <c r="G82" s="7" t="s">
        <v>26</v>
      </c>
      <c r="H82" s="8" t="s">
        <v>77</v>
      </c>
      <c r="I82" s="25">
        <v>80</v>
      </c>
      <c r="J82" s="8" t="s">
        <v>1990</v>
      </c>
      <c r="K82" s="8"/>
    </row>
    <row r="83" spans="1:11" x14ac:dyDescent="0.25">
      <c r="A83" s="7" t="s">
        <v>235</v>
      </c>
      <c r="B83" s="8" t="s">
        <v>407</v>
      </c>
      <c r="C83" s="8" t="s">
        <v>17</v>
      </c>
      <c r="E83" s="7" t="s">
        <v>936</v>
      </c>
      <c r="F83" s="27" t="str">
        <f>IF(CLIENTE[[#This Row],[RUC]]="No","Solo Boleta",IF(CLIENTE[[#This Row],[RUC]]="","Ingrese N° de RUC",VLOOKUP(CLIENTE[[#This Row],[RUC]],RUCS[],2,FALSE)))</f>
        <v>PRECISION PERU S.A.</v>
      </c>
      <c r="G83" s="7" t="s">
        <v>28</v>
      </c>
      <c r="H83" s="8" t="s">
        <v>77</v>
      </c>
      <c r="I83" s="25">
        <v>80</v>
      </c>
      <c r="J83" s="8" t="s">
        <v>1990</v>
      </c>
      <c r="K83" s="8"/>
    </row>
    <row r="84" spans="1:11" x14ac:dyDescent="0.25">
      <c r="A84" s="7" t="s">
        <v>236</v>
      </c>
      <c r="B84" s="8" t="s">
        <v>237</v>
      </c>
      <c r="C84" s="8" t="s">
        <v>17</v>
      </c>
      <c r="E84" s="7" t="s">
        <v>926</v>
      </c>
      <c r="F84" s="27" t="str">
        <f>IF(CLIENTE[[#This Row],[RUC]]="No","Solo Boleta",IF(CLIENTE[[#This Row],[RUC]]="","Ingrese N° de RUC",VLOOKUP(CLIENTE[[#This Row],[RUC]],RUCS[],2,FALSE)))</f>
        <v>YAMAHA MOTOR DEL PERU S.A.</v>
      </c>
      <c r="G84" s="7" t="s">
        <v>34</v>
      </c>
      <c r="H84" s="8" t="s">
        <v>77</v>
      </c>
      <c r="I84" s="25">
        <v>100</v>
      </c>
      <c r="J84" s="8" t="s">
        <v>1990</v>
      </c>
      <c r="K84" s="8"/>
    </row>
    <row r="85" spans="1:11" x14ac:dyDescent="0.25">
      <c r="A85" s="7" t="s">
        <v>238</v>
      </c>
      <c r="B85" s="8" t="s">
        <v>239</v>
      </c>
      <c r="C85" s="8" t="s">
        <v>17</v>
      </c>
      <c r="E85" s="7" t="s">
        <v>926</v>
      </c>
      <c r="F85" s="27" t="str">
        <f>IF(CLIENTE[[#This Row],[RUC]]="No","Solo Boleta",IF(CLIENTE[[#This Row],[RUC]]="","Ingrese N° de RUC",VLOOKUP(CLIENTE[[#This Row],[RUC]],RUCS[],2,FALSE)))</f>
        <v>YAMAHA MOTOR DEL PERU S.A.</v>
      </c>
      <c r="G85" s="7" t="s">
        <v>37</v>
      </c>
      <c r="H85" s="8" t="s">
        <v>77</v>
      </c>
      <c r="I85" s="25">
        <v>100</v>
      </c>
      <c r="J85" s="8" t="s">
        <v>1990</v>
      </c>
      <c r="K85" s="8"/>
    </row>
    <row r="86" spans="1:11" x14ac:dyDescent="0.25">
      <c r="A86" s="7" t="s">
        <v>91</v>
      </c>
      <c r="B86" s="8" t="s">
        <v>1457</v>
      </c>
      <c r="C86" s="8" t="s">
        <v>17</v>
      </c>
      <c r="D86" s="8" t="s">
        <v>703</v>
      </c>
      <c r="E86" s="7" t="s">
        <v>816</v>
      </c>
      <c r="F86" s="27" t="str">
        <f>IF(CLIENTE[[#This Row],[RUC]]="No","Solo Boleta",IF(CLIENTE[[#This Row],[RUC]]="","Ingrese N° de RUC",VLOOKUP(CLIENTE[[#This Row],[RUC]],RUCS[],2,FALSE)))</f>
        <v>PURATOS PERU S. A.</v>
      </c>
      <c r="G86" s="7" t="s">
        <v>22</v>
      </c>
      <c r="H86" s="8" t="s">
        <v>77</v>
      </c>
      <c r="I86" s="25" t="s">
        <v>1893</v>
      </c>
      <c r="J86" s="8" t="s">
        <v>1991</v>
      </c>
      <c r="K86" s="8"/>
    </row>
    <row r="87" spans="1:11" x14ac:dyDescent="0.25">
      <c r="A87" s="9" t="s">
        <v>243</v>
      </c>
      <c r="B87" s="8" t="s">
        <v>244</v>
      </c>
      <c r="C87" s="8" t="s">
        <v>17</v>
      </c>
      <c r="E87" s="7" t="s">
        <v>72</v>
      </c>
      <c r="F87" s="27" t="str">
        <f>IF(CLIENTE[[#This Row],[RUC]]="No","Solo Boleta",IF(CLIENTE[[#This Row],[RUC]]="","Ingrese N° de RUC",VLOOKUP(CLIENTE[[#This Row],[RUC]],RUCS[],2,FALSE)))</f>
        <v>Solo Boleta</v>
      </c>
      <c r="G87" s="7" t="s">
        <v>26</v>
      </c>
      <c r="H87" s="8" t="s">
        <v>79</v>
      </c>
      <c r="I87" s="25">
        <v>90</v>
      </c>
      <c r="J87" s="8" t="s">
        <v>1990</v>
      </c>
      <c r="K87" s="8"/>
    </row>
    <row r="88" spans="1:11" x14ac:dyDescent="0.25">
      <c r="A88" s="7" t="s">
        <v>257</v>
      </c>
      <c r="B88" s="8" t="s">
        <v>258</v>
      </c>
      <c r="C88" s="8" t="s">
        <v>17</v>
      </c>
      <c r="E88" s="7" t="s">
        <v>72</v>
      </c>
      <c r="F88" s="27" t="str">
        <f>IF(CLIENTE[[#This Row],[RUC]]="No","Solo Boleta",IF(CLIENTE[[#This Row],[RUC]]="","Ingrese N° de RUC",VLOOKUP(CLIENTE[[#This Row],[RUC]],RUCS[],2,FALSE)))</f>
        <v>Solo Boleta</v>
      </c>
      <c r="G88" s="7" t="s">
        <v>47</v>
      </c>
      <c r="H88" s="8" t="s">
        <v>77</v>
      </c>
      <c r="I88" s="25">
        <v>105</v>
      </c>
      <c r="J88" s="8" t="s">
        <v>1990</v>
      </c>
      <c r="K88" s="8"/>
    </row>
    <row r="89" spans="1:11" x14ac:dyDescent="0.25">
      <c r="A89" s="7" t="s">
        <v>259</v>
      </c>
      <c r="B89" s="8" t="s">
        <v>260</v>
      </c>
      <c r="C89" s="8" t="s">
        <v>17</v>
      </c>
      <c r="E89" s="7" t="s">
        <v>72</v>
      </c>
      <c r="F89" s="27" t="str">
        <f>IF(CLIENTE[[#This Row],[RUC]]="No","Solo Boleta",IF(CLIENTE[[#This Row],[RUC]]="","Ingrese N° de RUC",VLOOKUP(CLIENTE[[#This Row],[RUC]],RUCS[],2,FALSE)))</f>
        <v>Solo Boleta</v>
      </c>
      <c r="G89" s="7" t="s">
        <v>41</v>
      </c>
      <c r="H89" s="8" t="s">
        <v>78</v>
      </c>
      <c r="I89" s="25">
        <v>140</v>
      </c>
      <c r="J89" s="8" t="s">
        <v>1990</v>
      </c>
      <c r="K89" s="8"/>
    </row>
    <row r="90" spans="1:11" x14ac:dyDescent="0.25">
      <c r="A90" s="7" t="s">
        <v>261</v>
      </c>
      <c r="B90" s="8" t="s">
        <v>262</v>
      </c>
      <c r="C90" s="8" t="s">
        <v>17</v>
      </c>
      <c r="E90" s="7" t="s">
        <v>72</v>
      </c>
      <c r="F90" s="27" t="str">
        <f>IF(CLIENTE[[#This Row],[RUC]]="No","Solo Boleta",IF(CLIENTE[[#This Row],[RUC]]="","Ingrese N° de RUC",VLOOKUP(CLIENTE[[#This Row],[RUC]],RUCS[],2,FALSE)))</f>
        <v>Solo Boleta</v>
      </c>
      <c r="G90" s="7" t="s">
        <v>27</v>
      </c>
      <c r="H90" s="8" t="s">
        <v>79</v>
      </c>
      <c r="I90" s="25">
        <v>140</v>
      </c>
      <c r="J90" s="8" t="s">
        <v>1990</v>
      </c>
      <c r="K90" s="8"/>
    </row>
    <row r="91" spans="1:11" x14ac:dyDescent="0.25">
      <c r="A91" s="7" t="s">
        <v>263</v>
      </c>
      <c r="B91" s="8" t="s">
        <v>264</v>
      </c>
      <c r="C91" s="8" t="s">
        <v>17</v>
      </c>
      <c r="E91" s="7" t="s">
        <v>72</v>
      </c>
      <c r="F91" s="27" t="str">
        <f>IF(CLIENTE[[#This Row],[RUC]]="No","Solo Boleta",IF(CLIENTE[[#This Row],[RUC]]="","Ingrese N° de RUC",VLOOKUP(CLIENTE[[#This Row],[RUC]],RUCS[],2,FALSE)))</f>
        <v>Solo Boleta</v>
      </c>
      <c r="G91" s="7" t="s">
        <v>25</v>
      </c>
      <c r="H91" s="8" t="s">
        <v>79</v>
      </c>
      <c r="I91" s="25">
        <v>140</v>
      </c>
      <c r="J91" s="8" t="s">
        <v>1990</v>
      </c>
      <c r="K91" s="8"/>
    </row>
    <row r="92" spans="1:11" x14ac:dyDescent="0.25">
      <c r="A92" s="7" t="s">
        <v>265</v>
      </c>
      <c r="B92" s="8" t="s">
        <v>266</v>
      </c>
      <c r="C92" s="8" t="s">
        <v>18</v>
      </c>
      <c r="E92" s="7" t="s">
        <v>72</v>
      </c>
      <c r="F92" s="27" t="str">
        <f>IF(CLIENTE[[#This Row],[RUC]]="No","Solo Boleta",IF(CLIENTE[[#This Row],[RUC]]="","Ingrese N° de RUC",VLOOKUP(CLIENTE[[#This Row],[RUC]],RUCS[],2,FALSE)))</f>
        <v>Solo Boleta</v>
      </c>
      <c r="G92" s="7" t="s">
        <v>31</v>
      </c>
      <c r="H92" s="8" t="s">
        <v>78</v>
      </c>
      <c r="I92" s="25">
        <v>140</v>
      </c>
      <c r="J92" s="8" t="s">
        <v>1990</v>
      </c>
      <c r="K92" s="8"/>
    </row>
    <row r="93" spans="1:11" x14ac:dyDescent="0.25">
      <c r="A93" s="7" t="s">
        <v>267</v>
      </c>
      <c r="B93" s="8" t="s">
        <v>268</v>
      </c>
      <c r="C93" s="8" t="s">
        <v>18</v>
      </c>
      <c r="E93" s="7" t="s">
        <v>72</v>
      </c>
      <c r="F93" s="27" t="str">
        <f>IF(CLIENTE[[#This Row],[RUC]]="No","Solo Boleta",IF(CLIENTE[[#This Row],[RUC]]="","Ingrese N° de RUC",VLOOKUP(CLIENTE[[#This Row],[RUC]],RUCS[],2,FALSE)))</f>
        <v>Solo Boleta</v>
      </c>
      <c r="G93" s="7" t="s">
        <v>42</v>
      </c>
      <c r="H93" s="8" t="s">
        <v>78</v>
      </c>
      <c r="I93" s="25">
        <v>140</v>
      </c>
      <c r="J93" s="8" t="s">
        <v>1990</v>
      </c>
      <c r="K93" s="8"/>
    </row>
    <row r="94" spans="1:11" x14ac:dyDescent="0.25">
      <c r="A94" s="7" t="s">
        <v>223</v>
      </c>
      <c r="B94" s="8" t="s">
        <v>269</v>
      </c>
      <c r="C94" s="8" t="s">
        <v>17</v>
      </c>
      <c r="E94" s="7" t="s">
        <v>72</v>
      </c>
      <c r="F94" s="27" t="str">
        <f>IF(CLIENTE[[#This Row],[RUC]]="No","Solo Boleta",IF(CLIENTE[[#This Row],[RUC]]="","Ingrese N° de RUC",VLOOKUP(CLIENTE[[#This Row],[RUC]],RUCS[],2,FALSE)))</f>
        <v>Solo Boleta</v>
      </c>
      <c r="G94" s="7" t="s">
        <v>21</v>
      </c>
      <c r="H94" s="8" t="s">
        <v>77</v>
      </c>
      <c r="I94" s="25">
        <v>50</v>
      </c>
      <c r="J94" s="8" t="s">
        <v>1990</v>
      </c>
      <c r="K94" s="8"/>
    </row>
    <row r="95" spans="1:11" x14ac:dyDescent="0.25">
      <c r="A95" s="7" t="s">
        <v>245</v>
      </c>
      <c r="B95" s="8" t="s">
        <v>270</v>
      </c>
      <c r="C95" s="8" t="s">
        <v>18</v>
      </c>
      <c r="E95" s="7" t="s">
        <v>72</v>
      </c>
      <c r="F95" s="27" t="str">
        <f>IF(CLIENTE[[#This Row],[RUC]]="No","Solo Boleta",IF(CLIENTE[[#This Row],[RUC]]="","Ingrese N° de RUC",VLOOKUP(CLIENTE[[#This Row],[RUC]],RUCS[],2,FALSE)))</f>
        <v>Solo Boleta</v>
      </c>
      <c r="G95" s="7" t="s">
        <v>29</v>
      </c>
      <c r="H95" s="8" t="s">
        <v>78</v>
      </c>
      <c r="I95" s="25">
        <v>140</v>
      </c>
      <c r="J95" s="8" t="s">
        <v>1990</v>
      </c>
      <c r="K95" s="8"/>
    </row>
    <row r="96" spans="1:11" x14ac:dyDescent="0.25">
      <c r="A96" s="7" t="s">
        <v>246</v>
      </c>
      <c r="B96" s="8" t="s">
        <v>271</v>
      </c>
      <c r="C96" s="8" t="s">
        <v>17</v>
      </c>
      <c r="E96" s="7" t="s">
        <v>72</v>
      </c>
      <c r="F96" s="27" t="str">
        <f>IF(CLIENTE[[#This Row],[RUC]]="No","Solo Boleta",IF(CLIENTE[[#This Row],[RUC]]="","Ingrese N° de RUC",VLOOKUP(CLIENTE[[#This Row],[RUC]],RUCS[],2,FALSE)))</f>
        <v>Solo Boleta</v>
      </c>
      <c r="G96" s="7" t="s">
        <v>46</v>
      </c>
      <c r="H96" s="8" t="s">
        <v>77</v>
      </c>
      <c r="I96" s="25">
        <v>95</v>
      </c>
      <c r="J96" s="8" t="s">
        <v>1990</v>
      </c>
      <c r="K96" s="8"/>
    </row>
    <row r="97" spans="1:11" x14ac:dyDescent="0.25">
      <c r="A97" s="7" t="s">
        <v>272</v>
      </c>
      <c r="B97" s="8" t="s">
        <v>273</v>
      </c>
      <c r="C97" s="8" t="s">
        <v>17</v>
      </c>
      <c r="E97" s="7" t="s">
        <v>940</v>
      </c>
      <c r="F97" s="27" t="str">
        <f>IF(CLIENTE[[#This Row],[RUC]]="No","Solo Boleta",IF(CLIENTE[[#This Row],[RUC]]="","Ingrese N° de RUC",VLOOKUP(CLIENTE[[#This Row],[RUC]],RUCS[],2,FALSE)))</f>
        <v>UNIVERSIDAD INCA GARCILASO DE LA VEGA</v>
      </c>
      <c r="G97" s="7" t="s">
        <v>27</v>
      </c>
      <c r="H97" s="8" t="s">
        <v>77</v>
      </c>
      <c r="I97" s="25">
        <v>140</v>
      </c>
      <c r="J97" s="8" t="s">
        <v>1990</v>
      </c>
      <c r="K97" s="8"/>
    </row>
    <row r="98" spans="1:11" x14ac:dyDescent="0.25">
      <c r="A98" s="7" t="s">
        <v>274</v>
      </c>
      <c r="B98" s="8" t="s">
        <v>275</v>
      </c>
      <c r="C98" s="8" t="s">
        <v>18</v>
      </c>
      <c r="E98" s="7" t="s">
        <v>72</v>
      </c>
      <c r="F98" s="27" t="str">
        <f>IF(CLIENTE[[#This Row],[RUC]]="No","Solo Boleta",IF(CLIENTE[[#This Row],[RUC]]="","Ingrese N° de RUC",VLOOKUP(CLIENTE[[#This Row],[RUC]],RUCS[],2,FALSE)))</f>
        <v>Solo Boleta</v>
      </c>
      <c r="G98" s="7" t="s">
        <v>39</v>
      </c>
      <c r="H98" s="8" t="s">
        <v>77</v>
      </c>
      <c r="I98" s="25">
        <v>140</v>
      </c>
      <c r="J98" s="8" t="s">
        <v>1990</v>
      </c>
      <c r="K98" s="8"/>
    </row>
    <row r="99" spans="1:11" x14ac:dyDescent="0.25">
      <c r="A99" s="7" t="s">
        <v>276</v>
      </c>
      <c r="B99" s="8" t="s">
        <v>277</v>
      </c>
      <c r="C99" s="8" t="s">
        <v>17</v>
      </c>
      <c r="E99" s="7" t="s">
        <v>72</v>
      </c>
      <c r="F99" s="27" t="str">
        <f>IF(CLIENTE[[#This Row],[RUC]]="No","Solo Boleta",IF(CLIENTE[[#This Row],[RUC]]="","Ingrese N° de RUC",VLOOKUP(CLIENTE[[#This Row],[RUC]],RUCS[],2,FALSE)))</f>
        <v>Solo Boleta</v>
      </c>
      <c r="G99" s="7" t="s">
        <v>40</v>
      </c>
      <c r="H99" s="8" t="s">
        <v>79</v>
      </c>
      <c r="I99" s="25">
        <v>140</v>
      </c>
      <c r="J99" s="8" t="s">
        <v>1990</v>
      </c>
      <c r="K99" s="8"/>
    </row>
    <row r="100" spans="1:11" x14ac:dyDescent="0.25">
      <c r="A100" s="7" t="s">
        <v>278</v>
      </c>
      <c r="B100" s="8" t="s">
        <v>279</v>
      </c>
      <c r="C100" s="8" t="s">
        <v>17</v>
      </c>
      <c r="E100" s="7" t="s">
        <v>72</v>
      </c>
      <c r="F100" s="27" t="str">
        <f>IF(CLIENTE[[#This Row],[RUC]]="No","Solo Boleta",IF(CLIENTE[[#This Row],[RUC]]="","Ingrese N° de RUC",VLOOKUP(CLIENTE[[#This Row],[RUC]],RUCS[],2,FALSE)))</f>
        <v>Solo Boleta</v>
      </c>
      <c r="G100" s="7" t="s">
        <v>34</v>
      </c>
      <c r="H100" s="8" t="s">
        <v>77</v>
      </c>
      <c r="I100" s="25">
        <v>70</v>
      </c>
      <c r="J100" s="8" t="s">
        <v>1990</v>
      </c>
      <c r="K100" s="8"/>
    </row>
    <row r="101" spans="1:11" x14ac:dyDescent="0.25">
      <c r="A101" s="7" t="s">
        <v>280</v>
      </c>
      <c r="B101" s="8" t="s">
        <v>281</v>
      </c>
      <c r="C101" s="8" t="s">
        <v>17</v>
      </c>
      <c r="E101" s="7" t="s">
        <v>72</v>
      </c>
      <c r="F101" s="27" t="str">
        <f>IF(CLIENTE[[#This Row],[RUC]]="No","Solo Boleta",IF(CLIENTE[[#This Row],[RUC]]="","Ingrese N° de RUC",VLOOKUP(CLIENTE[[#This Row],[RUC]],RUCS[],2,FALSE)))</f>
        <v>Solo Boleta</v>
      </c>
      <c r="G101" s="7" t="s">
        <v>30</v>
      </c>
      <c r="H101" s="8" t="s">
        <v>78</v>
      </c>
      <c r="I101" s="25">
        <v>140</v>
      </c>
      <c r="J101" s="8" t="s">
        <v>1990</v>
      </c>
      <c r="K101" s="8"/>
    </row>
    <row r="102" spans="1:11" x14ac:dyDescent="0.25">
      <c r="A102" s="7" t="s">
        <v>282</v>
      </c>
      <c r="B102" s="8" t="s">
        <v>283</v>
      </c>
      <c r="C102" s="8" t="s">
        <v>17</v>
      </c>
      <c r="E102" s="7" t="s">
        <v>937</v>
      </c>
      <c r="F102" s="27" t="str">
        <f>IF(CLIENTE[[#This Row],[RUC]]="No","Solo Boleta",IF(CLIENTE[[#This Row],[RUC]]="","Ingrese N° de RUC",VLOOKUP(CLIENTE[[#This Row],[RUC]],RUCS[],2,FALSE)))</f>
        <v>LA TROMPETA FINAL DE DIOS</v>
      </c>
      <c r="G102" s="7" t="s">
        <v>20</v>
      </c>
      <c r="H102" s="8" t="s">
        <v>78</v>
      </c>
      <c r="I102" s="25">
        <v>130</v>
      </c>
      <c r="J102" s="8" t="s">
        <v>1990</v>
      </c>
      <c r="K102" s="8"/>
    </row>
    <row r="103" spans="1:11" x14ac:dyDescent="0.25">
      <c r="A103" s="7" t="s">
        <v>284</v>
      </c>
      <c r="B103" s="8" t="s">
        <v>285</v>
      </c>
      <c r="C103" s="8" t="s">
        <v>17</v>
      </c>
      <c r="E103" s="7" t="s">
        <v>72</v>
      </c>
      <c r="F103" s="27" t="str">
        <f>IF(CLIENTE[[#This Row],[RUC]]="No","Solo Boleta",IF(CLIENTE[[#This Row],[RUC]]="","Ingrese N° de RUC",VLOOKUP(CLIENTE[[#This Row],[RUC]],RUCS[],2,FALSE)))</f>
        <v>Solo Boleta</v>
      </c>
      <c r="G103" s="7" t="s">
        <v>32</v>
      </c>
      <c r="H103" s="8" t="s">
        <v>77</v>
      </c>
      <c r="I103" s="25">
        <v>70</v>
      </c>
      <c r="J103" s="8" t="s">
        <v>1990</v>
      </c>
      <c r="K103" s="8"/>
    </row>
    <row r="104" spans="1:11" x14ac:dyDescent="0.25">
      <c r="A104" s="7" t="s">
        <v>286</v>
      </c>
      <c r="B104" s="8" t="s">
        <v>287</v>
      </c>
      <c r="C104" s="8" t="s">
        <v>18</v>
      </c>
      <c r="E104" s="7" t="s">
        <v>72</v>
      </c>
      <c r="F104" s="27" t="str">
        <f>IF(CLIENTE[[#This Row],[RUC]]="No","Solo Boleta",IF(CLIENTE[[#This Row],[RUC]]="","Ingrese N° de RUC",VLOOKUP(CLIENTE[[#This Row],[RUC]],RUCS[],2,FALSE)))</f>
        <v>Solo Boleta</v>
      </c>
      <c r="G104" s="7" t="s">
        <v>38</v>
      </c>
      <c r="H104" s="8" t="s">
        <v>77</v>
      </c>
      <c r="I104" s="25">
        <v>150</v>
      </c>
      <c r="J104" s="8" t="s">
        <v>1990</v>
      </c>
      <c r="K104" s="8"/>
    </row>
    <row r="105" spans="1:11" x14ac:dyDescent="0.25">
      <c r="A105" s="7" t="s">
        <v>135</v>
      </c>
      <c r="B105" s="8" t="s">
        <v>288</v>
      </c>
      <c r="C105" s="8" t="s">
        <v>17</v>
      </c>
      <c r="E105" s="7" t="s">
        <v>828</v>
      </c>
      <c r="F105" s="27" t="str">
        <f>IF(CLIENTE[[#This Row],[RUC]]="No","Solo Boleta",IF(CLIENTE[[#This Row],[RUC]]="","Ingrese N° de RUC",VLOOKUP(CLIENTE[[#This Row],[RUC]],RUCS[],2,FALSE)))</f>
        <v>MARFE SOLUCIONES INTEGRALES S. A. C.</v>
      </c>
      <c r="G105" s="7" t="s">
        <v>23</v>
      </c>
      <c r="H105" s="8" t="s">
        <v>77</v>
      </c>
      <c r="I105" s="25">
        <v>50</v>
      </c>
      <c r="J105" s="8" t="s">
        <v>1990</v>
      </c>
      <c r="K105" s="8"/>
    </row>
    <row r="106" spans="1:11" x14ac:dyDescent="0.25">
      <c r="A106" s="7" t="s">
        <v>289</v>
      </c>
      <c r="B106" s="8" t="s">
        <v>290</v>
      </c>
      <c r="C106" s="8" t="s">
        <v>17</v>
      </c>
      <c r="E106" s="7" t="s">
        <v>828</v>
      </c>
      <c r="F106" s="27" t="str">
        <f>IF(CLIENTE[[#This Row],[RUC]]="No","Solo Boleta",IF(CLIENTE[[#This Row],[RUC]]="","Ingrese N° de RUC",VLOOKUP(CLIENTE[[#This Row],[RUC]],RUCS[],2,FALSE)))</f>
        <v>MARFE SOLUCIONES INTEGRALES S. A. C.</v>
      </c>
      <c r="G106" s="7" t="s">
        <v>24</v>
      </c>
      <c r="H106" s="8" t="s">
        <v>77</v>
      </c>
      <c r="I106" s="25">
        <v>65</v>
      </c>
      <c r="J106" s="8" t="s">
        <v>1990</v>
      </c>
      <c r="K106" s="8"/>
    </row>
    <row r="107" spans="1:11" x14ac:dyDescent="0.25">
      <c r="A107" s="7" t="s">
        <v>291</v>
      </c>
      <c r="B107" s="8" t="s">
        <v>292</v>
      </c>
      <c r="C107" s="8" t="s">
        <v>17</v>
      </c>
      <c r="E107" s="7" t="s">
        <v>828</v>
      </c>
      <c r="F107" s="27" t="str">
        <f>IF(CLIENTE[[#This Row],[RUC]]="No","Solo Boleta",IF(CLIENTE[[#This Row],[RUC]]="","Ingrese N° de RUC",VLOOKUP(CLIENTE[[#This Row],[RUC]],RUCS[],2,FALSE)))</f>
        <v>MARFE SOLUCIONES INTEGRALES S. A. C.</v>
      </c>
      <c r="G107" s="7" t="s">
        <v>22</v>
      </c>
      <c r="H107" s="8" t="s">
        <v>77</v>
      </c>
      <c r="I107" s="25">
        <v>65</v>
      </c>
      <c r="J107" s="8" t="s">
        <v>1990</v>
      </c>
      <c r="K107" s="8"/>
    </row>
    <row r="108" spans="1:11" x14ac:dyDescent="0.25">
      <c r="A108" s="7" t="s">
        <v>293</v>
      </c>
      <c r="B108" s="8" t="s">
        <v>294</v>
      </c>
      <c r="C108" s="8" t="s">
        <v>17</v>
      </c>
      <c r="E108" s="7" t="s">
        <v>946</v>
      </c>
      <c r="F108" s="27" t="str">
        <f>IF(CLIENTE[[#This Row],[RUC]]="No","Solo Boleta",IF(CLIENTE[[#This Row],[RUC]]="","Ingrese N° de RUC",VLOOKUP(CLIENTE[[#This Row],[RUC]],RUCS[],2,FALSE)))</f>
        <v>ANGLO AMERICAN PERU S.A.</v>
      </c>
      <c r="G108" s="7" t="s">
        <v>39</v>
      </c>
      <c r="H108" s="8" t="s">
        <v>77</v>
      </c>
      <c r="I108" s="25">
        <v>95</v>
      </c>
      <c r="J108" s="8" t="s">
        <v>1990</v>
      </c>
      <c r="K108" s="8"/>
    </row>
    <row r="109" spans="1:11" x14ac:dyDescent="0.25">
      <c r="A109" s="7" t="s">
        <v>295</v>
      </c>
      <c r="B109" s="8" t="s">
        <v>296</v>
      </c>
      <c r="C109" s="8" t="s">
        <v>17</v>
      </c>
      <c r="E109" s="7" t="s">
        <v>946</v>
      </c>
      <c r="F109" s="27" t="str">
        <f>IF(CLIENTE[[#This Row],[RUC]]="No","Solo Boleta",IF(CLIENTE[[#This Row],[RUC]]="","Ingrese N° de RUC",VLOOKUP(CLIENTE[[#This Row],[RUC]],RUCS[],2,FALSE)))</f>
        <v>ANGLO AMERICAN PERU S.A.</v>
      </c>
      <c r="G109" s="7" t="s">
        <v>27</v>
      </c>
      <c r="H109" s="8" t="s">
        <v>77</v>
      </c>
      <c r="I109" s="25">
        <v>95</v>
      </c>
      <c r="J109" s="8" t="s">
        <v>1990</v>
      </c>
      <c r="K109" s="8"/>
    </row>
    <row r="110" spans="1:11" x14ac:dyDescent="0.25">
      <c r="A110" s="7" t="s">
        <v>297</v>
      </c>
      <c r="B110" s="8" t="s">
        <v>298</v>
      </c>
      <c r="C110" s="8" t="s">
        <v>17</v>
      </c>
      <c r="E110" s="7" t="s">
        <v>946</v>
      </c>
      <c r="F110" s="27" t="str">
        <f>IF(CLIENTE[[#This Row],[RUC]]="No","Solo Boleta",IF(CLIENTE[[#This Row],[RUC]]="","Ingrese N° de RUC",VLOOKUP(CLIENTE[[#This Row],[RUC]],RUCS[],2,FALSE)))</f>
        <v>ANGLO AMERICAN PERU S.A.</v>
      </c>
      <c r="G110" s="7" t="s">
        <v>34</v>
      </c>
      <c r="H110" s="8" t="s">
        <v>77</v>
      </c>
      <c r="I110" s="25">
        <v>95</v>
      </c>
      <c r="J110" s="8" t="s">
        <v>1990</v>
      </c>
      <c r="K110" s="8"/>
    </row>
    <row r="111" spans="1:11" x14ac:dyDescent="0.25">
      <c r="A111" s="7" t="s">
        <v>299</v>
      </c>
      <c r="B111" s="8" t="s">
        <v>300</v>
      </c>
      <c r="C111" s="8" t="s">
        <v>17</v>
      </c>
      <c r="E111" s="7" t="s">
        <v>946</v>
      </c>
      <c r="F111" s="27" t="str">
        <f>IF(CLIENTE[[#This Row],[RUC]]="No","Solo Boleta",IF(CLIENTE[[#This Row],[RUC]]="","Ingrese N° de RUC",VLOOKUP(CLIENTE[[#This Row],[RUC]],RUCS[],2,FALSE)))</f>
        <v>ANGLO AMERICAN PERU S.A.</v>
      </c>
      <c r="G111" s="7" t="s">
        <v>35</v>
      </c>
      <c r="H111" s="8" t="s">
        <v>77</v>
      </c>
      <c r="I111" s="25">
        <v>95</v>
      </c>
      <c r="J111" s="8" t="s">
        <v>1990</v>
      </c>
      <c r="K111" s="8"/>
    </row>
    <row r="112" spans="1:11" x14ac:dyDescent="0.25">
      <c r="A112" s="7" t="s">
        <v>301</v>
      </c>
      <c r="B112" s="8" t="s">
        <v>302</v>
      </c>
      <c r="C112" s="8" t="s">
        <v>17</v>
      </c>
      <c r="E112" s="7" t="s">
        <v>950</v>
      </c>
      <c r="F112" s="27" t="str">
        <f>IF(CLIENTE[[#This Row],[RUC]]="No","Solo Boleta",IF(CLIENTE[[#This Row],[RUC]]="","Ingrese N° de RUC",VLOOKUP(CLIENTE[[#This Row],[RUC]],RUCS[],2,FALSE)))</f>
        <v>NESTLE PERU S.A.</v>
      </c>
      <c r="G112" s="7" t="s">
        <v>39</v>
      </c>
      <c r="H112" s="8" t="s">
        <v>77</v>
      </c>
      <c r="I112" s="25">
        <v>100</v>
      </c>
      <c r="J112" s="8" t="s">
        <v>1990</v>
      </c>
      <c r="K112" s="8"/>
    </row>
    <row r="113" spans="1:11" x14ac:dyDescent="0.25">
      <c r="A113" s="7" t="s">
        <v>304</v>
      </c>
      <c r="B113" s="8" t="s">
        <v>305</v>
      </c>
      <c r="C113" s="8" t="s">
        <v>17</v>
      </c>
      <c r="E113" s="7" t="s">
        <v>861</v>
      </c>
      <c r="F113" s="27" t="str">
        <f>IF(CLIENTE[[#This Row],[RUC]]="No","Solo Boleta",IF(CLIENTE[[#This Row],[RUC]]="","Ingrese N° de RUC",VLOOKUP(CLIENTE[[#This Row],[RUC]],RUCS[],2,FALSE)))</f>
        <v>PEZ DE EXPORTACION S.A.C.</v>
      </c>
      <c r="G113" s="7" t="s">
        <v>27</v>
      </c>
      <c r="H113" s="8" t="s">
        <v>77</v>
      </c>
      <c r="I113" s="25">
        <v>125</v>
      </c>
      <c r="J113" s="8" t="s">
        <v>1990</v>
      </c>
      <c r="K113" s="8"/>
    </row>
    <row r="114" spans="1:11" x14ac:dyDescent="0.25">
      <c r="A114" s="7" t="s">
        <v>306</v>
      </c>
      <c r="B114" s="8" t="s">
        <v>307</v>
      </c>
      <c r="C114" s="8" t="s">
        <v>17</v>
      </c>
      <c r="E114" s="7" t="s">
        <v>861</v>
      </c>
      <c r="F114" s="27" t="str">
        <f>IF(CLIENTE[[#This Row],[RUC]]="No","Solo Boleta",IF(CLIENTE[[#This Row],[RUC]]="","Ingrese N° de RUC",VLOOKUP(CLIENTE[[#This Row],[RUC]],RUCS[],2,FALSE)))</f>
        <v>PEZ DE EXPORTACION S.A.C.</v>
      </c>
      <c r="G114" s="7" t="s">
        <v>34</v>
      </c>
      <c r="H114" s="8" t="s">
        <v>77</v>
      </c>
      <c r="I114" s="25">
        <v>125</v>
      </c>
      <c r="J114" s="8" t="s">
        <v>1990</v>
      </c>
      <c r="K114" s="8"/>
    </row>
    <row r="115" spans="1:11" x14ac:dyDescent="0.25">
      <c r="A115" s="7" t="s">
        <v>309</v>
      </c>
      <c r="B115" s="8" t="s">
        <v>310</v>
      </c>
      <c r="C115" s="8" t="s">
        <v>17</v>
      </c>
      <c r="E115" s="7" t="s">
        <v>951</v>
      </c>
      <c r="F115" s="27" t="str">
        <f>IF(CLIENTE[[#This Row],[RUC]]="No","Solo Boleta",IF(CLIENTE[[#This Row],[RUC]]="","Ingrese N° de RUC",VLOOKUP(CLIENTE[[#This Row],[RUC]],RUCS[],2,FALSE)))</f>
        <v>GENERAL CONTROL GROUP SOCIEDAD ANONIMA CERRADA</v>
      </c>
      <c r="G115" s="7" t="s">
        <v>26</v>
      </c>
      <c r="H115" s="8" t="s">
        <v>77</v>
      </c>
      <c r="I115" s="25">
        <v>80</v>
      </c>
      <c r="J115" s="8" t="s">
        <v>1990</v>
      </c>
      <c r="K115" s="8"/>
    </row>
    <row r="116" spans="1:11" x14ac:dyDescent="0.25">
      <c r="A116" s="13" t="s">
        <v>311</v>
      </c>
      <c r="B116" s="14" t="s">
        <v>312</v>
      </c>
      <c r="C116" s="8" t="s">
        <v>17</v>
      </c>
      <c r="E116" s="22" t="s">
        <v>948</v>
      </c>
      <c r="F116" s="27" t="str">
        <f>IF(CLIENTE[[#This Row],[RUC]]="No","Solo Boleta",IF(CLIENTE[[#This Row],[RUC]]="","Ingrese N° de RUC",VLOOKUP(CLIENTE[[#This Row],[RUC]],RUCS[],2,FALSE)))</f>
        <v>CAMPOSOL S.A.</v>
      </c>
      <c r="G116" s="7" t="s">
        <v>22</v>
      </c>
      <c r="H116" s="8" t="s">
        <v>1143</v>
      </c>
      <c r="I116" s="25">
        <v>60</v>
      </c>
      <c r="J116" s="8" t="s">
        <v>1990</v>
      </c>
      <c r="K116" s="8"/>
    </row>
    <row r="117" spans="1:11" x14ac:dyDescent="0.25">
      <c r="A117" s="15" t="s">
        <v>314</v>
      </c>
      <c r="B117" s="14" t="s">
        <v>315</v>
      </c>
      <c r="C117" s="16" t="s">
        <v>17</v>
      </c>
      <c r="D117" s="16"/>
      <c r="E117" s="22" t="s">
        <v>949</v>
      </c>
      <c r="F117" s="27" t="str">
        <f>IF(CLIENTE[[#This Row],[RUC]]="No","Solo Boleta",IF(CLIENTE[[#This Row],[RUC]]="","Ingrese N° de RUC",VLOOKUP(CLIENTE[[#This Row],[RUC]],RUCS[],2,FALSE)))</f>
        <v>SEGURSAT S.A.C.</v>
      </c>
      <c r="G117" s="7" t="s">
        <v>24</v>
      </c>
      <c r="H117" s="8" t="s">
        <v>77</v>
      </c>
      <c r="I117" s="25">
        <v>60</v>
      </c>
      <c r="J117" s="8" t="s">
        <v>1990</v>
      </c>
      <c r="K117" s="8"/>
    </row>
    <row r="118" spans="1:11" x14ac:dyDescent="0.25">
      <c r="A118" s="15" t="s">
        <v>316</v>
      </c>
      <c r="B118" s="14" t="s">
        <v>317</v>
      </c>
      <c r="C118" s="16" t="s">
        <v>17</v>
      </c>
      <c r="D118" s="16"/>
      <c r="E118" s="22" t="s">
        <v>949</v>
      </c>
      <c r="F118" s="27" t="str">
        <f>IF(CLIENTE[[#This Row],[RUC]]="No","Solo Boleta",IF(CLIENTE[[#This Row],[RUC]]="","Ingrese N° de RUC",VLOOKUP(CLIENTE[[#This Row],[RUC]],RUCS[],2,FALSE)))</f>
        <v>SEGURSAT S.A.C.</v>
      </c>
      <c r="G118" s="7" t="s">
        <v>25</v>
      </c>
      <c r="H118" s="8" t="s">
        <v>77</v>
      </c>
      <c r="I118" s="25">
        <v>60</v>
      </c>
      <c r="J118" s="8" t="s">
        <v>1990</v>
      </c>
      <c r="K118" s="8"/>
    </row>
    <row r="119" spans="1:11" x14ac:dyDescent="0.25">
      <c r="A119" s="7" t="s">
        <v>319</v>
      </c>
      <c r="B119" s="8" t="s">
        <v>320</v>
      </c>
      <c r="C119" s="8" t="s">
        <v>17</v>
      </c>
      <c r="E119" s="7" t="s">
        <v>72</v>
      </c>
      <c r="F119" s="27" t="str">
        <f>IF(CLIENTE[[#This Row],[RUC]]="No","Solo Boleta",IF(CLIENTE[[#This Row],[RUC]]="","Ingrese N° de RUC",VLOOKUP(CLIENTE[[#This Row],[RUC]],RUCS[],2,FALSE)))</f>
        <v>Solo Boleta</v>
      </c>
      <c r="G119" s="7" t="s">
        <v>28</v>
      </c>
      <c r="H119" s="8" t="s">
        <v>79</v>
      </c>
      <c r="I119" s="25">
        <v>110</v>
      </c>
      <c r="J119" s="8" t="s">
        <v>1990</v>
      </c>
      <c r="K119" s="8"/>
    </row>
    <row r="120" spans="1:11" x14ac:dyDescent="0.25">
      <c r="A120" s="7" t="s">
        <v>321</v>
      </c>
      <c r="B120" s="8" t="s">
        <v>322</v>
      </c>
      <c r="C120" s="8" t="s">
        <v>17</v>
      </c>
      <c r="E120" s="7" t="s">
        <v>72</v>
      </c>
      <c r="F120" s="27" t="str">
        <f>IF(CLIENTE[[#This Row],[RUC]]="No","Solo Boleta",IF(CLIENTE[[#This Row],[RUC]]="","Ingrese N° de RUC",VLOOKUP(CLIENTE[[#This Row],[RUC]],RUCS[],2,FALSE)))</f>
        <v>Solo Boleta</v>
      </c>
      <c r="G120" s="7" t="s">
        <v>25</v>
      </c>
      <c r="H120" s="8" t="s">
        <v>77</v>
      </c>
      <c r="I120" s="25">
        <v>65</v>
      </c>
      <c r="J120" s="8" t="s">
        <v>1990</v>
      </c>
      <c r="K120" s="8"/>
    </row>
    <row r="121" spans="1:11" x14ac:dyDescent="0.25">
      <c r="A121" s="7" t="s">
        <v>323</v>
      </c>
      <c r="B121" s="8" t="s">
        <v>457</v>
      </c>
      <c r="C121" s="8" t="s">
        <v>17</v>
      </c>
      <c r="E121" s="7" t="s">
        <v>72</v>
      </c>
      <c r="F121" s="27" t="str">
        <f>IF(CLIENTE[[#This Row],[RUC]]="No","Solo Boleta",IF(CLIENTE[[#This Row],[RUC]]="","Ingrese N° de RUC",VLOOKUP(CLIENTE[[#This Row],[RUC]],RUCS[],2,FALSE)))</f>
        <v>Solo Boleta</v>
      </c>
      <c r="G121" s="7" t="s">
        <v>25</v>
      </c>
      <c r="H121" s="8" t="s">
        <v>77</v>
      </c>
      <c r="I121" s="25">
        <v>70</v>
      </c>
      <c r="J121" s="8" t="s">
        <v>1990</v>
      </c>
      <c r="K121" s="8"/>
    </row>
    <row r="122" spans="1:11" x14ac:dyDescent="0.25">
      <c r="A122" s="7" t="s">
        <v>324</v>
      </c>
      <c r="B122" s="8" t="s">
        <v>325</v>
      </c>
      <c r="C122" s="8" t="s">
        <v>17</v>
      </c>
      <c r="E122" s="7" t="s">
        <v>72</v>
      </c>
      <c r="F122" s="27" t="str">
        <f>IF(CLIENTE[[#This Row],[RUC]]="No","Solo Boleta",IF(CLIENTE[[#This Row],[RUC]]="","Ingrese N° de RUC",VLOOKUP(CLIENTE[[#This Row],[RUC]],RUCS[],2,FALSE)))</f>
        <v>Solo Boleta</v>
      </c>
      <c r="G122" s="7" t="s">
        <v>26</v>
      </c>
      <c r="H122" s="8" t="s">
        <v>79</v>
      </c>
      <c r="I122" s="25">
        <v>85</v>
      </c>
      <c r="J122" s="8" t="s">
        <v>1990</v>
      </c>
      <c r="K122" s="8"/>
    </row>
    <row r="123" spans="1:11" x14ac:dyDescent="0.25">
      <c r="A123" s="7" t="s">
        <v>326</v>
      </c>
      <c r="B123" s="8" t="s">
        <v>327</v>
      </c>
      <c r="C123" s="8" t="s">
        <v>17</v>
      </c>
      <c r="E123" s="7" t="s">
        <v>834</v>
      </c>
      <c r="F123" s="27" t="str">
        <f>IF(CLIENTE[[#This Row],[RUC]]="No","Solo Boleta",IF(CLIENTE[[#This Row],[RUC]]="","Ingrese N° de RUC",VLOOKUP(CLIENTE[[#This Row],[RUC]],RUCS[],2,FALSE)))</f>
        <v>INSTITUTO GEOFISICO DEL PERU</v>
      </c>
      <c r="G123" s="7" t="s">
        <v>34</v>
      </c>
      <c r="H123" s="8" t="s">
        <v>77</v>
      </c>
      <c r="I123" s="25">
        <v>95</v>
      </c>
      <c r="J123" s="8" t="s">
        <v>1990</v>
      </c>
      <c r="K123" s="8"/>
    </row>
    <row r="124" spans="1:11" x14ac:dyDescent="0.25">
      <c r="A124" s="7" t="s">
        <v>328</v>
      </c>
      <c r="B124" s="8" t="s">
        <v>329</v>
      </c>
      <c r="C124" s="8" t="s">
        <v>17</v>
      </c>
      <c r="E124" s="7" t="s">
        <v>834</v>
      </c>
      <c r="F124" s="27" t="str">
        <f>IF(CLIENTE[[#This Row],[RUC]]="No","Solo Boleta",IF(CLIENTE[[#This Row],[RUC]]="","Ingrese N° de RUC",VLOOKUP(CLIENTE[[#This Row],[RUC]],RUCS[],2,FALSE)))</f>
        <v>INSTITUTO GEOFISICO DEL PERU</v>
      </c>
      <c r="G124" s="7" t="s">
        <v>35</v>
      </c>
      <c r="H124" s="8" t="s">
        <v>77</v>
      </c>
      <c r="I124" s="25">
        <v>95</v>
      </c>
      <c r="J124" s="8" t="s">
        <v>1990</v>
      </c>
      <c r="K124" s="8"/>
    </row>
    <row r="125" spans="1:11" x14ac:dyDescent="0.25">
      <c r="A125" s="7" t="s">
        <v>330</v>
      </c>
      <c r="B125" s="8" t="s">
        <v>331</v>
      </c>
      <c r="C125" s="8" t="s">
        <v>17</v>
      </c>
      <c r="D125" s="8" t="s">
        <v>683</v>
      </c>
      <c r="E125" s="7" t="s">
        <v>834</v>
      </c>
      <c r="F125" s="27" t="str">
        <f>IF(CLIENTE[[#This Row],[RUC]]="No","Solo Boleta",IF(CLIENTE[[#This Row],[RUC]]="","Ingrese N° de RUC",VLOOKUP(CLIENTE[[#This Row],[RUC]],RUCS[],2,FALSE)))</f>
        <v>INSTITUTO GEOFISICO DEL PERU</v>
      </c>
      <c r="G125" s="7" t="s">
        <v>35</v>
      </c>
      <c r="H125" s="8" t="s">
        <v>77</v>
      </c>
      <c r="I125" s="25">
        <v>95</v>
      </c>
      <c r="J125" s="8" t="s">
        <v>1990</v>
      </c>
      <c r="K125" s="8"/>
    </row>
    <row r="126" spans="1:11" x14ac:dyDescent="0.25">
      <c r="A126" s="7" t="s">
        <v>332</v>
      </c>
      <c r="B126" s="8" t="s">
        <v>333</v>
      </c>
      <c r="C126" s="8" t="s">
        <v>17</v>
      </c>
      <c r="E126" s="7" t="s">
        <v>897</v>
      </c>
      <c r="F126" s="27" t="str">
        <f>IF(CLIENTE[[#This Row],[RUC]]="No","Solo Boleta",IF(CLIENTE[[#This Row],[RUC]]="","Ingrese N° de RUC",VLOOKUP(CLIENTE[[#This Row],[RUC]],RUCS[],2,FALSE)))</f>
        <v>UNIMAQ S.A.</v>
      </c>
      <c r="G126" s="7" t="s">
        <v>25</v>
      </c>
      <c r="H126" s="8" t="s">
        <v>77</v>
      </c>
      <c r="I126" s="25">
        <v>70</v>
      </c>
      <c r="J126" s="8" t="s">
        <v>1990</v>
      </c>
      <c r="K126" s="8"/>
    </row>
    <row r="127" spans="1:11" x14ac:dyDescent="0.25">
      <c r="A127" s="7" t="s">
        <v>335</v>
      </c>
      <c r="B127" s="8" t="s">
        <v>336</v>
      </c>
      <c r="C127" s="8" t="s">
        <v>17</v>
      </c>
      <c r="E127" s="7" t="s">
        <v>864</v>
      </c>
      <c r="F127" s="27" t="str">
        <f>IF(CLIENTE[[#This Row],[RUC]]="No","Solo Boleta",IF(CLIENTE[[#This Row],[RUC]]="","Ingrese N° de RUC",VLOOKUP(CLIENTE[[#This Row],[RUC]],RUCS[],2,FALSE)))</f>
        <v>MAN DISEL &amp; TURBO PERU S.A.C.</v>
      </c>
      <c r="G127" s="7" t="s">
        <v>44</v>
      </c>
      <c r="H127" s="8" t="s">
        <v>77</v>
      </c>
      <c r="I127" s="25">
        <v>125</v>
      </c>
      <c r="J127" s="8" t="s">
        <v>1991</v>
      </c>
      <c r="K127" s="8"/>
    </row>
    <row r="128" spans="1:11" x14ac:dyDescent="0.25">
      <c r="A128" s="7" t="s">
        <v>467</v>
      </c>
      <c r="B128" s="8" t="s">
        <v>468</v>
      </c>
      <c r="C128" s="8" t="s">
        <v>17</v>
      </c>
      <c r="D128" s="8" t="s">
        <v>703</v>
      </c>
      <c r="E128" s="7" t="s">
        <v>953</v>
      </c>
      <c r="F128" s="27" t="str">
        <f>IF(CLIENTE[[#This Row],[RUC]]="No","Solo Boleta",IF(CLIENTE[[#This Row],[RUC]]="","Ingrese N° de RUC",VLOOKUP(CLIENTE[[#This Row],[RUC]],RUCS[],2,FALSE)))</f>
        <v>NORPERU AUTOMOTRIZ S.A.C.</v>
      </c>
      <c r="G128" s="7" t="s">
        <v>23</v>
      </c>
      <c r="H128" s="8" t="s">
        <v>77</v>
      </c>
      <c r="I128" s="25" t="s">
        <v>2027</v>
      </c>
      <c r="J128" s="8" t="s">
        <v>1991</v>
      </c>
      <c r="K128" s="8"/>
    </row>
    <row r="129" spans="1:11" x14ac:dyDescent="0.25">
      <c r="A129" s="7" t="s">
        <v>338</v>
      </c>
      <c r="B129" s="8" t="s">
        <v>339</v>
      </c>
      <c r="C129" s="8" t="s">
        <v>17</v>
      </c>
      <c r="D129" s="8" t="s">
        <v>703</v>
      </c>
      <c r="E129" s="7" t="s">
        <v>897</v>
      </c>
      <c r="F129" s="27" t="str">
        <f>IF(CLIENTE[[#This Row],[RUC]]="No","Solo Boleta",IF(CLIENTE[[#This Row],[RUC]]="","Ingrese N° de RUC",VLOOKUP(CLIENTE[[#This Row],[RUC]],RUCS[],2,FALSE)))</f>
        <v>UNIMAQ S.A.</v>
      </c>
      <c r="G129" s="7" t="s">
        <v>24</v>
      </c>
      <c r="H129" s="8" t="s">
        <v>77</v>
      </c>
      <c r="I129" s="25">
        <v>70</v>
      </c>
      <c r="J129" s="8" t="s">
        <v>1990</v>
      </c>
      <c r="K129" s="8"/>
    </row>
    <row r="130" spans="1:11" x14ac:dyDescent="0.25">
      <c r="A130" s="7" t="s">
        <v>340</v>
      </c>
      <c r="B130" s="8" t="s">
        <v>341</v>
      </c>
      <c r="C130" s="8" t="s">
        <v>17</v>
      </c>
      <c r="E130" s="7" t="s">
        <v>72</v>
      </c>
      <c r="F130" s="27" t="str">
        <f>IF(CLIENTE[[#This Row],[RUC]]="No","Solo Boleta",IF(CLIENTE[[#This Row],[RUC]]="","Ingrese N° de RUC",VLOOKUP(CLIENTE[[#This Row],[RUC]],RUCS[],2,FALSE)))</f>
        <v>Solo Boleta</v>
      </c>
      <c r="G130" s="7" t="s">
        <v>22</v>
      </c>
      <c r="H130" s="8" t="s">
        <v>77</v>
      </c>
      <c r="I130" s="25">
        <v>70</v>
      </c>
      <c r="J130" s="8" t="s">
        <v>1990</v>
      </c>
      <c r="K130" s="8"/>
    </row>
    <row r="131" spans="1:11" x14ac:dyDescent="0.25">
      <c r="A131" s="7" t="s">
        <v>342</v>
      </c>
      <c r="B131" s="8" t="s">
        <v>343</v>
      </c>
      <c r="C131" s="8" t="s">
        <v>18</v>
      </c>
      <c r="E131" s="7" t="s">
        <v>72</v>
      </c>
      <c r="F131" s="27" t="str">
        <f>IF(CLIENTE[[#This Row],[RUC]]="No","Solo Boleta",IF(CLIENTE[[#This Row],[RUC]]="","Ingrese N° de RUC",VLOOKUP(CLIENTE[[#This Row],[RUC]],RUCS[],2,FALSE)))</f>
        <v>Solo Boleta</v>
      </c>
      <c r="G131" s="7" t="s">
        <v>26</v>
      </c>
      <c r="H131" s="8" t="s">
        <v>77</v>
      </c>
      <c r="I131" s="25">
        <v>70</v>
      </c>
      <c r="J131" s="8" t="s">
        <v>1990</v>
      </c>
      <c r="K131" s="8"/>
    </row>
    <row r="132" spans="1:11" x14ac:dyDescent="0.25">
      <c r="A132" s="7" t="s">
        <v>112</v>
      </c>
      <c r="B132" s="8" t="s">
        <v>145</v>
      </c>
      <c r="C132" s="8" t="s">
        <v>17</v>
      </c>
      <c r="E132" s="7" t="s">
        <v>72</v>
      </c>
      <c r="F132" s="27" t="str">
        <f>IF(CLIENTE[[#This Row],[RUC]]="No","Solo Boleta",IF(CLIENTE[[#This Row],[RUC]]="","Ingrese N° de RUC",VLOOKUP(CLIENTE[[#This Row],[RUC]],RUCS[],2,FALSE)))</f>
        <v>Solo Boleta</v>
      </c>
      <c r="G132" s="7" t="s">
        <v>34</v>
      </c>
      <c r="H132" s="8" t="s">
        <v>77</v>
      </c>
      <c r="I132" s="25">
        <v>90</v>
      </c>
      <c r="J132" s="8" t="s">
        <v>1990</v>
      </c>
      <c r="K132" s="8"/>
    </row>
    <row r="133" spans="1:11" x14ac:dyDescent="0.25">
      <c r="A133" s="7" t="s">
        <v>344</v>
      </c>
      <c r="B133" s="8" t="s">
        <v>345</v>
      </c>
      <c r="C133" s="8" t="s">
        <v>17</v>
      </c>
      <c r="E133" s="7" t="s">
        <v>72</v>
      </c>
      <c r="F133" s="27" t="str">
        <f>IF(CLIENTE[[#This Row],[RUC]]="No","Solo Boleta",IF(CLIENTE[[#This Row],[RUC]]="","Ingrese N° de RUC",VLOOKUP(CLIENTE[[#This Row],[RUC]],RUCS[],2,FALSE)))</f>
        <v>Solo Boleta</v>
      </c>
      <c r="G133" s="7" t="s">
        <v>22</v>
      </c>
      <c r="H133" s="8" t="s">
        <v>77</v>
      </c>
      <c r="I133" s="25">
        <v>80</v>
      </c>
      <c r="J133" s="8" t="s">
        <v>1990</v>
      </c>
      <c r="K133" s="8"/>
    </row>
    <row r="134" spans="1:11" x14ac:dyDescent="0.25">
      <c r="A134" s="7" t="s">
        <v>209</v>
      </c>
      <c r="B134" s="8" t="s">
        <v>346</v>
      </c>
      <c r="C134" s="8" t="s">
        <v>18</v>
      </c>
      <c r="D134" s="8" t="s">
        <v>683</v>
      </c>
      <c r="E134" s="7" t="s">
        <v>72</v>
      </c>
      <c r="F134" s="27" t="str">
        <f>IF(CLIENTE[[#This Row],[RUC]]="No","Solo Boleta",IF(CLIENTE[[#This Row],[RUC]]="","Ingrese N° de RUC",VLOOKUP(CLIENTE[[#This Row],[RUC]],RUCS[],2,FALSE)))</f>
        <v>Solo Boleta</v>
      </c>
      <c r="G134" s="7" t="s">
        <v>24</v>
      </c>
      <c r="H134" s="8" t="s">
        <v>77</v>
      </c>
      <c r="I134" s="25">
        <v>60</v>
      </c>
      <c r="J134" s="8" t="s">
        <v>1990</v>
      </c>
      <c r="K134" s="8"/>
    </row>
    <row r="135" spans="1:11" x14ac:dyDescent="0.25">
      <c r="A135" s="7" t="s">
        <v>347</v>
      </c>
      <c r="B135" s="8" t="s">
        <v>348</v>
      </c>
      <c r="C135" s="8" t="s">
        <v>17</v>
      </c>
      <c r="D135" s="8" t="s">
        <v>683</v>
      </c>
      <c r="E135" s="7" t="s">
        <v>72</v>
      </c>
      <c r="F135" s="27" t="str">
        <f>IF(CLIENTE[[#This Row],[RUC]]="No","Solo Boleta",IF(CLIENTE[[#This Row],[RUC]]="","Ingrese N° de RUC",VLOOKUP(CLIENTE[[#This Row],[RUC]],RUCS[],2,FALSE)))</f>
        <v>Solo Boleta</v>
      </c>
      <c r="G135" s="7" t="s">
        <v>41</v>
      </c>
      <c r="H135" s="8" t="s">
        <v>78</v>
      </c>
      <c r="I135" s="25">
        <v>150</v>
      </c>
      <c r="J135" s="8" t="s">
        <v>1990</v>
      </c>
      <c r="K135" s="8"/>
    </row>
    <row r="136" spans="1:11" x14ac:dyDescent="0.25">
      <c r="A136" s="7" t="s">
        <v>350</v>
      </c>
      <c r="B136" s="8" t="s">
        <v>351</v>
      </c>
      <c r="C136" s="8" t="s">
        <v>17</v>
      </c>
      <c r="E136" s="7" t="s">
        <v>863</v>
      </c>
      <c r="F136" s="27" t="str">
        <f>IF(CLIENTE[[#This Row],[RUC]]="No","Solo Boleta",IF(CLIENTE[[#This Row],[RUC]]="","Ingrese N° de RUC",VLOOKUP(CLIENTE[[#This Row],[RUC]],RUCS[],2,FALSE)))</f>
        <v>RV SERVICE E.I.R.L.</v>
      </c>
      <c r="G136" s="7" t="s">
        <v>23</v>
      </c>
      <c r="H136" s="8" t="s">
        <v>77</v>
      </c>
      <c r="I136" s="25">
        <v>60</v>
      </c>
      <c r="J136" s="8" t="s">
        <v>1990</v>
      </c>
      <c r="K136" s="8"/>
    </row>
    <row r="137" spans="1:11" x14ac:dyDescent="0.25">
      <c r="A137" s="7" t="s">
        <v>352</v>
      </c>
      <c r="B137" s="8" t="s">
        <v>353</v>
      </c>
      <c r="C137" s="8" t="s">
        <v>17</v>
      </c>
      <c r="E137" s="7" t="s">
        <v>954</v>
      </c>
      <c r="F137" s="27" t="str">
        <f>IF(CLIENTE[[#This Row],[RUC]]="No","Solo Boleta",IF(CLIENTE[[#This Row],[RUC]]="","Ingrese N° de RUC",VLOOKUP(CLIENTE[[#This Row],[RUC]],RUCS[],2,FALSE)))</f>
        <v>SULLAIR DEL PACIFICO S.A.C.</v>
      </c>
      <c r="G137" s="7" t="s">
        <v>25</v>
      </c>
      <c r="H137" s="8" t="s">
        <v>77</v>
      </c>
      <c r="I137" s="25">
        <v>65</v>
      </c>
      <c r="J137" s="8" t="s">
        <v>1990</v>
      </c>
      <c r="K137" s="8"/>
    </row>
    <row r="138" spans="1:11" x14ac:dyDescent="0.25">
      <c r="A138" s="7" t="s">
        <v>360</v>
      </c>
      <c r="B138" s="8" t="s">
        <v>361</v>
      </c>
      <c r="C138" s="8" t="s">
        <v>17</v>
      </c>
      <c r="E138" s="7" t="s">
        <v>72</v>
      </c>
      <c r="F138" s="27" t="str">
        <f>IF(CLIENTE[[#This Row],[RUC]]="No","Solo Boleta",IF(CLIENTE[[#This Row],[RUC]]="","Ingrese N° de RUC",VLOOKUP(CLIENTE[[#This Row],[RUC]],RUCS[],2,FALSE)))</f>
        <v>Solo Boleta</v>
      </c>
      <c r="G138" s="7" t="s">
        <v>31</v>
      </c>
      <c r="H138" s="8" t="s">
        <v>78</v>
      </c>
      <c r="I138" s="25">
        <v>165</v>
      </c>
      <c r="J138" s="8" t="s">
        <v>1990</v>
      </c>
      <c r="K138" s="8"/>
    </row>
    <row r="139" spans="1:11" x14ac:dyDescent="0.25">
      <c r="A139" s="7" t="s">
        <v>362</v>
      </c>
      <c r="B139" s="8" t="s">
        <v>363</v>
      </c>
      <c r="C139" s="8" t="s">
        <v>17</v>
      </c>
      <c r="D139" s="8" t="s">
        <v>683</v>
      </c>
      <c r="E139" s="7" t="s">
        <v>887</v>
      </c>
      <c r="F139" s="27" t="str">
        <f>IF(CLIENTE[[#This Row],[RUC]]="No","Solo Boleta",IF(CLIENTE[[#This Row],[RUC]]="","Ingrese N° de RUC",VLOOKUP(CLIENTE[[#This Row],[RUC]],RUCS[],2,FALSE)))</f>
        <v>NATURAL PROTEIN TECHNOLOGIES S.A.C</v>
      </c>
      <c r="G139" s="7" t="s">
        <v>25</v>
      </c>
      <c r="H139" s="8" t="s">
        <v>77</v>
      </c>
      <c r="I139" s="25" t="s">
        <v>1893</v>
      </c>
      <c r="J139" s="8" t="s">
        <v>1991</v>
      </c>
      <c r="K139" s="8"/>
    </row>
    <row r="140" spans="1:11" x14ac:dyDescent="0.25">
      <c r="A140" s="7" t="s">
        <v>364</v>
      </c>
      <c r="B140" s="8" t="s">
        <v>365</v>
      </c>
      <c r="C140" s="8" t="s">
        <v>18</v>
      </c>
      <c r="E140" s="7" t="s">
        <v>950</v>
      </c>
      <c r="F140" s="27" t="str">
        <f>IF(CLIENTE[[#This Row],[RUC]]="No","Solo Boleta",IF(CLIENTE[[#This Row],[RUC]]="","Ingrese N° de RUC",VLOOKUP(CLIENTE[[#This Row],[RUC]],RUCS[],2,FALSE)))</f>
        <v>NESTLE PERU S.A.</v>
      </c>
      <c r="G140" s="7" t="s">
        <v>48</v>
      </c>
      <c r="H140" s="8" t="s">
        <v>77</v>
      </c>
      <c r="I140" s="25">
        <v>100</v>
      </c>
      <c r="J140" s="8" t="s">
        <v>1990</v>
      </c>
      <c r="K140" s="8"/>
    </row>
    <row r="141" spans="1:11" x14ac:dyDescent="0.25">
      <c r="A141" s="7" t="s">
        <v>366</v>
      </c>
      <c r="B141" s="8" t="s">
        <v>367</v>
      </c>
      <c r="C141" s="8" t="s">
        <v>17</v>
      </c>
      <c r="E141" s="7" t="s">
        <v>897</v>
      </c>
      <c r="F141" s="27" t="str">
        <f>IF(CLIENTE[[#This Row],[RUC]]="No","Solo Boleta",IF(CLIENTE[[#This Row],[RUC]]="","Ingrese N° de RUC",VLOOKUP(CLIENTE[[#This Row],[RUC]],RUCS[],2,FALSE)))</f>
        <v>UNIMAQ S.A.</v>
      </c>
      <c r="G141" s="7" t="s">
        <v>34</v>
      </c>
      <c r="H141" s="8" t="s">
        <v>77</v>
      </c>
      <c r="I141" s="25">
        <v>100</v>
      </c>
      <c r="J141" s="8" t="s">
        <v>1990</v>
      </c>
      <c r="K141" s="8"/>
    </row>
    <row r="142" spans="1:11" x14ac:dyDescent="0.25">
      <c r="A142" s="13" t="s">
        <v>370</v>
      </c>
      <c r="B142" s="8" t="s">
        <v>371</v>
      </c>
      <c r="C142" s="8" t="s">
        <v>17</v>
      </c>
      <c r="E142" s="7" t="s">
        <v>816</v>
      </c>
      <c r="F142" s="27" t="str">
        <f>IF(CLIENTE[[#This Row],[RUC]]="No","Solo Boleta",IF(CLIENTE[[#This Row],[RUC]]="","Ingrese N° de RUC",VLOOKUP(CLIENTE[[#This Row],[RUC]],RUCS[],2,FALSE)))</f>
        <v>PURATOS PERU S. A.</v>
      </c>
      <c r="G142" s="7" t="s">
        <v>46</v>
      </c>
      <c r="H142" s="8" t="s">
        <v>77</v>
      </c>
      <c r="I142" s="25">
        <v>105</v>
      </c>
      <c r="J142" s="8" t="s">
        <v>1990</v>
      </c>
      <c r="K142" s="8"/>
    </row>
    <row r="143" spans="1:11" x14ac:dyDescent="0.25">
      <c r="A143" s="7" t="s">
        <v>372</v>
      </c>
      <c r="B143" s="8" t="s">
        <v>373</v>
      </c>
      <c r="C143" s="8" t="s">
        <v>17</v>
      </c>
      <c r="E143" s="7" t="s">
        <v>956</v>
      </c>
      <c r="F143" s="27" t="str">
        <f>IF(CLIENTE[[#This Row],[RUC]]="No","Solo Boleta",IF(CLIENTE[[#This Row],[RUC]]="","Ingrese N° de RUC",VLOOKUP(CLIENTE[[#This Row],[RUC]],RUCS[],2,FALSE)))</f>
        <v>BANCO FALABELLA PERU S.A.</v>
      </c>
      <c r="G143" s="7" t="s">
        <v>23</v>
      </c>
      <c r="H143" s="8" t="s">
        <v>77</v>
      </c>
      <c r="I143" s="25">
        <v>60</v>
      </c>
      <c r="J143" s="8" t="s">
        <v>1990</v>
      </c>
      <c r="K143" s="8"/>
    </row>
    <row r="144" spans="1:11" x14ac:dyDescent="0.25">
      <c r="A144" s="7" t="s">
        <v>374</v>
      </c>
      <c r="B144" s="8" t="s">
        <v>375</v>
      </c>
      <c r="C144" s="8" t="s">
        <v>17</v>
      </c>
      <c r="E144" s="7" t="s">
        <v>863</v>
      </c>
      <c r="F144" s="27" t="str">
        <f>IF(CLIENTE[[#This Row],[RUC]]="No","Solo Boleta",IF(CLIENTE[[#This Row],[RUC]]="","Ingrese N° de RUC",VLOOKUP(CLIENTE[[#This Row],[RUC]],RUCS[],2,FALSE)))</f>
        <v>RV SERVICE E.I.R.L.</v>
      </c>
      <c r="G144" s="7" t="s">
        <v>22</v>
      </c>
      <c r="H144" s="8" t="s">
        <v>77</v>
      </c>
      <c r="I144" s="25">
        <v>60</v>
      </c>
      <c r="J144" s="8" t="s">
        <v>1990</v>
      </c>
      <c r="K144" s="8"/>
    </row>
    <row r="145" spans="1:11" x14ac:dyDescent="0.25">
      <c r="A145" s="7" t="s">
        <v>376</v>
      </c>
      <c r="B145" s="8" t="s">
        <v>377</v>
      </c>
      <c r="C145" s="8" t="s">
        <v>17</v>
      </c>
      <c r="E145" s="7" t="s">
        <v>863</v>
      </c>
      <c r="F145" s="27" t="str">
        <f>IF(CLIENTE[[#This Row],[RUC]]="No","Solo Boleta",IF(CLIENTE[[#This Row],[RUC]]="","Ingrese N° de RUC",VLOOKUP(CLIENTE[[#This Row],[RUC]],RUCS[],2,FALSE)))</f>
        <v>RV SERVICE E.I.R.L.</v>
      </c>
      <c r="G145" s="7" t="s">
        <v>26</v>
      </c>
      <c r="H145" s="8" t="s">
        <v>77</v>
      </c>
      <c r="I145" s="25">
        <v>60</v>
      </c>
      <c r="J145" s="8" t="s">
        <v>1990</v>
      </c>
      <c r="K145" s="8"/>
    </row>
    <row r="146" spans="1:11" x14ac:dyDescent="0.25">
      <c r="A146" s="7" t="s">
        <v>380</v>
      </c>
      <c r="B146" s="8" t="s">
        <v>381</v>
      </c>
      <c r="C146" s="8" t="s">
        <v>17</v>
      </c>
      <c r="D146" s="8" t="s">
        <v>683</v>
      </c>
      <c r="E146" s="7" t="s">
        <v>72</v>
      </c>
      <c r="F146" s="27" t="str">
        <f>IF(CLIENTE[[#This Row],[RUC]]="No","Solo Boleta",IF(CLIENTE[[#This Row],[RUC]]="","Ingrese N° de RUC",VLOOKUP(CLIENTE[[#This Row],[RUC]],RUCS[],2,FALSE)))</f>
        <v>Solo Boleta</v>
      </c>
      <c r="G146" s="7" t="s">
        <v>39</v>
      </c>
      <c r="H146" s="8" t="s">
        <v>79</v>
      </c>
      <c r="I146" s="25">
        <v>140</v>
      </c>
      <c r="J146" s="8" t="s">
        <v>1990</v>
      </c>
      <c r="K146" s="8"/>
    </row>
    <row r="147" spans="1:11" x14ac:dyDescent="0.25">
      <c r="A147" s="13" t="s">
        <v>378</v>
      </c>
      <c r="B147" s="8" t="s">
        <v>379</v>
      </c>
      <c r="C147" s="8" t="s">
        <v>17</v>
      </c>
      <c r="E147" s="7" t="s">
        <v>72</v>
      </c>
      <c r="F147" s="27" t="str">
        <f>IF(CLIENTE[[#This Row],[RUC]]="No","Solo Boleta",IF(CLIENTE[[#This Row],[RUC]]="","Ingrese N° de RUC",VLOOKUP(CLIENTE[[#This Row],[RUC]],RUCS[],2,FALSE)))</f>
        <v>Solo Boleta</v>
      </c>
      <c r="G147" s="7" t="s">
        <v>30</v>
      </c>
      <c r="H147" s="8" t="s">
        <v>772</v>
      </c>
      <c r="I147" s="25">
        <v>140</v>
      </c>
      <c r="J147" s="8" t="s">
        <v>1990</v>
      </c>
      <c r="K147" s="8"/>
    </row>
    <row r="148" spans="1:11" x14ac:dyDescent="0.25">
      <c r="A148" s="13" t="s">
        <v>368</v>
      </c>
      <c r="B148" s="8" t="s">
        <v>369</v>
      </c>
      <c r="C148" s="8" t="s">
        <v>18</v>
      </c>
      <c r="E148" s="7" t="s">
        <v>72</v>
      </c>
      <c r="F148" s="27" t="str">
        <f>IF(CLIENTE[[#This Row],[RUC]]="No","Solo Boleta",IF(CLIENTE[[#This Row],[RUC]]="","Ingrese N° de RUC",VLOOKUP(CLIENTE[[#This Row],[RUC]],RUCS[],2,FALSE)))</f>
        <v>Solo Boleta</v>
      </c>
      <c r="G148" s="7" t="s">
        <v>30</v>
      </c>
      <c r="H148" s="8" t="s">
        <v>78</v>
      </c>
      <c r="I148" s="25">
        <v>135</v>
      </c>
      <c r="J148" s="8" t="s">
        <v>1990</v>
      </c>
      <c r="K148" s="8"/>
    </row>
    <row r="149" spans="1:11" x14ac:dyDescent="0.25">
      <c r="A149" s="13" t="s">
        <v>358</v>
      </c>
      <c r="B149" s="8" t="s">
        <v>355</v>
      </c>
      <c r="C149" s="8" t="s">
        <v>17</v>
      </c>
      <c r="D149" s="8" t="s">
        <v>683</v>
      </c>
      <c r="E149" s="7" t="s">
        <v>864</v>
      </c>
      <c r="F149" s="27" t="str">
        <f>IF(CLIENTE[[#This Row],[RUC]]="No","Solo Boleta",IF(CLIENTE[[#This Row],[RUC]]="","Ingrese N° de RUC",VLOOKUP(CLIENTE[[#This Row],[RUC]],RUCS[],2,FALSE)))</f>
        <v>MAN DISEL &amp; TURBO PERU S.A.C.</v>
      </c>
      <c r="G149" s="7" t="s">
        <v>27</v>
      </c>
      <c r="H149" s="8" t="s">
        <v>80</v>
      </c>
      <c r="I149" s="25">
        <v>125</v>
      </c>
      <c r="J149" s="8" t="s">
        <v>1991</v>
      </c>
      <c r="K149" s="8"/>
    </row>
    <row r="150" spans="1:11" x14ac:dyDescent="0.25">
      <c r="A150" s="13" t="s">
        <v>356</v>
      </c>
      <c r="B150" s="8" t="s">
        <v>357</v>
      </c>
      <c r="C150" s="8" t="s">
        <v>17</v>
      </c>
      <c r="D150" s="8" t="s">
        <v>683</v>
      </c>
      <c r="E150" s="7" t="s">
        <v>955</v>
      </c>
      <c r="F150" s="27" t="str">
        <f>IF(CLIENTE[[#This Row],[RUC]]="No","Solo Boleta",IF(CLIENTE[[#This Row],[RUC]]="","Ingrese N° de RUC",VLOOKUP(CLIENTE[[#This Row],[RUC]],RUCS[],2,FALSE)))</f>
        <v>PENTARAMA EL PACIFICO S.A.</v>
      </c>
      <c r="G150" s="7" t="s">
        <v>28</v>
      </c>
      <c r="H150" s="8" t="s">
        <v>77</v>
      </c>
      <c r="I150" s="25">
        <v>85</v>
      </c>
      <c r="J150" s="8" t="s">
        <v>1990</v>
      </c>
      <c r="K150" s="8"/>
    </row>
    <row r="151" spans="1:11" x14ac:dyDescent="0.25">
      <c r="A151" s="13" t="s">
        <v>255</v>
      </c>
      <c r="B151" s="8" t="s">
        <v>256</v>
      </c>
      <c r="C151" s="8" t="s">
        <v>17</v>
      </c>
      <c r="E151" s="7" t="s">
        <v>72</v>
      </c>
      <c r="F151" s="27" t="str">
        <f>IF(CLIENTE[[#This Row],[RUC]]="No","Solo Boleta",IF(CLIENTE[[#This Row],[RUC]]="","Ingrese N° de RUC",VLOOKUP(CLIENTE[[#This Row],[RUC]],RUCS[],2,FALSE)))</f>
        <v>Solo Boleta</v>
      </c>
      <c r="G151" s="7" t="s">
        <v>24</v>
      </c>
      <c r="H151" s="8" t="s">
        <v>1143</v>
      </c>
      <c r="I151" s="25">
        <v>70</v>
      </c>
      <c r="J151" s="8" t="s">
        <v>1990</v>
      </c>
      <c r="K151" s="8"/>
    </row>
    <row r="152" spans="1:11" x14ac:dyDescent="0.25">
      <c r="A152" s="13" t="s">
        <v>247</v>
      </c>
      <c r="B152" s="8" t="s">
        <v>248</v>
      </c>
      <c r="C152" s="8" t="s">
        <v>17</v>
      </c>
      <c r="E152" s="7" t="s">
        <v>72</v>
      </c>
      <c r="F152" s="27" t="str">
        <f>IF(CLIENTE[[#This Row],[RUC]]="No","Solo Boleta",IF(CLIENTE[[#This Row],[RUC]]="","Ingrese N° de RUC",VLOOKUP(CLIENTE[[#This Row],[RUC]],RUCS[],2,FALSE)))</f>
        <v>Solo Boleta</v>
      </c>
      <c r="G152" s="7" t="s">
        <v>35</v>
      </c>
      <c r="H152" s="8" t="s">
        <v>79</v>
      </c>
      <c r="I152" s="25" t="s">
        <v>1144</v>
      </c>
      <c r="J152" s="8" t="s">
        <v>1990</v>
      </c>
      <c r="K152" s="8"/>
    </row>
    <row r="153" spans="1:11" x14ac:dyDescent="0.25">
      <c r="A153" s="13" t="s">
        <v>249</v>
      </c>
      <c r="B153" s="8" t="s">
        <v>250</v>
      </c>
      <c r="C153" s="8" t="s">
        <v>18</v>
      </c>
      <c r="E153" s="7" t="s">
        <v>72</v>
      </c>
      <c r="F153" s="27" t="str">
        <f>IF(CLIENTE[[#This Row],[RUC]]="No","Solo Boleta",IF(CLIENTE[[#This Row],[RUC]]="","Ingrese N° de RUC",VLOOKUP(CLIENTE[[#This Row],[RUC]],RUCS[],2,FALSE)))</f>
        <v>Solo Boleta</v>
      </c>
      <c r="G153" s="7" t="s">
        <v>36</v>
      </c>
      <c r="H153" s="8" t="s">
        <v>1143</v>
      </c>
      <c r="I153" s="25">
        <v>70</v>
      </c>
      <c r="J153" s="8" t="s">
        <v>1990</v>
      </c>
      <c r="K153" s="8"/>
    </row>
    <row r="154" spans="1:11" x14ac:dyDescent="0.25">
      <c r="A154" s="13" t="s">
        <v>252</v>
      </c>
      <c r="B154" s="8" t="s">
        <v>251</v>
      </c>
      <c r="C154" s="8" t="s">
        <v>18</v>
      </c>
      <c r="E154" s="7" t="s">
        <v>72</v>
      </c>
      <c r="F154" s="27" t="str">
        <f>IF(CLIENTE[[#This Row],[RUC]]="No","Solo Boleta",IF(CLIENTE[[#This Row],[RUC]]="","Ingrese N° de RUC",VLOOKUP(CLIENTE[[#This Row],[RUC]],RUCS[],2,FALSE)))</f>
        <v>Solo Boleta</v>
      </c>
      <c r="G154" s="7" t="s">
        <v>23</v>
      </c>
      <c r="H154" s="8" t="s">
        <v>1143</v>
      </c>
      <c r="I154" s="25">
        <v>70</v>
      </c>
      <c r="J154" s="8" t="s">
        <v>1990</v>
      </c>
      <c r="K154" s="8"/>
    </row>
    <row r="155" spans="1:11" x14ac:dyDescent="0.25">
      <c r="A155" s="13" t="s">
        <v>253</v>
      </c>
      <c r="B155" s="8" t="s">
        <v>254</v>
      </c>
      <c r="C155" s="8" t="s">
        <v>17</v>
      </c>
      <c r="E155" s="7" t="s">
        <v>72</v>
      </c>
      <c r="F155" s="27" t="str">
        <f>IF(CLIENTE[[#This Row],[RUC]]="No","Solo Boleta",IF(CLIENTE[[#This Row],[RUC]]="","Ingrese N° de RUC",VLOOKUP(CLIENTE[[#This Row],[RUC]],RUCS[],2,FALSE)))</f>
        <v>Solo Boleta</v>
      </c>
      <c r="G155" s="7" t="s">
        <v>28</v>
      </c>
      <c r="H155" s="8" t="s">
        <v>1143</v>
      </c>
      <c r="I155" s="25">
        <v>70</v>
      </c>
      <c r="J155" s="8" t="s">
        <v>1990</v>
      </c>
      <c r="K155" s="8"/>
    </row>
    <row r="156" spans="1:11" x14ac:dyDescent="0.25">
      <c r="A156" s="7" t="s">
        <v>383</v>
      </c>
      <c r="B156" s="8" t="s">
        <v>384</v>
      </c>
      <c r="C156" s="8" t="s">
        <v>17</v>
      </c>
      <c r="E156" s="7" t="s">
        <v>957</v>
      </c>
      <c r="F156" s="27" t="str">
        <f>IF(CLIENTE[[#This Row],[RUC]]="No","Solo Boleta",IF(CLIENTE[[#This Row],[RUC]]="","Ingrese N° de RUC",VLOOKUP(CLIENTE[[#This Row],[RUC]],RUCS[],2,FALSE)))</f>
        <v>LINDE GAS PERU S.A.</v>
      </c>
      <c r="G156" s="7" t="s">
        <v>40</v>
      </c>
      <c r="H156" s="8" t="s">
        <v>77</v>
      </c>
      <c r="I156" s="25">
        <v>100</v>
      </c>
      <c r="J156" s="8" t="s">
        <v>1990</v>
      </c>
      <c r="K156" s="8"/>
    </row>
    <row r="157" spans="1:11" x14ac:dyDescent="0.25">
      <c r="A157" s="7" t="s">
        <v>385</v>
      </c>
      <c r="B157" s="8" t="s">
        <v>386</v>
      </c>
      <c r="C157" s="8" t="s">
        <v>18</v>
      </c>
      <c r="E157" s="7" t="s">
        <v>72</v>
      </c>
      <c r="F157" s="27" t="str">
        <f>IF(CLIENTE[[#This Row],[RUC]]="No","Solo Boleta",IF(CLIENTE[[#This Row],[RUC]]="","Ingrese N° de RUC",VLOOKUP(CLIENTE[[#This Row],[RUC]],RUCS[],2,FALSE)))</f>
        <v>Solo Boleta</v>
      </c>
      <c r="G157" s="7" t="s">
        <v>23</v>
      </c>
      <c r="H157" s="8" t="s">
        <v>77</v>
      </c>
      <c r="I157" s="25">
        <v>70</v>
      </c>
      <c r="J157" s="8" t="s">
        <v>1990</v>
      </c>
      <c r="K157" s="8"/>
    </row>
    <row r="158" spans="1:11" x14ac:dyDescent="0.25">
      <c r="A158" s="7" t="s">
        <v>387</v>
      </c>
      <c r="B158" s="8" t="s">
        <v>388</v>
      </c>
      <c r="C158" s="8" t="s">
        <v>18</v>
      </c>
      <c r="E158" s="7" t="s">
        <v>72</v>
      </c>
      <c r="F158" s="27" t="str">
        <f>IF(CLIENTE[[#This Row],[RUC]]="No","Solo Boleta",IF(CLIENTE[[#This Row],[RUC]]="","Ingrese N° de RUC",VLOOKUP(CLIENTE[[#This Row],[RUC]],RUCS[],2,FALSE)))</f>
        <v>Solo Boleta</v>
      </c>
      <c r="G158" s="7" t="s">
        <v>28</v>
      </c>
      <c r="H158" s="8" t="s">
        <v>79</v>
      </c>
      <c r="I158" s="25">
        <v>110</v>
      </c>
      <c r="J158" s="8" t="s">
        <v>1990</v>
      </c>
      <c r="K158" s="8"/>
    </row>
    <row r="159" spans="1:11" x14ac:dyDescent="0.25">
      <c r="A159" s="7" t="s">
        <v>408</v>
      </c>
      <c r="B159" s="8" t="s">
        <v>409</v>
      </c>
      <c r="C159" s="8" t="s">
        <v>17</v>
      </c>
      <c r="D159" s="8" t="s">
        <v>683</v>
      </c>
      <c r="E159" s="7" t="s">
        <v>72</v>
      </c>
      <c r="F159" s="27" t="str">
        <f>IF(CLIENTE[[#This Row],[RUC]]="No","Solo Boleta",IF(CLIENTE[[#This Row],[RUC]]="","Ingrese N° de RUC",VLOOKUP(CLIENTE[[#This Row],[RUC]],RUCS[],2,FALSE)))</f>
        <v>Solo Boleta</v>
      </c>
      <c r="G159" s="7" t="s">
        <v>36</v>
      </c>
      <c r="H159" s="8" t="s">
        <v>77</v>
      </c>
      <c r="I159" s="25">
        <v>90</v>
      </c>
      <c r="J159" s="8" t="s">
        <v>1990</v>
      </c>
      <c r="K159" s="8"/>
    </row>
    <row r="160" spans="1:11" x14ac:dyDescent="0.25">
      <c r="A160" s="7" t="s">
        <v>410</v>
      </c>
      <c r="B160" s="8" t="s">
        <v>411</v>
      </c>
      <c r="C160" s="8" t="s">
        <v>17</v>
      </c>
      <c r="E160" s="7" t="s">
        <v>72</v>
      </c>
      <c r="F160" s="27" t="str">
        <f>IF(CLIENTE[[#This Row],[RUC]]="No","Solo Boleta",IF(CLIENTE[[#This Row],[RUC]]="","Ingrese N° de RUC",VLOOKUP(CLIENTE[[#This Row],[RUC]],RUCS[],2,FALSE)))</f>
        <v>Solo Boleta</v>
      </c>
      <c r="G160" s="7" t="s">
        <v>37</v>
      </c>
      <c r="H160" s="8" t="s">
        <v>77</v>
      </c>
      <c r="I160" s="25">
        <v>90</v>
      </c>
      <c r="J160" s="8" t="s">
        <v>1990</v>
      </c>
      <c r="K160" s="8"/>
    </row>
    <row r="161" spans="1:11" x14ac:dyDescent="0.25">
      <c r="A161" s="7" t="s">
        <v>412</v>
      </c>
      <c r="B161" s="8" t="s">
        <v>413</v>
      </c>
      <c r="C161" s="8" t="s">
        <v>17</v>
      </c>
      <c r="E161" s="7" t="s">
        <v>960</v>
      </c>
      <c r="F161" s="27" t="str">
        <f>IF(CLIENTE[[#This Row],[RUC]]="No","Solo Boleta",IF(CLIENTE[[#This Row],[RUC]]="","Ingrese N° de RUC",VLOOKUP(CLIENTE[[#This Row],[RUC]],RUCS[],2,FALSE)))</f>
        <v>MINERTEC S.R.L.</v>
      </c>
      <c r="G161" s="7" t="s">
        <v>39</v>
      </c>
      <c r="H161" s="8" t="s">
        <v>77</v>
      </c>
      <c r="I161" s="25">
        <v>90</v>
      </c>
      <c r="J161" s="8" t="s">
        <v>1990</v>
      </c>
      <c r="K161" s="8"/>
    </row>
    <row r="162" spans="1:11" x14ac:dyDescent="0.25">
      <c r="A162" s="7" t="s">
        <v>414</v>
      </c>
      <c r="B162" s="8" t="s">
        <v>415</v>
      </c>
      <c r="C162" s="8" t="s">
        <v>17</v>
      </c>
      <c r="E162" s="7" t="s">
        <v>72</v>
      </c>
      <c r="F162" s="27" t="str">
        <f>IF(CLIENTE[[#This Row],[RUC]]="No","Solo Boleta",IF(CLIENTE[[#This Row],[RUC]]="","Ingrese N° de RUC",VLOOKUP(CLIENTE[[#This Row],[RUC]],RUCS[],2,FALSE)))</f>
        <v>Solo Boleta</v>
      </c>
      <c r="G162" s="7" t="s">
        <v>46</v>
      </c>
      <c r="H162" s="8" t="s">
        <v>77</v>
      </c>
      <c r="I162" s="25">
        <v>90</v>
      </c>
      <c r="J162" s="8" t="s">
        <v>1990</v>
      </c>
      <c r="K162" s="8"/>
    </row>
    <row r="163" spans="1:11" x14ac:dyDescent="0.25">
      <c r="A163" s="7" t="s">
        <v>416</v>
      </c>
      <c r="B163" s="8" t="s">
        <v>417</v>
      </c>
      <c r="C163" s="8" t="s">
        <v>17</v>
      </c>
      <c r="E163" s="7" t="s">
        <v>72</v>
      </c>
      <c r="F163" s="27" t="str">
        <f>IF(CLIENTE[[#This Row],[RUC]]="No","Solo Boleta",IF(CLIENTE[[#This Row],[RUC]]="","Ingrese N° de RUC",VLOOKUP(CLIENTE[[#This Row],[RUC]],RUCS[],2,FALSE)))</f>
        <v>Solo Boleta</v>
      </c>
      <c r="G163" s="7" t="s">
        <v>47</v>
      </c>
      <c r="H163" s="8" t="s">
        <v>77</v>
      </c>
      <c r="I163" s="25">
        <v>90</v>
      </c>
      <c r="J163" s="8" t="s">
        <v>1990</v>
      </c>
      <c r="K163" s="8"/>
    </row>
    <row r="164" spans="1:11" x14ac:dyDescent="0.25">
      <c r="A164" s="7" t="s">
        <v>418</v>
      </c>
      <c r="B164" s="8" t="s">
        <v>419</v>
      </c>
      <c r="C164" s="8" t="s">
        <v>17</v>
      </c>
      <c r="E164" s="7" t="s">
        <v>962</v>
      </c>
      <c r="F164" s="27" t="str">
        <f>IF(CLIENTE[[#This Row],[RUC]]="No","Solo Boleta",IF(CLIENTE[[#This Row],[RUC]]="","Ingrese N° de RUC",VLOOKUP(CLIENTE[[#This Row],[RUC]],RUCS[],2,FALSE)))</f>
        <v>GUTIERREZ ENCINAS HANS FREDDY</v>
      </c>
      <c r="G164" s="7" t="s">
        <v>48</v>
      </c>
      <c r="H164" s="8" t="s">
        <v>77</v>
      </c>
      <c r="I164" s="25">
        <v>95</v>
      </c>
      <c r="J164" s="8" t="s">
        <v>1990</v>
      </c>
      <c r="K164" s="8"/>
    </row>
    <row r="165" spans="1:11" x14ac:dyDescent="0.25">
      <c r="A165" s="7" t="s">
        <v>420</v>
      </c>
      <c r="B165" s="8" t="s">
        <v>421</v>
      </c>
      <c r="C165" s="8" t="s">
        <v>18</v>
      </c>
      <c r="E165" s="7" t="s">
        <v>962</v>
      </c>
      <c r="F165" s="27" t="str">
        <f>IF(CLIENTE[[#This Row],[RUC]]="No","Solo Boleta",IF(CLIENTE[[#This Row],[RUC]]="","Ingrese N° de RUC",VLOOKUP(CLIENTE[[#This Row],[RUC]],RUCS[],2,FALSE)))</f>
        <v>GUTIERREZ ENCINAS HANS FREDDY</v>
      </c>
      <c r="G165" s="7" t="s">
        <v>30</v>
      </c>
      <c r="H165" s="8" t="s">
        <v>78</v>
      </c>
      <c r="I165" s="25">
        <v>130</v>
      </c>
      <c r="J165" s="8" t="s">
        <v>1990</v>
      </c>
      <c r="K165" s="8"/>
    </row>
    <row r="166" spans="1:11" x14ac:dyDescent="0.25">
      <c r="A166" s="7" t="s">
        <v>422</v>
      </c>
      <c r="B166" s="8" t="s">
        <v>423</v>
      </c>
      <c r="C166" s="8" t="s">
        <v>17</v>
      </c>
      <c r="E166" s="7" t="s">
        <v>962</v>
      </c>
      <c r="F166" s="27" t="str">
        <f>IF(CLIENTE[[#This Row],[RUC]]="No","Solo Boleta",IF(CLIENTE[[#This Row],[RUC]]="","Ingrese N° de RUC",VLOOKUP(CLIENTE[[#This Row],[RUC]],RUCS[],2,FALSE)))</f>
        <v>GUTIERREZ ENCINAS HANS FREDDY</v>
      </c>
      <c r="G166" s="7" t="s">
        <v>31</v>
      </c>
      <c r="H166" s="8" t="s">
        <v>78</v>
      </c>
      <c r="I166" s="25">
        <v>130</v>
      </c>
      <c r="J166" s="8" t="s">
        <v>1990</v>
      </c>
      <c r="K166" s="8"/>
    </row>
    <row r="167" spans="1:11" x14ac:dyDescent="0.25">
      <c r="A167" s="7" t="s">
        <v>424</v>
      </c>
      <c r="B167" s="8" t="s">
        <v>425</v>
      </c>
      <c r="C167" s="8" t="s">
        <v>17</v>
      </c>
      <c r="E167" s="7" t="s">
        <v>72</v>
      </c>
      <c r="F167" s="27" t="str">
        <f>IF(CLIENTE[[#This Row],[RUC]]="No","Solo Boleta",IF(CLIENTE[[#This Row],[RUC]]="","Ingrese N° de RUC",VLOOKUP(CLIENTE[[#This Row],[RUC]],RUCS[],2,FALSE)))</f>
        <v>Solo Boleta</v>
      </c>
      <c r="G167" s="7" t="s">
        <v>32</v>
      </c>
      <c r="H167" s="8" t="s">
        <v>79</v>
      </c>
      <c r="I167" s="25">
        <v>100</v>
      </c>
      <c r="J167" s="8" t="s">
        <v>1990</v>
      </c>
      <c r="K167" s="8"/>
    </row>
    <row r="168" spans="1:11" x14ac:dyDescent="0.25">
      <c r="A168" s="7" t="s">
        <v>426</v>
      </c>
      <c r="B168" s="8" t="s">
        <v>427</v>
      </c>
      <c r="C168" s="8" t="s">
        <v>17</v>
      </c>
      <c r="E168" s="7" t="s">
        <v>72</v>
      </c>
      <c r="F168" s="27" t="str">
        <f>IF(CLIENTE[[#This Row],[RUC]]="No","Solo Boleta",IF(CLIENTE[[#This Row],[RUC]]="","Ingrese N° de RUC",VLOOKUP(CLIENTE[[#This Row],[RUC]],RUCS[],2,FALSE)))</f>
        <v>Solo Boleta</v>
      </c>
      <c r="G168" s="7" t="s">
        <v>20</v>
      </c>
      <c r="H168" s="8" t="s">
        <v>78</v>
      </c>
      <c r="I168" s="25">
        <v>120</v>
      </c>
      <c r="J168" s="8" t="s">
        <v>1990</v>
      </c>
      <c r="K168" s="8"/>
    </row>
    <row r="169" spans="1:11" x14ac:dyDescent="0.25">
      <c r="A169" s="7" t="s">
        <v>429</v>
      </c>
      <c r="B169" s="8" t="s">
        <v>428</v>
      </c>
      <c r="C169" s="8" t="s">
        <v>18</v>
      </c>
      <c r="E169" s="7" t="s">
        <v>72</v>
      </c>
      <c r="F169" s="27" t="str">
        <f>IF(CLIENTE[[#This Row],[RUC]]="No","Solo Boleta",IF(CLIENTE[[#This Row],[RUC]]="","Ingrese N° de RUC",VLOOKUP(CLIENTE[[#This Row],[RUC]],RUCS[],2,FALSE)))</f>
        <v>Solo Boleta</v>
      </c>
      <c r="G169" s="7" t="s">
        <v>23</v>
      </c>
      <c r="H169" s="8" t="s">
        <v>77</v>
      </c>
      <c r="I169" s="25">
        <v>60</v>
      </c>
      <c r="J169" s="8" t="s">
        <v>1990</v>
      </c>
      <c r="K169" s="8"/>
    </row>
    <row r="170" spans="1:11" x14ac:dyDescent="0.25">
      <c r="A170" s="13" t="s">
        <v>430</v>
      </c>
      <c r="B170" s="8" t="s">
        <v>444</v>
      </c>
      <c r="C170" s="8" t="s">
        <v>17</v>
      </c>
      <c r="E170" s="7" t="s">
        <v>965</v>
      </c>
      <c r="F170" s="27" t="str">
        <f>IF(CLIENTE[[#This Row],[RUC]]="No","Solo Boleta",IF(CLIENTE[[#This Row],[RUC]]="","Ingrese N° de RUC",VLOOKUP(CLIENTE[[#This Row],[RUC]],RUCS[],2,FALSE)))</f>
        <v>CONZUMO GRAFICO S.A.C.</v>
      </c>
      <c r="G170" s="7" t="s">
        <v>40</v>
      </c>
      <c r="H170" s="8" t="s">
        <v>79</v>
      </c>
      <c r="I170" s="25">
        <v>120</v>
      </c>
      <c r="J170" s="8" t="s">
        <v>1990</v>
      </c>
      <c r="K170" s="8"/>
    </row>
    <row r="171" spans="1:11" x14ac:dyDescent="0.25">
      <c r="A171" s="13" t="s">
        <v>431</v>
      </c>
      <c r="B171" s="8" t="s">
        <v>432</v>
      </c>
      <c r="C171" s="8" t="s">
        <v>17</v>
      </c>
      <c r="F171" s="27" t="str">
        <f>IF(CLIENTE[[#This Row],[RUC]]="No","Solo Boleta",IF(CLIENTE[[#This Row],[RUC]]="","Ingrese N° de RUC",VLOOKUP(CLIENTE[[#This Row],[RUC]],RUCS[],2,FALSE)))</f>
        <v>Ingrese N° de RUC</v>
      </c>
      <c r="G171" s="7" t="s">
        <v>28</v>
      </c>
      <c r="H171" s="8" t="s">
        <v>77</v>
      </c>
      <c r="I171" s="25">
        <v>75</v>
      </c>
      <c r="J171" s="8" t="s">
        <v>1990</v>
      </c>
      <c r="K171" s="8"/>
    </row>
    <row r="172" spans="1:11" x14ac:dyDescent="0.25">
      <c r="A172" s="7" t="s">
        <v>434</v>
      </c>
      <c r="B172" s="8" t="s">
        <v>433</v>
      </c>
      <c r="C172" s="8" t="s">
        <v>17</v>
      </c>
      <c r="E172" s="7" t="s">
        <v>72</v>
      </c>
      <c r="F172" s="27" t="str">
        <f>IF(CLIENTE[[#This Row],[RUC]]="No","Solo Boleta",IF(CLIENTE[[#This Row],[RUC]]="","Ingrese N° de RUC",VLOOKUP(CLIENTE[[#This Row],[RUC]],RUCS[],2,FALSE)))</f>
        <v>Solo Boleta</v>
      </c>
      <c r="G172" s="7" t="s">
        <v>46</v>
      </c>
      <c r="H172" s="8" t="s">
        <v>77</v>
      </c>
      <c r="I172" s="25">
        <v>100</v>
      </c>
      <c r="J172" s="8" t="s">
        <v>1990</v>
      </c>
      <c r="K172" s="8"/>
    </row>
    <row r="173" spans="1:11" x14ac:dyDescent="0.25">
      <c r="A173" s="7" t="s">
        <v>435</v>
      </c>
      <c r="B173" s="8" t="s">
        <v>436</v>
      </c>
      <c r="C173" s="8" t="s">
        <v>17</v>
      </c>
      <c r="E173" s="1" t="s">
        <v>964</v>
      </c>
      <c r="F173" s="27" t="str">
        <f>IF(CLIENTE[[#This Row],[RUC]]="No","Solo Boleta",IF(CLIENTE[[#This Row],[RUC]]="","Ingrese N° de RUC",VLOOKUP(CLIENTE[[#This Row],[RUC]],RUCS[],2,FALSE)))</f>
        <v>GRUPO HECEB S.A.C.</v>
      </c>
      <c r="G173" s="7" t="s">
        <v>24</v>
      </c>
      <c r="H173" s="8" t="s">
        <v>77</v>
      </c>
      <c r="I173" s="25">
        <v>65</v>
      </c>
      <c r="J173" s="8" t="s">
        <v>1990</v>
      </c>
      <c r="K173" s="8"/>
    </row>
    <row r="174" spans="1:11" x14ac:dyDescent="0.25">
      <c r="A174" s="7" t="s">
        <v>438</v>
      </c>
      <c r="B174" s="8" t="s">
        <v>439</v>
      </c>
      <c r="C174" s="8" t="s">
        <v>17</v>
      </c>
      <c r="E174" s="1" t="s">
        <v>964</v>
      </c>
      <c r="F174" s="27" t="str">
        <f>IF(CLIENTE[[#This Row],[RUC]]="No","Solo Boleta",IF(CLIENTE[[#This Row],[RUC]]="","Ingrese N° de RUC",VLOOKUP(CLIENTE[[#This Row],[RUC]],RUCS[],2,FALSE)))</f>
        <v>GRUPO HECEB S.A.C.</v>
      </c>
      <c r="G174" s="7" t="s">
        <v>22</v>
      </c>
      <c r="H174" s="8" t="s">
        <v>77</v>
      </c>
      <c r="I174" s="25">
        <v>65</v>
      </c>
      <c r="J174" s="8" t="s">
        <v>1990</v>
      </c>
      <c r="K174" s="8"/>
    </row>
    <row r="175" spans="1:11" x14ac:dyDescent="0.25">
      <c r="A175" s="7" t="s">
        <v>441</v>
      </c>
      <c r="B175" s="8" t="s">
        <v>440</v>
      </c>
      <c r="C175" s="8" t="s">
        <v>17</v>
      </c>
      <c r="F175" s="27" t="str">
        <f>IF(CLIENTE[[#This Row],[RUC]]="No","Solo Boleta",IF(CLIENTE[[#This Row],[RUC]]="","Ingrese N° de RUC",VLOOKUP(CLIENTE[[#This Row],[RUC]],RUCS[],2,FALSE)))</f>
        <v>Ingrese N° de RUC</v>
      </c>
      <c r="G175" s="7" t="s">
        <v>39</v>
      </c>
      <c r="H175" s="8" t="s">
        <v>1143</v>
      </c>
      <c r="I175" s="25">
        <v>95</v>
      </c>
      <c r="J175" s="8" t="s">
        <v>1990</v>
      </c>
      <c r="K175" s="8"/>
    </row>
    <row r="176" spans="1:11" x14ac:dyDescent="0.25">
      <c r="A176" s="7" t="s">
        <v>443</v>
      </c>
      <c r="B176" s="8" t="s">
        <v>442</v>
      </c>
      <c r="C176" s="8" t="s">
        <v>18</v>
      </c>
      <c r="F176" s="27" t="str">
        <f>IF(CLIENTE[[#This Row],[RUC]]="No","Solo Boleta",IF(CLIENTE[[#This Row],[RUC]]="","Ingrese N° de RUC",VLOOKUP(CLIENTE[[#This Row],[RUC]],RUCS[],2,FALSE)))</f>
        <v>Ingrese N° de RUC</v>
      </c>
      <c r="G176" s="7" t="s">
        <v>25</v>
      </c>
      <c r="H176" s="8" t="s">
        <v>79</v>
      </c>
      <c r="I176" s="25">
        <v>90</v>
      </c>
      <c r="J176" s="8" t="s">
        <v>1990</v>
      </c>
      <c r="K176" s="8"/>
    </row>
    <row r="177" spans="1:11" x14ac:dyDescent="0.25">
      <c r="A177" s="7" t="s">
        <v>446</v>
      </c>
      <c r="B177" s="8" t="s">
        <v>447</v>
      </c>
      <c r="C177" s="8" t="s">
        <v>17</v>
      </c>
      <c r="E177" s="7" t="s">
        <v>72</v>
      </c>
      <c r="F177" s="27" t="str">
        <f>IF(CLIENTE[[#This Row],[RUC]]="No","Solo Boleta",IF(CLIENTE[[#This Row],[RUC]]="","Ingrese N° de RUC",VLOOKUP(CLIENTE[[#This Row],[RUC]],RUCS[],2,FALSE)))</f>
        <v>Solo Boleta</v>
      </c>
      <c r="G177" s="7" t="s">
        <v>28</v>
      </c>
      <c r="H177" s="8" t="s">
        <v>79</v>
      </c>
      <c r="I177" s="25">
        <v>100</v>
      </c>
      <c r="J177" s="8" t="s">
        <v>1990</v>
      </c>
      <c r="K177" s="8"/>
    </row>
    <row r="178" spans="1:11" x14ac:dyDescent="0.25">
      <c r="A178" s="7" t="s">
        <v>448</v>
      </c>
      <c r="B178" s="8" t="s">
        <v>449</v>
      </c>
      <c r="C178" s="8" t="s">
        <v>17</v>
      </c>
      <c r="E178" s="1" t="s">
        <v>966</v>
      </c>
      <c r="F178" s="27" t="str">
        <f>IF(CLIENTE[[#This Row],[RUC]]="No","Solo Boleta",IF(CLIENTE[[#This Row],[RUC]]="","Ingrese N° de RUC",VLOOKUP(CLIENTE[[#This Row],[RUC]],RUCS[],2,FALSE)))</f>
        <v>INTER FROZEN DOMINIO S.A.C.</v>
      </c>
      <c r="G178" s="7" t="s">
        <v>26</v>
      </c>
      <c r="H178" s="8" t="s">
        <v>77</v>
      </c>
      <c r="I178" s="25">
        <v>75</v>
      </c>
      <c r="J178" s="8" t="s">
        <v>1990</v>
      </c>
      <c r="K178" s="8"/>
    </row>
    <row r="179" spans="1:11" x14ac:dyDescent="0.25">
      <c r="A179" s="7" t="s">
        <v>451</v>
      </c>
      <c r="B179" s="8" t="s">
        <v>452</v>
      </c>
      <c r="C179" s="8" t="s">
        <v>17</v>
      </c>
      <c r="E179" s="7" t="s">
        <v>72</v>
      </c>
      <c r="F179" s="27" t="str">
        <f>IF(CLIENTE[[#This Row],[RUC]]="No","Solo Boleta",IF(CLIENTE[[#This Row],[RUC]]="","Ingrese N° de RUC",VLOOKUP(CLIENTE[[#This Row],[RUC]],RUCS[],2,FALSE)))</f>
        <v>Solo Boleta</v>
      </c>
      <c r="G179" s="7" t="s">
        <v>24</v>
      </c>
      <c r="H179" s="8" t="s">
        <v>79</v>
      </c>
      <c r="I179" s="25">
        <v>90</v>
      </c>
      <c r="J179" s="8" t="s">
        <v>1990</v>
      </c>
      <c r="K179" s="8"/>
    </row>
    <row r="180" spans="1:11" x14ac:dyDescent="0.25">
      <c r="A180" s="7">
        <v>9941564</v>
      </c>
      <c r="B180" s="8" t="s">
        <v>455</v>
      </c>
      <c r="C180" s="8" t="s">
        <v>18</v>
      </c>
      <c r="E180" s="7" t="s">
        <v>72</v>
      </c>
      <c r="F180" s="27" t="str">
        <f>IF(CLIENTE[[#This Row],[RUC]]="No","Solo Boleta",IF(CLIENTE[[#This Row],[RUC]]="","Ingrese N° de RUC",VLOOKUP(CLIENTE[[#This Row],[RUC]],RUCS[],2,FALSE)))</f>
        <v>Solo Boleta</v>
      </c>
      <c r="G180" s="7" t="s">
        <v>48</v>
      </c>
      <c r="H180" s="8" t="s">
        <v>77</v>
      </c>
      <c r="I180" s="25">
        <v>105</v>
      </c>
      <c r="J180" s="8" t="s">
        <v>1990</v>
      </c>
      <c r="K180" s="8"/>
    </row>
    <row r="181" spans="1:11" x14ac:dyDescent="0.25">
      <c r="A181" s="7">
        <v>25696219</v>
      </c>
      <c r="B181" s="8" t="s">
        <v>456</v>
      </c>
      <c r="C181" s="8" t="s">
        <v>18</v>
      </c>
      <c r="E181" s="7" t="s">
        <v>72</v>
      </c>
      <c r="F181" s="27" t="str">
        <f>IF(CLIENTE[[#This Row],[RUC]]="No","Solo Boleta",IF(CLIENTE[[#This Row],[RUC]]="","Ingrese N° de RUC",VLOOKUP(CLIENTE[[#This Row],[RUC]],RUCS[],2,FALSE)))</f>
        <v>Solo Boleta</v>
      </c>
      <c r="G181" s="7" t="s">
        <v>24</v>
      </c>
      <c r="H181" s="8" t="s">
        <v>79</v>
      </c>
      <c r="I181" s="25">
        <v>90</v>
      </c>
      <c r="J181" s="8" t="s">
        <v>1990</v>
      </c>
      <c r="K181" s="8"/>
    </row>
    <row r="182" spans="1:11" x14ac:dyDescent="0.25">
      <c r="A182" s="7" t="s">
        <v>458</v>
      </c>
      <c r="B182" s="8" t="s">
        <v>459</v>
      </c>
      <c r="C182" s="8" t="s">
        <v>18</v>
      </c>
      <c r="E182" s="7" t="s">
        <v>72</v>
      </c>
      <c r="F182" s="27" t="str">
        <f>IF(CLIENTE[[#This Row],[RUC]]="No","Solo Boleta",IF(CLIENTE[[#This Row],[RUC]]="","Ingrese N° de RUC",VLOOKUP(CLIENTE[[#This Row],[RUC]],RUCS[],2,FALSE)))</f>
        <v>Solo Boleta</v>
      </c>
      <c r="G182" s="7"/>
      <c r="H182" s="8"/>
      <c r="I182" s="25"/>
      <c r="J182" s="8" t="s">
        <v>1990</v>
      </c>
      <c r="K182" s="8"/>
    </row>
    <row r="183" spans="1:11" x14ac:dyDescent="0.25">
      <c r="A183" s="7" t="s">
        <v>460</v>
      </c>
      <c r="B183" s="8" t="s">
        <v>461</v>
      </c>
      <c r="C183" s="8" t="s">
        <v>17</v>
      </c>
      <c r="E183" s="7" t="s">
        <v>72</v>
      </c>
      <c r="F183" s="27" t="str">
        <f>IF(CLIENTE[[#This Row],[RUC]]="No","Solo Boleta",IF(CLIENTE[[#This Row],[RUC]]="","Ingrese N° de RUC",VLOOKUP(CLIENTE[[#This Row],[RUC]],RUCS[],2,FALSE)))</f>
        <v>Solo Boleta</v>
      </c>
      <c r="G183" s="7"/>
      <c r="H183" s="8"/>
      <c r="I183" s="25"/>
      <c r="J183" s="8" t="s">
        <v>1990</v>
      </c>
      <c r="K183" s="8"/>
    </row>
    <row r="184" spans="1:11" x14ac:dyDescent="0.25">
      <c r="A184" s="7" t="s">
        <v>462</v>
      </c>
      <c r="B184" s="8" t="s">
        <v>463</v>
      </c>
      <c r="C184" s="8" t="s">
        <v>17</v>
      </c>
      <c r="E184" s="1" t="s">
        <v>967</v>
      </c>
      <c r="F184" s="27" t="str">
        <f>IF(CLIENTE[[#This Row],[RUC]]="No","Solo Boleta",IF(CLIENTE[[#This Row],[RUC]]="","Ingrese N° de RUC",VLOOKUP(CLIENTE[[#This Row],[RUC]],RUCS[],2,FALSE)))</f>
        <v>MOLITALIA S.A.</v>
      </c>
      <c r="G184" s="7" t="s">
        <v>22</v>
      </c>
      <c r="H184" s="8" t="s">
        <v>77</v>
      </c>
      <c r="I184" s="25">
        <v>50</v>
      </c>
      <c r="J184" s="8" t="s">
        <v>1990</v>
      </c>
      <c r="K184" s="8"/>
    </row>
    <row r="185" spans="1:11" x14ac:dyDescent="0.25">
      <c r="A185" s="7" t="s">
        <v>465</v>
      </c>
      <c r="B185" s="8" t="s">
        <v>466</v>
      </c>
      <c r="C185" s="8" t="s">
        <v>17</v>
      </c>
      <c r="E185" s="1" t="s">
        <v>863</v>
      </c>
      <c r="F185" s="27" t="str">
        <f>IF(CLIENTE[[#This Row],[RUC]]="No","Solo Boleta",IF(CLIENTE[[#This Row],[RUC]]="","Ingrese N° de RUC",VLOOKUP(CLIENTE[[#This Row],[RUC]],RUCS[],2,FALSE)))</f>
        <v>RV SERVICE E.I.R.L.</v>
      </c>
      <c r="G185" s="7" t="s">
        <v>21</v>
      </c>
      <c r="H185" s="8" t="s">
        <v>77</v>
      </c>
      <c r="I185" s="25">
        <v>60</v>
      </c>
      <c r="J185" s="8" t="s">
        <v>1990</v>
      </c>
      <c r="K185" s="8"/>
    </row>
    <row r="186" spans="1:11" x14ac:dyDescent="0.25">
      <c r="A186" s="7" t="s">
        <v>469</v>
      </c>
      <c r="B186" s="8" t="s">
        <v>470</v>
      </c>
      <c r="C186" s="8" t="s">
        <v>17</v>
      </c>
      <c r="F186" s="27" t="str">
        <f>IF(CLIENTE[[#This Row],[RUC]]="No","Solo Boleta",IF(CLIENTE[[#This Row],[RUC]]="","Ingrese N° de RUC",VLOOKUP(CLIENTE[[#This Row],[RUC]],RUCS[],2,FALSE)))</f>
        <v>Ingrese N° de RUC</v>
      </c>
      <c r="G186" s="7" t="s">
        <v>25</v>
      </c>
      <c r="H186" s="8" t="s">
        <v>77</v>
      </c>
      <c r="I186" s="25">
        <v>60</v>
      </c>
      <c r="J186" s="8" t="s">
        <v>1990</v>
      </c>
      <c r="K186" s="8"/>
    </row>
    <row r="187" spans="1:11" x14ac:dyDescent="0.25">
      <c r="A187" s="7" t="s">
        <v>471</v>
      </c>
      <c r="B187" s="8" t="s">
        <v>472</v>
      </c>
      <c r="C187" s="8" t="s">
        <v>17</v>
      </c>
      <c r="E187" s="1" t="s">
        <v>912</v>
      </c>
      <c r="F187" s="27" t="str">
        <f>IF(CLIENTE[[#This Row],[RUC]]="No","Solo Boleta",IF(CLIENTE[[#This Row],[RUC]]="","Ingrese N° de RUC",VLOOKUP(CLIENTE[[#This Row],[RUC]],RUCS[],2,FALSE)))</f>
        <v>TORRES UNIDAS DEL PERU S.R.L.</v>
      </c>
      <c r="G187" s="7" t="s">
        <v>23</v>
      </c>
      <c r="H187" s="8" t="s">
        <v>77</v>
      </c>
      <c r="I187" s="25">
        <v>60</v>
      </c>
      <c r="J187" s="8" t="s">
        <v>1990</v>
      </c>
      <c r="K187" s="8"/>
    </row>
    <row r="188" spans="1:11" x14ac:dyDescent="0.25">
      <c r="A188" s="7" t="s">
        <v>474</v>
      </c>
      <c r="B188" s="8" t="s">
        <v>475</v>
      </c>
      <c r="C188" s="8" t="s">
        <v>17</v>
      </c>
      <c r="E188" s="1" t="s">
        <v>968</v>
      </c>
      <c r="F188" s="27" t="str">
        <f>IF(CLIENTE[[#This Row],[RUC]]="No","Solo Boleta",IF(CLIENTE[[#This Row],[RUC]]="","Ingrese N° de RUC",VLOOKUP(CLIENTE[[#This Row],[RUC]],RUCS[],2,FALSE)))</f>
        <v>GOBIERNO REGIONAL DE ANCASH</v>
      </c>
      <c r="G188" s="7"/>
      <c r="H188" s="8"/>
      <c r="I188" s="25"/>
      <c r="J188" s="8" t="s">
        <v>1990</v>
      </c>
      <c r="K188" s="8"/>
    </row>
    <row r="189" spans="1:11" x14ac:dyDescent="0.25">
      <c r="A189" s="7" t="s">
        <v>476</v>
      </c>
      <c r="B189" s="8" t="s">
        <v>477</v>
      </c>
      <c r="C189" s="8" t="s">
        <v>17</v>
      </c>
      <c r="E189" s="1" t="s">
        <v>968</v>
      </c>
      <c r="F189" s="27" t="str">
        <f>IF(CLIENTE[[#This Row],[RUC]]="No","Solo Boleta",IF(CLIENTE[[#This Row],[RUC]]="","Ingrese N° de RUC",VLOOKUP(CLIENTE[[#This Row],[RUC]],RUCS[],2,FALSE)))</f>
        <v>GOBIERNO REGIONAL DE ANCASH</v>
      </c>
      <c r="G189" s="7" t="s">
        <v>34</v>
      </c>
      <c r="H189" s="8" t="s">
        <v>77</v>
      </c>
      <c r="I189" s="25">
        <v>100</v>
      </c>
      <c r="J189" s="8" t="s">
        <v>1990</v>
      </c>
      <c r="K189" s="8"/>
    </row>
    <row r="190" spans="1:11" x14ac:dyDescent="0.25">
      <c r="A190" s="7" t="s">
        <v>479</v>
      </c>
      <c r="B190" s="8" t="s">
        <v>480</v>
      </c>
      <c r="C190" s="8" t="s">
        <v>17</v>
      </c>
      <c r="E190" s="7" t="s">
        <v>72</v>
      </c>
      <c r="F190" s="27" t="str">
        <f>IF(CLIENTE[[#This Row],[RUC]]="No","Solo Boleta",IF(CLIENTE[[#This Row],[RUC]]="","Ingrese N° de RUC",VLOOKUP(CLIENTE[[#This Row],[RUC]],RUCS[],2,FALSE)))</f>
        <v>Solo Boleta</v>
      </c>
      <c r="G190" s="7" t="s">
        <v>28</v>
      </c>
      <c r="H190" s="8" t="s">
        <v>77</v>
      </c>
      <c r="I190" s="25">
        <v>88</v>
      </c>
      <c r="J190" s="8" t="s">
        <v>1990</v>
      </c>
      <c r="K190" s="8"/>
    </row>
    <row r="191" spans="1:11" x14ac:dyDescent="0.25">
      <c r="A191" s="7" t="s">
        <v>487</v>
      </c>
      <c r="B191" s="8" t="s">
        <v>488</v>
      </c>
      <c r="C191" s="8" t="s">
        <v>17</v>
      </c>
      <c r="E191" s="7" t="s">
        <v>72</v>
      </c>
      <c r="F191" s="27" t="str">
        <f>IF(CLIENTE[[#This Row],[RUC]]="No","Solo Boleta",IF(CLIENTE[[#This Row],[RUC]]="","Ingrese N° de RUC",VLOOKUP(CLIENTE[[#This Row],[RUC]],RUCS[],2,FALSE)))</f>
        <v>Solo Boleta</v>
      </c>
      <c r="G191" s="7"/>
      <c r="H191" s="8"/>
      <c r="I191" s="25"/>
      <c r="J191" s="8" t="s">
        <v>1990</v>
      </c>
      <c r="K191" s="8"/>
    </row>
    <row r="192" spans="1:11" x14ac:dyDescent="0.25">
      <c r="A192" s="7" t="s">
        <v>230</v>
      </c>
      <c r="B192" s="8" t="s">
        <v>522</v>
      </c>
      <c r="C192" s="8" t="s">
        <v>17</v>
      </c>
      <c r="E192" s="1" t="s">
        <v>935</v>
      </c>
      <c r="F192" s="27" t="str">
        <f>IF(CLIENTE[[#This Row],[RUC]]="No","Solo Boleta",IF(CLIENTE[[#This Row],[RUC]]="","Ingrese N° de RUC",VLOOKUP(CLIENTE[[#This Row],[RUC]],RUCS[],2,FALSE)))</f>
        <v>AJEPER S.A.</v>
      </c>
      <c r="G192" s="7" t="s">
        <v>35</v>
      </c>
      <c r="H192" s="8" t="s">
        <v>77</v>
      </c>
      <c r="I192" s="25">
        <v>100</v>
      </c>
      <c r="J192" s="8" t="s">
        <v>1990</v>
      </c>
      <c r="K192" s="8"/>
    </row>
    <row r="193" spans="1:11" x14ac:dyDescent="0.25">
      <c r="A193" s="7" t="s">
        <v>489</v>
      </c>
      <c r="B193" s="16" t="s">
        <v>486</v>
      </c>
      <c r="C193" s="8" t="s">
        <v>17</v>
      </c>
      <c r="F193" s="27" t="str">
        <f>IF(CLIENTE[[#This Row],[RUC]]="No","Solo Boleta",IF(CLIENTE[[#This Row],[RUC]]="","Ingrese N° de RUC",VLOOKUP(CLIENTE[[#This Row],[RUC]],RUCS[],2,FALSE)))</f>
        <v>Ingrese N° de RUC</v>
      </c>
      <c r="G193" s="7"/>
      <c r="H193" s="8"/>
      <c r="I193" s="25"/>
      <c r="J193" s="8" t="s">
        <v>1990</v>
      </c>
      <c r="K193" s="8"/>
    </row>
    <row r="194" spans="1:11" x14ac:dyDescent="0.25">
      <c r="A194" s="7" t="s">
        <v>490</v>
      </c>
      <c r="B194" s="16" t="s">
        <v>485</v>
      </c>
      <c r="C194" s="8" t="s">
        <v>17</v>
      </c>
      <c r="F194" s="27" t="str">
        <f>IF(CLIENTE[[#This Row],[RUC]]="No","Solo Boleta",IF(CLIENTE[[#This Row],[RUC]]="","Ingrese N° de RUC",VLOOKUP(CLIENTE[[#This Row],[RUC]],RUCS[],2,FALSE)))</f>
        <v>Ingrese N° de RUC</v>
      </c>
      <c r="G194" s="7"/>
      <c r="H194" s="8"/>
      <c r="I194" s="25"/>
      <c r="J194" s="8" t="s">
        <v>1990</v>
      </c>
      <c r="K194" s="8"/>
    </row>
    <row r="195" spans="1:11" x14ac:dyDescent="0.25">
      <c r="A195" s="7" t="s">
        <v>492</v>
      </c>
      <c r="B195" s="16" t="s">
        <v>491</v>
      </c>
      <c r="C195" s="8" t="s">
        <v>17</v>
      </c>
      <c r="F195" s="27" t="str">
        <f>IF(CLIENTE[[#This Row],[RUC]]="No","Solo Boleta",IF(CLIENTE[[#This Row],[RUC]]="","Ingrese N° de RUC",VLOOKUP(CLIENTE[[#This Row],[RUC]],RUCS[],2,FALSE)))</f>
        <v>Ingrese N° de RUC</v>
      </c>
      <c r="G195" s="7"/>
      <c r="H195" s="8"/>
      <c r="I195" s="25"/>
      <c r="J195" s="8" t="s">
        <v>1990</v>
      </c>
      <c r="K195" s="8"/>
    </row>
    <row r="196" spans="1:11" x14ac:dyDescent="0.25">
      <c r="A196" s="7" t="s">
        <v>494</v>
      </c>
      <c r="B196" s="16" t="s">
        <v>493</v>
      </c>
      <c r="C196" s="8" t="s">
        <v>17</v>
      </c>
      <c r="F196" s="27" t="str">
        <f>IF(CLIENTE[[#This Row],[RUC]]="No","Solo Boleta",IF(CLIENTE[[#This Row],[RUC]]="","Ingrese N° de RUC",VLOOKUP(CLIENTE[[#This Row],[RUC]],RUCS[],2,FALSE)))</f>
        <v>Ingrese N° de RUC</v>
      </c>
      <c r="G196" s="7"/>
      <c r="H196" s="8"/>
      <c r="I196" s="25"/>
      <c r="J196" s="8" t="s">
        <v>1990</v>
      </c>
      <c r="K196" s="8"/>
    </row>
    <row r="197" spans="1:11" x14ac:dyDescent="0.25">
      <c r="A197" s="7" t="s">
        <v>495</v>
      </c>
      <c r="B197" s="16" t="s">
        <v>482</v>
      </c>
      <c r="C197" s="8" t="s">
        <v>17</v>
      </c>
      <c r="F197" s="27" t="str">
        <f>IF(CLIENTE[[#This Row],[RUC]]="No","Solo Boleta",IF(CLIENTE[[#This Row],[RUC]]="","Ingrese N° de RUC",VLOOKUP(CLIENTE[[#This Row],[RUC]],RUCS[],2,FALSE)))</f>
        <v>Ingrese N° de RUC</v>
      </c>
      <c r="G197" s="7"/>
      <c r="H197" s="8"/>
      <c r="I197" s="25"/>
      <c r="J197" s="8" t="s">
        <v>1990</v>
      </c>
      <c r="K197" s="8"/>
    </row>
    <row r="198" spans="1:11" x14ac:dyDescent="0.25">
      <c r="A198" s="7" t="s">
        <v>498</v>
      </c>
      <c r="B198" s="16" t="s">
        <v>481</v>
      </c>
      <c r="C198" s="8" t="s">
        <v>17</v>
      </c>
      <c r="F198" s="27" t="str">
        <f>IF(CLIENTE[[#This Row],[RUC]]="No","Solo Boleta",IF(CLIENTE[[#This Row],[RUC]]="","Ingrese N° de RUC",VLOOKUP(CLIENTE[[#This Row],[RUC]],RUCS[],2,FALSE)))</f>
        <v>Ingrese N° de RUC</v>
      </c>
      <c r="G198" s="7"/>
      <c r="H198" s="8"/>
      <c r="I198" s="25"/>
      <c r="J198" s="8" t="s">
        <v>1990</v>
      </c>
      <c r="K198" s="8"/>
    </row>
    <row r="199" spans="1:11" x14ac:dyDescent="0.25">
      <c r="A199" s="7" t="s">
        <v>496</v>
      </c>
      <c r="B199" s="16" t="s">
        <v>484</v>
      </c>
      <c r="C199" s="8" t="s">
        <v>17</v>
      </c>
      <c r="F199" s="27" t="str">
        <f>IF(CLIENTE[[#This Row],[RUC]]="No","Solo Boleta",IF(CLIENTE[[#This Row],[RUC]]="","Ingrese N° de RUC",VLOOKUP(CLIENTE[[#This Row],[RUC]],RUCS[],2,FALSE)))</f>
        <v>Ingrese N° de RUC</v>
      </c>
      <c r="G199" s="7"/>
      <c r="H199" s="8"/>
      <c r="I199" s="25"/>
      <c r="J199" s="8" t="s">
        <v>1990</v>
      </c>
      <c r="K199" s="8"/>
    </row>
    <row r="200" spans="1:11" x14ac:dyDescent="0.25">
      <c r="A200" s="7" t="s">
        <v>497</v>
      </c>
      <c r="B200" s="16" t="s">
        <v>483</v>
      </c>
      <c r="C200" s="8" t="s">
        <v>17</v>
      </c>
      <c r="F200" s="27" t="str">
        <f>IF(CLIENTE[[#This Row],[RUC]]="No","Solo Boleta",IF(CLIENTE[[#This Row],[RUC]]="","Ingrese N° de RUC",VLOOKUP(CLIENTE[[#This Row],[RUC]],RUCS[],2,FALSE)))</f>
        <v>Ingrese N° de RUC</v>
      </c>
      <c r="G200" s="7"/>
      <c r="H200" s="8"/>
      <c r="I200" s="25"/>
      <c r="J200" s="8" t="s">
        <v>1990</v>
      </c>
      <c r="K200" s="8"/>
    </row>
    <row r="201" spans="1:11" x14ac:dyDescent="0.25">
      <c r="A201" s="7" t="s">
        <v>499</v>
      </c>
      <c r="B201" s="16" t="s">
        <v>500</v>
      </c>
      <c r="C201" s="8" t="s">
        <v>17</v>
      </c>
      <c r="E201" s="7" t="s">
        <v>72</v>
      </c>
      <c r="F201" s="27" t="str">
        <f>IF(CLIENTE[[#This Row],[RUC]]="No","Solo Boleta",IF(CLIENTE[[#This Row],[RUC]]="","Ingrese N° de RUC",VLOOKUP(CLIENTE[[#This Row],[RUC]],RUCS[],2,FALSE)))</f>
        <v>Solo Boleta</v>
      </c>
      <c r="G201" s="7" t="s">
        <v>39</v>
      </c>
      <c r="H201" s="8" t="s">
        <v>77</v>
      </c>
      <c r="I201" s="25">
        <v>100</v>
      </c>
      <c r="J201" s="8" t="s">
        <v>1990</v>
      </c>
      <c r="K201" s="8"/>
    </row>
    <row r="202" spans="1:11" x14ac:dyDescent="0.25">
      <c r="A202" s="7" t="s">
        <v>501</v>
      </c>
      <c r="B202" s="16" t="s">
        <v>502</v>
      </c>
      <c r="C202" s="8" t="s">
        <v>17</v>
      </c>
      <c r="F202" s="27" t="str">
        <f>IF(CLIENTE[[#This Row],[RUC]]="No","Solo Boleta",IF(CLIENTE[[#This Row],[RUC]]="","Ingrese N° de RUC",VLOOKUP(CLIENTE[[#This Row],[RUC]],RUCS[],2,FALSE)))</f>
        <v>Ingrese N° de RUC</v>
      </c>
      <c r="G202" s="7"/>
      <c r="H202" s="8"/>
      <c r="I202" s="25"/>
      <c r="J202" s="8" t="s">
        <v>1990</v>
      </c>
      <c r="K202" s="8"/>
    </row>
    <row r="203" spans="1:11" x14ac:dyDescent="0.25">
      <c r="A203" s="7" t="s">
        <v>503</v>
      </c>
      <c r="B203" s="16" t="s">
        <v>504</v>
      </c>
      <c r="C203" s="8" t="s">
        <v>17</v>
      </c>
      <c r="F203" s="27" t="str">
        <f>IF(CLIENTE[[#This Row],[RUC]]="No","Solo Boleta",IF(CLIENTE[[#This Row],[RUC]]="","Ingrese N° de RUC",VLOOKUP(CLIENTE[[#This Row],[RUC]],RUCS[],2,FALSE)))</f>
        <v>Ingrese N° de RUC</v>
      </c>
      <c r="G203" s="7"/>
      <c r="H203" s="8"/>
      <c r="I203" s="25"/>
      <c r="J203" s="8" t="s">
        <v>1990</v>
      </c>
      <c r="K203" s="8"/>
    </row>
    <row r="204" spans="1:11" x14ac:dyDescent="0.25">
      <c r="A204" s="7" t="s">
        <v>505</v>
      </c>
      <c r="B204" s="16" t="s">
        <v>506</v>
      </c>
      <c r="C204" s="8" t="s">
        <v>17</v>
      </c>
      <c r="F204" s="27" t="str">
        <f>IF(CLIENTE[[#This Row],[RUC]]="No","Solo Boleta",IF(CLIENTE[[#This Row],[RUC]]="","Ingrese N° de RUC",VLOOKUP(CLIENTE[[#This Row],[RUC]],RUCS[],2,FALSE)))</f>
        <v>Ingrese N° de RUC</v>
      </c>
      <c r="G204" s="7"/>
      <c r="H204" s="8"/>
      <c r="I204" s="25"/>
      <c r="J204" s="8" t="s">
        <v>1990</v>
      </c>
      <c r="K204" s="8"/>
    </row>
    <row r="205" spans="1:11" x14ac:dyDescent="0.25">
      <c r="A205" s="7" t="s">
        <v>507</v>
      </c>
      <c r="B205" s="16" t="s">
        <v>508</v>
      </c>
      <c r="C205" s="8" t="s">
        <v>17</v>
      </c>
      <c r="F205" s="27" t="str">
        <f>IF(CLIENTE[[#This Row],[RUC]]="No","Solo Boleta",IF(CLIENTE[[#This Row],[RUC]]="","Ingrese N° de RUC",VLOOKUP(CLIENTE[[#This Row],[RUC]],RUCS[],2,FALSE)))</f>
        <v>Ingrese N° de RUC</v>
      </c>
      <c r="G205" s="7"/>
      <c r="H205" s="8"/>
      <c r="I205" s="25"/>
      <c r="J205" s="8" t="s">
        <v>1990</v>
      </c>
      <c r="K205" s="8"/>
    </row>
    <row r="206" spans="1:11" x14ac:dyDescent="0.25">
      <c r="A206" s="7" t="s">
        <v>509</v>
      </c>
      <c r="B206" s="16" t="s">
        <v>510</v>
      </c>
      <c r="C206" s="8" t="s">
        <v>17</v>
      </c>
      <c r="F206" s="27" t="str">
        <f>IF(CLIENTE[[#This Row],[RUC]]="No","Solo Boleta",IF(CLIENTE[[#This Row],[RUC]]="","Ingrese N° de RUC",VLOOKUP(CLIENTE[[#This Row],[RUC]],RUCS[],2,FALSE)))</f>
        <v>Ingrese N° de RUC</v>
      </c>
      <c r="G206" s="7"/>
      <c r="H206" s="8"/>
      <c r="I206" s="25"/>
      <c r="J206" s="8" t="s">
        <v>1990</v>
      </c>
      <c r="K206" s="8"/>
    </row>
    <row r="207" spans="1:11" x14ac:dyDescent="0.25">
      <c r="A207" s="7" t="s">
        <v>511</v>
      </c>
      <c r="B207" s="16" t="s">
        <v>512</v>
      </c>
      <c r="C207" s="8" t="s">
        <v>17</v>
      </c>
      <c r="F207" s="27" t="str">
        <f>IF(CLIENTE[[#This Row],[RUC]]="No","Solo Boleta",IF(CLIENTE[[#This Row],[RUC]]="","Ingrese N° de RUC",VLOOKUP(CLIENTE[[#This Row],[RUC]],RUCS[],2,FALSE)))</f>
        <v>Ingrese N° de RUC</v>
      </c>
      <c r="G207" s="7"/>
      <c r="H207" s="8"/>
      <c r="I207" s="25"/>
      <c r="J207" s="8" t="s">
        <v>1990</v>
      </c>
      <c r="K207" s="8"/>
    </row>
    <row r="208" spans="1:11" x14ac:dyDescent="0.25">
      <c r="A208" s="7" t="s">
        <v>513</v>
      </c>
      <c r="B208" s="16" t="s">
        <v>514</v>
      </c>
      <c r="C208" s="8" t="s">
        <v>17</v>
      </c>
      <c r="F208" s="27" t="str">
        <f>IF(CLIENTE[[#This Row],[RUC]]="No","Solo Boleta",IF(CLIENTE[[#This Row],[RUC]]="","Ingrese N° de RUC",VLOOKUP(CLIENTE[[#This Row],[RUC]],RUCS[],2,FALSE)))</f>
        <v>Ingrese N° de RUC</v>
      </c>
      <c r="G208" s="7"/>
      <c r="H208" s="8"/>
      <c r="I208" s="25"/>
      <c r="J208" s="8" t="s">
        <v>1990</v>
      </c>
      <c r="K208" s="8"/>
    </row>
    <row r="209" spans="1:11" x14ac:dyDescent="0.25">
      <c r="A209" s="7" t="s">
        <v>515</v>
      </c>
      <c r="B209" s="16" t="s">
        <v>516</v>
      </c>
      <c r="C209" s="8" t="s">
        <v>17</v>
      </c>
      <c r="F209" s="27" t="str">
        <f>IF(CLIENTE[[#This Row],[RUC]]="No","Solo Boleta",IF(CLIENTE[[#This Row],[RUC]]="","Ingrese N° de RUC",VLOOKUP(CLIENTE[[#This Row],[RUC]],RUCS[],2,FALSE)))</f>
        <v>Ingrese N° de RUC</v>
      </c>
      <c r="G209" s="7" t="s">
        <v>35</v>
      </c>
      <c r="H209" s="8" t="s">
        <v>1143</v>
      </c>
      <c r="I209" s="25">
        <v>100</v>
      </c>
      <c r="J209" s="8" t="s">
        <v>1990</v>
      </c>
      <c r="K209" s="8"/>
    </row>
    <row r="210" spans="1:11" x14ac:dyDescent="0.25">
      <c r="A210" s="7" t="s">
        <v>517</v>
      </c>
      <c r="B210" s="16" t="s">
        <v>1445</v>
      </c>
      <c r="C210" s="8" t="s">
        <v>17</v>
      </c>
      <c r="F210" s="27" t="str">
        <f>IF(CLIENTE[[#This Row],[RUC]]="No","Solo Boleta",IF(CLIENTE[[#This Row],[RUC]]="","Ingrese N° de RUC",VLOOKUP(CLIENTE[[#This Row],[RUC]],RUCS[],2,FALSE)))</f>
        <v>Ingrese N° de RUC</v>
      </c>
      <c r="G210" s="7" t="s">
        <v>36</v>
      </c>
      <c r="H210" s="8" t="s">
        <v>1143</v>
      </c>
      <c r="I210" s="25">
        <v>100</v>
      </c>
      <c r="J210" s="8" t="s">
        <v>1990</v>
      </c>
      <c r="K210" s="8"/>
    </row>
    <row r="211" spans="1:11" x14ac:dyDescent="0.25">
      <c r="A211" s="7" t="s">
        <v>518</v>
      </c>
      <c r="B211" s="16" t="s">
        <v>519</v>
      </c>
      <c r="C211" s="8" t="s">
        <v>17</v>
      </c>
      <c r="F211" s="27" t="str">
        <f>IF(CLIENTE[[#This Row],[RUC]]="No","Solo Boleta",IF(CLIENTE[[#This Row],[RUC]]="","Ingrese N° de RUC",VLOOKUP(CLIENTE[[#This Row],[RUC]],RUCS[],2,FALSE)))</f>
        <v>Ingrese N° de RUC</v>
      </c>
      <c r="G211" s="7" t="s">
        <v>25</v>
      </c>
      <c r="H211" s="8" t="s">
        <v>1143</v>
      </c>
      <c r="I211" s="25">
        <v>85</v>
      </c>
      <c r="J211" s="8" t="s">
        <v>1990</v>
      </c>
      <c r="K211" s="8"/>
    </row>
    <row r="212" spans="1:11" x14ac:dyDescent="0.25">
      <c r="A212" s="7" t="s">
        <v>520</v>
      </c>
      <c r="B212" s="16" t="s">
        <v>521</v>
      </c>
      <c r="C212" s="8" t="s">
        <v>17</v>
      </c>
      <c r="F212" s="27" t="str">
        <f>IF(CLIENTE[[#This Row],[RUC]]="No","Solo Boleta",IF(CLIENTE[[#This Row],[RUC]]="","Ingrese N° de RUC",VLOOKUP(CLIENTE[[#This Row],[RUC]],RUCS[],2,FALSE)))</f>
        <v>Ingrese N° de RUC</v>
      </c>
      <c r="G212" s="7" t="s">
        <v>28</v>
      </c>
      <c r="H212" s="8" t="s">
        <v>1143</v>
      </c>
      <c r="I212" s="25">
        <v>85</v>
      </c>
      <c r="J212" s="8" t="s">
        <v>1990</v>
      </c>
      <c r="K212" s="8"/>
    </row>
    <row r="213" spans="1:11" x14ac:dyDescent="0.25">
      <c r="A213" s="7" t="s">
        <v>523</v>
      </c>
      <c r="B213" s="16" t="s">
        <v>524</v>
      </c>
      <c r="C213" s="8" t="s">
        <v>17</v>
      </c>
      <c r="E213" s="7" t="s">
        <v>72</v>
      </c>
      <c r="F213" s="27" t="str">
        <f>IF(CLIENTE[[#This Row],[RUC]]="No","Solo Boleta",IF(CLIENTE[[#This Row],[RUC]]="","Ingrese N° de RUC",VLOOKUP(CLIENTE[[#This Row],[RUC]],RUCS[],2,FALSE)))</f>
        <v>Solo Boleta</v>
      </c>
      <c r="G213" s="7" t="s">
        <v>23</v>
      </c>
      <c r="H213" s="8" t="s">
        <v>77</v>
      </c>
      <c r="I213" s="25">
        <v>65</v>
      </c>
      <c r="J213" s="8" t="s">
        <v>1990</v>
      </c>
      <c r="K213" s="8"/>
    </row>
    <row r="214" spans="1:11" x14ac:dyDescent="0.25">
      <c r="A214" s="7" t="s">
        <v>525</v>
      </c>
      <c r="B214" s="8" t="s">
        <v>526</v>
      </c>
      <c r="C214" s="8" t="s">
        <v>17</v>
      </c>
      <c r="E214" s="7" t="s">
        <v>72</v>
      </c>
      <c r="F214" s="27" t="str">
        <f>IF(CLIENTE[[#This Row],[RUC]]="No","Solo Boleta",IF(CLIENTE[[#This Row],[RUC]]="","Ingrese N° de RUC",VLOOKUP(CLIENTE[[#This Row],[RUC]],RUCS[],2,FALSE)))</f>
        <v>Solo Boleta</v>
      </c>
      <c r="G214" s="7" t="s">
        <v>24</v>
      </c>
      <c r="H214" s="8" t="s">
        <v>77</v>
      </c>
      <c r="I214" s="25">
        <v>60</v>
      </c>
      <c r="J214" s="8" t="s">
        <v>1990</v>
      </c>
      <c r="K214" s="8"/>
    </row>
    <row r="215" spans="1:11" x14ac:dyDescent="0.25">
      <c r="A215" s="7" t="s">
        <v>527</v>
      </c>
      <c r="B215" s="8" t="s">
        <v>528</v>
      </c>
      <c r="C215" s="8" t="s">
        <v>17</v>
      </c>
      <c r="E215" s="1" t="s">
        <v>981</v>
      </c>
      <c r="F215" s="27" t="str">
        <f>IF(CLIENTE[[#This Row],[RUC]]="No","Solo Boleta",IF(CLIENTE[[#This Row],[RUC]]="","Ingrese N° de RUC",VLOOKUP(CLIENTE[[#This Row],[RUC]],RUCS[],2,FALSE)))</f>
        <v>PESQUERA CASABLANCA S.A.C.</v>
      </c>
      <c r="G215" s="7" t="s">
        <v>22</v>
      </c>
      <c r="H215" s="8" t="s">
        <v>77</v>
      </c>
      <c r="I215" s="25">
        <v>60</v>
      </c>
      <c r="J215" s="8" t="s">
        <v>1990</v>
      </c>
      <c r="K215" s="8"/>
    </row>
    <row r="216" spans="1:11" x14ac:dyDescent="0.25">
      <c r="A216" s="7" t="s">
        <v>532</v>
      </c>
      <c r="B216" s="8" t="s">
        <v>531</v>
      </c>
      <c r="C216" s="8" t="s">
        <v>17</v>
      </c>
      <c r="E216" s="1" t="s">
        <v>981</v>
      </c>
      <c r="F216" s="27" t="str">
        <f>IF(CLIENTE[[#This Row],[RUC]]="No","Solo Boleta",IF(CLIENTE[[#This Row],[RUC]]="","Ingrese N° de RUC",VLOOKUP(CLIENTE[[#This Row],[RUC]],RUCS[],2,FALSE)))</f>
        <v>PESQUERA CASABLANCA S.A.C.</v>
      </c>
      <c r="G216" s="7" t="s">
        <v>23</v>
      </c>
      <c r="H216" s="8" t="s">
        <v>77</v>
      </c>
      <c r="I216" s="25">
        <v>60</v>
      </c>
      <c r="J216" s="8" t="s">
        <v>1990</v>
      </c>
      <c r="K216" s="8"/>
    </row>
    <row r="217" spans="1:11" x14ac:dyDescent="0.25">
      <c r="A217" s="7" t="s">
        <v>529</v>
      </c>
      <c r="B217" s="8" t="s">
        <v>530</v>
      </c>
      <c r="C217" s="8" t="s">
        <v>17</v>
      </c>
      <c r="E217" s="1" t="s">
        <v>979</v>
      </c>
      <c r="F217" s="27" t="str">
        <f>IF(CLIENTE[[#This Row],[RUC]]="No","Solo Boleta",IF(CLIENTE[[#This Row],[RUC]]="","Ingrese N° de RUC",VLOOKUP(CLIENTE[[#This Row],[RUC]],RUCS[],2,FALSE)))</f>
        <v>PESQUERA LAVIANA S.A.C.</v>
      </c>
      <c r="G217" s="7" t="s">
        <v>21</v>
      </c>
      <c r="H217" s="8" t="s">
        <v>77</v>
      </c>
      <c r="I217" s="25">
        <v>65</v>
      </c>
      <c r="J217" s="8" t="s">
        <v>1990</v>
      </c>
      <c r="K217" s="8"/>
    </row>
    <row r="218" spans="1:11" x14ac:dyDescent="0.25">
      <c r="A218" s="7" t="s">
        <v>533</v>
      </c>
      <c r="B218" s="8" t="s">
        <v>534</v>
      </c>
      <c r="C218" s="8" t="s">
        <v>17</v>
      </c>
      <c r="F218" s="27" t="str">
        <f>IF(CLIENTE[[#This Row],[RUC]]="No","Solo Boleta",IF(CLIENTE[[#This Row],[RUC]]="","Ingrese N° de RUC",VLOOKUP(CLIENTE[[#This Row],[RUC]],RUCS[],2,FALSE)))</f>
        <v>Ingrese N° de RUC</v>
      </c>
      <c r="G218" s="7" t="s">
        <v>44</v>
      </c>
      <c r="H218" s="8" t="s">
        <v>77</v>
      </c>
      <c r="I218" s="25">
        <v>80</v>
      </c>
      <c r="J218" s="8" t="s">
        <v>1990</v>
      </c>
      <c r="K218" s="8"/>
    </row>
    <row r="219" spans="1:11" x14ac:dyDescent="0.25">
      <c r="A219" s="13" t="s">
        <v>535</v>
      </c>
      <c r="B219" s="8" t="s">
        <v>536</v>
      </c>
      <c r="C219" s="8" t="s">
        <v>17</v>
      </c>
      <c r="F219" s="27" t="str">
        <f>IF(CLIENTE[[#This Row],[RUC]]="No","Solo Boleta",IF(CLIENTE[[#This Row],[RUC]]="","Ingrese N° de RUC",VLOOKUP(CLIENTE[[#This Row],[RUC]],RUCS[],2,FALSE)))</f>
        <v>Ingrese N° de RUC</v>
      </c>
      <c r="G219" s="7" t="s">
        <v>24</v>
      </c>
      <c r="H219" s="8" t="s">
        <v>79</v>
      </c>
      <c r="I219" s="25" t="s">
        <v>1144</v>
      </c>
      <c r="J219" s="8" t="s">
        <v>1990</v>
      </c>
      <c r="K219" s="8"/>
    </row>
    <row r="220" spans="1:11" x14ac:dyDescent="0.25">
      <c r="A220" s="7" t="s">
        <v>537</v>
      </c>
      <c r="B220" s="8" t="s">
        <v>538</v>
      </c>
      <c r="C220" s="8" t="s">
        <v>17</v>
      </c>
      <c r="D220" s="8" t="s">
        <v>683</v>
      </c>
      <c r="E220" s="7" t="s">
        <v>72</v>
      </c>
      <c r="F220" s="27" t="str">
        <f>IF(CLIENTE[[#This Row],[RUC]]="No","Solo Boleta",IF(CLIENTE[[#This Row],[RUC]]="","Ingrese N° de RUC",VLOOKUP(CLIENTE[[#This Row],[RUC]],RUCS[],2,FALSE)))</f>
        <v>Solo Boleta</v>
      </c>
      <c r="G220" s="7" t="s">
        <v>41</v>
      </c>
      <c r="H220" s="8" t="s">
        <v>78</v>
      </c>
      <c r="I220" s="25">
        <v>140</v>
      </c>
      <c r="J220" s="8" t="s">
        <v>1990</v>
      </c>
      <c r="K220" s="8"/>
    </row>
    <row r="221" spans="1:11" x14ac:dyDescent="0.25">
      <c r="A221" s="7" t="s">
        <v>539</v>
      </c>
      <c r="B221" s="8" t="s">
        <v>540</v>
      </c>
      <c r="C221" s="8" t="s">
        <v>17</v>
      </c>
      <c r="F221" s="27" t="str">
        <f>IF(CLIENTE[[#This Row],[RUC]]="No","Solo Boleta",IF(CLIENTE[[#This Row],[RUC]]="","Ingrese N° de RUC",VLOOKUP(CLIENTE[[#This Row],[RUC]],RUCS[],2,FALSE)))</f>
        <v>Ingrese N° de RUC</v>
      </c>
      <c r="G221" s="7" t="s">
        <v>35</v>
      </c>
      <c r="H221" s="8" t="s">
        <v>77</v>
      </c>
      <c r="I221" s="25">
        <v>80</v>
      </c>
      <c r="J221" s="8" t="s">
        <v>1990</v>
      </c>
      <c r="K221" s="8"/>
    </row>
    <row r="222" spans="1:11" x14ac:dyDescent="0.25">
      <c r="A222" s="7" t="s">
        <v>541</v>
      </c>
      <c r="B222" s="8" t="s">
        <v>542</v>
      </c>
      <c r="C222" s="8" t="s">
        <v>17</v>
      </c>
      <c r="F222" s="27" t="str">
        <f>IF(CLIENTE[[#This Row],[RUC]]="No","Solo Boleta",IF(CLIENTE[[#This Row],[RUC]]="","Ingrese N° de RUC",VLOOKUP(CLIENTE[[#This Row],[RUC]],RUCS[],2,FALSE)))</f>
        <v>Ingrese N° de RUC</v>
      </c>
      <c r="G222" s="7" t="s">
        <v>27</v>
      </c>
      <c r="H222" s="8" t="s">
        <v>77</v>
      </c>
      <c r="I222" s="25">
        <v>80</v>
      </c>
      <c r="J222" s="8" t="s">
        <v>1990</v>
      </c>
      <c r="K222" s="8"/>
    </row>
    <row r="223" spans="1:11" x14ac:dyDescent="0.25">
      <c r="A223" s="7" t="s">
        <v>543</v>
      </c>
      <c r="B223" s="8" t="s">
        <v>544</v>
      </c>
      <c r="C223" s="8" t="s">
        <v>18</v>
      </c>
      <c r="E223" s="7" t="s">
        <v>72</v>
      </c>
      <c r="F223" s="27" t="str">
        <f>IF(CLIENTE[[#This Row],[RUC]]="No","Solo Boleta",IF(CLIENTE[[#This Row],[RUC]]="","Ingrese N° de RUC",VLOOKUP(CLIENTE[[#This Row],[RUC]],RUCS[],2,FALSE)))</f>
        <v>Solo Boleta</v>
      </c>
      <c r="G223" s="7" t="s">
        <v>26</v>
      </c>
      <c r="H223" s="8" t="s">
        <v>77</v>
      </c>
      <c r="I223" s="25">
        <v>80</v>
      </c>
      <c r="J223" s="8" t="s">
        <v>1990</v>
      </c>
      <c r="K223" s="8"/>
    </row>
    <row r="224" spans="1:11" x14ac:dyDescent="0.25">
      <c r="A224" s="7" t="s">
        <v>545</v>
      </c>
      <c r="B224" s="8" t="s">
        <v>546</v>
      </c>
      <c r="C224" s="8" t="s">
        <v>18</v>
      </c>
      <c r="E224" s="7" t="s">
        <v>72</v>
      </c>
      <c r="F224" s="27" t="str">
        <f>IF(CLIENTE[[#This Row],[RUC]]="No","Solo Boleta",IF(CLIENTE[[#This Row],[RUC]]="","Ingrese N° de RUC",VLOOKUP(CLIENTE[[#This Row],[RUC]],RUCS[],2,FALSE)))</f>
        <v>Solo Boleta</v>
      </c>
      <c r="G224" s="7" t="s">
        <v>24</v>
      </c>
      <c r="H224" s="8" t="s">
        <v>77</v>
      </c>
      <c r="I224" s="25">
        <v>80</v>
      </c>
      <c r="J224" s="8" t="s">
        <v>1990</v>
      </c>
      <c r="K224" s="8"/>
    </row>
    <row r="225" spans="1:11" x14ac:dyDescent="0.25">
      <c r="A225" s="7" t="s">
        <v>547</v>
      </c>
      <c r="B225" s="8" t="s">
        <v>548</v>
      </c>
      <c r="C225" s="8" t="s">
        <v>18</v>
      </c>
      <c r="E225" s="7" t="s">
        <v>72</v>
      </c>
      <c r="F225" s="27" t="str">
        <f>IF(CLIENTE[[#This Row],[RUC]]="No","Solo Boleta",IF(CLIENTE[[#This Row],[RUC]]="","Ingrese N° de RUC",VLOOKUP(CLIENTE[[#This Row],[RUC]],RUCS[],2,FALSE)))</f>
        <v>Solo Boleta</v>
      </c>
      <c r="G225" s="7" t="s">
        <v>32</v>
      </c>
      <c r="H225" s="8" t="s">
        <v>77</v>
      </c>
      <c r="I225" s="25">
        <v>80</v>
      </c>
      <c r="J225" s="8" t="s">
        <v>1990</v>
      </c>
      <c r="K225" s="8"/>
    </row>
    <row r="226" spans="1:11" x14ac:dyDescent="0.25">
      <c r="A226" s="7" t="s">
        <v>549</v>
      </c>
      <c r="B226" s="8" t="s">
        <v>550</v>
      </c>
      <c r="C226" s="8" t="s">
        <v>18</v>
      </c>
      <c r="E226" s="7" t="s">
        <v>72</v>
      </c>
      <c r="F226" s="27" t="str">
        <f>IF(CLIENTE[[#This Row],[RUC]]="No","Solo Boleta",IF(CLIENTE[[#This Row],[RUC]]="","Ingrese N° de RUC",VLOOKUP(CLIENTE[[#This Row],[RUC]],RUCS[],2,FALSE)))</f>
        <v>Solo Boleta</v>
      </c>
      <c r="G226" s="7" t="s">
        <v>48</v>
      </c>
      <c r="H226" s="8" t="s">
        <v>77</v>
      </c>
      <c r="I226" s="25">
        <v>80</v>
      </c>
      <c r="J226" s="8" t="s">
        <v>1990</v>
      </c>
      <c r="K226" s="8"/>
    </row>
    <row r="227" spans="1:11" x14ac:dyDescent="0.25">
      <c r="A227" s="7" t="s">
        <v>552</v>
      </c>
      <c r="B227" s="8" t="s">
        <v>551</v>
      </c>
      <c r="C227" s="8" t="s">
        <v>18</v>
      </c>
      <c r="E227" s="7" t="s">
        <v>72</v>
      </c>
      <c r="F227" s="27" t="str">
        <f>IF(CLIENTE[[#This Row],[RUC]]="No","Solo Boleta",IF(CLIENTE[[#This Row],[RUC]]="","Ingrese N° de RUC",VLOOKUP(CLIENTE[[#This Row],[RUC]],RUCS[],2,FALSE)))</f>
        <v>Solo Boleta</v>
      </c>
      <c r="G227" s="7" t="s">
        <v>40</v>
      </c>
      <c r="H227" s="8" t="s">
        <v>77</v>
      </c>
      <c r="I227" s="25">
        <v>80</v>
      </c>
      <c r="J227" s="8" t="s">
        <v>1990</v>
      </c>
      <c r="K227" s="8"/>
    </row>
    <row r="228" spans="1:11" x14ac:dyDescent="0.25">
      <c r="A228" s="7" t="s">
        <v>553</v>
      </c>
      <c r="B228" s="8" t="s">
        <v>554</v>
      </c>
      <c r="C228" s="8" t="s">
        <v>17</v>
      </c>
      <c r="E228" s="7" t="s">
        <v>72</v>
      </c>
      <c r="F228" s="27" t="str">
        <f>IF(CLIENTE[[#This Row],[RUC]]="No","Solo Boleta",IF(CLIENTE[[#This Row],[RUC]]="","Ingrese N° de RUC",VLOOKUP(CLIENTE[[#This Row],[RUC]],RUCS[],2,FALSE)))</f>
        <v>Solo Boleta</v>
      </c>
      <c r="G228" s="7" t="s">
        <v>44</v>
      </c>
      <c r="H228" s="8" t="s">
        <v>77</v>
      </c>
      <c r="I228" s="25">
        <v>80</v>
      </c>
      <c r="J228" s="8" t="s">
        <v>1990</v>
      </c>
      <c r="K228" s="8"/>
    </row>
    <row r="229" spans="1:11" x14ac:dyDescent="0.25">
      <c r="A229" s="7" t="s">
        <v>555</v>
      </c>
      <c r="B229" s="8" t="s">
        <v>556</v>
      </c>
      <c r="C229" s="8" t="s">
        <v>18</v>
      </c>
      <c r="E229" s="7" t="s">
        <v>72</v>
      </c>
      <c r="F229" s="27" t="str">
        <f>IF(CLIENTE[[#This Row],[RUC]]="No","Solo Boleta",IF(CLIENTE[[#This Row],[RUC]]="","Ingrese N° de RUC",VLOOKUP(CLIENTE[[#This Row],[RUC]],RUCS[],2,FALSE)))</f>
        <v>Solo Boleta</v>
      </c>
      <c r="G229" s="7" t="s">
        <v>39</v>
      </c>
      <c r="H229" s="8" t="s">
        <v>77</v>
      </c>
      <c r="I229" s="25">
        <v>80</v>
      </c>
      <c r="J229" s="8" t="s">
        <v>1990</v>
      </c>
      <c r="K229" s="8"/>
    </row>
    <row r="230" spans="1:11" x14ac:dyDescent="0.25">
      <c r="A230" s="7" t="s">
        <v>557</v>
      </c>
      <c r="B230" s="8" t="s">
        <v>558</v>
      </c>
      <c r="C230" s="8" t="s">
        <v>18</v>
      </c>
      <c r="F230" s="27" t="str">
        <f>IF(CLIENTE[[#This Row],[RUC]]="No","Solo Boleta",IF(CLIENTE[[#This Row],[RUC]]="","Ingrese N° de RUC",VLOOKUP(CLIENTE[[#This Row],[RUC]],RUCS[],2,FALSE)))</f>
        <v>Ingrese N° de RUC</v>
      </c>
      <c r="G230" s="7" t="s">
        <v>25</v>
      </c>
      <c r="H230" s="8" t="s">
        <v>78</v>
      </c>
      <c r="I230" s="25">
        <v>160</v>
      </c>
      <c r="J230" s="8" t="s">
        <v>1990</v>
      </c>
      <c r="K230" s="8"/>
    </row>
    <row r="231" spans="1:11" x14ac:dyDescent="0.25">
      <c r="A231" s="7" t="s">
        <v>560</v>
      </c>
      <c r="B231" s="8" t="s">
        <v>561</v>
      </c>
      <c r="C231" s="8" t="s">
        <v>17</v>
      </c>
      <c r="E231" s="7" t="s">
        <v>72</v>
      </c>
      <c r="F231" s="27" t="str">
        <f>IF(CLIENTE[[#This Row],[RUC]]="No","Solo Boleta",IF(CLIENTE[[#This Row],[RUC]]="","Ingrese N° de RUC",VLOOKUP(CLIENTE[[#This Row],[RUC]],RUCS[],2,FALSE)))</f>
        <v>Solo Boleta</v>
      </c>
      <c r="G231" s="7" t="s">
        <v>28</v>
      </c>
      <c r="H231" s="8" t="s">
        <v>78</v>
      </c>
      <c r="I231" s="25">
        <v>160</v>
      </c>
      <c r="J231" s="8" t="s">
        <v>1990</v>
      </c>
      <c r="K231" s="8"/>
    </row>
    <row r="232" spans="1:11" x14ac:dyDescent="0.25">
      <c r="A232" s="7" t="s">
        <v>559</v>
      </c>
      <c r="B232" s="8" t="s">
        <v>562</v>
      </c>
      <c r="C232" s="8" t="s">
        <v>17</v>
      </c>
      <c r="E232" s="7" t="s">
        <v>72</v>
      </c>
      <c r="F232" s="27" t="str">
        <f>IF(CLIENTE[[#This Row],[RUC]]="No","Solo Boleta",IF(CLIENTE[[#This Row],[RUC]]="","Ingrese N° de RUC",VLOOKUP(CLIENTE[[#This Row],[RUC]],RUCS[],2,FALSE)))</f>
        <v>Solo Boleta</v>
      </c>
      <c r="G232" s="7" t="s">
        <v>29</v>
      </c>
      <c r="H232" s="8" t="s">
        <v>78</v>
      </c>
      <c r="I232" s="25">
        <v>160</v>
      </c>
      <c r="J232" s="8" t="s">
        <v>1990</v>
      </c>
      <c r="K232" s="8"/>
    </row>
    <row r="233" spans="1:11" x14ac:dyDescent="0.25">
      <c r="A233" s="7" t="s">
        <v>563</v>
      </c>
      <c r="B233" s="8" t="s">
        <v>564</v>
      </c>
      <c r="C233" s="8" t="s">
        <v>17</v>
      </c>
      <c r="E233" s="7" t="s">
        <v>72</v>
      </c>
      <c r="F233" s="27" t="str">
        <f>IF(CLIENTE[[#This Row],[RUC]]="No","Solo Boleta",IF(CLIENTE[[#This Row],[RUC]]="","Ingrese N° de RUC",VLOOKUP(CLIENTE[[#This Row],[RUC]],RUCS[],2,FALSE)))</f>
        <v>Solo Boleta</v>
      </c>
      <c r="G233" s="7" t="s">
        <v>30</v>
      </c>
      <c r="H233" s="8" t="s">
        <v>78</v>
      </c>
      <c r="I233" s="25">
        <v>160</v>
      </c>
      <c r="J233" s="8" t="s">
        <v>1990</v>
      </c>
      <c r="K233" s="8"/>
    </row>
    <row r="234" spans="1:11" x14ac:dyDescent="0.25">
      <c r="B234" s="8" t="s">
        <v>565</v>
      </c>
      <c r="C234" s="8" t="s">
        <v>17</v>
      </c>
      <c r="E234" s="7" t="s">
        <v>72</v>
      </c>
      <c r="F234" s="27" t="str">
        <f>IF(CLIENTE[[#This Row],[RUC]]="No","Solo Boleta",IF(CLIENTE[[#This Row],[RUC]]="","Ingrese N° de RUC",VLOOKUP(CLIENTE[[#This Row],[RUC]],RUCS[],2,FALSE)))</f>
        <v>Solo Boleta</v>
      </c>
      <c r="G234" s="7" t="s">
        <v>31</v>
      </c>
      <c r="H234" s="8" t="s">
        <v>78</v>
      </c>
      <c r="I234" s="25">
        <v>160</v>
      </c>
      <c r="J234" s="8" t="s">
        <v>1990</v>
      </c>
      <c r="K234" s="8"/>
    </row>
    <row r="235" spans="1:11" x14ac:dyDescent="0.25">
      <c r="A235" s="7" t="s">
        <v>566</v>
      </c>
      <c r="B235" s="8" t="s">
        <v>567</v>
      </c>
      <c r="C235" s="8" t="s">
        <v>17</v>
      </c>
      <c r="E235" s="7" t="s">
        <v>72</v>
      </c>
      <c r="F235" s="27" t="str">
        <f>IF(CLIENTE[[#This Row],[RUC]]="No","Solo Boleta",IF(CLIENTE[[#This Row],[RUC]]="","Ingrese N° de RUC",VLOOKUP(CLIENTE[[#This Row],[RUC]],RUCS[],2,FALSE)))</f>
        <v>Solo Boleta</v>
      </c>
      <c r="G235" s="7" t="s">
        <v>47</v>
      </c>
      <c r="H235" s="8" t="s">
        <v>77</v>
      </c>
      <c r="I235" s="25">
        <v>80</v>
      </c>
      <c r="J235" s="8" t="s">
        <v>1990</v>
      </c>
      <c r="K235" s="8"/>
    </row>
    <row r="236" spans="1:11" x14ac:dyDescent="0.25">
      <c r="A236" s="7" t="s">
        <v>568</v>
      </c>
      <c r="B236" s="8" t="s">
        <v>569</v>
      </c>
      <c r="C236" s="8" t="s">
        <v>17</v>
      </c>
      <c r="E236" s="7" t="s">
        <v>72</v>
      </c>
      <c r="F236" s="27" t="str">
        <f>IF(CLIENTE[[#This Row],[RUC]]="No","Solo Boleta",IF(CLIENTE[[#This Row],[RUC]]="","Ingrese N° de RUC",VLOOKUP(CLIENTE[[#This Row],[RUC]],RUCS[],2,FALSE)))</f>
        <v>Solo Boleta</v>
      </c>
      <c r="G236" s="7" t="s">
        <v>45</v>
      </c>
      <c r="H236" s="8" t="s">
        <v>78</v>
      </c>
      <c r="I236" s="25">
        <v>160</v>
      </c>
      <c r="J236" s="8" t="s">
        <v>1990</v>
      </c>
      <c r="K236" s="8"/>
    </row>
    <row r="237" spans="1:11" x14ac:dyDescent="0.25">
      <c r="A237" s="7" t="s">
        <v>570</v>
      </c>
      <c r="B237" s="8" t="s">
        <v>571</v>
      </c>
      <c r="C237" s="8" t="s">
        <v>17</v>
      </c>
      <c r="E237" s="7" t="s">
        <v>72</v>
      </c>
      <c r="F237" s="27" t="str">
        <f>IF(CLIENTE[[#This Row],[RUC]]="No","Solo Boleta",IF(CLIENTE[[#This Row],[RUC]]="","Ingrese N° de RUC",VLOOKUP(CLIENTE[[#This Row],[RUC]],RUCS[],2,FALSE)))</f>
        <v>Solo Boleta</v>
      </c>
      <c r="G237" s="7"/>
      <c r="H237" s="8"/>
      <c r="I237" s="25"/>
      <c r="J237" s="8" t="s">
        <v>1990</v>
      </c>
      <c r="K237" s="8"/>
    </row>
    <row r="238" spans="1:11" x14ac:dyDescent="0.25">
      <c r="A238" s="7" t="s">
        <v>572</v>
      </c>
      <c r="B238" s="8" t="s">
        <v>573</v>
      </c>
      <c r="C238" s="8" t="s">
        <v>17</v>
      </c>
      <c r="E238" s="7" t="s">
        <v>72</v>
      </c>
      <c r="F238" s="27" t="str">
        <f>IF(CLIENTE[[#This Row],[RUC]]="No","Solo Boleta",IF(CLIENTE[[#This Row],[RUC]]="","Ingrese N° de RUC",VLOOKUP(CLIENTE[[#This Row],[RUC]],RUCS[],2,FALSE)))</f>
        <v>Solo Boleta</v>
      </c>
      <c r="G238" s="7" t="s">
        <v>43</v>
      </c>
      <c r="H238" s="8" t="s">
        <v>78</v>
      </c>
      <c r="I238" s="25">
        <v>160</v>
      </c>
      <c r="J238" s="8" t="s">
        <v>1990</v>
      </c>
      <c r="K238" s="8"/>
    </row>
    <row r="239" spans="1:11" x14ac:dyDescent="0.25">
      <c r="A239" s="7" t="s">
        <v>574</v>
      </c>
      <c r="B239" s="8" t="s">
        <v>575</v>
      </c>
      <c r="C239" s="8" t="s">
        <v>17</v>
      </c>
      <c r="E239" s="7" t="s">
        <v>72</v>
      </c>
      <c r="F239" s="27" t="str">
        <f>IF(CLIENTE[[#This Row],[RUC]]="No","Solo Boleta",IF(CLIENTE[[#This Row],[RUC]]="","Ingrese N° de RUC",VLOOKUP(CLIENTE[[#This Row],[RUC]],RUCS[],2,FALSE)))</f>
        <v>Solo Boleta</v>
      </c>
      <c r="G239" s="7"/>
      <c r="H239" s="8"/>
      <c r="I239" s="25"/>
      <c r="J239" s="8" t="s">
        <v>1990</v>
      </c>
      <c r="K239" s="8"/>
    </row>
    <row r="240" spans="1:11" x14ac:dyDescent="0.25">
      <c r="A240" s="7" t="s">
        <v>576</v>
      </c>
      <c r="B240" s="8" t="s">
        <v>577</v>
      </c>
      <c r="C240" s="8" t="s">
        <v>17</v>
      </c>
      <c r="E240" s="7" t="s">
        <v>72</v>
      </c>
      <c r="F240" s="27" t="str">
        <f>IF(CLIENTE[[#This Row],[RUC]]="No","Solo Boleta",IF(CLIENTE[[#This Row],[RUC]]="","Ingrese N° de RUC",VLOOKUP(CLIENTE[[#This Row],[RUC]],RUCS[],2,FALSE)))</f>
        <v>Solo Boleta</v>
      </c>
      <c r="G240" s="7" t="s">
        <v>44</v>
      </c>
      <c r="H240" s="8" t="s">
        <v>77</v>
      </c>
      <c r="I240" s="25">
        <v>80</v>
      </c>
      <c r="J240" s="8" t="s">
        <v>1990</v>
      </c>
      <c r="K240" s="8"/>
    </row>
    <row r="241" spans="1:11" x14ac:dyDescent="0.25">
      <c r="A241" s="7" t="s">
        <v>578</v>
      </c>
      <c r="B241" s="8" t="s">
        <v>579</v>
      </c>
      <c r="C241" s="8" t="s">
        <v>18</v>
      </c>
      <c r="E241" s="7" t="s">
        <v>72</v>
      </c>
      <c r="F241" s="27" t="str">
        <f>IF(CLIENTE[[#This Row],[RUC]]="No","Solo Boleta",IF(CLIENTE[[#This Row],[RUC]]="","Ingrese N° de RUC",VLOOKUP(CLIENTE[[#This Row],[RUC]],RUCS[],2,FALSE)))</f>
        <v>Solo Boleta</v>
      </c>
      <c r="G241" s="7" t="s">
        <v>39</v>
      </c>
      <c r="H241" s="8" t="s">
        <v>77</v>
      </c>
      <c r="I241" s="25">
        <v>80</v>
      </c>
      <c r="J241" s="8" t="s">
        <v>1990</v>
      </c>
      <c r="K241" s="8"/>
    </row>
    <row r="242" spans="1:11" x14ac:dyDescent="0.25">
      <c r="A242" s="7" t="s">
        <v>580</v>
      </c>
      <c r="B242" s="8" t="s">
        <v>581</v>
      </c>
      <c r="C242" s="8" t="s">
        <v>18</v>
      </c>
      <c r="E242" s="7" t="s">
        <v>72</v>
      </c>
      <c r="F242" s="27" t="str">
        <f>IF(CLIENTE[[#This Row],[RUC]]="No","Solo Boleta",IF(CLIENTE[[#This Row],[RUC]]="","Ingrese N° de RUC",VLOOKUP(CLIENTE[[#This Row],[RUC]],RUCS[],2,FALSE)))</f>
        <v>Solo Boleta</v>
      </c>
      <c r="G242" s="7" t="s">
        <v>34</v>
      </c>
      <c r="H242" s="8" t="s">
        <v>79</v>
      </c>
      <c r="I242" s="25">
        <v>80</v>
      </c>
      <c r="J242" s="8" t="s">
        <v>1990</v>
      </c>
      <c r="K242" s="8"/>
    </row>
    <row r="243" spans="1:11" x14ac:dyDescent="0.25">
      <c r="A243" s="7" t="s">
        <v>582</v>
      </c>
      <c r="B243" s="8" t="s">
        <v>583</v>
      </c>
      <c r="C243" s="8" t="s">
        <v>17</v>
      </c>
      <c r="E243" s="7" t="s">
        <v>72</v>
      </c>
      <c r="F243" s="27" t="str">
        <f>IF(CLIENTE[[#This Row],[RUC]]="No","Solo Boleta",IF(CLIENTE[[#This Row],[RUC]]="","Ingrese N° de RUC",VLOOKUP(CLIENTE[[#This Row],[RUC]],RUCS[],2,FALSE)))</f>
        <v>Solo Boleta</v>
      </c>
      <c r="G243" s="7" t="s">
        <v>42</v>
      </c>
      <c r="H243" s="8" t="s">
        <v>78</v>
      </c>
      <c r="I243" s="25">
        <v>160</v>
      </c>
      <c r="J243" s="8" t="s">
        <v>1990</v>
      </c>
      <c r="K243" s="8"/>
    </row>
    <row r="244" spans="1:11" x14ac:dyDescent="0.25">
      <c r="A244" s="7" t="s">
        <v>585</v>
      </c>
      <c r="B244" s="8" t="s">
        <v>586</v>
      </c>
      <c r="C244" s="8" t="s">
        <v>17</v>
      </c>
      <c r="E244" s="7" t="s">
        <v>72</v>
      </c>
      <c r="F244" s="27" t="str">
        <f>IF(CLIENTE[[#This Row],[RUC]]="No","Solo Boleta",IF(CLIENTE[[#This Row],[RUC]]="","Ingrese N° de RUC",VLOOKUP(CLIENTE[[#This Row],[RUC]],RUCS[],2,FALSE)))</f>
        <v>Solo Boleta</v>
      </c>
      <c r="G244" s="7" t="s">
        <v>37</v>
      </c>
      <c r="H244" s="8" t="s">
        <v>77</v>
      </c>
      <c r="I244" s="25">
        <v>80</v>
      </c>
      <c r="J244" s="8" t="s">
        <v>1990</v>
      </c>
      <c r="K244" s="8"/>
    </row>
    <row r="245" spans="1:11" x14ac:dyDescent="0.25">
      <c r="A245" s="7" t="s">
        <v>587</v>
      </c>
      <c r="B245" s="8" t="s">
        <v>588</v>
      </c>
      <c r="C245" s="8" t="s">
        <v>17</v>
      </c>
      <c r="E245" s="7" t="s">
        <v>72</v>
      </c>
      <c r="F245" s="27" t="str">
        <f>IF(CLIENTE[[#This Row],[RUC]]="No","Solo Boleta",IF(CLIENTE[[#This Row],[RUC]]="","Ingrese N° de RUC",VLOOKUP(CLIENTE[[#This Row],[RUC]],RUCS[],2,FALSE)))</f>
        <v>Solo Boleta</v>
      </c>
      <c r="G245" s="7" t="s">
        <v>24</v>
      </c>
      <c r="H245" s="8" t="s">
        <v>77</v>
      </c>
      <c r="I245" s="25">
        <v>80</v>
      </c>
      <c r="J245" s="8" t="s">
        <v>1990</v>
      </c>
      <c r="K245" s="8"/>
    </row>
    <row r="246" spans="1:11" x14ac:dyDescent="0.25">
      <c r="A246" s="7" t="s">
        <v>589</v>
      </c>
      <c r="B246" s="8" t="s">
        <v>590</v>
      </c>
      <c r="C246" s="8" t="s">
        <v>17</v>
      </c>
      <c r="E246" s="7" t="s">
        <v>72</v>
      </c>
      <c r="F246" s="27" t="str">
        <f>IF(CLIENTE[[#This Row],[RUC]]="No","Solo Boleta",IF(CLIENTE[[#This Row],[RUC]]="","Ingrese N° de RUC",VLOOKUP(CLIENTE[[#This Row],[RUC]],RUCS[],2,FALSE)))</f>
        <v>Solo Boleta</v>
      </c>
      <c r="G246" s="7"/>
      <c r="H246" s="8"/>
      <c r="I246" s="25"/>
      <c r="J246" s="8" t="s">
        <v>1990</v>
      </c>
      <c r="K246" s="8"/>
    </row>
    <row r="247" spans="1:11" x14ac:dyDescent="0.25">
      <c r="A247" s="7" t="s">
        <v>591</v>
      </c>
      <c r="B247" s="8" t="s">
        <v>592</v>
      </c>
      <c r="C247" s="8" t="s">
        <v>17</v>
      </c>
      <c r="E247" s="7" t="s">
        <v>72</v>
      </c>
      <c r="F247" s="27" t="str">
        <f>IF(CLIENTE[[#This Row],[RUC]]="No","Solo Boleta",IF(CLIENTE[[#This Row],[RUC]]="","Ingrese N° de RUC",VLOOKUP(CLIENTE[[#This Row],[RUC]],RUCS[],2,FALSE)))</f>
        <v>Solo Boleta</v>
      </c>
      <c r="G247" s="7"/>
      <c r="H247" s="8"/>
      <c r="I247" s="25"/>
      <c r="J247" s="8" t="s">
        <v>1990</v>
      </c>
      <c r="K247" s="8"/>
    </row>
    <row r="248" spans="1:11" x14ac:dyDescent="0.25">
      <c r="A248" s="7" t="s">
        <v>593</v>
      </c>
      <c r="B248" s="8" t="s">
        <v>594</v>
      </c>
      <c r="C248" s="8" t="s">
        <v>17</v>
      </c>
      <c r="E248" s="7" t="s">
        <v>72</v>
      </c>
      <c r="F248" s="27" t="str">
        <f>IF(CLIENTE[[#This Row],[RUC]]="No","Solo Boleta",IF(CLIENTE[[#This Row],[RUC]]="","Ingrese N° de RUC",VLOOKUP(CLIENTE[[#This Row],[RUC]],RUCS[],2,FALSE)))</f>
        <v>Solo Boleta</v>
      </c>
      <c r="G248" s="7" t="s">
        <v>41</v>
      </c>
      <c r="H248" s="8" t="s">
        <v>78</v>
      </c>
      <c r="I248" s="25">
        <v>200</v>
      </c>
      <c r="J248" s="8" t="s">
        <v>1990</v>
      </c>
      <c r="K248" s="8"/>
    </row>
    <row r="249" spans="1:11" x14ac:dyDescent="0.25">
      <c r="A249" s="7" t="s">
        <v>62</v>
      </c>
      <c r="B249" s="8" t="s">
        <v>595</v>
      </c>
      <c r="C249" s="8" t="s">
        <v>17</v>
      </c>
      <c r="E249" s="7" t="s">
        <v>72</v>
      </c>
      <c r="F249" s="27" t="str">
        <f>IF(CLIENTE[[#This Row],[RUC]]="No","Solo Boleta",IF(CLIENTE[[#This Row],[RUC]]="","Ingrese N° de RUC",VLOOKUP(CLIENTE[[#This Row],[RUC]],RUCS[],2,FALSE)))</f>
        <v>Solo Boleta</v>
      </c>
      <c r="G249" s="7" t="s">
        <v>35</v>
      </c>
      <c r="H249" s="8" t="s">
        <v>77</v>
      </c>
      <c r="I249" s="25">
        <v>90</v>
      </c>
      <c r="J249" s="8" t="s">
        <v>1990</v>
      </c>
      <c r="K249" s="8"/>
    </row>
    <row r="250" spans="1:11" x14ac:dyDescent="0.25">
      <c r="A250" s="7" t="s">
        <v>596</v>
      </c>
      <c r="B250" s="8" t="s">
        <v>597</v>
      </c>
      <c r="C250" s="8" t="s">
        <v>18</v>
      </c>
      <c r="E250" s="7" t="s">
        <v>72</v>
      </c>
      <c r="F250" s="27" t="str">
        <f>IF(CLIENTE[[#This Row],[RUC]]="No","Solo Boleta",IF(CLIENTE[[#This Row],[RUC]]="","Ingrese N° de RUC",VLOOKUP(CLIENTE[[#This Row],[RUC]],RUCS[],2,FALSE)))</f>
        <v>Solo Boleta</v>
      </c>
      <c r="G250" s="7" t="s">
        <v>37</v>
      </c>
      <c r="H250" s="8" t="s">
        <v>77</v>
      </c>
      <c r="I250" s="25">
        <v>90</v>
      </c>
      <c r="J250" s="8" t="s">
        <v>1990</v>
      </c>
      <c r="K250" s="8"/>
    </row>
    <row r="251" spans="1:11" x14ac:dyDescent="0.25">
      <c r="A251" s="7" t="s">
        <v>598</v>
      </c>
      <c r="B251" s="8" t="s">
        <v>599</v>
      </c>
      <c r="C251" s="8" t="s">
        <v>17</v>
      </c>
      <c r="E251" s="7" t="s">
        <v>72</v>
      </c>
      <c r="F251" s="27" t="str">
        <f>IF(CLIENTE[[#This Row],[RUC]]="No","Solo Boleta",IF(CLIENTE[[#This Row],[RUC]]="","Ingrese N° de RUC",VLOOKUP(CLIENTE[[#This Row],[RUC]],RUCS[],2,FALSE)))</f>
        <v>Solo Boleta</v>
      </c>
      <c r="G251" s="7" t="s">
        <v>41</v>
      </c>
      <c r="H251" s="8" t="s">
        <v>78</v>
      </c>
      <c r="I251" s="25">
        <v>90</v>
      </c>
      <c r="J251" s="8" t="s">
        <v>1990</v>
      </c>
      <c r="K251" s="8"/>
    </row>
    <row r="252" spans="1:11" x14ac:dyDescent="0.25">
      <c r="A252" s="7" t="s">
        <v>600</v>
      </c>
      <c r="B252" s="8" t="s">
        <v>103</v>
      </c>
      <c r="C252" s="8" t="s">
        <v>17</v>
      </c>
      <c r="E252" s="1" t="s">
        <v>835</v>
      </c>
      <c r="F252" s="27" t="str">
        <f>IF(CLIENTE[[#This Row],[RUC]]="No","Solo Boleta",IF(CLIENTE[[#This Row],[RUC]]="","Ingrese N° de RUC",VLOOKUP(CLIENTE[[#This Row],[RUC]],RUCS[],2,FALSE)))</f>
        <v>PERUANA DE ENERGIA Y CONBUSTIBLES S. A. C.</v>
      </c>
      <c r="G252" s="7" t="s">
        <v>30</v>
      </c>
      <c r="H252" s="8" t="s">
        <v>78</v>
      </c>
      <c r="I252" s="25">
        <v>120</v>
      </c>
      <c r="J252" s="8" t="s">
        <v>1990</v>
      </c>
      <c r="K252" s="8"/>
    </row>
    <row r="253" spans="1:11" x14ac:dyDescent="0.25">
      <c r="A253" s="7" t="s">
        <v>601</v>
      </c>
      <c r="B253" s="8" t="s">
        <v>602</v>
      </c>
      <c r="C253" s="8" t="s">
        <v>18</v>
      </c>
      <c r="F253" s="27" t="str">
        <f>IF(CLIENTE[[#This Row],[RUC]]="No","Solo Boleta",IF(CLIENTE[[#This Row],[RUC]]="","Ingrese N° de RUC",VLOOKUP(CLIENTE[[#This Row],[RUC]],RUCS[],2,FALSE)))</f>
        <v>Ingrese N° de RUC</v>
      </c>
      <c r="G253" s="7" t="s">
        <v>28</v>
      </c>
      <c r="H253" s="8" t="s">
        <v>77</v>
      </c>
      <c r="I253" s="25">
        <v>95</v>
      </c>
      <c r="J253" s="8" t="s">
        <v>1990</v>
      </c>
      <c r="K253" s="8"/>
    </row>
    <row r="254" spans="1:11" x14ac:dyDescent="0.25">
      <c r="A254" s="7" t="s">
        <v>603</v>
      </c>
      <c r="B254" s="8" t="s">
        <v>604</v>
      </c>
      <c r="C254" s="8" t="s">
        <v>18</v>
      </c>
      <c r="F254" s="27" t="str">
        <f>IF(CLIENTE[[#This Row],[RUC]]="No","Solo Boleta",IF(CLIENTE[[#This Row],[RUC]]="","Ingrese N° de RUC",VLOOKUP(CLIENTE[[#This Row],[RUC]],RUCS[],2,FALSE)))</f>
        <v>Ingrese N° de RUC</v>
      </c>
      <c r="G254" s="7" t="s">
        <v>32</v>
      </c>
      <c r="H254" s="8" t="s">
        <v>79</v>
      </c>
      <c r="I254" s="25">
        <v>105</v>
      </c>
      <c r="J254" s="8" t="s">
        <v>1990</v>
      </c>
      <c r="K254" s="8"/>
    </row>
    <row r="255" spans="1:11" x14ac:dyDescent="0.25">
      <c r="A255" s="7" t="s">
        <v>605</v>
      </c>
      <c r="B255" s="8" t="s">
        <v>606</v>
      </c>
      <c r="C255" s="8" t="s">
        <v>17</v>
      </c>
      <c r="E255" s="7" t="s">
        <v>72</v>
      </c>
      <c r="F255" s="27" t="str">
        <f>IF(CLIENTE[[#This Row],[RUC]]="No","Solo Boleta",IF(CLIENTE[[#This Row],[RUC]]="","Ingrese N° de RUC",VLOOKUP(CLIENTE[[#This Row],[RUC]],RUCS[],2,FALSE)))</f>
        <v>Solo Boleta</v>
      </c>
      <c r="G255" s="7" t="s">
        <v>46</v>
      </c>
      <c r="H255" s="8" t="s">
        <v>77</v>
      </c>
      <c r="I255" s="25">
        <v>90</v>
      </c>
      <c r="J255" s="8" t="s">
        <v>1990</v>
      </c>
      <c r="K255" s="8"/>
    </row>
    <row r="256" spans="1:11" x14ac:dyDescent="0.25">
      <c r="A256" s="7" t="s">
        <v>607</v>
      </c>
      <c r="B256" s="8" t="s">
        <v>608</v>
      </c>
      <c r="C256" s="8" t="s">
        <v>18</v>
      </c>
      <c r="E256" s="7" t="s">
        <v>72</v>
      </c>
      <c r="F256" s="27" t="str">
        <f>IF(CLIENTE[[#This Row],[RUC]]="No","Solo Boleta",IF(CLIENTE[[#This Row],[RUC]]="","Ingrese N° de RUC",VLOOKUP(CLIENTE[[#This Row],[RUC]],RUCS[],2,FALSE)))</f>
        <v>Solo Boleta</v>
      </c>
      <c r="G256" s="7" t="s">
        <v>47</v>
      </c>
      <c r="H256" s="8" t="s">
        <v>77</v>
      </c>
      <c r="I256" s="25">
        <v>90</v>
      </c>
      <c r="J256" s="8" t="s">
        <v>1990</v>
      </c>
      <c r="K256" s="8"/>
    </row>
    <row r="257" spans="1:11" x14ac:dyDescent="0.25">
      <c r="A257" s="13" t="s">
        <v>609</v>
      </c>
      <c r="B257" s="8" t="s">
        <v>610</v>
      </c>
      <c r="C257" s="8" t="s">
        <v>17</v>
      </c>
      <c r="E257" s="7" t="s">
        <v>72</v>
      </c>
      <c r="F257" s="27" t="str">
        <f>IF(CLIENTE[[#This Row],[RUC]]="No","Solo Boleta",IF(CLIENTE[[#This Row],[RUC]]="","Ingrese N° de RUC",VLOOKUP(CLIENTE[[#This Row],[RUC]],RUCS[],2,FALSE)))</f>
        <v>Solo Boleta</v>
      </c>
      <c r="G257" s="7" t="s">
        <v>44</v>
      </c>
      <c r="H257" s="8" t="s">
        <v>79</v>
      </c>
      <c r="I257" s="25">
        <v>0</v>
      </c>
      <c r="J257" s="8" t="s">
        <v>1990</v>
      </c>
      <c r="K257" s="8"/>
    </row>
    <row r="258" spans="1:11" x14ac:dyDescent="0.25">
      <c r="A258" s="7" t="s">
        <v>612</v>
      </c>
      <c r="B258" s="8" t="s">
        <v>613</v>
      </c>
      <c r="C258" s="8" t="s">
        <v>17</v>
      </c>
      <c r="E258" s="7" t="s">
        <v>72</v>
      </c>
      <c r="F258" s="27" t="str">
        <f>IF(CLIENTE[[#This Row],[RUC]]="No","Solo Boleta",IF(CLIENTE[[#This Row],[RUC]]="","Ingrese N° de RUC",VLOOKUP(CLIENTE[[#This Row],[RUC]],RUCS[],2,FALSE)))</f>
        <v>Solo Boleta</v>
      </c>
      <c r="G258" s="7" t="s">
        <v>25</v>
      </c>
      <c r="H258" s="8" t="s">
        <v>77</v>
      </c>
      <c r="I258" s="25">
        <v>80</v>
      </c>
      <c r="J258" s="8" t="s">
        <v>1990</v>
      </c>
      <c r="K258" s="8"/>
    </row>
    <row r="259" spans="1:11" x14ac:dyDescent="0.25">
      <c r="A259" s="7" t="s">
        <v>614</v>
      </c>
      <c r="B259" s="8" t="s">
        <v>615</v>
      </c>
      <c r="C259" s="8" t="s">
        <v>17</v>
      </c>
      <c r="E259" s="7" t="s">
        <v>72</v>
      </c>
      <c r="F259" s="27" t="str">
        <f>IF(CLIENTE[[#This Row],[RUC]]="No","Solo Boleta",IF(CLIENTE[[#This Row],[RUC]]="","Ingrese N° de RUC",VLOOKUP(CLIENTE[[#This Row],[RUC]],RUCS[],2,FALSE)))</f>
        <v>Solo Boleta</v>
      </c>
      <c r="G259" s="7" t="s">
        <v>26</v>
      </c>
      <c r="H259" s="8" t="s">
        <v>77</v>
      </c>
      <c r="I259" s="25" t="s">
        <v>1144</v>
      </c>
      <c r="J259" s="8" t="s">
        <v>1990</v>
      </c>
      <c r="K259" s="8"/>
    </row>
    <row r="260" spans="1:11" x14ac:dyDescent="0.25">
      <c r="A260" s="7" t="s">
        <v>616</v>
      </c>
      <c r="B260" s="8" t="s">
        <v>617</v>
      </c>
      <c r="C260" s="8" t="s">
        <v>17</v>
      </c>
      <c r="E260" s="7" t="s">
        <v>72</v>
      </c>
      <c r="F260" s="27" t="str">
        <f>IF(CLIENTE[[#This Row],[RUC]]="No","Solo Boleta",IF(CLIENTE[[#This Row],[RUC]]="","Ingrese N° de RUC",VLOOKUP(CLIENTE[[#This Row],[RUC]],RUCS[],2,FALSE)))</f>
        <v>Solo Boleta</v>
      </c>
      <c r="G260" s="7" t="s">
        <v>28</v>
      </c>
      <c r="H260" s="8" t="s">
        <v>77</v>
      </c>
      <c r="I260" s="25" t="s">
        <v>1144</v>
      </c>
      <c r="J260" s="8" t="s">
        <v>1990</v>
      </c>
      <c r="K260" s="8"/>
    </row>
    <row r="261" spans="1:11" x14ac:dyDescent="0.25">
      <c r="A261" s="13" t="s">
        <v>618</v>
      </c>
      <c r="B261" s="8" t="s">
        <v>619</v>
      </c>
      <c r="C261" s="8" t="s">
        <v>17</v>
      </c>
      <c r="E261" s="1" t="s">
        <v>1004</v>
      </c>
      <c r="F261" s="27" t="str">
        <f>IF(CLIENTE[[#This Row],[RUC]]="No","Solo Boleta",IF(CLIENTE[[#This Row],[RUC]]="","Ingrese N° de RUC",VLOOKUP(CLIENTE[[#This Row],[RUC]],RUCS[],2,FALSE)))</f>
        <v>VIDEOSUR S.A.C.</v>
      </c>
      <c r="G261" s="7" t="s">
        <v>30</v>
      </c>
      <c r="H261" s="8" t="s">
        <v>78</v>
      </c>
      <c r="I261" s="25">
        <v>150</v>
      </c>
      <c r="J261" s="8" t="s">
        <v>1990</v>
      </c>
      <c r="K261" s="8"/>
    </row>
    <row r="262" spans="1:11" x14ac:dyDescent="0.25">
      <c r="A262" s="7" t="s">
        <v>620</v>
      </c>
      <c r="B262" s="8" t="s">
        <v>621</v>
      </c>
      <c r="C262" s="8" t="s">
        <v>17</v>
      </c>
      <c r="E262" s="7" t="s">
        <v>72</v>
      </c>
      <c r="F262" s="27" t="str">
        <f>IF(CLIENTE[[#This Row],[RUC]]="No","Solo Boleta",IF(CLIENTE[[#This Row],[RUC]]="","Ingrese N° de RUC",VLOOKUP(CLIENTE[[#This Row],[RUC]],RUCS[],2,FALSE)))</f>
        <v>Solo Boleta</v>
      </c>
      <c r="G262" s="7" t="s">
        <v>20</v>
      </c>
      <c r="H262" s="8" t="s">
        <v>78</v>
      </c>
      <c r="I262" s="25">
        <v>165</v>
      </c>
      <c r="J262" s="8" t="s">
        <v>1990</v>
      </c>
      <c r="K262" s="8"/>
    </row>
    <row r="263" spans="1:11" x14ac:dyDescent="0.25">
      <c r="A263" s="7" t="s">
        <v>622</v>
      </c>
      <c r="B263" s="8" t="s">
        <v>729</v>
      </c>
      <c r="C263" s="8" t="s">
        <v>17</v>
      </c>
      <c r="E263" s="1" t="s">
        <v>1007</v>
      </c>
      <c r="F263" s="27" t="str">
        <f>IF(CLIENTE[[#This Row],[RUC]]="No","Solo Boleta",IF(CLIENTE[[#This Row],[RUC]]="","Ingrese N° de RUC",VLOOKUP(CLIENTE[[#This Row],[RUC]],RUCS[],2,FALSE)))</f>
        <v>PTV BUSINESS S.A.C.</v>
      </c>
      <c r="G263" s="7"/>
      <c r="H263" s="8"/>
      <c r="I263" s="25"/>
      <c r="J263" s="8" t="s">
        <v>1990</v>
      </c>
      <c r="K263" s="8"/>
    </row>
    <row r="264" spans="1:11" x14ac:dyDescent="0.25">
      <c r="A264" s="7" t="s">
        <v>623</v>
      </c>
      <c r="B264" s="8" t="s">
        <v>624</v>
      </c>
      <c r="C264" s="8" t="s">
        <v>17</v>
      </c>
      <c r="E264" s="1" t="s">
        <v>1006</v>
      </c>
      <c r="F264" s="27" t="str">
        <f>IF(CLIENTE[[#This Row],[RUC]]="No","Solo Boleta",IF(CLIENTE[[#This Row],[RUC]]="","Ingrese N° de RUC",VLOOKUP(CLIENTE[[#This Row],[RUC]],RUCS[],2,FALSE)))</f>
        <v>TECNOLOGIA QUIMICA Y COMERCIO S.A.</v>
      </c>
      <c r="G264" s="7" t="s">
        <v>27</v>
      </c>
      <c r="H264" s="8" t="s">
        <v>79</v>
      </c>
      <c r="I264" s="25">
        <v>150</v>
      </c>
      <c r="J264" s="8" t="s">
        <v>1990</v>
      </c>
      <c r="K264" s="8"/>
    </row>
    <row r="265" spans="1:11" x14ac:dyDescent="0.25">
      <c r="A265" s="7" t="s">
        <v>626</v>
      </c>
      <c r="B265" s="8" t="s">
        <v>627</v>
      </c>
      <c r="C265" s="8" t="s">
        <v>17</v>
      </c>
      <c r="E265" s="7" t="s">
        <v>72</v>
      </c>
      <c r="F265" s="27" t="str">
        <f>IF(CLIENTE[[#This Row],[RUC]]="No","Solo Boleta",IF(CLIENTE[[#This Row],[RUC]]="","Ingrese N° de RUC",VLOOKUP(CLIENTE[[#This Row],[RUC]],RUCS[],2,FALSE)))</f>
        <v>Solo Boleta</v>
      </c>
      <c r="G265" s="7" t="s">
        <v>39</v>
      </c>
      <c r="H265" s="8" t="s">
        <v>77</v>
      </c>
      <c r="I265" s="25">
        <v>100</v>
      </c>
      <c r="J265" s="8" t="s">
        <v>1990</v>
      </c>
      <c r="K265" s="8"/>
    </row>
    <row r="266" spans="1:11" x14ac:dyDescent="0.25">
      <c r="A266" s="7" t="s">
        <v>628</v>
      </c>
      <c r="B266" s="8" t="s">
        <v>629</v>
      </c>
      <c r="C266" s="8" t="s">
        <v>18</v>
      </c>
      <c r="E266" s="1" t="s">
        <v>815</v>
      </c>
      <c r="F266" s="27" t="str">
        <f>IF(CLIENTE[[#This Row],[RUC]]="No","Solo Boleta",IF(CLIENTE[[#This Row],[RUC]]="","Ingrese N° de RUC",VLOOKUP(CLIENTE[[#This Row],[RUC]],RUCS[],2,FALSE)))</f>
        <v>ORGANISMO NACIONAL DE SANIDAD PESQUERA</v>
      </c>
      <c r="G266" s="7" t="s">
        <v>46</v>
      </c>
      <c r="H266" s="8" t="s">
        <v>77</v>
      </c>
      <c r="I266" s="25">
        <v>95</v>
      </c>
      <c r="J266" s="8" t="s">
        <v>1990</v>
      </c>
      <c r="K266" s="8"/>
    </row>
    <row r="267" spans="1:11" x14ac:dyDescent="0.25">
      <c r="A267" s="7" t="s">
        <v>630</v>
      </c>
      <c r="B267" s="8" t="s">
        <v>631</v>
      </c>
      <c r="C267" s="8" t="s">
        <v>17</v>
      </c>
      <c r="E267" s="1" t="s">
        <v>815</v>
      </c>
      <c r="F267" s="27" t="str">
        <f>IF(CLIENTE[[#This Row],[RUC]]="No","Solo Boleta",IF(CLIENTE[[#This Row],[RUC]]="","Ingrese N° de RUC",VLOOKUP(CLIENTE[[#This Row],[RUC]],RUCS[],2,FALSE)))</f>
        <v>ORGANISMO NACIONAL DE SANIDAD PESQUERA</v>
      </c>
      <c r="G267" s="7" t="s">
        <v>47</v>
      </c>
      <c r="H267" s="8" t="s">
        <v>77</v>
      </c>
      <c r="I267" s="25">
        <v>95</v>
      </c>
      <c r="J267" s="8" t="s">
        <v>1990</v>
      </c>
      <c r="K267" s="8"/>
    </row>
    <row r="268" spans="1:11" x14ac:dyDescent="0.25">
      <c r="A268" s="7" t="s">
        <v>632</v>
      </c>
      <c r="B268" s="8" t="s">
        <v>633</v>
      </c>
      <c r="C268" s="8" t="s">
        <v>17</v>
      </c>
      <c r="E268" s="1" t="s">
        <v>815</v>
      </c>
      <c r="F268" s="27" t="str">
        <f>IF(CLIENTE[[#This Row],[RUC]]="No","Solo Boleta",IF(CLIENTE[[#This Row],[RUC]]="","Ingrese N° de RUC",VLOOKUP(CLIENTE[[#This Row],[RUC]],RUCS[],2,FALSE)))</f>
        <v>ORGANISMO NACIONAL DE SANIDAD PESQUERA</v>
      </c>
      <c r="G268" s="7" t="s">
        <v>24</v>
      </c>
      <c r="H268" s="8" t="s">
        <v>77</v>
      </c>
      <c r="I268" s="25">
        <v>70</v>
      </c>
      <c r="J268" s="8" t="s">
        <v>1990</v>
      </c>
      <c r="K268" s="8"/>
    </row>
    <row r="269" spans="1:11" x14ac:dyDescent="0.25">
      <c r="A269" s="7" t="s">
        <v>635</v>
      </c>
      <c r="B269" s="8" t="s">
        <v>636</v>
      </c>
      <c r="C269" s="8" t="s">
        <v>17</v>
      </c>
      <c r="E269" s="7" t="s">
        <v>72</v>
      </c>
      <c r="F269" s="27" t="str">
        <f>IF(CLIENTE[[#This Row],[RUC]]="No","Solo Boleta",IF(CLIENTE[[#This Row],[RUC]]="","Ingrese N° de RUC",VLOOKUP(CLIENTE[[#This Row],[RUC]],RUCS[],2,FALSE)))</f>
        <v>Solo Boleta</v>
      </c>
      <c r="G269" s="7" t="s">
        <v>20</v>
      </c>
      <c r="H269" s="8" t="s">
        <v>78</v>
      </c>
      <c r="I269" s="25">
        <v>166</v>
      </c>
      <c r="J269" s="8" t="s">
        <v>1990</v>
      </c>
      <c r="K269" s="8"/>
    </row>
    <row r="270" spans="1:11" x14ac:dyDescent="0.25">
      <c r="A270" s="7" t="s">
        <v>637</v>
      </c>
      <c r="B270" s="8" t="s">
        <v>638</v>
      </c>
      <c r="C270" s="8" t="s">
        <v>17</v>
      </c>
      <c r="E270" s="1" t="s">
        <v>834</v>
      </c>
      <c r="F270" s="27" t="str">
        <f>IF(CLIENTE[[#This Row],[RUC]]="No","Solo Boleta",IF(CLIENTE[[#This Row],[RUC]]="","Ingrese N° de RUC",VLOOKUP(CLIENTE[[#This Row],[RUC]],RUCS[],2,FALSE)))</f>
        <v>INSTITUTO GEOFISICO DEL PERU</v>
      </c>
      <c r="G270" s="7" t="s">
        <v>39</v>
      </c>
      <c r="H270" s="8" t="s">
        <v>77</v>
      </c>
      <c r="I270" s="25">
        <v>95</v>
      </c>
      <c r="J270" s="8" t="s">
        <v>1990</v>
      </c>
      <c r="K270" s="8"/>
    </row>
    <row r="271" spans="1:11" x14ac:dyDescent="0.25">
      <c r="A271" s="7" t="s">
        <v>639</v>
      </c>
      <c r="B271" s="8" t="s">
        <v>640</v>
      </c>
      <c r="C271" s="8" t="s">
        <v>17</v>
      </c>
      <c r="E271" s="1" t="s">
        <v>857</v>
      </c>
      <c r="F271" s="27" t="str">
        <f>IF(CLIENTE[[#This Row],[RUC]]="No","Solo Boleta",IF(CLIENTE[[#This Row],[RUC]]="","Ingrese N° de RUC",VLOOKUP(CLIENTE[[#This Row],[RUC]],RUCS[],2,FALSE)))</f>
        <v>FERREYROS S.A.</v>
      </c>
      <c r="G271" s="7" t="s">
        <v>20</v>
      </c>
      <c r="H271" s="8" t="s">
        <v>77</v>
      </c>
      <c r="I271" s="25">
        <v>70</v>
      </c>
      <c r="J271" s="8" t="s">
        <v>1990</v>
      </c>
      <c r="K271" s="8"/>
    </row>
    <row r="272" spans="1:11" x14ac:dyDescent="0.25">
      <c r="A272" s="13" t="s">
        <v>643</v>
      </c>
      <c r="B272" s="8" t="s">
        <v>642</v>
      </c>
      <c r="C272" s="8" t="s">
        <v>18</v>
      </c>
      <c r="E272" s="7" t="s">
        <v>72</v>
      </c>
      <c r="F272" s="27" t="str">
        <f>IF(CLIENTE[[#This Row],[RUC]]="No","Solo Boleta",IF(CLIENTE[[#This Row],[RUC]]="","Ingrese N° de RUC",VLOOKUP(CLIENTE[[#This Row],[RUC]],RUCS[],2,FALSE)))</f>
        <v>Solo Boleta</v>
      </c>
      <c r="G272" s="7" t="s">
        <v>24</v>
      </c>
      <c r="H272" s="8" t="s">
        <v>79</v>
      </c>
      <c r="I272" s="25">
        <v>85</v>
      </c>
      <c r="J272" s="8" t="s">
        <v>1990</v>
      </c>
      <c r="K272" s="8"/>
    </row>
    <row r="273" spans="1:11" x14ac:dyDescent="0.25">
      <c r="A273" s="13" t="s">
        <v>645</v>
      </c>
      <c r="B273" s="8" t="s">
        <v>644</v>
      </c>
      <c r="C273" s="8" t="s">
        <v>17</v>
      </c>
      <c r="E273" s="7" t="s">
        <v>72</v>
      </c>
      <c r="F273" s="27" t="str">
        <f>IF(CLIENTE[[#This Row],[RUC]]="No","Solo Boleta",IF(CLIENTE[[#This Row],[RUC]]="","Ingrese N° de RUC",VLOOKUP(CLIENTE[[#This Row],[RUC]],RUCS[],2,FALSE)))</f>
        <v>Solo Boleta</v>
      </c>
      <c r="G273" s="7" t="s">
        <v>34</v>
      </c>
      <c r="H273" s="8" t="s">
        <v>77</v>
      </c>
      <c r="I273" s="25">
        <v>90</v>
      </c>
      <c r="J273" s="8" t="s">
        <v>1990</v>
      </c>
      <c r="K273" s="8"/>
    </row>
    <row r="274" spans="1:11" x14ac:dyDescent="0.25">
      <c r="A274" s="7" t="s">
        <v>646</v>
      </c>
      <c r="B274" s="8" t="s">
        <v>647</v>
      </c>
      <c r="C274" s="8" t="s">
        <v>17</v>
      </c>
      <c r="F274" s="27" t="str">
        <f>IF(CLIENTE[[#This Row],[RUC]]="No","Solo Boleta",IF(CLIENTE[[#This Row],[RUC]]="","Ingrese N° de RUC",VLOOKUP(CLIENTE[[#This Row],[RUC]],RUCS[],2,FALSE)))</f>
        <v>Ingrese N° de RUC</v>
      </c>
      <c r="G274" s="7" t="s">
        <v>34</v>
      </c>
      <c r="H274" s="8" t="s">
        <v>77</v>
      </c>
      <c r="I274" s="25">
        <v>80</v>
      </c>
      <c r="J274" s="8" t="s">
        <v>1990</v>
      </c>
      <c r="K274" s="8"/>
    </row>
    <row r="275" spans="1:11" x14ac:dyDescent="0.25">
      <c r="A275" s="7" t="s">
        <v>648</v>
      </c>
      <c r="B275" s="8" t="s">
        <v>649</v>
      </c>
      <c r="C275" s="8" t="s">
        <v>17</v>
      </c>
      <c r="E275" s="1" t="s">
        <v>985</v>
      </c>
      <c r="F275" s="27" t="str">
        <f>IF(CLIENTE[[#This Row],[RUC]]="No","Solo Boleta",IF(CLIENTE[[#This Row],[RUC]]="","Ingrese N° de RUC",VLOOKUP(CLIENTE[[#This Row],[RUC]],RUCS[],2,FALSE)))</f>
        <v>MAC HARE S.A.C.</v>
      </c>
      <c r="G275" s="7" t="s">
        <v>25</v>
      </c>
      <c r="H275" s="8" t="s">
        <v>79</v>
      </c>
      <c r="I275" s="25">
        <v>90</v>
      </c>
      <c r="J275" s="8" t="s">
        <v>1990</v>
      </c>
      <c r="K275" s="8"/>
    </row>
    <row r="276" spans="1:11" x14ac:dyDescent="0.25">
      <c r="A276" s="7" t="s">
        <v>650</v>
      </c>
      <c r="B276" s="8" t="s">
        <v>651</v>
      </c>
      <c r="C276" s="8" t="s">
        <v>17</v>
      </c>
      <c r="E276" s="1" t="s">
        <v>984</v>
      </c>
      <c r="F276" s="27" t="str">
        <f>IF(CLIENTE[[#This Row],[RUC]]="No","Solo Boleta",IF(CLIENTE[[#This Row],[RUC]]="","Ingrese N° de RUC",VLOOKUP(CLIENTE[[#This Row],[RUC]],RUCS[],2,FALSE)))</f>
        <v>CORE TECH S.A.</v>
      </c>
      <c r="G276" s="7" t="s">
        <v>24</v>
      </c>
      <c r="H276" s="8" t="s">
        <v>77</v>
      </c>
      <c r="I276" s="25">
        <v>70</v>
      </c>
      <c r="J276" s="8" t="s">
        <v>1990</v>
      </c>
      <c r="K276" s="8"/>
    </row>
    <row r="277" spans="1:11" x14ac:dyDescent="0.25">
      <c r="A277" s="7" t="s">
        <v>653</v>
      </c>
      <c r="B277" s="8" t="s">
        <v>654</v>
      </c>
      <c r="C277" s="8" t="s">
        <v>18</v>
      </c>
      <c r="E277" s="7" t="s">
        <v>72</v>
      </c>
      <c r="F277" s="27" t="str">
        <f>IF(CLIENTE[[#This Row],[RUC]]="No","Solo Boleta",IF(CLIENTE[[#This Row],[RUC]]="","Ingrese N° de RUC",VLOOKUP(CLIENTE[[#This Row],[RUC]],RUCS[],2,FALSE)))</f>
        <v>Solo Boleta</v>
      </c>
      <c r="G277" s="7" t="s">
        <v>20</v>
      </c>
      <c r="H277" s="8" t="s">
        <v>78</v>
      </c>
      <c r="I277" s="25">
        <v>140</v>
      </c>
      <c r="J277" s="8" t="s">
        <v>1990</v>
      </c>
      <c r="K277" s="8"/>
    </row>
    <row r="278" spans="1:11" x14ac:dyDescent="0.25">
      <c r="A278" s="7" t="s">
        <v>655</v>
      </c>
      <c r="B278" s="8" t="s">
        <v>656</v>
      </c>
      <c r="C278" s="8" t="s">
        <v>17</v>
      </c>
      <c r="E278" s="7" t="s">
        <v>72</v>
      </c>
      <c r="F278" s="27" t="str">
        <f>IF(CLIENTE[[#This Row],[RUC]]="No","Solo Boleta",IF(CLIENTE[[#This Row],[RUC]]="","Ingrese N° de RUC",VLOOKUP(CLIENTE[[#This Row],[RUC]],RUCS[],2,FALSE)))</f>
        <v>Solo Boleta</v>
      </c>
      <c r="G278" s="7" t="s">
        <v>30</v>
      </c>
      <c r="H278" s="8" t="s">
        <v>78</v>
      </c>
      <c r="I278" s="25">
        <v>140</v>
      </c>
      <c r="J278" s="8" t="s">
        <v>1990</v>
      </c>
      <c r="K278" s="8"/>
    </row>
    <row r="279" spans="1:11" x14ac:dyDescent="0.25">
      <c r="A279" s="7" t="s">
        <v>657</v>
      </c>
      <c r="B279" s="8" t="s">
        <v>658</v>
      </c>
      <c r="C279" s="8" t="s">
        <v>17</v>
      </c>
      <c r="E279" s="7" t="s">
        <v>72</v>
      </c>
      <c r="F279" s="27" t="str">
        <f>IF(CLIENTE[[#This Row],[RUC]]="No","Solo Boleta",IF(CLIENTE[[#This Row],[RUC]]="","Ingrese N° de RUC",VLOOKUP(CLIENTE[[#This Row],[RUC]],RUCS[],2,FALSE)))</f>
        <v>Solo Boleta</v>
      </c>
      <c r="G279" s="7" t="s">
        <v>40</v>
      </c>
      <c r="H279" s="8" t="s">
        <v>79</v>
      </c>
      <c r="I279" s="25">
        <v>50</v>
      </c>
      <c r="J279" s="8" t="s">
        <v>1990</v>
      </c>
      <c r="K279" s="8"/>
    </row>
    <row r="280" spans="1:11" x14ac:dyDescent="0.25">
      <c r="A280" s="7" t="s">
        <v>659</v>
      </c>
      <c r="B280" s="8" t="s">
        <v>660</v>
      </c>
      <c r="C280" s="8" t="s">
        <v>17</v>
      </c>
      <c r="E280" s="7" t="s">
        <v>72</v>
      </c>
      <c r="F280" s="27" t="str">
        <f>IF(CLIENTE[[#This Row],[RUC]]="No","Solo Boleta",IF(CLIENTE[[#This Row],[RUC]]="","Ingrese N° de RUC",VLOOKUP(CLIENTE[[#This Row],[RUC]],RUCS[],2,FALSE)))</f>
        <v>Solo Boleta</v>
      </c>
      <c r="G280" s="7" t="s">
        <v>23</v>
      </c>
      <c r="H280" s="8" t="s">
        <v>77</v>
      </c>
      <c r="I280" s="25">
        <v>65</v>
      </c>
      <c r="J280" s="8" t="s">
        <v>1990</v>
      </c>
      <c r="K280" s="8"/>
    </row>
    <row r="281" spans="1:11" x14ac:dyDescent="0.25">
      <c r="A281" s="7" t="s">
        <v>661</v>
      </c>
      <c r="B281" s="8" t="s">
        <v>662</v>
      </c>
      <c r="C281" s="8" t="s">
        <v>17</v>
      </c>
      <c r="E281" s="7" t="s">
        <v>72</v>
      </c>
      <c r="F281" s="27" t="str">
        <f>IF(CLIENTE[[#This Row],[RUC]]="No","Solo Boleta",IF(CLIENTE[[#This Row],[RUC]]="","Ingrese N° de RUC",VLOOKUP(CLIENTE[[#This Row],[RUC]],RUCS[],2,FALSE)))</f>
        <v>Solo Boleta</v>
      </c>
      <c r="G281" s="7" t="s">
        <v>20</v>
      </c>
      <c r="H281" s="8" t="s">
        <v>78</v>
      </c>
      <c r="I281" s="25">
        <v>120</v>
      </c>
      <c r="J281" s="8" t="s">
        <v>1990</v>
      </c>
      <c r="K281" s="8"/>
    </row>
    <row r="282" spans="1:11" x14ac:dyDescent="0.25">
      <c r="A282" s="7" t="s">
        <v>663</v>
      </c>
      <c r="B282" s="8" t="s">
        <v>664</v>
      </c>
      <c r="C282" s="8" t="s">
        <v>17</v>
      </c>
      <c r="F282" s="27" t="str">
        <f>IF(CLIENTE[[#This Row],[RUC]]="No","Solo Boleta",IF(CLIENTE[[#This Row],[RUC]]="","Ingrese N° de RUC",VLOOKUP(CLIENTE[[#This Row],[RUC]],RUCS[],2,FALSE)))</f>
        <v>Ingrese N° de RUC</v>
      </c>
      <c r="G282" s="7" t="s">
        <v>21</v>
      </c>
      <c r="H282" s="8" t="s">
        <v>77</v>
      </c>
      <c r="I282" s="25">
        <v>65</v>
      </c>
      <c r="J282" s="8" t="s">
        <v>1990</v>
      </c>
      <c r="K282" s="8"/>
    </row>
    <row r="283" spans="1:11" x14ac:dyDescent="0.25">
      <c r="A283" s="7" t="s">
        <v>665</v>
      </c>
      <c r="B283" s="8" t="s">
        <v>666</v>
      </c>
      <c r="C283" s="8" t="s">
        <v>17</v>
      </c>
      <c r="F283" s="27" t="str">
        <f>IF(CLIENTE[[#This Row],[RUC]]="No","Solo Boleta",IF(CLIENTE[[#This Row],[RUC]]="","Ingrese N° de RUC",VLOOKUP(CLIENTE[[#This Row],[RUC]],RUCS[],2,FALSE)))</f>
        <v>Ingrese N° de RUC</v>
      </c>
      <c r="G283" s="7" t="s">
        <v>30</v>
      </c>
      <c r="H283" s="8" t="s">
        <v>78</v>
      </c>
      <c r="I283" s="25">
        <v>165</v>
      </c>
      <c r="J283" s="8" t="s">
        <v>1990</v>
      </c>
      <c r="K283" s="8"/>
    </row>
    <row r="284" spans="1:11" x14ac:dyDescent="0.25">
      <c r="A284" s="7" t="s">
        <v>667</v>
      </c>
      <c r="B284" s="8" t="s">
        <v>668</v>
      </c>
      <c r="C284" s="8" t="s">
        <v>17</v>
      </c>
      <c r="D284" s="8" t="s">
        <v>683</v>
      </c>
      <c r="E284" s="1" t="s">
        <v>1060</v>
      </c>
      <c r="F284" s="27" t="str">
        <f>IF(CLIENTE[[#This Row],[RUC]]="No","Solo Boleta",IF(CLIENTE[[#This Row],[RUC]]="","Ingrese N° de RUC",VLOOKUP(CLIENTE[[#This Row],[RUC]],RUCS[],2,FALSE)))</f>
        <v>CLOROX PERU S.A.</v>
      </c>
      <c r="G284" s="7" t="s">
        <v>48</v>
      </c>
      <c r="H284" s="8" t="s">
        <v>77</v>
      </c>
      <c r="I284" s="25">
        <v>91.8</v>
      </c>
      <c r="J284" s="8" t="s">
        <v>1990</v>
      </c>
      <c r="K284" s="8"/>
    </row>
    <row r="285" spans="1:11" x14ac:dyDescent="0.25">
      <c r="A285" s="7" t="s">
        <v>669</v>
      </c>
      <c r="B285" s="8" t="s">
        <v>670</v>
      </c>
      <c r="C285" s="8" t="s">
        <v>17</v>
      </c>
      <c r="E285" s="1" t="s">
        <v>995</v>
      </c>
      <c r="F285" s="27" t="str">
        <f>IF(CLIENTE[[#This Row],[RUC]]="No","Solo Boleta",IF(CLIENTE[[#This Row],[RUC]]="","Ingrese N° de RUC",VLOOKUP(CLIENTE[[#This Row],[RUC]],RUCS[],2,FALSE)))</f>
        <v>BOYLES BROS DIAMANTINA S.A.</v>
      </c>
      <c r="G285" s="7" t="s">
        <v>24</v>
      </c>
      <c r="H285" s="8" t="s">
        <v>77</v>
      </c>
      <c r="I285" s="25">
        <v>80</v>
      </c>
      <c r="J285" s="8" t="s">
        <v>1990</v>
      </c>
      <c r="K285" s="8"/>
    </row>
    <row r="286" spans="1:11" x14ac:dyDescent="0.25">
      <c r="A286" s="7" t="s">
        <v>672</v>
      </c>
      <c r="B286" s="8" t="s">
        <v>673</v>
      </c>
      <c r="C286" s="8" t="s">
        <v>17</v>
      </c>
      <c r="E286" s="1" t="s">
        <v>995</v>
      </c>
      <c r="F286" s="27" t="str">
        <f>IF(CLIENTE[[#This Row],[RUC]]="No","Solo Boleta",IF(CLIENTE[[#This Row],[RUC]]="","Ingrese N° de RUC",VLOOKUP(CLIENTE[[#This Row],[RUC]],RUCS[],2,FALSE)))</f>
        <v>BOYLES BROS DIAMANTINA S.A.</v>
      </c>
      <c r="G286" s="7" t="s">
        <v>25</v>
      </c>
      <c r="H286" s="8" t="s">
        <v>77</v>
      </c>
      <c r="I286" s="25">
        <v>80</v>
      </c>
      <c r="J286" s="8" t="s">
        <v>1990</v>
      </c>
      <c r="K286" s="8"/>
    </row>
    <row r="287" spans="1:11" x14ac:dyDescent="0.25">
      <c r="A287" s="7" t="s">
        <v>676</v>
      </c>
      <c r="B287" s="8" t="s">
        <v>677</v>
      </c>
      <c r="C287" s="8" t="s">
        <v>17</v>
      </c>
      <c r="E287" s="7" t="s">
        <v>72</v>
      </c>
      <c r="F287" s="27" t="str">
        <f>IF(CLIENTE[[#This Row],[RUC]]="No","Solo Boleta",IF(CLIENTE[[#This Row],[RUC]]="","Ingrese N° de RUC",VLOOKUP(CLIENTE[[#This Row],[RUC]],RUCS[],2,FALSE)))</f>
        <v>Solo Boleta</v>
      </c>
      <c r="G287" s="7" t="s">
        <v>21</v>
      </c>
      <c r="H287" s="8" t="s">
        <v>79</v>
      </c>
      <c r="I287" s="25">
        <v>105</v>
      </c>
      <c r="J287" s="8" t="s">
        <v>1990</v>
      </c>
      <c r="K287" s="8"/>
    </row>
    <row r="288" spans="1:11" x14ac:dyDescent="0.25">
      <c r="A288" s="7" t="s">
        <v>674</v>
      </c>
      <c r="B288" s="8" t="s">
        <v>675</v>
      </c>
      <c r="C288" s="8" t="s">
        <v>17</v>
      </c>
      <c r="E288" s="1" t="s">
        <v>993</v>
      </c>
      <c r="F288" s="27" t="str">
        <f>IF(CLIENTE[[#This Row],[RUC]]="No","Solo Boleta",IF(CLIENTE[[#This Row],[RUC]]="","Ingrese N° de RUC",VLOOKUP(CLIENTE[[#This Row],[RUC]],RUCS[],2,FALSE)))</f>
        <v>CLINICA PROSALUD E.I.R.L.</v>
      </c>
      <c r="G288" s="7" t="s">
        <v>31</v>
      </c>
      <c r="H288" s="8" t="s">
        <v>78</v>
      </c>
      <c r="I288" s="25">
        <v>165</v>
      </c>
      <c r="J288" s="8" t="s">
        <v>1990</v>
      </c>
      <c r="K288" s="8"/>
    </row>
    <row r="289" spans="1:11" x14ac:dyDescent="0.25">
      <c r="A289" s="7" t="s">
        <v>678</v>
      </c>
      <c r="B289" s="8" t="s">
        <v>679</v>
      </c>
      <c r="C289" s="8" t="s">
        <v>17</v>
      </c>
      <c r="E289" s="7" t="s">
        <v>72</v>
      </c>
      <c r="F289" s="27" t="str">
        <f>IF(CLIENTE[[#This Row],[RUC]]="No","Solo Boleta",IF(CLIENTE[[#This Row],[RUC]]="","Ingrese N° de RUC",VLOOKUP(CLIENTE[[#This Row],[RUC]],RUCS[],2,FALSE)))</f>
        <v>Solo Boleta</v>
      </c>
      <c r="G289" s="7" t="s">
        <v>38</v>
      </c>
      <c r="H289" s="8" t="s">
        <v>80</v>
      </c>
      <c r="I289" s="25">
        <v>170</v>
      </c>
      <c r="J289" s="8" t="s">
        <v>1990</v>
      </c>
      <c r="K289" s="8"/>
    </row>
    <row r="290" spans="1:11" x14ac:dyDescent="0.25">
      <c r="A290" s="7" t="s">
        <v>680</v>
      </c>
      <c r="B290" s="8" t="s">
        <v>681</v>
      </c>
      <c r="C290" s="8" t="s">
        <v>17</v>
      </c>
      <c r="E290" s="7" t="s">
        <v>72</v>
      </c>
      <c r="F290" s="27" t="str">
        <f>IF(CLIENTE[[#This Row],[RUC]]="No","Solo Boleta",IF(CLIENTE[[#This Row],[RUC]]="","Ingrese N° de RUC",VLOOKUP(CLIENTE[[#This Row],[RUC]],RUCS[],2,FALSE)))</f>
        <v>Solo Boleta</v>
      </c>
      <c r="G290" s="7" t="s">
        <v>26</v>
      </c>
      <c r="H290" s="8" t="s">
        <v>79</v>
      </c>
      <c r="I290" s="25">
        <v>100</v>
      </c>
      <c r="J290" s="8" t="s">
        <v>1990</v>
      </c>
      <c r="K290" s="8"/>
    </row>
    <row r="291" spans="1:11" x14ac:dyDescent="0.25">
      <c r="A291" s="7" t="s">
        <v>684</v>
      </c>
      <c r="B291" s="8" t="s">
        <v>685</v>
      </c>
      <c r="C291" s="8" t="s">
        <v>17</v>
      </c>
      <c r="D291" s="8" t="s">
        <v>683</v>
      </c>
      <c r="E291" s="7" t="s">
        <v>72</v>
      </c>
      <c r="F291" s="27" t="str">
        <f>IF(CLIENTE[[#This Row],[RUC]]="No","Solo Boleta",IF(CLIENTE[[#This Row],[RUC]]="","Ingrese N° de RUC",VLOOKUP(CLIENTE[[#This Row],[RUC]],RUCS[],2,FALSE)))</f>
        <v>Solo Boleta</v>
      </c>
      <c r="G291" s="7" t="s">
        <v>20</v>
      </c>
      <c r="H291" s="8" t="s">
        <v>78</v>
      </c>
      <c r="I291" s="25">
        <v>150</v>
      </c>
      <c r="J291" s="8" t="s">
        <v>1990</v>
      </c>
      <c r="K291" s="8"/>
    </row>
    <row r="292" spans="1:11" x14ac:dyDescent="0.25">
      <c r="A292" s="7" t="s">
        <v>686</v>
      </c>
      <c r="B292" s="8" t="s">
        <v>687</v>
      </c>
      <c r="C292" s="8" t="s">
        <v>18</v>
      </c>
      <c r="D292" s="8" t="s">
        <v>683</v>
      </c>
      <c r="E292" s="7" t="s">
        <v>72</v>
      </c>
      <c r="F292" s="27" t="str">
        <f>IF(CLIENTE[[#This Row],[RUC]]="No","Solo Boleta",IF(CLIENTE[[#This Row],[RUC]]="","Ingrese N° de RUC",VLOOKUP(CLIENTE[[#This Row],[RUC]],RUCS[],2,FALSE)))</f>
        <v>Solo Boleta</v>
      </c>
      <c r="G292" s="7" t="s">
        <v>41</v>
      </c>
      <c r="H292" s="8" t="s">
        <v>78</v>
      </c>
      <c r="I292" s="25">
        <v>170</v>
      </c>
      <c r="J292" s="8" t="s">
        <v>1990</v>
      </c>
      <c r="K292" s="8"/>
    </row>
    <row r="293" spans="1:11" x14ac:dyDescent="0.25">
      <c r="A293" s="7" t="s">
        <v>688</v>
      </c>
      <c r="B293" s="8" t="s">
        <v>689</v>
      </c>
      <c r="C293" s="8" t="s">
        <v>17</v>
      </c>
      <c r="D293" s="8" t="s">
        <v>683</v>
      </c>
      <c r="E293" s="7" t="s">
        <v>72</v>
      </c>
      <c r="F293" s="27" t="str">
        <f>IF(CLIENTE[[#This Row],[RUC]]="No","Solo Boleta",IF(CLIENTE[[#This Row],[RUC]]="","Ingrese N° de RUC",VLOOKUP(CLIENTE[[#This Row],[RUC]],RUCS[],2,FALSE)))</f>
        <v>Solo Boleta</v>
      </c>
      <c r="G293" s="7" t="s">
        <v>30</v>
      </c>
      <c r="H293" s="8" t="s">
        <v>78</v>
      </c>
      <c r="I293" s="25">
        <v>150</v>
      </c>
      <c r="J293" s="8" t="s">
        <v>1990</v>
      </c>
      <c r="K293" s="8"/>
    </row>
    <row r="294" spans="1:11" x14ac:dyDescent="0.25">
      <c r="A294" s="7" t="s">
        <v>690</v>
      </c>
      <c r="B294" s="8" t="s">
        <v>691</v>
      </c>
      <c r="C294" s="8" t="s">
        <v>17</v>
      </c>
      <c r="D294" s="8" t="s">
        <v>683</v>
      </c>
      <c r="E294" s="7" t="s">
        <v>72</v>
      </c>
      <c r="F294" s="27" t="str">
        <f>IF(CLIENTE[[#This Row],[RUC]]="No","Solo Boleta",IF(CLIENTE[[#This Row],[RUC]]="","Ingrese N° de RUC",VLOOKUP(CLIENTE[[#This Row],[RUC]],RUCS[],2,FALSE)))</f>
        <v>Solo Boleta</v>
      </c>
      <c r="G294" s="7" t="s">
        <v>31</v>
      </c>
      <c r="H294" s="8" t="s">
        <v>78</v>
      </c>
      <c r="I294" s="25">
        <v>180</v>
      </c>
      <c r="J294" s="8" t="s">
        <v>1990</v>
      </c>
      <c r="K294" s="8"/>
    </row>
    <row r="295" spans="1:11" x14ac:dyDescent="0.25">
      <c r="A295" s="7" t="s">
        <v>693</v>
      </c>
      <c r="B295" s="8" t="s">
        <v>692</v>
      </c>
      <c r="C295" s="8" t="s">
        <v>17</v>
      </c>
      <c r="D295" s="8" t="s">
        <v>683</v>
      </c>
      <c r="E295" s="1" t="s">
        <v>1062</v>
      </c>
      <c r="F295" s="27" t="str">
        <f>IF(CLIENTE[[#This Row],[RUC]]="No","Solo Boleta",IF(CLIENTE[[#This Row],[RUC]]="","Ingrese N° de RUC",VLOOKUP(CLIENTE[[#This Row],[RUC]],RUCS[],2,FALSE)))</f>
        <v>BIM PERU S.A.C.</v>
      </c>
      <c r="G295" s="7" t="s">
        <v>24</v>
      </c>
      <c r="H295" s="8" t="s">
        <v>77</v>
      </c>
      <c r="I295" s="25">
        <v>93</v>
      </c>
      <c r="J295" s="8" t="s">
        <v>1990</v>
      </c>
      <c r="K295" s="8"/>
    </row>
    <row r="296" spans="1:11" x14ac:dyDescent="0.25">
      <c r="A296" s="13" t="s">
        <v>694</v>
      </c>
      <c r="B296" s="8" t="s">
        <v>695</v>
      </c>
      <c r="C296" s="8" t="s">
        <v>17</v>
      </c>
      <c r="D296" s="8" t="s">
        <v>683</v>
      </c>
      <c r="F296" s="27" t="str">
        <f>IF(CLIENTE[[#This Row],[RUC]]="No","Solo Boleta",IF(CLIENTE[[#This Row],[RUC]]="","Ingrese N° de RUC",VLOOKUP(CLIENTE[[#This Row],[RUC]],RUCS[],2,FALSE)))</f>
        <v>Ingrese N° de RUC</v>
      </c>
      <c r="G296" s="7" t="s">
        <v>44</v>
      </c>
      <c r="H296" s="8" t="s">
        <v>77</v>
      </c>
      <c r="I296" s="25">
        <v>120</v>
      </c>
      <c r="J296" s="8" t="s">
        <v>1990</v>
      </c>
      <c r="K296" s="8"/>
    </row>
    <row r="297" spans="1:11" x14ac:dyDescent="0.25">
      <c r="A297" s="13" t="s">
        <v>699</v>
      </c>
      <c r="B297" s="8" t="s">
        <v>700</v>
      </c>
      <c r="C297" s="8" t="s">
        <v>17</v>
      </c>
      <c r="D297" s="8" t="s">
        <v>683</v>
      </c>
      <c r="F297" s="27" t="str">
        <f>IF(CLIENTE[[#This Row],[RUC]]="No","Solo Boleta",IF(CLIENTE[[#This Row],[RUC]]="","Ingrese N° de RUC",VLOOKUP(CLIENTE[[#This Row],[RUC]],RUCS[],2,FALSE)))</f>
        <v>Ingrese N° de RUC</v>
      </c>
      <c r="G297" s="7" t="s">
        <v>22</v>
      </c>
      <c r="H297" s="8" t="s">
        <v>77</v>
      </c>
      <c r="I297" s="25">
        <v>75</v>
      </c>
      <c r="J297" s="8" t="s">
        <v>1990</v>
      </c>
      <c r="K297" s="8"/>
    </row>
    <row r="298" spans="1:11" x14ac:dyDescent="0.25">
      <c r="A298" s="13" t="s">
        <v>696</v>
      </c>
      <c r="B298" s="8" t="s">
        <v>697</v>
      </c>
      <c r="C298" s="8" t="s">
        <v>17</v>
      </c>
      <c r="D298" s="8" t="s">
        <v>698</v>
      </c>
      <c r="E298" s="1" t="s">
        <v>985</v>
      </c>
      <c r="F298" s="27" t="str">
        <f>IF(CLIENTE[[#This Row],[RUC]]="No","Solo Boleta",IF(CLIENTE[[#This Row],[RUC]]="","Ingrese N° de RUC",VLOOKUP(CLIENTE[[#This Row],[RUC]],RUCS[],2,FALSE)))</f>
        <v>MAC HARE S.A.C.</v>
      </c>
      <c r="G298" s="7" t="s">
        <v>40</v>
      </c>
      <c r="H298" s="8" t="s">
        <v>79</v>
      </c>
      <c r="I298" s="25">
        <v>130</v>
      </c>
      <c r="J298" s="8" t="s">
        <v>1990</v>
      </c>
      <c r="K298" s="8"/>
    </row>
    <row r="299" spans="1:11" x14ac:dyDescent="0.25">
      <c r="A299" s="13" t="s">
        <v>693</v>
      </c>
      <c r="B299" s="8" t="s">
        <v>692</v>
      </c>
      <c r="C299" s="8" t="s">
        <v>17</v>
      </c>
      <c r="D299" s="8" t="s">
        <v>683</v>
      </c>
      <c r="E299" s="1" t="s">
        <v>1062</v>
      </c>
      <c r="F299" s="27" t="str">
        <f>IF(CLIENTE[[#This Row],[RUC]]="No","Solo Boleta",IF(CLIENTE[[#This Row],[RUC]]="","Ingrese N° de RUC",VLOOKUP(CLIENTE[[#This Row],[RUC]],RUCS[],2,FALSE)))</f>
        <v>BIM PERU S.A.C.</v>
      </c>
      <c r="G299" s="7" t="s">
        <v>24</v>
      </c>
      <c r="H299" s="8" t="s">
        <v>77</v>
      </c>
      <c r="I299" s="25">
        <v>93</v>
      </c>
      <c r="J299" s="8" t="s">
        <v>1990</v>
      </c>
      <c r="K299" s="8"/>
    </row>
    <row r="300" spans="1:11" x14ac:dyDescent="0.25">
      <c r="A300" s="13" t="s">
        <v>702</v>
      </c>
      <c r="B300" s="8" t="s">
        <v>701</v>
      </c>
      <c r="C300" s="8" t="s">
        <v>17</v>
      </c>
      <c r="D300" s="8" t="s">
        <v>683</v>
      </c>
      <c r="F300" s="27" t="str">
        <f>IF(CLIENTE[[#This Row],[RUC]]="No","Solo Boleta",IF(CLIENTE[[#This Row],[RUC]]="","Ingrese N° de RUC",VLOOKUP(CLIENTE[[#This Row],[RUC]],RUCS[],2,FALSE)))</f>
        <v>Ingrese N° de RUC</v>
      </c>
      <c r="G300" s="7" t="s">
        <v>24</v>
      </c>
      <c r="H300" s="8" t="s">
        <v>79</v>
      </c>
      <c r="I300" s="25">
        <v>95</v>
      </c>
      <c r="J300" s="8" t="s">
        <v>1990</v>
      </c>
      <c r="K300" s="8"/>
    </row>
    <row r="301" spans="1:11" x14ac:dyDescent="0.25">
      <c r="A301" s="7" t="s">
        <v>705</v>
      </c>
      <c r="B301" s="8" t="s">
        <v>706</v>
      </c>
      <c r="C301" s="8" t="s">
        <v>17</v>
      </c>
      <c r="D301" s="8" t="s">
        <v>703</v>
      </c>
      <c r="E301" s="1" t="s">
        <v>1065</v>
      </c>
      <c r="F301" s="27" t="str">
        <f>IF(CLIENTE[[#This Row],[RUC]]="No","Solo Boleta",IF(CLIENTE[[#This Row],[RUC]]="","Ingrese N° de RUC",VLOOKUP(CLIENTE[[#This Row],[RUC]],RUCS[],2,FALSE)))</f>
        <v>CALSA PERU S.A.C.</v>
      </c>
      <c r="G301" s="7" t="s">
        <v>22</v>
      </c>
      <c r="H301" s="8" t="s">
        <v>77</v>
      </c>
      <c r="I301" s="25">
        <v>65</v>
      </c>
      <c r="J301" s="8" t="s">
        <v>1990</v>
      </c>
      <c r="K301" s="8"/>
    </row>
    <row r="302" spans="1:11" x14ac:dyDescent="0.25">
      <c r="A302" s="7" t="s">
        <v>707</v>
      </c>
      <c r="B302" s="8" t="s">
        <v>708</v>
      </c>
      <c r="C302" s="8" t="s">
        <v>17</v>
      </c>
      <c r="D302" s="8" t="s">
        <v>683</v>
      </c>
      <c r="E302" s="1" t="s">
        <v>1069</v>
      </c>
      <c r="F302" s="27" t="str">
        <f>IF(CLIENTE[[#This Row],[RUC]]="No","Solo Boleta",IF(CLIENTE[[#This Row],[RUC]]="","Ingrese N° de RUC",VLOOKUP(CLIENTE[[#This Row],[RUC]],RUCS[],2,FALSE)))</f>
        <v>PESQUERA DIAMANTE S.A.</v>
      </c>
      <c r="G302" s="7" t="s">
        <v>22</v>
      </c>
      <c r="H302" s="8" t="s">
        <v>77</v>
      </c>
      <c r="I302" s="25">
        <v>70</v>
      </c>
      <c r="J302" s="8" t="s">
        <v>1990</v>
      </c>
      <c r="K302" s="8"/>
    </row>
    <row r="303" spans="1:11" x14ac:dyDescent="0.25">
      <c r="A303" s="7" t="s">
        <v>709</v>
      </c>
      <c r="B303" s="8" t="s">
        <v>710</v>
      </c>
      <c r="C303" s="8" t="s">
        <v>18</v>
      </c>
      <c r="D303" s="8" t="s">
        <v>683</v>
      </c>
      <c r="E303" s="7" t="s">
        <v>72</v>
      </c>
      <c r="F303" s="27" t="str">
        <f>IF(CLIENTE[[#This Row],[RUC]]="No","Solo Boleta",IF(CLIENTE[[#This Row],[RUC]]="","Ingrese N° de RUC",VLOOKUP(CLIENTE[[#This Row],[RUC]],RUCS[],2,FALSE)))</f>
        <v>Solo Boleta</v>
      </c>
      <c r="G303" s="7" t="s">
        <v>30</v>
      </c>
      <c r="H303" s="8" t="s">
        <v>78</v>
      </c>
      <c r="I303" s="25">
        <v>120</v>
      </c>
      <c r="J303" s="8" t="s">
        <v>1990</v>
      </c>
      <c r="K303" s="8"/>
    </row>
    <row r="304" spans="1:11" x14ac:dyDescent="0.25">
      <c r="A304" s="7" t="s">
        <v>711</v>
      </c>
      <c r="B304" s="8" t="s">
        <v>712</v>
      </c>
      <c r="C304" s="8" t="s">
        <v>17</v>
      </c>
      <c r="D304" s="8" t="s">
        <v>683</v>
      </c>
      <c r="E304" s="1" t="s">
        <v>937</v>
      </c>
      <c r="F304" s="27" t="str">
        <f>IF(CLIENTE[[#This Row],[RUC]]="No","Solo Boleta",IF(CLIENTE[[#This Row],[RUC]]="","Ingrese N° de RUC",VLOOKUP(CLIENTE[[#This Row],[RUC]],RUCS[],2,FALSE)))</f>
        <v>LA TROMPETA FINAL DE DIOS</v>
      </c>
      <c r="G304" s="7" t="s">
        <v>25</v>
      </c>
      <c r="H304" s="8" t="s">
        <v>79</v>
      </c>
      <c r="I304" s="25">
        <v>85</v>
      </c>
      <c r="J304" s="8" t="s">
        <v>1990</v>
      </c>
      <c r="K304" s="8"/>
    </row>
    <row r="305" spans="1:11" x14ac:dyDescent="0.25">
      <c r="A305" s="7" t="s">
        <v>714</v>
      </c>
      <c r="B305" s="8" t="s">
        <v>715</v>
      </c>
      <c r="C305" s="8" t="s">
        <v>17</v>
      </c>
      <c r="D305" s="8" t="s">
        <v>716</v>
      </c>
      <c r="E305" s="1" t="s">
        <v>937</v>
      </c>
      <c r="F305" s="27" t="str">
        <f>IF(CLIENTE[[#This Row],[RUC]]="No","Solo Boleta",IF(CLIENTE[[#This Row],[RUC]]="","Ingrese N° de RUC",VLOOKUP(CLIENTE[[#This Row],[RUC]],RUCS[],2,FALSE)))</f>
        <v>LA TROMPETA FINAL DE DIOS</v>
      </c>
      <c r="G305" s="7" t="s">
        <v>20</v>
      </c>
      <c r="H305" s="8" t="s">
        <v>78</v>
      </c>
      <c r="I305" s="25">
        <v>120</v>
      </c>
      <c r="J305" s="8" t="s">
        <v>1990</v>
      </c>
      <c r="K305" s="8"/>
    </row>
    <row r="306" spans="1:11" x14ac:dyDescent="0.25">
      <c r="A306" s="7" t="s">
        <v>717</v>
      </c>
      <c r="B306" s="8" t="s">
        <v>718</v>
      </c>
      <c r="C306" s="8" t="s">
        <v>17</v>
      </c>
      <c r="D306" s="8" t="s">
        <v>683</v>
      </c>
      <c r="E306" s="7" t="s">
        <v>72</v>
      </c>
      <c r="F306" s="27" t="str">
        <f>IF(CLIENTE[[#This Row],[RUC]]="No","Solo Boleta",IF(CLIENTE[[#This Row],[RUC]]="","Ingrese N° de RUC",VLOOKUP(CLIENTE[[#This Row],[RUC]],RUCS[],2,FALSE)))</f>
        <v>Solo Boleta</v>
      </c>
      <c r="G306" s="7" t="s">
        <v>48</v>
      </c>
      <c r="H306" s="8" t="s">
        <v>77</v>
      </c>
      <c r="I306" s="25" t="s">
        <v>1144</v>
      </c>
      <c r="J306" s="8" t="s">
        <v>1990</v>
      </c>
      <c r="K306" s="8"/>
    </row>
    <row r="307" spans="1:11" x14ac:dyDescent="0.25">
      <c r="A307" s="7" t="s">
        <v>719</v>
      </c>
      <c r="B307" s="8" t="s">
        <v>720</v>
      </c>
      <c r="C307" s="8" t="s">
        <v>17</v>
      </c>
      <c r="D307" s="8" t="s">
        <v>1118</v>
      </c>
      <c r="E307" s="7" t="s">
        <v>72</v>
      </c>
      <c r="F307" s="27" t="str">
        <f>IF(CLIENTE[[#This Row],[RUC]]="No","Solo Boleta",IF(CLIENTE[[#This Row],[RUC]]="","Ingrese N° de RUC",VLOOKUP(CLIENTE[[#This Row],[RUC]],RUCS[],2,FALSE)))</f>
        <v>Solo Boleta</v>
      </c>
      <c r="G307" s="7" t="s">
        <v>34</v>
      </c>
      <c r="H307" s="8" t="s">
        <v>79</v>
      </c>
      <c r="I307" s="25" t="s">
        <v>1144</v>
      </c>
      <c r="J307" s="8" t="s">
        <v>1990</v>
      </c>
      <c r="K307" s="8"/>
    </row>
    <row r="308" spans="1:11" x14ac:dyDescent="0.25">
      <c r="A308" s="7" t="s">
        <v>721</v>
      </c>
      <c r="B308" s="8" t="s">
        <v>722</v>
      </c>
      <c r="C308" s="8" t="s">
        <v>17</v>
      </c>
      <c r="D308" s="8" t="s">
        <v>683</v>
      </c>
      <c r="E308" s="7" t="s">
        <v>1048</v>
      </c>
      <c r="F308" s="27" t="str">
        <f>IF(CLIENTE[[#This Row],[RUC]]="No","Solo Boleta",IF(CLIENTE[[#This Row],[RUC]]="","Ingrese N° de RUC",VLOOKUP(CLIENTE[[#This Row],[RUC]],RUCS[],2,FALSE)))</f>
        <v>ELBA CONSTRUCTORES S.A.C.</v>
      </c>
      <c r="G308" s="7" t="s">
        <v>40</v>
      </c>
      <c r="H308" s="8" t="s">
        <v>77</v>
      </c>
      <c r="I308" s="25">
        <v>85</v>
      </c>
      <c r="J308" s="8" t="s">
        <v>1990</v>
      </c>
      <c r="K308" s="8"/>
    </row>
    <row r="309" spans="1:11" x14ac:dyDescent="0.25">
      <c r="A309" s="7" t="s">
        <v>723</v>
      </c>
      <c r="B309" s="8" t="s">
        <v>724</v>
      </c>
      <c r="C309" s="8" t="s">
        <v>17</v>
      </c>
      <c r="D309" s="8" t="s">
        <v>683</v>
      </c>
      <c r="E309" s="7" t="s">
        <v>814</v>
      </c>
      <c r="F309" s="27" t="str">
        <f>IF(CLIENTE[[#This Row],[RUC]]="No","Solo Boleta",IF(CLIENTE[[#This Row],[RUC]]="","Ingrese N° de RUC",VLOOKUP(CLIENTE[[#This Row],[RUC]],RUCS[],2,FALSE)))</f>
        <v>BANCO AZTECA DEL PERU S.A.</v>
      </c>
      <c r="G309" s="7" t="s">
        <v>46</v>
      </c>
      <c r="H309" s="8" t="s">
        <v>77</v>
      </c>
      <c r="I309" s="25">
        <v>95</v>
      </c>
      <c r="J309" s="8" t="s">
        <v>1990</v>
      </c>
      <c r="K309" s="8"/>
    </row>
    <row r="310" spans="1:11" x14ac:dyDescent="0.25">
      <c r="A310" s="7" t="s">
        <v>725</v>
      </c>
      <c r="B310" s="8" t="s">
        <v>726</v>
      </c>
      <c r="C310" s="8" t="s">
        <v>17</v>
      </c>
      <c r="D310" s="8" t="s">
        <v>703</v>
      </c>
      <c r="E310" s="7" t="s">
        <v>814</v>
      </c>
      <c r="F310" s="27" t="str">
        <f>IF(CLIENTE[[#This Row],[RUC]]="No","Solo Boleta",IF(CLIENTE[[#This Row],[RUC]]="","Ingrese N° de RUC",VLOOKUP(CLIENTE[[#This Row],[RUC]],RUCS[],2,FALSE)))</f>
        <v>BANCO AZTECA DEL PERU S.A.</v>
      </c>
      <c r="G310" s="7" t="s">
        <v>47</v>
      </c>
      <c r="H310" s="8" t="s">
        <v>77</v>
      </c>
      <c r="I310" s="25">
        <v>95</v>
      </c>
      <c r="J310" s="8" t="s">
        <v>1990</v>
      </c>
      <c r="K310" s="8"/>
    </row>
    <row r="311" spans="1:11" x14ac:dyDescent="0.25">
      <c r="A311" s="7" t="s">
        <v>727</v>
      </c>
      <c r="B311" s="8" t="s">
        <v>728</v>
      </c>
      <c r="C311" s="8" t="s">
        <v>17</v>
      </c>
      <c r="D311" s="8" t="s">
        <v>703</v>
      </c>
      <c r="E311" s="7" t="s">
        <v>967</v>
      </c>
      <c r="F311" s="27" t="str">
        <f>IF(CLIENTE[[#This Row],[RUC]]="No","Solo Boleta",IF(CLIENTE[[#This Row],[RUC]]="","Ingrese N° de RUC",VLOOKUP(CLIENTE[[#This Row],[RUC]],RUCS[],2,FALSE)))</f>
        <v>MOLITALIA S.A.</v>
      </c>
      <c r="G311" s="7" t="s">
        <v>24</v>
      </c>
      <c r="H311" s="8" t="s">
        <v>77</v>
      </c>
      <c r="I311" s="25">
        <v>60</v>
      </c>
      <c r="J311" s="8" t="s">
        <v>1990</v>
      </c>
      <c r="K311" s="8"/>
    </row>
    <row r="312" spans="1:11" x14ac:dyDescent="0.25">
      <c r="A312" s="7" t="s">
        <v>730</v>
      </c>
      <c r="B312" s="8" t="s">
        <v>729</v>
      </c>
      <c r="C312" s="8" t="s">
        <v>17</v>
      </c>
      <c r="D312" s="8" t="s">
        <v>683</v>
      </c>
      <c r="E312" s="7" t="s">
        <v>1007</v>
      </c>
      <c r="F312" s="27" t="str">
        <f>IF(CLIENTE[[#This Row],[RUC]]="No","Solo Boleta",IF(CLIENTE[[#This Row],[RUC]]="","Ingrese N° de RUC",VLOOKUP(CLIENTE[[#This Row],[RUC]],RUCS[],2,FALSE)))</f>
        <v>PTV BUSINESS S.A.C.</v>
      </c>
      <c r="G312" s="7" t="s">
        <v>25</v>
      </c>
      <c r="H312" s="8" t="s">
        <v>77</v>
      </c>
      <c r="I312" s="25">
        <v>70</v>
      </c>
      <c r="J312" s="8" t="s">
        <v>1990</v>
      </c>
      <c r="K312" s="8"/>
    </row>
    <row r="313" spans="1:11" x14ac:dyDescent="0.25">
      <c r="A313" s="7" t="s">
        <v>731</v>
      </c>
      <c r="B313" s="8" t="s">
        <v>732</v>
      </c>
      <c r="C313" s="8" t="s">
        <v>17</v>
      </c>
      <c r="D313" s="8" t="s">
        <v>733</v>
      </c>
      <c r="E313" s="7" t="s">
        <v>1006</v>
      </c>
      <c r="F313" s="27" t="str">
        <f>IF(CLIENTE[[#This Row],[RUC]]="No","Solo Boleta",IF(CLIENTE[[#This Row],[RUC]]="","Ingrese N° de RUC",VLOOKUP(CLIENTE[[#This Row],[RUC]],RUCS[],2,FALSE)))</f>
        <v>TECNOLOGIA QUIMICA Y COMERCIO S.A.</v>
      </c>
      <c r="G313" s="7" t="s">
        <v>28</v>
      </c>
      <c r="H313" s="8" t="s">
        <v>77</v>
      </c>
      <c r="I313" s="25">
        <v>80</v>
      </c>
      <c r="J313" s="8" t="s">
        <v>1990</v>
      </c>
      <c r="K313" s="8"/>
    </row>
    <row r="314" spans="1:11" x14ac:dyDescent="0.25">
      <c r="A314" s="7" t="s">
        <v>734</v>
      </c>
      <c r="B314" s="8" t="s">
        <v>735</v>
      </c>
      <c r="C314" s="8" t="s">
        <v>17</v>
      </c>
      <c r="D314" s="8" t="s">
        <v>683</v>
      </c>
      <c r="E314" s="7" t="s">
        <v>1049</v>
      </c>
      <c r="F314" s="27" t="str">
        <f>IF(CLIENTE[[#This Row],[RUC]]="No","Solo Boleta",IF(CLIENTE[[#This Row],[RUC]]="","Ingrese N° de RUC",VLOOKUP(CLIENTE[[#This Row],[RUC]],RUCS[],2,FALSE)))</f>
        <v>MAQUINARIAS S.A.</v>
      </c>
      <c r="G314" s="7" t="s">
        <v>25</v>
      </c>
      <c r="H314" s="8" t="s">
        <v>77</v>
      </c>
      <c r="I314" s="25">
        <v>65</v>
      </c>
      <c r="J314" s="8" t="s">
        <v>1990</v>
      </c>
      <c r="K314" s="8"/>
    </row>
    <row r="315" spans="1:11" x14ac:dyDescent="0.25">
      <c r="A315" s="7" t="s">
        <v>736</v>
      </c>
      <c r="B315" s="8" t="s">
        <v>739</v>
      </c>
      <c r="C315" s="8" t="s">
        <v>17</v>
      </c>
      <c r="D315" s="8" t="s">
        <v>683</v>
      </c>
      <c r="E315" s="7" t="s">
        <v>1049</v>
      </c>
      <c r="F315" s="27" t="str">
        <f>IF(CLIENTE[[#This Row],[RUC]]="No","Solo Boleta",IF(CLIENTE[[#This Row],[RUC]]="","Ingrese N° de RUC",VLOOKUP(CLIENTE[[#This Row],[RUC]],RUCS[],2,FALSE)))</f>
        <v>MAQUINARIAS S.A.</v>
      </c>
      <c r="G315" s="7" t="s">
        <v>24</v>
      </c>
      <c r="H315" s="8" t="s">
        <v>77</v>
      </c>
      <c r="I315" s="25">
        <v>65</v>
      </c>
      <c r="J315" s="8" t="s">
        <v>1990</v>
      </c>
      <c r="K315" s="8"/>
    </row>
    <row r="316" spans="1:11" x14ac:dyDescent="0.25">
      <c r="A316" s="7" t="s">
        <v>737</v>
      </c>
      <c r="B316" s="8" t="s">
        <v>738</v>
      </c>
      <c r="C316" s="8" t="s">
        <v>18</v>
      </c>
      <c r="D316" s="8" t="s">
        <v>683</v>
      </c>
      <c r="E316" s="7" t="s">
        <v>72</v>
      </c>
      <c r="F316" s="27" t="str">
        <f>IF(CLIENTE[[#This Row],[RUC]]="No","Solo Boleta",IF(CLIENTE[[#This Row],[RUC]]="","Ingrese N° de RUC",VLOOKUP(CLIENTE[[#This Row],[RUC]],RUCS[],2,FALSE)))</f>
        <v>Solo Boleta</v>
      </c>
      <c r="G316" s="7" t="s">
        <v>26</v>
      </c>
      <c r="H316" s="8" t="s">
        <v>79</v>
      </c>
      <c r="I316" s="25">
        <v>85</v>
      </c>
      <c r="J316" s="8" t="s">
        <v>1990</v>
      </c>
      <c r="K316" s="8"/>
    </row>
    <row r="317" spans="1:11" x14ac:dyDescent="0.25">
      <c r="A317" s="7" t="s">
        <v>741</v>
      </c>
      <c r="B317" s="8" t="s">
        <v>742</v>
      </c>
      <c r="C317" s="8" t="s">
        <v>17</v>
      </c>
      <c r="D317" s="8" t="s">
        <v>683</v>
      </c>
      <c r="E317" s="7" t="s">
        <v>72</v>
      </c>
      <c r="F317" s="27" t="str">
        <f>IF(CLIENTE[[#This Row],[RUC]]="No","Solo Boleta",IF(CLIENTE[[#This Row],[RUC]]="","Ingrese N° de RUC",VLOOKUP(CLIENTE[[#This Row],[RUC]],RUCS[],2,FALSE)))</f>
        <v>Solo Boleta</v>
      </c>
      <c r="G317" s="7" t="s">
        <v>26</v>
      </c>
      <c r="H317" s="8" t="s">
        <v>77</v>
      </c>
      <c r="I317" s="25">
        <v>65</v>
      </c>
      <c r="J317" s="8" t="s">
        <v>1990</v>
      </c>
      <c r="K317" s="8"/>
    </row>
    <row r="318" spans="1:11" x14ac:dyDescent="0.25">
      <c r="A318" s="7" t="s">
        <v>743</v>
      </c>
      <c r="B318" s="8" t="s">
        <v>744</v>
      </c>
      <c r="C318" s="8" t="s">
        <v>17</v>
      </c>
      <c r="D318" s="8" t="s">
        <v>745</v>
      </c>
      <c r="F318" s="27" t="str">
        <f>IF(CLIENTE[[#This Row],[RUC]]="No","Solo Boleta",IF(CLIENTE[[#This Row],[RUC]]="","Ingrese N° de RUC",VLOOKUP(CLIENTE[[#This Row],[RUC]],RUCS[],2,FALSE)))</f>
        <v>Ingrese N° de RUC</v>
      </c>
      <c r="G318" s="7" t="s">
        <v>30</v>
      </c>
      <c r="H318" s="8" t="s">
        <v>78</v>
      </c>
      <c r="I318" s="25">
        <v>130</v>
      </c>
      <c r="J318" s="8" t="s">
        <v>1990</v>
      </c>
      <c r="K318" s="8"/>
    </row>
    <row r="319" spans="1:11" x14ac:dyDescent="0.25">
      <c r="A319" s="7" t="s">
        <v>746</v>
      </c>
      <c r="B319" s="8" t="s">
        <v>747</v>
      </c>
      <c r="C319" s="8" t="s">
        <v>17</v>
      </c>
      <c r="D319" s="8" t="s">
        <v>745</v>
      </c>
      <c r="F319" s="27" t="str">
        <f>IF(CLIENTE[[#This Row],[RUC]]="No","Solo Boleta",IF(CLIENTE[[#This Row],[RUC]]="","Ingrese N° de RUC",VLOOKUP(CLIENTE[[#This Row],[RUC]],RUCS[],2,FALSE)))</f>
        <v>Ingrese N° de RUC</v>
      </c>
      <c r="G319" s="7" t="s">
        <v>22</v>
      </c>
      <c r="H319" s="8" t="s">
        <v>79</v>
      </c>
      <c r="I319" s="25">
        <v>85</v>
      </c>
      <c r="J319" s="8" t="s">
        <v>1990</v>
      </c>
      <c r="K319" s="8"/>
    </row>
    <row r="320" spans="1:11" x14ac:dyDescent="0.25">
      <c r="A320" s="7" t="s">
        <v>749</v>
      </c>
      <c r="B320" s="8" t="s">
        <v>750</v>
      </c>
      <c r="C320" s="8" t="s">
        <v>17</v>
      </c>
      <c r="D320" s="8" t="s">
        <v>751</v>
      </c>
      <c r="F320" s="27" t="str">
        <f>IF(CLIENTE[[#This Row],[RUC]]="No","Solo Boleta",IF(CLIENTE[[#This Row],[RUC]]="","Ingrese N° de RUC",VLOOKUP(CLIENTE[[#This Row],[RUC]],RUCS[],2,FALSE)))</f>
        <v>Ingrese N° de RUC</v>
      </c>
      <c r="G320" s="7" t="s">
        <v>23</v>
      </c>
      <c r="H320" s="8" t="s">
        <v>79</v>
      </c>
      <c r="I320" s="25">
        <v>85</v>
      </c>
      <c r="J320" s="8" t="s">
        <v>1990</v>
      </c>
      <c r="K320" s="8"/>
    </row>
    <row r="321" spans="1:11" x14ac:dyDescent="0.25">
      <c r="A321" s="7" t="s">
        <v>752</v>
      </c>
      <c r="B321" s="8" t="s">
        <v>753</v>
      </c>
      <c r="C321" s="8" t="s">
        <v>18</v>
      </c>
      <c r="D321" s="8" t="s">
        <v>754</v>
      </c>
      <c r="F321" s="27" t="str">
        <f>IF(CLIENTE[[#This Row],[RUC]]="No","Solo Boleta",IF(CLIENTE[[#This Row],[RUC]]="","Ingrese N° de RUC",VLOOKUP(CLIENTE[[#This Row],[RUC]],RUCS[],2,FALSE)))</f>
        <v>Ingrese N° de RUC</v>
      </c>
      <c r="G321" s="7" t="s">
        <v>20</v>
      </c>
      <c r="H321" s="8" t="s">
        <v>78</v>
      </c>
      <c r="I321" s="25">
        <v>110</v>
      </c>
      <c r="J321" s="8" t="s">
        <v>1990</v>
      </c>
      <c r="K321" s="8"/>
    </row>
    <row r="322" spans="1:11" x14ac:dyDescent="0.25">
      <c r="A322" s="7" t="s">
        <v>755</v>
      </c>
      <c r="B322" s="8" t="s">
        <v>756</v>
      </c>
      <c r="C322" s="8" t="s">
        <v>17</v>
      </c>
      <c r="D322" s="8" t="s">
        <v>754</v>
      </c>
      <c r="F322" s="27" t="str">
        <f>IF(CLIENTE[[#This Row],[RUC]]="No","Solo Boleta",IF(CLIENTE[[#This Row],[RUC]]="","Ingrese N° de RUC",VLOOKUP(CLIENTE[[#This Row],[RUC]],RUCS[],2,FALSE)))</f>
        <v>Ingrese N° de RUC</v>
      </c>
      <c r="G322" s="7" t="s">
        <v>31</v>
      </c>
      <c r="H322" s="8" t="s">
        <v>78</v>
      </c>
      <c r="I322" s="25">
        <v>120</v>
      </c>
      <c r="J322" s="8" t="s">
        <v>1990</v>
      </c>
      <c r="K322" s="8"/>
    </row>
    <row r="323" spans="1:11" x14ac:dyDescent="0.25">
      <c r="A323" s="7" t="s">
        <v>757</v>
      </c>
      <c r="B323" s="8" t="s">
        <v>758</v>
      </c>
      <c r="C323" s="8" t="s">
        <v>18</v>
      </c>
      <c r="D323" s="8" t="s">
        <v>754</v>
      </c>
      <c r="F323" s="27" t="str">
        <f>IF(CLIENTE[[#This Row],[RUC]]="No","Solo Boleta",IF(CLIENTE[[#This Row],[RUC]]="","Ingrese N° de RUC",VLOOKUP(CLIENTE[[#This Row],[RUC]],RUCS[],2,FALSE)))</f>
        <v>Ingrese N° de RUC</v>
      </c>
      <c r="G323" s="7" t="s">
        <v>41</v>
      </c>
      <c r="H323" s="8" t="s">
        <v>78</v>
      </c>
      <c r="I323" s="25">
        <v>120</v>
      </c>
      <c r="J323" s="8" t="s">
        <v>1990</v>
      </c>
      <c r="K323" s="8"/>
    </row>
    <row r="324" spans="1:11" x14ac:dyDescent="0.25">
      <c r="A324" s="7" t="s">
        <v>759</v>
      </c>
      <c r="B324" s="8" t="s">
        <v>760</v>
      </c>
      <c r="C324" s="8" t="s">
        <v>18</v>
      </c>
      <c r="D324" s="8" t="s">
        <v>683</v>
      </c>
      <c r="E324" s="7" t="s">
        <v>1050</v>
      </c>
      <c r="F324" s="27" t="str">
        <f>IF(CLIENTE[[#This Row],[RUC]]="No","Solo Boleta",IF(CLIENTE[[#This Row],[RUC]]="","Ingrese N° de RUC",VLOOKUP(CLIENTE[[#This Row],[RUC]],RUCS[],2,FALSE)))</f>
        <v> LK COMBUSTIBLES S.A.C.</v>
      </c>
      <c r="G324" s="7" t="s">
        <v>41</v>
      </c>
      <c r="H324" s="8" t="s">
        <v>78</v>
      </c>
      <c r="I324" s="25">
        <v>165</v>
      </c>
      <c r="J324" s="8" t="s">
        <v>1990</v>
      </c>
      <c r="K324" s="8"/>
    </row>
    <row r="325" spans="1:11" x14ac:dyDescent="0.25">
      <c r="A325" s="7" t="s">
        <v>761</v>
      </c>
      <c r="B325" s="8" t="s">
        <v>762</v>
      </c>
      <c r="C325" s="8" t="s">
        <v>17</v>
      </c>
      <c r="D325" s="8" t="s">
        <v>703</v>
      </c>
      <c r="E325" s="7" t="s">
        <v>1006</v>
      </c>
      <c r="F325" s="27" t="str">
        <f>IF(CLIENTE[[#This Row],[RUC]]="No","Solo Boleta",IF(CLIENTE[[#This Row],[RUC]]="","Ingrese N° de RUC",VLOOKUP(CLIENTE[[#This Row],[RUC]],RUCS[],2,FALSE)))</f>
        <v>TECNOLOGIA QUIMICA Y COMERCIO S.A.</v>
      </c>
      <c r="G325" s="7" t="s">
        <v>32</v>
      </c>
      <c r="H325" s="8" t="s">
        <v>77</v>
      </c>
      <c r="I325" s="25">
        <v>80</v>
      </c>
      <c r="J325" s="8" t="s">
        <v>1990</v>
      </c>
      <c r="K325" s="8"/>
    </row>
    <row r="326" spans="1:11" x14ac:dyDescent="0.25">
      <c r="A326" s="7" t="s">
        <v>763</v>
      </c>
      <c r="B326" s="8" t="s">
        <v>764</v>
      </c>
      <c r="C326" s="8" t="s">
        <v>17</v>
      </c>
      <c r="D326" s="8" t="s">
        <v>765</v>
      </c>
      <c r="E326" s="7" t="s">
        <v>1006</v>
      </c>
      <c r="F326" s="27" t="str">
        <f>IF(CLIENTE[[#This Row],[RUC]]="No","Solo Boleta",IF(CLIENTE[[#This Row],[RUC]]="","Ingrese N° de RUC",VLOOKUP(CLIENTE[[#This Row],[RUC]],RUCS[],2,FALSE)))</f>
        <v>TECNOLOGIA QUIMICA Y COMERCIO S.A.</v>
      </c>
      <c r="G326" s="7" t="s">
        <v>39</v>
      </c>
      <c r="H326" s="8" t="s">
        <v>77</v>
      </c>
      <c r="I326" s="25">
        <v>100</v>
      </c>
      <c r="J326" s="8" t="s">
        <v>1990</v>
      </c>
      <c r="K326" s="8"/>
    </row>
    <row r="327" spans="1:11" x14ac:dyDescent="0.25">
      <c r="A327" s="7" t="s">
        <v>766</v>
      </c>
      <c r="B327" s="8" t="s">
        <v>767</v>
      </c>
      <c r="C327" s="8" t="s">
        <v>17</v>
      </c>
      <c r="D327" s="8" t="s">
        <v>683</v>
      </c>
      <c r="E327" s="7" t="s">
        <v>1006</v>
      </c>
      <c r="F327" s="27" t="str">
        <f>IF(CLIENTE[[#This Row],[RUC]]="No","Solo Boleta",IF(CLIENTE[[#This Row],[RUC]]="","Ingrese N° de RUC",VLOOKUP(CLIENTE[[#This Row],[RUC]],RUCS[],2,FALSE)))</f>
        <v>TECNOLOGIA QUIMICA Y COMERCIO S.A.</v>
      </c>
      <c r="G327" s="7" t="s">
        <v>46</v>
      </c>
      <c r="H327" s="8" t="s">
        <v>77</v>
      </c>
      <c r="I327" s="25">
        <v>100</v>
      </c>
      <c r="J327" s="8" t="s">
        <v>1990</v>
      </c>
      <c r="K327" s="8"/>
    </row>
    <row r="328" spans="1:11" x14ac:dyDescent="0.25">
      <c r="A328" s="7" t="s">
        <v>768</v>
      </c>
      <c r="B328" s="8" t="s">
        <v>769</v>
      </c>
      <c r="C328" s="8" t="s">
        <v>17</v>
      </c>
      <c r="D328" s="8" t="s">
        <v>704</v>
      </c>
      <c r="E328" s="7" t="s">
        <v>72</v>
      </c>
      <c r="F328" s="27" t="str">
        <f>IF(CLIENTE[[#This Row],[RUC]]="No","Solo Boleta",IF(CLIENTE[[#This Row],[RUC]]="","Ingrese N° de RUC",VLOOKUP(CLIENTE[[#This Row],[RUC]],RUCS[],2,FALSE)))</f>
        <v>Solo Boleta</v>
      </c>
      <c r="G328" s="7" t="s">
        <v>28</v>
      </c>
      <c r="H328" s="8" t="s">
        <v>77</v>
      </c>
      <c r="I328" s="25">
        <v>120</v>
      </c>
      <c r="J328" s="8" t="s">
        <v>1990</v>
      </c>
      <c r="K328" s="8"/>
    </row>
    <row r="329" spans="1:11" x14ac:dyDescent="0.25">
      <c r="A329" s="13" t="s">
        <v>770</v>
      </c>
      <c r="B329" s="8" t="s">
        <v>771</v>
      </c>
      <c r="C329" s="8" t="s">
        <v>17</v>
      </c>
      <c r="D329" s="8" t="s">
        <v>683</v>
      </c>
      <c r="F329" s="27" t="str">
        <f>IF(CLIENTE[[#This Row],[RUC]]="No","Solo Boleta",IF(CLIENTE[[#This Row],[RUC]]="","Ingrese N° de RUC",VLOOKUP(CLIENTE[[#This Row],[RUC]],RUCS[],2,FALSE)))</f>
        <v>Ingrese N° de RUC</v>
      </c>
      <c r="G329" s="7" t="s">
        <v>31</v>
      </c>
      <c r="H329" s="8" t="s">
        <v>772</v>
      </c>
      <c r="I329" s="25">
        <v>165</v>
      </c>
      <c r="J329" s="8" t="s">
        <v>1990</v>
      </c>
      <c r="K329" s="8"/>
    </row>
    <row r="330" spans="1:11" x14ac:dyDescent="0.25">
      <c r="A330" s="13" t="s">
        <v>773</v>
      </c>
      <c r="B330" s="20" t="s">
        <v>774</v>
      </c>
      <c r="C330" s="8" t="s">
        <v>17</v>
      </c>
      <c r="D330" s="8" t="s">
        <v>683</v>
      </c>
      <c r="F330" s="27" t="str">
        <f>IF(CLIENTE[[#This Row],[RUC]]="No","Solo Boleta",IF(CLIENTE[[#This Row],[RUC]]="","Ingrese N° de RUC",VLOOKUP(CLIENTE[[#This Row],[RUC]],RUCS[],2,FALSE)))</f>
        <v>Ingrese N° de RUC</v>
      </c>
      <c r="G330" s="7" t="s">
        <v>20</v>
      </c>
      <c r="H330" s="8" t="s">
        <v>78</v>
      </c>
      <c r="I330" s="25">
        <v>120</v>
      </c>
      <c r="J330" s="8" t="s">
        <v>1990</v>
      </c>
      <c r="K330" s="8"/>
    </row>
    <row r="331" spans="1:11" x14ac:dyDescent="0.25">
      <c r="A331" s="7" t="s">
        <v>775</v>
      </c>
      <c r="B331" s="8" t="s">
        <v>776</v>
      </c>
      <c r="C331" s="8" t="s">
        <v>17</v>
      </c>
      <c r="D331" s="8" t="s">
        <v>683</v>
      </c>
      <c r="E331" s="7" t="s">
        <v>1051</v>
      </c>
      <c r="F331" s="27" t="str">
        <f>IF(CLIENTE[[#This Row],[RUC]]="No","Solo Boleta",IF(CLIENTE[[#This Row],[RUC]]="","Ingrese N° de RUC",VLOOKUP(CLIENTE[[#This Row],[RUC]],RUCS[],2,FALSE)))</f>
        <v>LAB TOP PERU S.R.L.</v>
      </c>
      <c r="G331" s="7" t="s">
        <v>25</v>
      </c>
      <c r="H331" s="8" t="s">
        <v>77</v>
      </c>
      <c r="I331" s="25">
        <v>65</v>
      </c>
      <c r="J331" s="8" t="s">
        <v>1990</v>
      </c>
      <c r="K331" s="8"/>
    </row>
    <row r="332" spans="1:11" x14ac:dyDescent="0.25">
      <c r="A332" s="7" t="s">
        <v>777</v>
      </c>
      <c r="B332" s="8" t="s">
        <v>778</v>
      </c>
      <c r="C332" s="8" t="s">
        <v>17</v>
      </c>
      <c r="D332" s="8" t="s">
        <v>683</v>
      </c>
      <c r="E332" s="7" t="s">
        <v>1052</v>
      </c>
      <c r="F332" s="27" t="str">
        <f>IF(CLIENTE[[#This Row],[RUC]]="No","Solo Boleta",IF(CLIENTE[[#This Row],[RUC]]="","Ingrese N° de RUC",VLOOKUP(CLIENTE[[#This Row],[RUC]],RUCS[],2,FALSE)))</f>
        <v>PESQUERA MARINHA S.A.C.</v>
      </c>
      <c r="G332" s="7" t="s">
        <v>22</v>
      </c>
      <c r="H332" s="8" t="s">
        <v>77</v>
      </c>
      <c r="I332" s="25">
        <v>60</v>
      </c>
      <c r="J332" s="8" t="s">
        <v>1990</v>
      </c>
      <c r="K332" s="8"/>
    </row>
    <row r="333" spans="1:11" x14ac:dyDescent="0.25">
      <c r="A333" s="7" t="s">
        <v>779</v>
      </c>
      <c r="B333" s="8" t="s">
        <v>780</v>
      </c>
      <c r="C333" s="8" t="s">
        <v>17</v>
      </c>
      <c r="D333" s="8" t="s">
        <v>683</v>
      </c>
      <c r="E333" s="7" t="s">
        <v>849</v>
      </c>
      <c r="F333" s="2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3" s="7" t="s">
        <v>25</v>
      </c>
      <c r="H333" s="8" t="s">
        <v>77</v>
      </c>
      <c r="I333" s="25">
        <v>65</v>
      </c>
      <c r="J333" s="8" t="s">
        <v>1990</v>
      </c>
      <c r="K333" s="8"/>
    </row>
    <row r="334" spans="1:11" x14ac:dyDescent="0.25">
      <c r="A334" s="7" t="s">
        <v>781</v>
      </c>
      <c r="B334" s="8" t="s">
        <v>782</v>
      </c>
      <c r="C334" s="8" t="s">
        <v>17</v>
      </c>
      <c r="D334" s="8" t="s">
        <v>703</v>
      </c>
      <c r="E334" s="1" t="s">
        <v>1053</v>
      </c>
      <c r="F334" s="27" t="str">
        <f>IF(CLIENTE[[#This Row],[RUC]]="No","Solo Boleta",IF(CLIENTE[[#This Row],[RUC]]="","Ingrese N° de RUC",VLOOKUP(CLIENTE[[#This Row],[RUC]],RUCS[],2,FALSE)))</f>
        <v>PAUSER DISTRIBUCIONES S.A.C.</v>
      </c>
      <c r="G334" s="7" t="s">
        <v>28</v>
      </c>
      <c r="H334" s="8" t="s">
        <v>77</v>
      </c>
      <c r="I334" s="25">
        <v>80</v>
      </c>
      <c r="J334" s="8" t="s">
        <v>1990</v>
      </c>
      <c r="K334" s="8"/>
    </row>
    <row r="335" spans="1:11" x14ac:dyDescent="0.25">
      <c r="A335" s="7" t="s">
        <v>787</v>
      </c>
      <c r="B335" s="8" t="s">
        <v>783</v>
      </c>
      <c r="C335" s="8" t="s">
        <v>17</v>
      </c>
      <c r="D335" s="8" t="s">
        <v>784</v>
      </c>
      <c r="E335" s="7" t="s">
        <v>1049</v>
      </c>
      <c r="F335" s="27" t="str">
        <f>IF(CLIENTE[[#This Row],[RUC]]="No","Solo Boleta",IF(CLIENTE[[#This Row],[RUC]]="","Ingrese N° de RUC",VLOOKUP(CLIENTE[[#This Row],[RUC]],RUCS[],2,FALSE)))</f>
        <v>MAQUINARIAS S.A.</v>
      </c>
      <c r="G335" s="7" t="s">
        <v>25</v>
      </c>
      <c r="H335" s="8" t="s">
        <v>77</v>
      </c>
      <c r="I335" s="25">
        <v>65</v>
      </c>
      <c r="J335" s="8" t="s">
        <v>1990</v>
      </c>
      <c r="K335" s="8"/>
    </row>
    <row r="336" spans="1:11" x14ac:dyDescent="0.25">
      <c r="A336" s="7" t="s">
        <v>785</v>
      </c>
      <c r="B336" s="8" t="s">
        <v>786</v>
      </c>
      <c r="C336" s="8" t="s">
        <v>17</v>
      </c>
      <c r="D336" s="8" t="s">
        <v>683</v>
      </c>
      <c r="E336" s="7" t="s">
        <v>1049</v>
      </c>
      <c r="F336" s="27" t="str">
        <f>IF(CLIENTE[[#This Row],[RUC]]="No","Solo Boleta",IF(CLIENTE[[#This Row],[RUC]]="","Ingrese N° de RUC",VLOOKUP(CLIENTE[[#This Row],[RUC]],RUCS[],2,FALSE)))</f>
        <v>MAQUINARIAS S.A.</v>
      </c>
      <c r="G336" s="7" t="s">
        <v>24</v>
      </c>
      <c r="H336" s="8" t="s">
        <v>77</v>
      </c>
      <c r="I336" s="25">
        <v>65</v>
      </c>
      <c r="J336" s="8" t="s">
        <v>1990</v>
      </c>
      <c r="K336" s="8"/>
    </row>
    <row r="337" spans="1:11" x14ac:dyDescent="0.25">
      <c r="A337" s="13" t="s">
        <v>788</v>
      </c>
      <c r="B337" s="8" t="s">
        <v>789</v>
      </c>
      <c r="C337" s="8" t="s">
        <v>17</v>
      </c>
      <c r="D337" s="8" t="s">
        <v>790</v>
      </c>
      <c r="E337" s="7" t="s">
        <v>72</v>
      </c>
      <c r="F337" s="27" t="str">
        <f>IF(CLIENTE[[#This Row],[RUC]]="No","Solo Boleta",IF(CLIENTE[[#This Row],[RUC]]="","Ingrese N° de RUC",VLOOKUP(CLIENTE[[#This Row],[RUC]],RUCS[],2,FALSE)))</f>
        <v>Solo Boleta</v>
      </c>
      <c r="G337" s="7" t="s">
        <v>25</v>
      </c>
      <c r="H337" s="8" t="s">
        <v>79</v>
      </c>
      <c r="I337" s="25">
        <v>85</v>
      </c>
      <c r="J337" s="8" t="s">
        <v>1990</v>
      </c>
      <c r="K337" s="8"/>
    </row>
    <row r="338" spans="1:11" x14ac:dyDescent="0.25">
      <c r="A338" s="7" t="s">
        <v>791</v>
      </c>
      <c r="B338" s="8" t="s">
        <v>792</v>
      </c>
      <c r="C338" s="8" t="s">
        <v>17</v>
      </c>
      <c r="D338" s="8" t="s">
        <v>683</v>
      </c>
      <c r="E338" s="7" t="s">
        <v>931</v>
      </c>
      <c r="F338" s="27" t="str">
        <f>IF(CLIENTE[[#This Row],[RUC]]="No","Solo Boleta",IF(CLIENTE[[#This Row],[RUC]]="","Ingrese N° de RUC",VLOOKUP(CLIENTE[[#This Row],[RUC]],RUCS[],2,FALSE)))</f>
        <v>COSTA SEAFOOD</v>
      </c>
      <c r="G338" s="7" t="s">
        <v>22</v>
      </c>
      <c r="H338" s="8" t="s">
        <v>77</v>
      </c>
      <c r="I338" s="25">
        <v>65</v>
      </c>
      <c r="J338" s="8" t="s">
        <v>1990</v>
      </c>
      <c r="K338" s="8"/>
    </row>
    <row r="339" spans="1:11" x14ac:dyDescent="0.25">
      <c r="A339" s="7" t="s">
        <v>793</v>
      </c>
      <c r="B339" s="8" t="s">
        <v>794</v>
      </c>
      <c r="C339" s="8" t="s">
        <v>17</v>
      </c>
      <c r="D339" s="8" t="s">
        <v>795</v>
      </c>
      <c r="F339" s="27" t="str">
        <f>IF(CLIENTE[[#This Row],[RUC]]="No","Solo Boleta",IF(CLIENTE[[#This Row],[RUC]]="","Ingrese N° de RUC",VLOOKUP(CLIENTE[[#This Row],[RUC]],RUCS[],2,FALSE)))</f>
        <v>Ingrese N° de RUC</v>
      </c>
      <c r="G339" s="7" t="s">
        <v>23</v>
      </c>
      <c r="H339" s="8" t="s">
        <v>77</v>
      </c>
      <c r="I339" s="25">
        <v>60</v>
      </c>
      <c r="J339" s="8" t="s">
        <v>1990</v>
      </c>
      <c r="K339" s="8"/>
    </row>
    <row r="340" spans="1:11" x14ac:dyDescent="0.25">
      <c r="A340" s="7" t="s">
        <v>796</v>
      </c>
      <c r="B340" s="8" t="s">
        <v>797</v>
      </c>
      <c r="C340" s="8" t="s">
        <v>17</v>
      </c>
      <c r="D340" s="8" t="s">
        <v>733</v>
      </c>
      <c r="F340" s="27" t="str">
        <f>IF(CLIENTE[[#This Row],[RUC]]="No","Solo Boleta",IF(CLIENTE[[#This Row],[RUC]]="","Ingrese N° de RUC",VLOOKUP(CLIENTE[[#This Row],[RUC]],RUCS[],2,FALSE)))</f>
        <v>Ingrese N° de RUC</v>
      </c>
      <c r="G340" s="7" t="s">
        <v>30</v>
      </c>
      <c r="H340" s="8" t="s">
        <v>78</v>
      </c>
      <c r="I340" s="25">
        <v>115</v>
      </c>
      <c r="J340" s="8" t="s">
        <v>1990</v>
      </c>
      <c r="K340" s="8"/>
    </row>
    <row r="341" spans="1:11" x14ac:dyDescent="0.25">
      <c r="A341" s="7" t="s">
        <v>798</v>
      </c>
      <c r="B341" s="8" t="s">
        <v>799</v>
      </c>
      <c r="C341" s="8" t="s">
        <v>17</v>
      </c>
      <c r="D341" s="8" t="s">
        <v>800</v>
      </c>
      <c r="E341" s="7" t="s">
        <v>852</v>
      </c>
      <c r="F341" s="27" t="str">
        <f>IF(CLIENTE[[#This Row],[RUC]]="No","Solo Boleta",IF(CLIENTE[[#This Row],[RUC]]="","Ingrese N° de RUC",VLOOKUP(CLIENTE[[#This Row],[RUC]],RUCS[],2,FALSE)))</f>
        <v>INTRALOT DE PERU S. A. C.</v>
      </c>
      <c r="G341" s="7" t="s">
        <v>40</v>
      </c>
      <c r="H341" s="8" t="s">
        <v>77</v>
      </c>
      <c r="I341" s="25">
        <v>95</v>
      </c>
      <c r="J341" s="8" t="s">
        <v>1990</v>
      </c>
      <c r="K341" s="8"/>
    </row>
    <row r="342" spans="1:11" x14ac:dyDescent="0.25">
      <c r="A342" s="7" t="s">
        <v>801</v>
      </c>
      <c r="B342" s="8" t="s">
        <v>802</v>
      </c>
      <c r="C342" s="8" t="s">
        <v>17</v>
      </c>
      <c r="D342" s="8" t="s">
        <v>683</v>
      </c>
      <c r="F342" s="27" t="str">
        <f>IF(CLIENTE[[#This Row],[RUC]]="No","Solo Boleta",IF(CLIENTE[[#This Row],[RUC]]="","Ingrese N° de RUC",VLOOKUP(CLIENTE[[#This Row],[RUC]],RUCS[],2,FALSE)))</f>
        <v>Ingrese N° de RUC</v>
      </c>
      <c r="G342" s="7" t="s">
        <v>20</v>
      </c>
      <c r="H342" s="8" t="s">
        <v>78</v>
      </c>
      <c r="I342" s="25">
        <v>140</v>
      </c>
      <c r="J342" s="8" t="s">
        <v>1990</v>
      </c>
      <c r="K342" s="8"/>
    </row>
    <row r="343" spans="1:11" x14ac:dyDescent="0.25">
      <c r="A343" s="7" t="s">
        <v>804</v>
      </c>
      <c r="B343" s="8" t="s">
        <v>805</v>
      </c>
      <c r="C343" s="8" t="s">
        <v>17</v>
      </c>
      <c r="D343" s="8" t="s">
        <v>806</v>
      </c>
      <c r="F343" s="27" t="str">
        <f>IF(CLIENTE[[#This Row],[RUC]]="No","Solo Boleta",IF(CLIENTE[[#This Row],[RUC]]="","Ingrese N° de RUC",VLOOKUP(CLIENTE[[#This Row],[RUC]],RUCS[],2,FALSE)))</f>
        <v>Ingrese N° de RUC</v>
      </c>
      <c r="G343" s="7" t="s">
        <v>27</v>
      </c>
      <c r="H343" s="8" t="s">
        <v>80</v>
      </c>
      <c r="I343" s="25">
        <v>0</v>
      </c>
      <c r="J343" s="8" t="s">
        <v>1990</v>
      </c>
      <c r="K343" s="8"/>
    </row>
    <row r="344" spans="1:11" x14ac:dyDescent="0.25">
      <c r="A344" s="7" t="s">
        <v>807</v>
      </c>
      <c r="B344" s="8" t="s">
        <v>808</v>
      </c>
      <c r="C344" s="8" t="s">
        <v>17</v>
      </c>
      <c r="D344" s="8" t="s">
        <v>809</v>
      </c>
      <c r="E344" s="7" t="s">
        <v>938</v>
      </c>
      <c r="F344" s="27" t="str">
        <f>IF(CLIENTE[[#This Row],[RUC]]="No","Solo Boleta",IF(CLIENTE[[#This Row],[RUC]]="","Ingrese N° de RUC",VLOOKUP(CLIENTE[[#This Row],[RUC]],RUCS[],2,FALSE)))</f>
        <v>IPSYCOM INGENIEROS S.R.L.</v>
      </c>
      <c r="G344" s="7" t="s">
        <v>20</v>
      </c>
      <c r="H344" s="8" t="s">
        <v>78</v>
      </c>
      <c r="I344" s="25">
        <v>140</v>
      </c>
      <c r="J344" s="8" t="s">
        <v>1990</v>
      </c>
      <c r="K344" s="8"/>
    </row>
    <row r="345" spans="1:11" x14ac:dyDescent="0.25">
      <c r="A345" s="7" t="s">
        <v>810</v>
      </c>
      <c r="B345" s="8" t="s">
        <v>811</v>
      </c>
      <c r="C345" s="8" t="s">
        <v>18</v>
      </c>
      <c r="D345" s="8" t="s">
        <v>683</v>
      </c>
      <c r="F345" s="27" t="str">
        <f>IF(CLIENTE[[#This Row],[RUC]]="No","Solo Boleta",IF(CLIENTE[[#This Row],[RUC]]="","Ingrese N° de RUC",VLOOKUP(CLIENTE[[#This Row],[RUC]],RUCS[],2,FALSE)))</f>
        <v>Ingrese N° de RUC</v>
      </c>
      <c r="G345" s="7" t="s">
        <v>22</v>
      </c>
      <c r="H345" s="8" t="s">
        <v>77</v>
      </c>
      <c r="I345" s="25">
        <v>60</v>
      </c>
      <c r="J345" s="8" t="s">
        <v>1990</v>
      </c>
      <c r="K345" s="8"/>
    </row>
    <row r="346" spans="1:11" x14ac:dyDescent="0.25">
      <c r="A346" s="7" t="s">
        <v>812</v>
      </c>
      <c r="B346" s="8" t="s">
        <v>813</v>
      </c>
      <c r="C346" s="8" t="s">
        <v>17</v>
      </c>
      <c r="D346" s="8" t="s">
        <v>683</v>
      </c>
      <c r="E346" s="1" t="s">
        <v>1130</v>
      </c>
      <c r="F346" s="27" t="str">
        <f>IF(CLIENTE[[#This Row],[RUC]]="No","Solo Boleta",IF(CLIENTE[[#This Row],[RUC]]="","Ingrese N° de RUC",VLOOKUP(CLIENTE[[#This Row],[RUC]],RUCS[],2,FALSE)))</f>
        <v>LA PIETTRA E.I.R.L.</v>
      </c>
      <c r="G346" s="7" t="s">
        <v>20</v>
      </c>
      <c r="H346" s="8" t="s">
        <v>78</v>
      </c>
      <c r="I346" s="25">
        <v>120</v>
      </c>
      <c r="J346" s="8" t="s">
        <v>1990</v>
      </c>
      <c r="K346" s="8"/>
    </row>
    <row r="347" spans="1:11" x14ac:dyDescent="0.25">
      <c r="A347" s="7" t="s">
        <v>748</v>
      </c>
      <c r="B347" s="8" t="s">
        <v>1026</v>
      </c>
      <c r="C347" s="8" t="s">
        <v>17</v>
      </c>
      <c r="D347" s="8" t="s">
        <v>683</v>
      </c>
      <c r="F347" s="27" t="str">
        <f>IF(CLIENTE[[#This Row],[RUC]]="No","Solo Boleta",IF(CLIENTE[[#This Row],[RUC]]="","Ingrese N° de RUC",VLOOKUP(CLIENTE[[#This Row],[RUC]],RUCS[],2,FALSE)))</f>
        <v>Ingrese N° de RUC</v>
      </c>
      <c r="G347" s="7" t="s">
        <v>21</v>
      </c>
      <c r="H347" s="8" t="s">
        <v>79</v>
      </c>
      <c r="I347" s="25">
        <v>80</v>
      </c>
      <c r="J347" s="8" t="s">
        <v>1990</v>
      </c>
      <c r="K347" s="8"/>
    </row>
    <row r="348" spans="1:11" x14ac:dyDescent="0.25">
      <c r="A348" s="7" t="s">
        <v>1054</v>
      </c>
      <c r="B348" s="8" t="s">
        <v>1055</v>
      </c>
      <c r="C348" s="8" t="s">
        <v>17</v>
      </c>
      <c r="D348" s="8" t="s">
        <v>703</v>
      </c>
      <c r="E348" s="1" t="s">
        <v>870</v>
      </c>
      <c r="F348" s="28" t="str">
        <f>IF(CLIENTE[[#This Row],[RUC]]="No","Solo Boleta",IF(CLIENTE[[#This Row],[RUC]]="","Ingrese N° de RUC",VLOOKUP(CLIENTE[[#This Row],[RUC]],RUCS[],2,FALSE)))</f>
        <v>CONTROL S.A.C.</v>
      </c>
      <c r="G348" s="7" t="s">
        <v>35</v>
      </c>
      <c r="H348" s="26" t="s">
        <v>79</v>
      </c>
      <c r="I348" s="25">
        <v>130</v>
      </c>
      <c r="J348" s="8" t="s">
        <v>1990</v>
      </c>
      <c r="K348" s="8"/>
    </row>
    <row r="349" spans="1:11" x14ac:dyDescent="0.25">
      <c r="A349" s="7" t="s">
        <v>1056</v>
      </c>
      <c r="B349" s="8" t="s">
        <v>1057</v>
      </c>
      <c r="C349" s="8" t="s">
        <v>18</v>
      </c>
      <c r="D349" s="8" t="s">
        <v>703</v>
      </c>
      <c r="E349" s="1" t="s">
        <v>870</v>
      </c>
      <c r="F349" s="28" t="str">
        <f>IF(CLIENTE[[#This Row],[RUC]]="No","Solo Boleta",IF(CLIENTE[[#This Row],[RUC]]="","Ingrese N° de RUC",VLOOKUP(CLIENTE[[#This Row],[RUC]],RUCS[],2,FALSE)))</f>
        <v>CONTROL S.A.C.</v>
      </c>
      <c r="G349" s="7" t="s">
        <v>35</v>
      </c>
      <c r="H349" s="26" t="s">
        <v>79</v>
      </c>
      <c r="I349" s="25">
        <v>130</v>
      </c>
      <c r="J349" s="8" t="s">
        <v>1990</v>
      </c>
      <c r="K349" s="8"/>
    </row>
    <row r="350" spans="1:11" x14ac:dyDescent="0.25">
      <c r="A350" s="7" t="s">
        <v>1114</v>
      </c>
      <c r="B350" s="8" t="s">
        <v>1115</v>
      </c>
      <c r="C350" s="8" t="s">
        <v>17</v>
      </c>
      <c r="D350" s="8" t="s">
        <v>704</v>
      </c>
      <c r="E350" s="7" t="s">
        <v>72</v>
      </c>
      <c r="F350" s="28" t="str">
        <f>IF(CLIENTE[[#This Row],[RUC]]="No","Solo Boleta",IF(CLIENTE[[#This Row],[RUC]]="","Ingrese N° de RUC",VLOOKUP(CLIENTE[[#This Row],[RUC]],RUCS[],2,FALSE)))</f>
        <v>Solo Boleta</v>
      </c>
      <c r="G350" s="7" t="s">
        <v>21</v>
      </c>
      <c r="H350" s="26" t="s">
        <v>79</v>
      </c>
      <c r="I350" s="25">
        <v>50</v>
      </c>
      <c r="J350" s="8" t="s">
        <v>1990</v>
      </c>
      <c r="K350" s="8"/>
    </row>
    <row r="351" spans="1:11" x14ac:dyDescent="0.25">
      <c r="A351" s="7" t="s">
        <v>1116</v>
      </c>
      <c r="B351" s="8" t="s">
        <v>1117</v>
      </c>
      <c r="C351" s="8" t="s">
        <v>17</v>
      </c>
      <c r="D351" s="8" t="s">
        <v>1118</v>
      </c>
      <c r="E351" s="7" t="s">
        <v>1119</v>
      </c>
      <c r="F351" s="28" t="str">
        <f>IF(CLIENTE[[#This Row],[RUC]]="No","Solo Boleta",IF(CLIENTE[[#This Row],[RUC]]="","Ingrese N° de RUC",VLOOKUP(CLIENTE[[#This Row],[RUC]],RUCS[],2,FALSE)))</f>
        <v>AGROEXPORTACIONES DEL NORTE S.A.C.</v>
      </c>
      <c r="G351" s="7" t="s">
        <v>40</v>
      </c>
      <c r="H351" s="26" t="s">
        <v>79</v>
      </c>
      <c r="I351" s="25">
        <v>130</v>
      </c>
      <c r="J351" s="8" t="s">
        <v>1990</v>
      </c>
      <c r="K351" s="8"/>
    </row>
    <row r="352" spans="1:11" x14ac:dyDescent="0.25">
      <c r="A352" s="7" t="s">
        <v>1123</v>
      </c>
      <c r="B352" s="8" t="s">
        <v>1124</v>
      </c>
      <c r="C352" s="8" t="s">
        <v>18</v>
      </c>
      <c r="D352" s="8" t="s">
        <v>745</v>
      </c>
      <c r="F352" s="28" t="str">
        <f>IF(CLIENTE[[#This Row],[RUC]]="No","Solo Boleta",IF(CLIENTE[[#This Row],[RUC]]="","Ingrese N° de RUC",VLOOKUP(CLIENTE[[#This Row],[RUC]],RUCS[],2,FALSE)))</f>
        <v>Ingrese N° de RUC</v>
      </c>
      <c r="G352" s="7" t="s">
        <v>48</v>
      </c>
      <c r="H352" s="26" t="s">
        <v>79</v>
      </c>
      <c r="I352" s="25" t="s">
        <v>1135</v>
      </c>
      <c r="J352" s="8" t="s">
        <v>1990</v>
      </c>
      <c r="K352" s="8"/>
    </row>
    <row r="353" spans="1:11" x14ac:dyDescent="0.25">
      <c r="A353" s="7" t="s">
        <v>1125</v>
      </c>
      <c r="B353" s="8" t="s">
        <v>1126</v>
      </c>
      <c r="C353" s="8" t="s">
        <v>17</v>
      </c>
      <c r="D353" s="8" t="s">
        <v>1127</v>
      </c>
      <c r="F353" s="28" t="str">
        <f>IF(CLIENTE[[#This Row],[RUC]]="No","Solo Boleta",IF(CLIENTE[[#This Row],[RUC]]="","Ingrese N° de RUC",VLOOKUP(CLIENTE[[#This Row],[RUC]],RUCS[],2,FALSE)))</f>
        <v>Ingrese N° de RUC</v>
      </c>
      <c r="G353" s="7" t="s">
        <v>23</v>
      </c>
      <c r="H353" s="26" t="s">
        <v>77</v>
      </c>
      <c r="I353" s="25">
        <v>65</v>
      </c>
      <c r="J353" s="8" t="s">
        <v>1990</v>
      </c>
      <c r="K353" s="8"/>
    </row>
    <row r="354" spans="1:11" x14ac:dyDescent="0.25">
      <c r="A354" s="7" t="s">
        <v>1128</v>
      </c>
      <c r="B354" s="8" t="s">
        <v>1129</v>
      </c>
      <c r="C354" s="8" t="s">
        <v>18</v>
      </c>
      <c r="D354" s="8" t="s">
        <v>1127</v>
      </c>
      <c r="E354" s="7" t="s">
        <v>72</v>
      </c>
      <c r="F354" s="28" t="str">
        <f>IF(CLIENTE[[#This Row],[RUC]]="No","Solo Boleta",IF(CLIENTE[[#This Row],[RUC]]="","Ingrese N° de RUC",VLOOKUP(CLIENTE[[#This Row],[RUC]],RUCS[],2,FALSE)))</f>
        <v>Solo Boleta</v>
      </c>
      <c r="G354" s="7" t="s">
        <v>22</v>
      </c>
      <c r="H354" s="26" t="s">
        <v>77</v>
      </c>
      <c r="I354" s="25">
        <v>65</v>
      </c>
      <c r="J354" s="8" t="s">
        <v>1990</v>
      </c>
      <c r="K354" s="8"/>
    </row>
    <row r="355" spans="1:11" x14ac:dyDescent="0.25">
      <c r="A355" s="7" t="s">
        <v>1136</v>
      </c>
      <c r="B355" s="8" t="s">
        <v>1137</v>
      </c>
      <c r="C355" s="8" t="s">
        <v>17</v>
      </c>
      <c r="D355" s="8" t="s">
        <v>683</v>
      </c>
      <c r="E355" s="7" t="s">
        <v>834</v>
      </c>
      <c r="F355" s="28" t="str">
        <f>IF(CLIENTE[[#This Row],[RUC]]="No","Solo Boleta",IF(CLIENTE[[#This Row],[RUC]]="","Ingrese N° de RUC",VLOOKUP(CLIENTE[[#This Row],[RUC]],RUCS[],2,FALSE)))</f>
        <v>INSTITUTO GEOFISICO DEL PERU</v>
      </c>
      <c r="G355" s="7" t="s">
        <v>34</v>
      </c>
      <c r="H355" s="26" t="s">
        <v>77</v>
      </c>
      <c r="I355" s="25">
        <v>95</v>
      </c>
      <c r="J355" s="8" t="s">
        <v>1990</v>
      </c>
      <c r="K355" s="8"/>
    </row>
    <row r="356" spans="1:11" x14ac:dyDescent="0.25">
      <c r="A356" s="7" t="s">
        <v>1139</v>
      </c>
      <c r="B356" s="8" t="s">
        <v>1140</v>
      </c>
      <c r="C356" s="8" t="s">
        <v>17</v>
      </c>
      <c r="D356" s="8" t="s">
        <v>765</v>
      </c>
      <c r="F356" s="28" t="str">
        <f>IF(CLIENTE[[#This Row],[RUC]]="No","Solo Boleta",IF(CLIENTE[[#This Row],[RUC]]="","Ingrese N° de RUC",VLOOKUP(CLIENTE[[#This Row],[RUC]],RUCS[],2,FALSE)))</f>
        <v>Ingrese N° de RUC</v>
      </c>
      <c r="G356" s="7" t="s">
        <v>37</v>
      </c>
      <c r="H356" s="26" t="s">
        <v>79</v>
      </c>
      <c r="I356" s="25">
        <v>95</v>
      </c>
      <c r="J356" s="8" t="s">
        <v>1990</v>
      </c>
      <c r="K356" s="8"/>
    </row>
    <row r="357" spans="1:11" x14ac:dyDescent="0.25">
      <c r="A357" s="7" t="s">
        <v>1141</v>
      </c>
      <c r="B357" s="8" t="s">
        <v>1142</v>
      </c>
      <c r="C357" s="8" t="s">
        <v>17</v>
      </c>
      <c r="D357" s="8" t="s">
        <v>683</v>
      </c>
      <c r="F357" s="28" t="str">
        <f>IF(CLIENTE[[#This Row],[RUC]]="No","Solo Boleta",IF(CLIENTE[[#This Row],[RUC]]="","Ingrese N° de RUC",VLOOKUP(CLIENTE[[#This Row],[RUC]],RUCS[],2,FALSE)))</f>
        <v>Ingrese N° de RUC</v>
      </c>
      <c r="G357" s="7" t="s">
        <v>40</v>
      </c>
      <c r="H357" s="26" t="s">
        <v>79</v>
      </c>
      <c r="I357" s="25">
        <v>130</v>
      </c>
      <c r="J357" s="8" t="s">
        <v>1990</v>
      </c>
      <c r="K357" s="8"/>
    </row>
    <row r="358" spans="1:11" x14ac:dyDescent="0.25">
      <c r="A358" s="7" t="s">
        <v>1167</v>
      </c>
      <c r="B358" s="8" t="s">
        <v>1168</v>
      </c>
      <c r="C358" s="8" t="s">
        <v>17</v>
      </c>
      <c r="D358" s="8" t="s">
        <v>1169</v>
      </c>
      <c r="E358" s="1" t="s">
        <v>1172</v>
      </c>
      <c r="F358" s="28" t="str">
        <f>IF(CLIENTE[[#This Row],[RUC]]="No","Solo Boleta",IF(CLIENTE[[#This Row],[RUC]]="","Ingrese N° de RUC",VLOOKUP(CLIENTE[[#This Row],[RUC]],RUCS[],2,FALSE)))</f>
        <v>DIMALEC S.A.C.</v>
      </c>
      <c r="G358" s="7" t="s">
        <v>30</v>
      </c>
      <c r="H358" s="26" t="s">
        <v>78</v>
      </c>
      <c r="I358" s="25">
        <v>120</v>
      </c>
      <c r="J358" s="8" t="s">
        <v>1990</v>
      </c>
      <c r="K358" s="8"/>
    </row>
    <row r="359" spans="1:11" x14ac:dyDescent="0.25">
      <c r="A359" s="7" t="s">
        <v>1170</v>
      </c>
      <c r="B359" s="8" t="s">
        <v>1171</v>
      </c>
      <c r="C359" s="8" t="s">
        <v>17</v>
      </c>
      <c r="D359" s="8" t="s">
        <v>733</v>
      </c>
      <c r="E359" s="1" t="s">
        <v>1172</v>
      </c>
      <c r="F359" s="28" t="str">
        <f>IF(CLIENTE[[#This Row],[RUC]]="No","Solo Boleta",IF(CLIENTE[[#This Row],[RUC]]="","Ingrese N° de RUC",VLOOKUP(CLIENTE[[#This Row],[RUC]],RUCS[],2,FALSE)))</f>
        <v>DIMALEC S.A.C.</v>
      </c>
      <c r="G359" s="7" t="s">
        <v>20</v>
      </c>
      <c r="H359" s="26" t="s">
        <v>78</v>
      </c>
      <c r="I359" s="25">
        <v>120</v>
      </c>
      <c r="J359" s="8" t="s">
        <v>1990</v>
      </c>
      <c r="K359" s="8"/>
    </row>
    <row r="360" spans="1:11" x14ac:dyDescent="0.25">
      <c r="A360" s="7" t="s">
        <v>1176</v>
      </c>
      <c r="B360" s="8" t="s">
        <v>1177</v>
      </c>
      <c r="C360" s="8" t="s">
        <v>17</v>
      </c>
      <c r="D360" s="8" t="s">
        <v>683</v>
      </c>
      <c r="E360" s="1" t="s">
        <v>1178</v>
      </c>
      <c r="F360" s="28" t="str">
        <f>IF(CLIENTE[[#This Row],[RUC]]="No","Solo Boleta",IF(CLIENTE[[#This Row],[RUC]]="","Ingrese N° de RUC",VLOOKUP(CLIENTE[[#This Row],[RUC]],RUCS[],2,FALSE)))</f>
        <v>ESTACION DE SERVICIOS HUARAZ S.A.C.</v>
      </c>
      <c r="G360" s="7" t="s">
        <v>25</v>
      </c>
      <c r="H360" s="26" t="s">
        <v>77</v>
      </c>
      <c r="I360" s="25">
        <v>80</v>
      </c>
      <c r="J360" s="8" t="s">
        <v>1990</v>
      </c>
      <c r="K360" s="8"/>
    </row>
    <row r="361" spans="1:11" x14ac:dyDescent="0.25">
      <c r="A361" s="7" t="s">
        <v>1182</v>
      </c>
      <c r="B361" s="8" t="s">
        <v>1183</v>
      </c>
      <c r="C361" s="8" t="s">
        <v>17</v>
      </c>
      <c r="D361" s="8" t="s">
        <v>1184</v>
      </c>
      <c r="F361" s="28" t="str">
        <f>IF(CLIENTE[[#This Row],[RUC]]="No","Solo Boleta",IF(CLIENTE[[#This Row],[RUC]]="","Ingrese N° de RUC",VLOOKUP(CLIENTE[[#This Row],[RUC]],RUCS[],2,FALSE)))</f>
        <v>Ingrese N° de RUC</v>
      </c>
      <c r="G361" s="7" t="s">
        <v>26</v>
      </c>
      <c r="H361" s="26" t="s">
        <v>77</v>
      </c>
      <c r="I361" s="25">
        <v>70</v>
      </c>
      <c r="J361" s="8" t="s">
        <v>1990</v>
      </c>
      <c r="K361" s="8"/>
    </row>
    <row r="362" spans="1:11" x14ac:dyDescent="0.25">
      <c r="A362" s="7" t="s">
        <v>1228</v>
      </c>
      <c r="B362" s="8" t="s">
        <v>1229</v>
      </c>
      <c r="C362" s="8" t="s">
        <v>17</v>
      </c>
      <c r="D362" s="8" t="s">
        <v>683</v>
      </c>
      <c r="E362" s="7" t="s">
        <v>849</v>
      </c>
      <c r="F3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2" s="7" t="s">
        <v>36</v>
      </c>
      <c r="H362" s="26" t="s">
        <v>77</v>
      </c>
      <c r="I362" s="25">
        <v>90</v>
      </c>
      <c r="J362" s="8" t="s">
        <v>1990</v>
      </c>
      <c r="K362" s="8"/>
    </row>
    <row r="363" spans="1:11" x14ac:dyDescent="0.25">
      <c r="A363" s="7" t="s">
        <v>1230</v>
      </c>
      <c r="B363" s="8" t="s">
        <v>1231</v>
      </c>
      <c r="C363" s="8" t="s">
        <v>17</v>
      </c>
      <c r="D363" s="8" t="s">
        <v>704</v>
      </c>
      <c r="E363" s="7" t="s">
        <v>849</v>
      </c>
      <c r="F3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7" t="s">
        <v>46</v>
      </c>
      <c r="H363" s="26" t="s">
        <v>77</v>
      </c>
      <c r="I363" s="25">
        <v>90</v>
      </c>
      <c r="J363" s="8" t="s">
        <v>1990</v>
      </c>
      <c r="K363" s="8"/>
    </row>
    <row r="364" spans="1:11" x14ac:dyDescent="0.25">
      <c r="A364" s="7" t="s">
        <v>1232</v>
      </c>
      <c r="B364" s="8" t="s">
        <v>1319</v>
      </c>
      <c r="C364" s="8" t="s">
        <v>17</v>
      </c>
      <c r="D364" s="8" t="s">
        <v>703</v>
      </c>
      <c r="E364" s="7" t="s">
        <v>849</v>
      </c>
      <c r="F36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7" t="s">
        <v>35</v>
      </c>
      <c r="H364" s="26" t="s">
        <v>77</v>
      </c>
      <c r="I364" s="25">
        <v>90</v>
      </c>
      <c r="J364" s="8" t="s">
        <v>1990</v>
      </c>
      <c r="K364" s="8"/>
    </row>
    <row r="365" spans="1:11" x14ac:dyDescent="0.25">
      <c r="A365" s="7" t="s">
        <v>1233</v>
      </c>
      <c r="B365" s="8" t="s">
        <v>1234</v>
      </c>
      <c r="C365" s="8" t="s">
        <v>17</v>
      </c>
      <c r="D365" s="8" t="s">
        <v>1235</v>
      </c>
      <c r="E365" s="7" t="s">
        <v>849</v>
      </c>
      <c r="F365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7" t="s">
        <v>28</v>
      </c>
      <c r="H365" s="26" t="s">
        <v>77</v>
      </c>
      <c r="I365" s="25">
        <v>90</v>
      </c>
      <c r="J365" s="8" t="s">
        <v>1990</v>
      </c>
      <c r="K365" s="8"/>
    </row>
    <row r="366" spans="1:11" x14ac:dyDescent="0.25">
      <c r="A366" s="7" t="s">
        <v>1236</v>
      </c>
      <c r="B366" s="8" t="s">
        <v>1237</v>
      </c>
      <c r="C366" s="8" t="s">
        <v>17</v>
      </c>
      <c r="D366" s="8" t="s">
        <v>1238</v>
      </c>
      <c r="E366" s="7" t="s">
        <v>849</v>
      </c>
      <c r="F36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7" t="s">
        <v>48</v>
      </c>
      <c r="H366" s="26" t="s">
        <v>77</v>
      </c>
      <c r="I366" s="25">
        <v>90</v>
      </c>
      <c r="J366" s="8" t="s">
        <v>1990</v>
      </c>
      <c r="K366" s="8"/>
    </row>
    <row r="367" spans="1:11" x14ac:dyDescent="0.25">
      <c r="A367" s="7" t="s">
        <v>1239</v>
      </c>
      <c r="B367" s="8" t="s">
        <v>1240</v>
      </c>
      <c r="C367" s="8" t="s">
        <v>17</v>
      </c>
      <c r="D367" s="8" t="s">
        <v>683</v>
      </c>
      <c r="E367" s="7" t="s">
        <v>849</v>
      </c>
      <c r="F36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7" t="s">
        <v>40</v>
      </c>
      <c r="H367" s="26" t="s">
        <v>77</v>
      </c>
      <c r="I367" s="25">
        <v>90</v>
      </c>
      <c r="J367" s="8" t="s">
        <v>1990</v>
      </c>
      <c r="K367" s="8"/>
    </row>
    <row r="368" spans="1:11" x14ac:dyDescent="0.25">
      <c r="A368" s="7" t="s">
        <v>1241</v>
      </c>
      <c r="B368" s="8" t="s">
        <v>1242</v>
      </c>
      <c r="C368" s="8" t="s">
        <v>17</v>
      </c>
      <c r="D368" s="8" t="s">
        <v>765</v>
      </c>
      <c r="E368" s="7" t="s">
        <v>849</v>
      </c>
      <c r="F36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7" t="s">
        <v>47</v>
      </c>
      <c r="H368" s="26" t="s">
        <v>77</v>
      </c>
      <c r="I368" s="25">
        <v>90</v>
      </c>
      <c r="J368" s="8" t="s">
        <v>1990</v>
      </c>
      <c r="K368" s="8"/>
    </row>
    <row r="369" spans="1:11" x14ac:dyDescent="0.25">
      <c r="A369" s="7" t="s">
        <v>1243</v>
      </c>
      <c r="B369" s="8" t="s">
        <v>1244</v>
      </c>
      <c r="C369" s="8" t="s">
        <v>17</v>
      </c>
      <c r="D369" s="8" t="s">
        <v>683</v>
      </c>
      <c r="E369" s="7" t="s">
        <v>849</v>
      </c>
      <c r="F369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7" t="s">
        <v>37</v>
      </c>
      <c r="H369" s="26" t="s">
        <v>77</v>
      </c>
      <c r="I369" s="25">
        <v>90</v>
      </c>
      <c r="J369" s="8" t="s">
        <v>1990</v>
      </c>
      <c r="K369" s="8"/>
    </row>
    <row r="370" spans="1:11" x14ac:dyDescent="0.25">
      <c r="A370" s="7" t="s">
        <v>1245</v>
      </c>
      <c r="B370" s="8" t="s">
        <v>1246</v>
      </c>
      <c r="C370" s="8" t="s">
        <v>17</v>
      </c>
      <c r="D370" s="8" t="s">
        <v>683</v>
      </c>
      <c r="E370" s="7" t="s">
        <v>849</v>
      </c>
      <c r="F370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7" t="s">
        <v>34</v>
      </c>
      <c r="H370" s="26" t="s">
        <v>77</v>
      </c>
      <c r="I370" s="25">
        <v>90</v>
      </c>
      <c r="J370" s="8" t="s">
        <v>1990</v>
      </c>
      <c r="K370" s="8"/>
    </row>
    <row r="371" spans="1:11" x14ac:dyDescent="0.25">
      <c r="A371" s="7" t="s">
        <v>1247</v>
      </c>
      <c r="B371" s="8" t="s">
        <v>1248</v>
      </c>
      <c r="C371" s="8" t="s">
        <v>17</v>
      </c>
      <c r="D371" s="8" t="s">
        <v>751</v>
      </c>
      <c r="E371" s="7" t="s">
        <v>849</v>
      </c>
      <c r="F37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7" t="s">
        <v>26</v>
      </c>
      <c r="H371" s="26" t="s">
        <v>77</v>
      </c>
      <c r="I371" s="25">
        <v>90</v>
      </c>
      <c r="J371" s="8" t="s">
        <v>1990</v>
      </c>
      <c r="K371" s="8"/>
    </row>
    <row r="372" spans="1:11" x14ac:dyDescent="0.25">
      <c r="A372" s="7" t="s">
        <v>1249</v>
      </c>
      <c r="B372" s="8" t="s">
        <v>1250</v>
      </c>
      <c r="C372" s="8" t="s">
        <v>17</v>
      </c>
      <c r="D372" s="8" t="s">
        <v>1251</v>
      </c>
      <c r="E372" s="7" t="s">
        <v>849</v>
      </c>
      <c r="F37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7" t="s">
        <v>39</v>
      </c>
      <c r="H372" s="26" t="s">
        <v>77</v>
      </c>
      <c r="I372" s="25">
        <v>100</v>
      </c>
      <c r="J372" s="8" t="s">
        <v>1991</v>
      </c>
      <c r="K372" s="8"/>
    </row>
    <row r="373" spans="1:11" x14ac:dyDescent="0.25">
      <c r="A373" s="7" t="s">
        <v>1252</v>
      </c>
      <c r="B373" s="8" t="s">
        <v>1253</v>
      </c>
      <c r="C373" s="8" t="s">
        <v>17</v>
      </c>
      <c r="D373" s="8" t="s">
        <v>809</v>
      </c>
      <c r="E373" s="7" t="s">
        <v>849</v>
      </c>
      <c r="F37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7" t="s">
        <v>41</v>
      </c>
      <c r="H373" s="26" t="s">
        <v>77</v>
      </c>
      <c r="I373" s="25">
        <v>90</v>
      </c>
      <c r="J373" s="8" t="s">
        <v>1990</v>
      </c>
      <c r="K373" s="8"/>
    </row>
    <row r="374" spans="1:11" x14ac:dyDescent="0.25">
      <c r="A374" s="7" t="s">
        <v>1254</v>
      </c>
      <c r="B374" s="8" t="s">
        <v>1255</v>
      </c>
      <c r="C374" s="8" t="s">
        <v>17</v>
      </c>
      <c r="D374" s="8" t="s">
        <v>751</v>
      </c>
      <c r="E374" s="7" t="s">
        <v>849</v>
      </c>
      <c r="F37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7" t="s">
        <v>32</v>
      </c>
      <c r="H374" s="26" t="s">
        <v>77</v>
      </c>
      <c r="I374" s="25">
        <v>90</v>
      </c>
      <c r="J374" s="8" t="s">
        <v>1990</v>
      </c>
      <c r="K374" s="8"/>
    </row>
    <row r="375" spans="1:11" x14ac:dyDescent="0.25">
      <c r="A375" s="7" t="s">
        <v>1256</v>
      </c>
      <c r="B375" s="8" t="s">
        <v>1257</v>
      </c>
      <c r="C375" s="8" t="s">
        <v>17</v>
      </c>
      <c r="D375" s="8" t="s">
        <v>683</v>
      </c>
      <c r="F375" s="28" t="str">
        <f>IF(CLIENTE[[#This Row],[RUC]]="No","Solo Boleta",IF(CLIENTE[[#This Row],[RUC]]="","Ingrese N° de RUC",VLOOKUP(CLIENTE[[#This Row],[RUC]],RUCS[],2,FALSE)))</f>
        <v>Ingrese N° de RUC</v>
      </c>
      <c r="G375" s="7" t="s">
        <v>24</v>
      </c>
      <c r="H375" s="26" t="s">
        <v>77</v>
      </c>
      <c r="I375" s="25">
        <v>65</v>
      </c>
      <c r="J375" s="8" t="s">
        <v>1990</v>
      </c>
      <c r="K375" s="8"/>
    </row>
    <row r="376" spans="1:11" x14ac:dyDescent="0.25">
      <c r="A376" s="7" t="s">
        <v>1263</v>
      </c>
      <c r="B376" s="8" t="s">
        <v>1264</v>
      </c>
      <c r="C376" s="8" t="s">
        <v>17</v>
      </c>
      <c r="D376" s="8" t="s">
        <v>1265</v>
      </c>
      <c r="E376" s="7" t="s">
        <v>1396</v>
      </c>
      <c r="F376" s="28" t="s">
        <v>1072</v>
      </c>
      <c r="G376" s="7" t="s">
        <v>21</v>
      </c>
      <c r="H376" s="26" t="s">
        <v>77</v>
      </c>
      <c r="I376" s="25">
        <v>65</v>
      </c>
      <c r="J376" s="8" t="s">
        <v>1990</v>
      </c>
      <c r="K376" s="8"/>
    </row>
    <row r="377" spans="1:11" x14ac:dyDescent="0.25">
      <c r="A377" s="7" t="s">
        <v>1303</v>
      </c>
      <c r="B377" s="8" t="s">
        <v>1301</v>
      </c>
      <c r="C377" s="8" t="s">
        <v>17</v>
      </c>
      <c r="D377" s="8" t="s">
        <v>1302</v>
      </c>
      <c r="F377" s="28" t="str">
        <f>IF(CLIENTE[[#This Row],[RUC]]="No","Solo Boleta",IF(CLIENTE[[#This Row],[RUC]]="","Ingrese N° de RUC",VLOOKUP(CLIENTE[[#This Row],[RUC]],RUCS[],2,FALSE)))</f>
        <v>Ingrese N° de RUC</v>
      </c>
      <c r="G377" s="7" t="s">
        <v>29</v>
      </c>
      <c r="H377" s="26" t="s">
        <v>77</v>
      </c>
      <c r="I377" s="25"/>
      <c r="J377" s="8" t="s">
        <v>1990</v>
      </c>
      <c r="K377" s="8"/>
    </row>
    <row r="378" spans="1:11" x14ac:dyDescent="0.25">
      <c r="A378" s="7" t="s">
        <v>1317</v>
      </c>
      <c r="B378" s="8" t="s">
        <v>1318</v>
      </c>
      <c r="C378" s="8" t="s">
        <v>17</v>
      </c>
      <c r="D378" s="8" t="s">
        <v>683</v>
      </c>
      <c r="E378" s="7" t="s">
        <v>849</v>
      </c>
      <c r="F37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8" s="7"/>
      <c r="H378" s="26" t="s">
        <v>77</v>
      </c>
      <c r="I378" s="25">
        <v>90</v>
      </c>
      <c r="J378" s="8" t="s">
        <v>1990</v>
      </c>
      <c r="K378" s="8"/>
    </row>
    <row r="379" spans="1:11" x14ac:dyDescent="0.25">
      <c r="A379" s="7">
        <v>45478909</v>
      </c>
      <c r="B379" t="s">
        <v>1353</v>
      </c>
      <c r="C379" s="8" t="s">
        <v>17</v>
      </c>
      <c r="D379" s="8" t="s">
        <v>703</v>
      </c>
      <c r="E379" s="7" t="s">
        <v>1326</v>
      </c>
      <c r="F379" s="28" t="s">
        <v>1327</v>
      </c>
      <c r="G379" s="7" t="s">
        <v>24</v>
      </c>
      <c r="H379" s="26" t="s">
        <v>77</v>
      </c>
      <c r="I379" s="25">
        <v>70</v>
      </c>
      <c r="J379" s="8" t="s">
        <v>1990</v>
      </c>
      <c r="K379" s="8"/>
    </row>
    <row r="380" spans="1:11" x14ac:dyDescent="0.25">
      <c r="A380" s="7" t="s">
        <v>1320</v>
      </c>
      <c r="B380" s="8" t="s">
        <v>1321</v>
      </c>
      <c r="C380" s="8" t="s">
        <v>17</v>
      </c>
      <c r="D380" s="8" t="s">
        <v>1147</v>
      </c>
      <c r="F380" s="28" t="str">
        <f>IF(CLIENTE[[#This Row],[RUC]]="No","Solo Boleta",IF(CLIENTE[[#This Row],[RUC]]="","Ingrese N° de RUC",VLOOKUP(CLIENTE[[#This Row],[RUC]],RUCS[],2,FALSE)))</f>
        <v>Ingrese N° de RUC</v>
      </c>
      <c r="G380" s="7" t="s">
        <v>23</v>
      </c>
      <c r="H380" s="26" t="s">
        <v>79</v>
      </c>
      <c r="I380" s="25">
        <v>80</v>
      </c>
      <c r="J380" s="8" t="s">
        <v>1990</v>
      </c>
      <c r="K380" s="8"/>
    </row>
    <row r="381" spans="1:11" x14ac:dyDescent="0.25">
      <c r="A381" s="7" t="s">
        <v>1322</v>
      </c>
      <c r="B381" s="8" t="s">
        <v>1323</v>
      </c>
      <c r="C381" s="8" t="s">
        <v>17</v>
      </c>
      <c r="D381" s="8" t="s">
        <v>1147</v>
      </c>
      <c r="E381" s="7" t="s">
        <v>849</v>
      </c>
      <c r="F38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1" s="7"/>
      <c r="H381" s="26"/>
      <c r="I381" s="25"/>
      <c r="J381" s="8" t="s">
        <v>1990</v>
      </c>
      <c r="K381" s="8"/>
    </row>
    <row r="382" spans="1:11" x14ac:dyDescent="0.25">
      <c r="A382" s="7" t="s">
        <v>1324</v>
      </c>
      <c r="B382" s="8" t="s">
        <v>1325</v>
      </c>
      <c r="C382" s="8" t="s">
        <v>17</v>
      </c>
      <c r="D382" s="8" t="s">
        <v>703</v>
      </c>
      <c r="E382" s="7" t="s">
        <v>849</v>
      </c>
      <c r="F38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7"/>
      <c r="H382" s="26"/>
      <c r="I382" s="25"/>
      <c r="J382" s="8" t="s">
        <v>1990</v>
      </c>
      <c r="K382" s="8"/>
    </row>
    <row r="383" spans="1:11" x14ac:dyDescent="0.25">
      <c r="A383" s="7" t="s">
        <v>1328</v>
      </c>
      <c r="B383" s="8" t="s">
        <v>1329</v>
      </c>
      <c r="C383" s="8" t="s">
        <v>17</v>
      </c>
      <c r="D383" s="8" t="s">
        <v>1330</v>
      </c>
      <c r="F383" s="28" t="str">
        <f>IF(CLIENTE[[#This Row],[RUC]]="No","Solo Boleta",IF(CLIENTE[[#This Row],[RUC]]="","Ingrese N° de RUC",VLOOKUP(CLIENTE[[#This Row],[RUC]],RUCS[],2,FALSE)))</f>
        <v>Ingrese N° de RUC</v>
      </c>
      <c r="G383" s="7"/>
      <c r="H383" s="26"/>
      <c r="I383" s="25"/>
      <c r="J383" s="8" t="s">
        <v>1990</v>
      </c>
      <c r="K383" s="8"/>
    </row>
    <row r="384" spans="1:11" x14ac:dyDescent="0.25">
      <c r="A384" s="7" t="s">
        <v>1331</v>
      </c>
      <c r="B384" s="8" t="s">
        <v>1332</v>
      </c>
      <c r="C384" s="8" t="s">
        <v>17</v>
      </c>
      <c r="D384" s="8" t="s">
        <v>1333</v>
      </c>
      <c r="F384" s="28" t="str">
        <f>IF(CLIENTE[[#This Row],[RUC]]="No","Solo Boleta",IF(CLIENTE[[#This Row],[RUC]]="","Ingrese N° de RUC",VLOOKUP(CLIENTE[[#This Row],[RUC]],RUCS[],2,FALSE)))</f>
        <v>Ingrese N° de RUC</v>
      </c>
      <c r="G384" s="7"/>
      <c r="H384" s="26"/>
      <c r="I384" s="25"/>
      <c r="J384" s="8" t="s">
        <v>1990</v>
      </c>
      <c r="K384" s="8"/>
    </row>
    <row r="385" spans="1:11" x14ac:dyDescent="0.25">
      <c r="A385" s="7" t="s">
        <v>1334</v>
      </c>
      <c r="B385" s="8" t="s">
        <v>1335</v>
      </c>
      <c r="C385" s="8" t="s">
        <v>17</v>
      </c>
      <c r="D385" s="8" t="s">
        <v>1147</v>
      </c>
      <c r="F385" s="28" t="str">
        <f>IF(CLIENTE[[#This Row],[RUC]]="No","Solo Boleta",IF(CLIENTE[[#This Row],[RUC]]="","Ingrese N° de RUC",VLOOKUP(CLIENTE[[#This Row],[RUC]],RUCS[],2,FALSE)))</f>
        <v>Ingrese N° de RUC</v>
      </c>
      <c r="G385" s="7"/>
      <c r="H385" s="26"/>
      <c r="I385" s="25"/>
      <c r="J385" s="8" t="s">
        <v>1990</v>
      </c>
      <c r="K385" s="8"/>
    </row>
    <row r="386" spans="1:11" x14ac:dyDescent="0.25">
      <c r="A386" s="7" t="s">
        <v>1336</v>
      </c>
      <c r="B386" s="8" t="s">
        <v>1337</v>
      </c>
      <c r="C386" s="8" t="s">
        <v>17</v>
      </c>
      <c r="D386" s="8" t="s">
        <v>683</v>
      </c>
      <c r="F386" s="28" t="str">
        <f>IF(CLIENTE[[#This Row],[RUC]]="No","Solo Boleta",IF(CLIENTE[[#This Row],[RUC]]="","Ingrese N° de RUC",VLOOKUP(CLIENTE[[#This Row],[RUC]],RUCS[],2,FALSE)))</f>
        <v>Ingrese N° de RUC</v>
      </c>
      <c r="G386" s="7" t="s">
        <v>38</v>
      </c>
      <c r="H386" s="26" t="s">
        <v>79</v>
      </c>
      <c r="I386" s="25">
        <v>200</v>
      </c>
      <c r="J386" s="8" t="s">
        <v>1990</v>
      </c>
      <c r="K386" s="8"/>
    </row>
    <row r="387" spans="1:11" x14ac:dyDescent="0.25">
      <c r="A387" s="7" t="s">
        <v>1338</v>
      </c>
      <c r="B387" s="8" t="s">
        <v>1339</v>
      </c>
      <c r="C387" s="8" t="s">
        <v>18</v>
      </c>
      <c r="D387" s="8" t="s">
        <v>1251</v>
      </c>
      <c r="F387" s="28" t="str">
        <f>IF(CLIENTE[[#This Row],[RUC]]="No","Solo Boleta",IF(CLIENTE[[#This Row],[RUC]]="","Ingrese N° de RUC",VLOOKUP(CLIENTE[[#This Row],[RUC]],RUCS[],2,FALSE)))</f>
        <v>Ingrese N° de RUC</v>
      </c>
      <c r="G387" s="7" t="s">
        <v>24</v>
      </c>
      <c r="H387" s="26" t="s">
        <v>79</v>
      </c>
      <c r="I387" s="25">
        <v>105</v>
      </c>
      <c r="J387" s="8" t="s">
        <v>1990</v>
      </c>
      <c r="K387" s="8"/>
    </row>
    <row r="388" spans="1:11" x14ac:dyDescent="0.25">
      <c r="A388" s="7" t="s">
        <v>1340</v>
      </c>
      <c r="B388" s="8" t="s">
        <v>1341</v>
      </c>
      <c r="C388" s="8" t="s">
        <v>18</v>
      </c>
      <c r="D388" s="8" t="s">
        <v>745</v>
      </c>
      <c r="F388" s="28" t="str">
        <f>IF(CLIENTE[[#This Row],[RUC]]="No","Solo Boleta",IF(CLIENTE[[#This Row],[RUC]]="","Ingrese N° de RUC",VLOOKUP(CLIENTE[[#This Row],[RUC]],RUCS[],2,FALSE)))</f>
        <v>Ingrese N° de RUC</v>
      </c>
      <c r="G388" s="7"/>
      <c r="H388" s="26"/>
      <c r="I388" s="25"/>
      <c r="J388" s="8" t="s">
        <v>1990</v>
      </c>
      <c r="K388" s="8"/>
    </row>
    <row r="389" spans="1:11" x14ac:dyDescent="0.25">
      <c r="A389" s="7" t="s">
        <v>1351</v>
      </c>
      <c r="B389" s="8" t="s">
        <v>1352</v>
      </c>
      <c r="C389" s="8" t="s">
        <v>17</v>
      </c>
      <c r="D389" s="8" t="s">
        <v>703</v>
      </c>
      <c r="E389" s="7" t="s">
        <v>1354</v>
      </c>
      <c r="F389" s="28" t="str">
        <f>IF(CLIENTE[[#This Row],[RUC]]="No","Solo Boleta",IF(CLIENTE[[#This Row],[RUC]]="","Ingrese N° de RUC",VLOOKUP(CLIENTE[[#This Row],[RUC]],RUCS[],2,FALSE)))</f>
        <v>MOTORES DIESEL ANDINOS S.A.</v>
      </c>
      <c r="G389" s="7" t="s">
        <v>40</v>
      </c>
      <c r="H389" s="26" t="s">
        <v>79</v>
      </c>
      <c r="I389" s="25" t="s">
        <v>1358</v>
      </c>
      <c r="J389" s="8" t="s">
        <v>1990</v>
      </c>
      <c r="K389" s="8"/>
    </row>
    <row r="390" spans="1:11" x14ac:dyDescent="0.25">
      <c r="A390" s="7" t="s">
        <v>723</v>
      </c>
      <c r="B390" s="8" t="s">
        <v>724</v>
      </c>
      <c r="C390" s="8" t="s">
        <v>17</v>
      </c>
      <c r="D390" s="8" t="s">
        <v>683</v>
      </c>
      <c r="E390" s="17">
        <v>20517476405</v>
      </c>
      <c r="F390" s="28" t="s">
        <v>740</v>
      </c>
      <c r="G390" s="7" t="s">
        <v>46</v>
      </c>
      <c r="H390" s="26" t="s">
        <v>77</v>
      </c>
      <c r="I390" s="25">
        <v>95</v>
      </c>
      <c r="J390" s="8" t="s">
        <v>1990</v>
      </c>
      <c r="K390" s="8"/>
    </row>
    <row r="391" spans="1:11" x14ac:dyDescent="0.25">
      <c r="A391" s="7" t="s">
        <v>1359</v>
      </c>
      <c r="B391" s="8" t="s">
        <v>1360</v>
      </c>
      <c r="C391" s="8" t="s">
        <v>18</v>
      </c>
      <c r="D391" s="8" t="s">
        <v>683</v>
      </c>
      <c r="E391" s="1" t="s">
        <v>1381</v>
      </c>
      <c r="F391" s="28" t="str">
        <f>IF(CLIENTE[[#This Row],[RUC]]="No","Solo Boleta",IF(CLIENTE[[#This Row],[RUC]]="","Ingrese N° de RUC",VLOOKUP(CLIENTE[[#This Row],[RUC]],RUCS[],2,FALSE)))</f>
        <v>GYSERMED S.A.C.</v>
      </c>
      <c r="G391" s="7" t="s">
        <v>30</v>
      </c>
      <c r="H391" s="26" t="s">
        <v>78</v>
      </c>
      <c r="I391" s="25">
        <v>155</v>
      </c>
      <c r="J391" s="8" t="s">
        <v>1990</v>
      </c>
      <c r="K391" s="8"/>
    </row>
    <row r="392" spans="1:11" x14ac:dyDescent="0.25">
      <c r="A392" s="7" t="s">
        <v>1373</v>
      </c>
      <c r="B392" s="8" t="s">
        <v>1374</v>
      </c>
      <c r="C392" s="8" t="s">
        <v>18</v>
      </c>
      <c r="D392" s="8" t="s">
        <v>1235</v>
      </c>
      <c r="E392" s="7" t="s">
        <v>1397</v>
      </c>
      <c r="F392" s="28" t="s">
        <v>1398</v>
      </c>
      <c r="G392" s="7" t="s">
        <v>24</v>
      </c>
      <c r="H392" s="26" t="s">
        <v>77</v>
      </c>
      <c r="I392" s="25" t="s">
        <v>1399</v>
      </c>
      <c r="J392" s="8" t="s">
        <v>1990</v>
      </c>
      <c r="K392" s="8"/>
    </row>
    <row r="393" spans="1:11" x14ac:dyDescent="0.25">
      <c r="A393" s="7" t="s">
        <v>1383</v>
      </c>
      <c r="B393" s="8" t="s">
        <v>1384</v>
      </c>
      <c r="C393" s="8" t="s">
        <v>17</v>
      </c>
      <c r="D393" s="8" t="s">
        <v>745</v>
      </c>
      <c r="F393" s="28" t="str">
        <f>IF(CLIENTE[[#This Row],[RUC]]="No","Solo Boleta",IF(CLIENTE[[#This Row],[RUC]]="","Ingrese N° de RUC",VLOOKUP(CLIENTE[[#This Row],[RUC]],RUCS[],2,FALSE)))</f>
        <v>Ingrese N° de RUC</v>
      </c>
      <c r="G393" s="7"/>
      <c r="H393" s="26"/>
      <c r="I393" s="25"/>
      <c r="J393" s="8" t="s">
        <v>1990</v>
      </c>
      <c r="K393" s="8"/>
    </row>
    <row r="394" spans="1:11" x14ac:dyDescent="0.25">
      <c r="A394" s="7" t="s">
        <v>1385</v>
      </c>
      <c r="B394" s="8" t="s">
        <v>1386</v>
      </c>
      <c r="C394" s="8" t="s">
        <v>17</v>
      </c>
      <c r="D394" s="8" t="s">
        <v>784</v>
      </c>
      <c r="F394" s="28" t="str">
        <f>IF(CLIENTE[[#This Row],[RUC]]="No","Solo Boleta",IF(CLIENTE[[#This Row],[RUC]]="","Ingrese N° de RUC",VLOOKUP(CLIENTE[[#This Row],[RUC]],RUCS[],2,FALSE)))</f>
        <v>Ingrese N° de RUC</v>
      </c>
      <c r="G394" s="7" t="s">
        <v>41</v>
      </c>
      <c r="H394" s="26" t="s">
        <v>78</v>
      </c>
      <c r="I394" s="25">
        <v>160</v>
      </c>
      <c r="J394" s="8" t="s">
        <v>1990</v>
      </c>
      <c r="K394" s="8"/>
    </row>
    <row r="395" spans="1:11" x14ac:dyDescent="0.25">
      <c r="A395" s="7" t="s">
        <v>1387</v>
      </c>
      <c r="B395" s="8" t="s">
        <v>1388</v>
      </c>
      <c r="C395" s="8" t="s">
        <v>17</v>
      </c>
      <c r="D395" s="8" t="s">
        <v>1389</v>
      </c>
      <c r="F395" s="28" t="str">
        <f>IF(CLIENTE[[#This Row],[RUC]]="No","Solo Boleta",IF(CLIENTE[[#This Row],[RUC]]="","Ingrese N° de RUC",VLOOKUP(CLIENTE[[#This Row],[RUC]],RUCS[],2,FALSE)))</f>
        <v>Ingrese N° de RUC</v>
      </c>
      <c r="G395" s="7" t="s">
        <v>28</v>
      </c>
      <c r="H395" s="26" t="s">
        <v>79</v>
      </c>
      <c r="I395" s="25">
        <v>95</v>
      </c>
      <c r="J395" s="8" t="s">
        <v>1990</v>
      </c>
      <c r="K395" s="8"/>
    </row>
    <row r="396" spans="1:11" x14ac:dyDescent="0.25">
      <c r="A396" s="7" t="s">
        <v>1392</v>
      </c>
      <c r="B396" s="8" t="s">
        <v>1393</v>
      </c>
      <c r="C396" s="8" t="s">
        <v>18</v>
      </c>
      <c r="D396" s="8" t="s">
        <v>1394</v>
      </c>
      <c r="F396" s="28" t="str">
        <f>IF(CLIENTE[[#This Row],[RUC]]="No","Solo Boleta",IF(CLIENTE[[#This Row],[RUC]]="","Ingrese N° de RUC",VLOOKUP(CLIENTE[[#This Row],[RUC]],RUCS[],2,FALSE)))</f>
        <v>Ingrese N° de RUC</v>
      </c>
      <c r="G396" s="7" t="s">
        <v>23</v>
      </c>
      <c r="H396" s="26" t="s">
        <v>77</v>
      </c>
      <c r="I396" s="25">
        <v>50</v>
      </c>
      <c r="J396" s="8" t="s">
        <v>1990</v>
      </c>
      <c r="K396" s="8"/>
    </row>
    <row r="397" spans="1:11" x14ac:dyDescent="0.25">
      <c r="A397" s="7" t="s">
        <v>807</v>
      </c>
      <c r="B397" s="8" t="s">
        <v>808</v>
      </c>
      <c r="C397" s="8" t="s">
        <v>17</v>
      </c>
      <c r="D397" s="8" t="s">
        <v>809</v>
      </c>
      <c r="E397" s="7" t="s">
        <v>938</v>
      </c>
      <c r="F397" s="28" t="str">
        <f>IF(CLIENTE[[#This Row],[RUC]]="No","Solo Boleta",IF(CLIENTE[[#This Row],[RUC]]="","Ingrese N° de RUC",VLOOKUP(CLIENTE[[#This Row],[RUC]],RUCS[],2,FALSE)))</f>
        <v>IPSYCOM INGENIEROS S.R.L.</v>
      </c>
      <c r="G397" s="7" t="s">
        <v>20</v>
      </c>
      <c r="H397" s="26" t="s">
        <v>78</v>
      </c>
      <c r="I397" s="25" t="s">
        <v>1402</v>
      </c>
      <c r="J397" s="8" t="s">
        <v>1990</v>
      </c>
      <c r="K397" s="8"/>
    </row>
    <row r="398" spans="1:11" x14ac:dyDescent="0.25">
      <c r="A398" s="7" t="s">
        <v>1403</v>
      </c>
      <c r="B398" s="8" t="s">
        <v>1404</v>
      </c>
      <c r="C398" s="8" t="s">
        <v>17</v>
      </c>
      <c r="D398" s="8" t="s">
        <v>683</v>
      </c>
      <c r="F398" s="28" t="str">
        <f>IF(CLIENTE[[#This Row],[RUC]]="No","Solo Boleta",IF(CLIENTE[[#This Row],[RUC]]="","Ingrese N° de RUC",VLOOKUP(CLIENTE[[#This Row],[RUC]],RUCS[],2,FALSE)))</f>
        <v>Ingrese N° de RUC</v>
      </c>
      <c r="G398" s="7" t="s">
        <v>26</v>
      </c>
      <c r="H398" s="26" t="s">
        <v>79</v>
      </c>
      <c r="I398" s="25">
        <v>85</v>
      </c>
      <c r="J398" s="8" t="s">
        <v>1990</v>
      </c>
      <c r="K398" s="8"/>
    </row>
    <row r="399" spans="1:11" x14ac:dyDescent="0.25">
      <c r="A399" s="7" t="s">
        <v>1405</v>
      </c>
      <c r="B399" s="8" t="s">
        <v>1406</v>
      </c>
      <c r="C399" s="8" t="s">
        <v>17</v>
      </c>
      <c r="D399" s="8" t="s">
        <v>751</v>
      </c>
      <c r="E399" s="1" t="s">
        <v>1409</v>
      </c>
      <c r="F399" s="28" t="str">
        <f>IF(CLIENTE[[#This Row],[RUC]]="No","Solo Boleta",IF(CLIENTE[[#This Row],[RUC]]="","Ingrese N° de RUC",VLOOKUP(CLIENTE[[#This Row],[RUC]],RUCS[],2,FALSE)))</f>
        <v>HALLIBURTON DEL PERU S.R.L.</v>
      </c>
      <c r="G399" s="7" t="s">
        <v>48</v>
      </c>
      <c r="H399" s="26" t="s">
        <v>77</v>
      </c>
      <c r="I399" s="25">
        <v>100</v>
      </c>
      <c r="J399" s="8" t="s">
        <v>1990</v>
      </c>
      <c r="K399" s="8"/>
    </row>
    <row r="400" spans="1:11" x14ac:dyDescent="0.25">
      <c r="A400" s="7" t="s">
        <v>669</v>
      </c>
      <c r="B400" s="8" t="s">
        <v>670</v>
      </c>
      <c r="C400" s="8" t="s">
        <v>17</v>
      </c>
      <c r="D400" s="8" t="s">
        <v>683</v>
      </c>
      <c r="E400" s="1" t="s">
        <v>995</v>
      </c>
      <c r="F400" s="28" t="str">
        <f>IF(CLIENTE[[#This Row],[RUC]]="No","Solo Boleta",IF(CLIENTE[[#This Row],[RUC]]="","Ingrese N° de RUC",VLOOKUP(CLIENTE[[#This Row],[RUC]],RUCS[],2,FALSE)))</f>
        <v>BOYLES BROS DIAMANTINA S.A.</v>
      </c>
      <c r="G400" s="7" t="s">
        <v>28</v>
      </c>
      <c r="H400" s="26" t="s">
        <v>77</v>
      </c>
      <c r="I400" s="25">
        <v>80</v>
      </c>
      <c r="J400" s="8" t="s">
        <v>1990</v>
      </c>
      <c r="K400" s="8"/>
    </row>
    <row r="401" spans="1:11" x14ac:dyDescent="0.25">
      <c r="A401" s="7" t="s">
        <v>1407</v>
      </c>
      <c r="B401" s="8" t="s">
        <v>1408</v>
      </c>
      <c r="C401" s="8" t="s">
        <v>18</v>
      </c>
      <c r="D401" s="8" t="s">
        <v>733</v>
      </c>
      <c r="E401" s="1" t="s">
        <v>1412</v>
      </c>
      <c r="F401" s="28" t="str">
        <f>IF(CLIENTE[[#This Row],[RUC]]="No","Solo Boleta",IF(CLIENTE[[#This Row],[RUC]]="","Ingrese N° de RUC",VLOOKUP(CLIENTE[[#This Row],[RUC]],RUCS[],2,FALSE)))</f>
        <v>LQ 3 S.A.C.</v>
      </c>
      <c r="G401" s="7" t="s">
        <v>22</v>
      </c>
      <c r="H401" s="26" t="s">
        <v>77</v>
      </c>
      <c r="I401" s="25" t="s">
        <v>1399</v>
      </c>
      <c r="J401" s="8" t="s">
        <v>1990</v>
      </c>
      <c r="K401" s="8"/>
    </row>
    <row r="402" spans="1:11" x14ac:dyDescent="0.25">
      <c r="A402" s="7" t="s">
        <v>1438</v>
      </c>
      <c r="B402" s="8" t="s">
        <v>1439</v>
      </c>
      <c r="C402" s="8" t="s">
        <v>18</v>
      </c>
      <c r="D402" s="8" t="s">
        <v>1440</v>
      </c>
      <c r="F402" s="28" t="str">
        <f>IF(CLIENTE[[#This Row],[RUC]]="No","Solo Boleta",IF(CLIENTE[[#This Row],[RUC]]="","Ingrese N° de RUC",VLOOKUP(CLIENTE[[#This Row],[RUC]],RUCS[],2,FALSE)))</f>
        <v>Ingrese N° de RUC</v>
      </c>
      <c r="G402" s="7"/>
      <c r="H402" s="26" t="s">
        <v>77</v>
      </c>
      <c r="I402" s="25"/>
      <c r="J402" s="8" t="s">
        <v>1990</v>
      </c>
      <c r="K402" s="8"/>
    </row>
    <row r="403" spans="1:11" x14ac:dyDescent="0.25">
      <c r="A403" s="7" t="s">
        <v>91</v>
      </c>
      <c r="B403" s="8" t="s">
        <v>240</v>
      </c>
      <c r="C403" s="8" t="s">
        <v>17</v>
      </c>
      <c r="D403" s="8" t="s">
        <v>703</v>
      </c>
      <c r="E403" s="7" t="s">
        <v>816</v>
      </c>
      <c r="F403" s="28" t="str">
        <f>IF(CLIENTE[[#This Row],[RUC]]="No","Solo Boleta",IF(CLIENTE[[#This Row],[RUC]]="","Ingrese N° de RUC",VLOOKUP(CLIENTE[[#This Row],[RUC]],RUCS[],2,FALSE)))</f>
        <v>PURATOS PERU S. A.</v>
      </c>
      <c r="G403" s="7"/>
      <c r="H403" s="26" t="s">
        <v>77</v>
      </c>
      <c r="I403" s="25">
        <v>60</v>
      </c>
      <c r="J403" s="8" t="s">
        <v>1990</v>
      </c>
      <c r="K403" s="8"/>
    </row>
    <row r="404" spans="1:11" x14ac:dyDescent="0.25">
      <c r="A404" s="7" t="s">
        <v>1446</v>
      </c>
      <c r="B404" s="8" t="s">
        <v>1447</v>
      </c>
      <c r="C404" s="8" t="s">
        <v>17</v>
      </c>
      <c r="D404" s="8" t="s">
        <v>683</v>
      </c>
      <c r="E404" s="7" t="s">
        <v>1449</v>
      </c>
      <c r="F404" s="28" t="s">
        <v>1448</v>
      </c>
      <c r="G404" s="7"/>
      <c r="H404" s="26" t="s">
        <v>772</v>
      </c>
      <c r="I404" s="25">
        <v>120</v>
      </c>
      <c r="J404" s="8" t="s">
        <v>1990</v>
      </c>
      <c r="K404" s="8"/>
    </row>
    <row r="405" spans="1:11" x14ac:dyDescent="0.25">
      <c r="A405" s="7" t="s">
        <v>1452</v>
      </c>
      <c r="B405" s="8" t="s">
        <v>1453</v>
      </c>
      <c r="C405" s="8" t="s">
        <v>17</v>
      </c>
      <c r="D405" s="8" t="s">
        <v>683</v>
      </c>
      <c r="F405" s="28" t="str">
        <f>IF(CLIENTE[[#This Row],[RUC]]="No","Solo Boleta",IF(CLIENTE[[#This Row],[RUC]]="","Ingrese N° de RUC",VLOOKUP(CLIENTE[[#This Row],[RUC]],RUCS[],2,FALSE)))</f>
        <v>Ingrese N° de RUC</v>
      </c>
      <c r="G405" s="7"/>
      <c r="H405" s="26" t="s">
        <v>77</v>
      </c>
      <c r="I405" s="25">
        <v>65</v>
      </c>
      <c r="J405" s="8" t="s">
        <v>1990</v>
      </c>
      <c r="K405" s="8"/>
    </row>
    <row r="406" spans="1:11" x14ac:dyDescent="0.25">
      <c r="A406" s="7" t="s">
        <v>1458</v>
      </c>
      <c r="B406" s="8" t="s">
        <v>1459</v>
      </c>
      <c r="C406" s="8" t="s">
        <v>18</v>
      </c>
      <c r="D406" s="8" t="s">
        <v>683</v>
      </c>
      <c r="F406" s="28" t="str">
        <f>IF(CLIENTE[[#This Row],[RUC]]="No","Solo Boleta",IF(CLIENTE[[#This Row],[RUC]]="","Ingrese N° de RUC",VLOOKUP(CLIENTE[[#This Row],[RUC]],RUCS[],2,FALSE)))</f>
        <v>Ingrese N° de RUC</v>
      </c>
      <c r="G406" s="7"/>
      <c r="H406" s="26"/>
      <c r="I406" s="25"/>
      <c r="J406" s="8" t="s">
        <v>1990</v>
      </c>
      <c r="K406" s="8"/>
    </row>
    <row r="407" spans="1:11" x14ac:dyDescent="0.25">
      <c r="A407" s="7" t="s">
        <v>168</v>
      </c>
      <c r="B407" s="8" t="s">
        <v>1460</v>
      </c>
      <c r="C407" s="8" t="s">
        <v>17</v>
      </c>
      <c r="D407" s="8" t="s">
        <v>683</v>
      </c>
      <c r="F407" s="28" t="str">
        <f>IF(CLIENTE[[#This Row],[RUC]]="No","Solo Boleta",IF(CLIENTE[[#This Row],[RUC]]="","Ingrese N° de RUC",VLOOKUP(CLIENTE[[#This Row],[RUC]],RUCS[],2,FALSE)))</f>
        <v>Ingrese N° de RUC</v>
      </c>
      <c r="G407" s="7"/>
      <c r="H407" s="26" t="s">
        <v>77</v>
      </c>
      <c r="I407" s="25">
        <v>65</v>
      </c>
      <c r="J407" s="8" t="s">
        <v>1990</v>
      </c>
      <c r="K407" s="8"/>
    </row>
    <row r="408" spans="1:11" x14ac:dyDescent="0.25">
      <c r="B408" s="8" t="s">
        <v>1460</v>
      </c>
      <c r="C408" s="8" t="s">
        <v>17</v>
      </c>
      <c r="D408" s="8" t="s">
        <v>683</v>
      </c>
      <c r="F408" s="28" t="str">
        <f>IF(CLIENTE[[#This Row],[RUC]]="No","Solo Boleta",IF(CLIENTE[[#This Row],[RUC]]="","Ingrese N° de RUC",VLOOKUP(CLIENTE[[#This Row],[RUC]],RUCS[],2,FALSE)))</f>
        <v>Ingrese N° de RUC</v>
      </c>
      <c r="G408" s="7"/>
      <c r="H408" s="26" t="s">
        <v>79</v>
      </c>
      <c r="I408" s="25">
        <v>85</v>
      </c>
      <c r="J408" s="8" t="s">
        <v>1990</v>
      </c>
      <c r="K408" s="8"/>
    </row>
    <row r="409" spans="1:11" x14ac:dyDescent="0.25">
      <c r="A409" s="7" t="s">
        <v>1461</v>
      </c>
      <c r="B409" s="8" t="s">
        <v>1462</v>
      </c>
      <c r="C409" s="8" t="s">
        <v>17</v>
      </c>
      <c r="D409" s="8" t="s">
        <v>1302</v>
      </c>
      <c r="F409" s="28" t="str">
        <f>IF(CLIENTE[[#This Row],[RUC]]="No","Solo Boleta",IF(CLIENTE[[#This Row],[RUC]]="","Ingrese N° de RUC",VLOOKUP(CLIENTE[[#This Row],[RUC]],RUCS[],2,FALSE)))</f>
        <v>Ingrese N° de RUC</v>
      </c>
      <c r="G409" s="7"/>
      <c r="H409" s="26"/>
      <c r="I409" s="25"/>
      <c r="J409" s="8" t="s">
        <v>1990</v>
      </c>
      <c r="K409" s="8"/>
    </row>
    <row r="410" spans="1:11" x14ac:dyDescent="0.25">
      <c r="A410" s="7" t="s">
        <v>1463</v>
      </c>
      <c r="B410" s="8" t="s">
        <v>1464</v>
      </c>
      <c r="C410" s="8" t="s">
        <v>17</v>
      </c>
      <c r="D410" s="8" t="s">
        <v>683</v>
      </c>
      <c r="F410" s="28" t="str">
        <f>IF(CLIENTE[[#This Row],[RUC]]="No","Solo Boleta",IF(CLIENTE[[#This Row],[RUC]]="","Ingrese N° de RUC",VLOOKUP(CLIENTE[[#This Row],[RUC]],RUCS[],2,FALSE)))</f>
        <v>Ingrese N° de RUC</v>
      </c>
      <c r="G410" s="7"/>
      <c r="H410" s="26"/>
      <c r="I410" s="25"/>
      <c r="J410" s="8" t="s">
        <v>1990</v>
      </c>
      <c r="K410" s="8"/>
    </row>
    <row r="411" spans="1:11" x14ac:dyDescent="0.25">
      <c r="A411" s="7" t="s">
        <v>1465</v>
      </c>
      <c r="B411" s="8" t="s">
        <v>1466</v>
      </c>
      <c r="C411" s="8" t="s">
        <v>17</v>
      </c>
      <c r="D411" s="8" t="s">
        <v>683</v>
      </c>
      <c r="E411" s="7" t="s">
        <v>1467</v>
      </c>
      <c r="F411" s="28" t="s">
        <v>1468</v>
      </c>
      <c r="G411" s="7"/>
      <c r="H411" s="26" t="s">
        <v>77</v>
      </c>
      <c r="I411" s="25" t="s">
        <v>1469</v>
      </c>
      <c r="J411" s="8" t="s">
        <v>1990</v>
      </c>
      <c r="K411" s="8"/>
    </row>
    <row r="412" spans="1:11" x14ac:dyDescent="0.25">
      <c r="A412" s="7" t="s">
        <v>1476</v>
      </c>
      <c r="B412" s="8" t="s">
        <v>1477</v>
      </c>
      <c r="C412" s="8" t="s">
        <v>17</v>
      </c>
      <c r="D412" s="8" t="s">
        <v>1478</v>
      </c>
      <c r="F412" s="28" t="str">
        <f>IF(CLIENTE[[#This Row],[RUC]]="No","Solo Boleta",IF(CLIENTE[[#This Row],[RUC]]="","Ingrese N° de RUC",VLOOKUP(CLIENTE[[#This Row],[RUC]],RUCS[],2,FALSE)))</f>
        <v>Ingrese N° de RUC</v>
      </c>
      <c r="G412" s="7"/>
      <c r="H412" s="26" t="s">
        <v>79</v>
      </c>
      <c r="I412" s="25" t="s">
        <v>1479</v>
      </c>
      <c r="J412" s="8" t="s">
        <v>1990</v>
      </c>
      <c r="K412" s="8"/>
    </row>
    <row r="413" spans="1:11" x14ac:dyDescent="0.25">
      <c r="A413" s="7" t="s">
        <v>467</v>
      </c>
      <c r="B413" s="8" t="s">
        <v>1480</v>
      </c>
      <c r="C413" s="8" t="s">
        <v>17</v>
      </c>
      <c r="D413" s="8" t="s">
        <v>703</v>
      </c>
      <c r="F413" s="28" t="str">
        <f>IF(CLIENTE[[#This Row],[RUC]]="No","Solo Boleta",IF(CLIENTE[[#This Row],[RUC]]="","Ingrese N° de RUC",VLOOKUP(CLIENTE[[#This Row],[RUC]],RUCS[],2,FALSE)))</f>
        <v>Ingrese N° de RUC</v>
      </c>
      <c r="G413" s="7"/>
      <c r="H413" s="26"/>
      <c r="I413" s="25"/>
      <c r="J413" s="8" t="s">
        <v>1990</v>
      </c>
      <c r="K413" s="8"/>
    </row>
    <row r="414" spans="1:11" x14ac:dyDescent="0.25">
      <c r="A414" s="7" t="s">
        <v>1481</v>
      </c>
      <c r="B414" s="8" t="s">
        <v>1482</v>
      </c>
      <c r="C414" s="8" t="s">
        <v>17</v>
      </c>
      <c r="D414" s="8" t="s">
        <v>1238</v>
      </c>
      <c r="F414" s="28" t="str">
        <f>IF(CLIENTE[[#This Row],[RUC]]="No","Solo Boleta",IF(CLIENTE[[#This Row],[RUC]]="","Ingrese N° de RUC",VLOOKUP(CLIENTE[[#This Row],[RUC]],RUCS[],2,FALSE)))</f>
        <v>Ingrese N° de RUC</v>
      </c>
      <c r="G414" s="7"/>
      <c r="H414" s="26"/>
      <c r="I414" s="25"/>
      <c r="J414" s="8" t="s">
        <v>1990</v>
      </c>
      <c r="K414" s="8"/>
    </row>
    <row r="415" spans="1:11" x14ac:dyDescent="0.25">
      <c r="A415" s="7" t="s">
        <v>1474</v>
      </c>
      <c r="B415" s="8" t="s">
        <v>1484</v>
      </c>
      <c r="C415" s="8" t="s">
        <v>17</v>
      </c>
      <c r="D415" s="8" t="s">
        <v>683</v>
      </c>
      <c r="F415" s="28" t="str">
        <f>IF(CLIENTE[[#This Row],[RUC]]="No","Solo Boleta",IF(CLIENTE[[#This Row],[RUC]]="","Ingrese N° de RUC",VLOOKUP(CLIENTE[[#This Row],[RUC]],RUCS[],2,FALSE)))</f>
        <v>Ingrese N° de RUC</v>
      </c>
      <c r="G415" s="7"/>
      <c r="H415" s="26"/>
      <c r="I415" s="25"/>
      <c r="J415" s="8" t="s">
        <v>1990</v>
      </c>
      <c r="K415" s="8"/>
    </row>
    <row r="416" spans="1:11" x14ac:dyDescent="0.25">
      <c r="A416" s="7" t="s">
        <v>1485</v>
      </c>
      <c r="B416" s="8" t="s">
        <v>1486</v>
      </c>
      <c r="C416" s="8" t="s">
        <v>18</v>
      </c>
      <c r="D416" s="8" t="s">
        <v>683</v>
      </c>
      <c r="E416" s="7" t="s">
        <v>849</v>
      </c>
      <c r="F41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6" s="7"/>
      <c r="H416" s="26"/>
      <c r="I416" s="25"/>
      <c r="J416" s="8" t="s">
        <v>1990</v>
      </c>
      <c r="K416" s="8"/>
    </row>
    <row r="417" spans="1:11" x14ac:dyDescent="0.25">
      <c r="A417" s="7" t="s">
        <v>1487</v>
      </c>
      <c r="B417" s="8" t="s">
        <v>1488</v>
      </c>
      <c r="C417" s="8" t="s">
        <v>17</v>
      </c>
      <c r="D417" s="8" t="s">
        <v>683</v>
      </c>
      <c r="E417" s="7" t="s">
        <v>849</v>
      </c>
      <c r="F41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7" s="7"/>
      <c r="H417" s="26"/>
      <c r="I417" s="25"/>
      <c r="J417" s="8" t="s">
        <v>1990</v>
      </c>
      <c r="K417" s="8"/>
    </row>
    <row r="418" spans="1:11" x14ac:dyDescent="0.25">
      <c r="A418" s="7" t="s">
        <v>1489</v>
      </c>
      <c r="B418" s="8" t="s">
        <v>1229</v>
      </c>
      <c r="C418" s="8" t="s">
        <v>17</v>
      </c>
      <c r="D418" s="8" t="s">
        <v>683</v>
      </c>
      <c r="E418" s="7" t="s">
        <v>849</v>
      </c>
      <c r="F41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8" s="7"/>
      <c r="H418" s="26" t="s">
        <v>77</v>
      </c>
      <c r="I418" s="25"/>
      <c r="J418" s="8" t="s">
        <v>1990</v>
      </c>
      <c r="K418" s="8"/>
    </row>
    <row r="419" spans="1:11" x14ac:dyDescent="0.25">
      <c r="A419" s="7" t="s">
        <v>1475</v>
      </c>
      <c r="B419" s="8" t="s">
        <v>1490</v>
      </c>
      <c r="C419" s="8" t="s">
        <v>18</v>
      </c>
      <c r="D419" s="8" t="s">
        <v>745</v>
      </c>
      <c r="F419" s="28" t="str">
        <f>IF(CLIENTE[[#This Row],[RUC]]="No","Solo Boleta",IF(CLIENTE[[#This Row],[RUC]]="","Ingrese N° de RUC",VLOOKUP(CLIENTE[[#This Row],[RUC]],RUCS[],2,FALSE)))</f>
        <v>Ingrese N° de RUC</v>
      </c>
      <c r="G419" s="7"/>
      <c r="H419" s="26" t="s">
        <v>78</v>
      </c>
      <c r="I419" s="25" t="s">
        <v>1441</v>
      </c>
      <c r="J419" s="8" t="s">
        <v>1990</v>
      </c>
      <c r="K419" s="8"/>
    </row>
    <row r="420" spans="1:11" x14ac:dyDescent="0.25">
      <c r="A420" s="7" t="s">
        <v>1491</v>
      </c>
      <c r="B420" s="8" t="s">
        <v>1492</v>
      </c>
      <c r="C420" s="8" t="s">
        <v>17</v>
      </c>
      <c r="D420" s="8" t="s">
        <v>683</v>
      </c>
      <c r="F420" s="28" t="str">
        <f>IF(CLIENTE[[#This Row],[RUC]]="No","Solo Boleta",IF(CLIENTE[[#This Row],[RUC]]="","Ingrese N° de RUC",VLOOKUP(CLIENTE[[#This Row],[RUC]],RUCS[],2,FALSE)))</f>
        <v>Ingrese N° de RUC</v>
      </c>
      <c r="G420" s="7"/>
      <c r="H420" s="26"/>
      <c r="I420" s="25"/>
      <c r="J420" s="8" t="s">
        <v>1990</v>
      </c>
      <c r="K420" s="8"/>
    </row>
    <row r="421" spans="1:11" x14ac:dyDescent="0.25">
      <c r="A421" s="7" t="s">
        <v>1324</v>
      </c>
      <c r="B421" s="8" t="s">
        <v>1493</v>
      </c>
      <c r="C421" s="8" t="s">
        <v>17</v>
      </c>
      <c r="D421" s="8" t="s">
        <v>703</v>
      </c>
      <c r="E421" s="7" t="s">
        <v>849</v>
      </c>
      <c r="F42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21" s="7"/>
      <c r="H421" s="26" t="s">
        <v>77</v>
      </c>
      <c r="I421" s="25">
        <v>90</v>
      </c>
      <c r="J421" s="8" t="s">
        <v>1990</v>
      </c>
      <c r="K421" s="8"/>
    </row>
    <row r="422" spans="1:11" x14ac:dyDescent="0.25">
      <c r="A422" s="7" t="s">
        <v>1494</v>
      </c>
      <c r="B422" s="8" t="s">
        <v>1495</v>
      </c>
      <c r="C422" s="8" t="s">
        <v>17</v>
      </c>
      <c r="D422" s="8" t="s">
        <v>683</v>
      </c>
      <c r="E422" s="7" t="s">
        <v>834</v>
      </c>
      <c r="F422" s="28" t="str">
        <f>IF(CLIENTE[[#This Row],[RUC]]="No","Solo Boleta",IF(CLIENTE[[#This Row],[RUC]]="","Ingrese N° de RUC",VLOOKUP(CLIENTE[[#This Row],[RUC]],RUCS[],2,FALSE)))</f>
        <v>INSTITUTO GEOFISICO DEL PERU</v>
      </c>
      <c r="G422" s="7"/>
      <c r="H422" s="26" t="s">
        <v>77</v>
      </c>
      <c r="I422" s="25">
        <v>70</v>
      </c>
      <c r="J422" s="8" t="s">
        <v>1990</v>
      </c>
      <c r="K422" s="8"/>
    </row>
    <row r="423" spans="1:11" x14ac:dyDescent="0.25">
      <c r="A423" s="7" t="s">
        <v>1496</v>
      </c>
      <c r="B423" s="8" t="s">
        <v>1497</v>
      </c>
      <c r="C423" s="8" t="s">
        <v>17</v>
      </c>
      <c r="D423" s="8" t="s">
        <v>683</v>
      </c>
      <c r="E423" s="7" t="s">
        <v>834</v>
      </c>
      <c r="F423" s="28" t="str">
        <f>IF(CLIENTE[[#This Row],[RUC]]="No","Solo Boleta",IF(CLIENTE[[#This Row],[RUC]]="","Ingrese N° de RUC",VLOOKUP(CLIENTE[[#This Row],[RUC]],RUCS[],2,FALSE)))</f>
        <v>INSTITUTO GEOFISICO DEL PERU</v>
      </c>
      <c r="G423" s="7"/>
      <c r="H423" s="26" t="s">
        <v>78</v>
      </c>
      <c r="I423" s="25">
        <v>130</v>
      </c>
      <c r="J423" s="8" t="s">
        <v>1990</v>
      </c>
      <c r="K423" s="8"/>
    </row>
    <row r="424" spans="1:11" x14ac:dyDescent="0.25">
      <c r="A424" s="7" t="s">
        <v>1498</v>
      </c>
      <c r="B424" s="8" t="s">
        <v>1499</v>
      </c>
      <c r="C424" s="8" t="s">
        <v>17</v>
      </c>
      <c r="D424" s="8" t="s">
        <v>683</v>
      </c>
      <c r="E424" s="7" t="s">
        <v>834</v>
      </c>
      <c r="F424" s="28" t="str">
        <f>IF(CLIENTE[[#This Row],[RUC]]="No","Solo Boleta",IF(CLIENTE[[#This Row],[RUC]]="","Ingrese N° de RUC",VLOOKUP(CLIENTE[[#This Row],[RUC]],RUCS[],2,FALSE)))</f>
        <v>INSTITUTO GEOFISICO DEL PERU</v>
      </c>
      <c r="G424" s="7"/>
      <c r="H424" s="26" t="s">
        <v>77</v>
      </c>
      <c r="I424" s="25">
        <v>70</v>
      </c>
      <c r="J424" s="8" t="s">
        <v>1990</v>
      </c>
      <c r="K424" s="8"/>
    </row>
    <row r="425" spans="1:11" x14ac:dyDescent="0.25">
      <c r="A425" s="7" t="s">
        <v>1500</v>
      </c>
      <c r="B425" s="8" t="s">
        <v>1501</v>
      </c>
      <c r="C425" s="8" t="s">
        <v>17</v>
      </c>
      <c r="D425" s="8" t="s">
        <v>683</v>
      </c>
      <c r="E425" s="7" t="s">
        <v>834</v>
      </c>
      <c r="F425" s="28" t="str">
        <f>IF(CLIENTE[[#This Row],[RUC]]="No","Solo Boleta",IF(CLIENTE[[#This Row],[RUC]]="","Ingrese N° de RUC",VLOOKUP(CLIENTE[[#This Row],[RUC]],RUCS[],2,FALSE)))</f>
        <v>INSTITUTO GEOFISICO DEL PERU</v>
      </c>
      <c r="G425" s="7"/>
      <c r="H425" s="26" t="s">
        <v>77</v>
      </c>
      <c r="I425" s="25">
        <v>70</v>
      </c>
      <c r="J425" s="8" t="s">
        <v>1990</v>
      </c>
      <c r="K425" s="8"/>
    </row>
    <row r="426" spans="1:11" x14ac:dyDescent="0.25">
      <c r="A426" s="7" t="s">
        <v>1502</v>
      </c>
      <c r="B426" s="8" t="s">
        <v>1503</v>
      </c>
      <c r="C426" s="8" t="s">
        <v>17</v>
      </c>
      <c r="D426" s="8" t="s">
        <v>683</v>
      </c>
      <c r="E426" s="7" t="s">
        <v>834</v>
      </c>
      <c r="F426" s="28" t="str">
        <f>IF(CLIENTE[[#This Row],[RUC]]="No","Solo Boleta",IF(CLIENTE[[#This Row],[RUC]]="","Ingrese N° de RUC",VLOOKUP(CLIENTE[[#This Row],[RUC]],RUCS[],2,FALSE)))</f>
        <v>INSTITUTO GEOFISICO DEL PERU</v>
      </c>
      <c r="G426" s="7"/>
      <c r="H426" s="26" t="s">
        <v>77</v>
      </c>
      <c r="I426" s="25">
        <v>70</v>
      </c>
      <c r="J426" s="8" t="s">
        <v>1990</v>
      </c>
      <c r="K426" s="8"/>
    </row>
    <row r="427" spans="1:11" x14ac:dyDescent="0.25">
      <c r="A427" s="7" t="s">
        <v>1505</v>
      </c>
      <c r="B427" s="8" t="s">
        <v>1506</v>
      </c>
      <c r="C427" s="8" t="s">
        <v>17</v>
      </c>
      <c r="D427" s="8" t="s">
        <v>745</v>
      </c>
      <c r="F427" s="28" t="str">
        <f>IF(CLIENTE[[#This Row],[RUC]]="No","Solo Boleta",IF(CLIENTE[[#This Row],[RUC]]="","Ingrese N° de RUC",VLOOKUP(CLIENTE[[#This Row],[RUC]],RUCS[],2,FALSE)))</f>
        <v>Ingrese N° de RUC</v>
      </c>
      <c r="G427" s="7"/>
      <c r="H427" s="26" t="s">
        <v>77</v>
      </c>
      <c r="I427" s="25">
        <v>65</v>
      </c>
      <c r="J427" s="8" t="s">
        <v>1990</v>
      </c>
      <c r="K427" s="8"/>
    </row>
    <row r="428" spans="1:11" x14ac:dyDescent="0.25">
      <c r="A428" s="7" t="s">
        <v>1507</v>
      </c>
      <c r="B428" s="8" t="s">
        <v>1508</v>
      </c>
      <c r="C428" s="8" t="s">
        <v>18</v>
      </c>
      <c r="D428" s="8" t="s">
        <v>745</v>
      </c>
      <c r="F428" s="28" t="str">
        <f>IF(CLIENTE[[#This Row],[RUC]]="No","Solo Boleta",IF(CLIENTE[[#This Row],[RUC]]="","Ingrese N° de RUC",VLOOKUP(CLIENTE[[#This Row],[RUC]],RUCS[],2,FALSE)))</f>
        <v>Ingrese N° de RUC</v>
      </c>
      <c r="G428" s="7"/>
      <c r="H428" s="26" t="s">
        <v>77</v>
      </c>
      <c r="I428" s="25">
        <v>65</v>
      </c>
      <c r="J428" s="8" t="s">
        <v>1990</v>
      </c>
      <c r="K428" s="8"/>
    </row>
    <row r="429" spans="1:11" x14ac:dyDescent="0.25">
      <c r="A429" s="7" t="s">
        <v>1509</v>
      </c>
      <c r="B429" s="8" t="s">
        <v>1510</v>
      </c>
      <c r="C429" s="8" t="s">
        <v>18</v>
      </c>
      <c r="D429" s="8" t="s">
        <v>745</v>
      </c>
      <c r="F429" s="28" t="str">
        <f>IF(CLIENTE[[#This Row],[RUC]]="No","Solo Boleta",IF(CLIENTE[[#This Row],[RUC]]="","Ingrese N° de RUC",VLOOKUP(CLIENTE[[#This Row],[RUC]],RUCS[],2,FALSE)))</f>
        <v>Ingrese N° de RUC</v>
      </c>
      <c r="G429" s="7"/>
      <c r="H429" s="26" t="s">
        <v>77</v>
      </c>
      <c r="I429" s="25">
        <v>65</v>
      </c>
      <c r="J429" s="8" t="s">
        <v>1990</v>
      </c>
      <c r="K429" s="8"/>
    </row>
    <row r="430" spans="1:11" x14ac:dyDescent="0.25">
      <c r="A430" s="7" t="s">
        <v>1511</v>
      </c>
      <c r="B430" s="8" t="s">
        <v>1512</v>
      </c>
      <c r="C430" s="8" t="s">
        <v>18</v>
      </c>
      <c r="D430" s="8" t="s">
        <v>745</v>
      </c>
      <c r="F430" s="28" t="str">
        <f>IF(CLIENTE[[#This Row],[RUC]]="No","Solo Boleta",IF(CLIENTE[[#This Row],[RUC]]="","Ingrese N° de RUC",VLOOKUP(CLIENTE[[#This Row],[RUC]],RUCS[],2,FALSE)))</f>
        <v>Ingrese N° de RUC</v>
      </c>
      <c r="G430" s="7"/>
      <c r="H430" s="26" t="s">
        <v>77</v>
      </c>
      <c r="I430" s="25">
        <v>65</v>
      </c>
      <c r="J430" s="8" t="s">
        <v>1990</v>
      </c>
      <c r="K430" s="8"/>
    </row>
    <row r="431" spans="1:11" x14ac:dyDescent="0.25">
      <c r="A431" s="7" t="s">
        <v>1513</v>
      </c>
      <c r="B431" s="8" t="s">
        <v>1514</v>
      </c>
      <c r="C431" s="8" t="s">
        <v>17</v>
      </c>
      <c r="D431" s="8" t="s">
        <v>745</v>
      </c>
      <c r="F431" s="28" t="str">
        <f>IF(CLIENTE[[#This Row],[RUC]]="No","Solo Boleta",IF(CLIENTE[[#This Row],[RUC]]="","Ingrese N° de RUC",VLOOKUP(CLIENTE[[#This Row],[RUC]],RUCS[],2,FALSE)))</f>
        <v>Ingrese N° de RUC</v>
      </c>
      <c r="G431" s="7"/>
      <c r="H431" s="26" t="s">
        <v>77</v>
      </c>
      <c r="I431" s="25">
        <v>65</v>
      </c>
      <c r="J431" s="8" t="s">
        <v>1990</v>
      </c>
      <c r="K431" s="8"/>
    </row>
    <row r="432" spans="1:11" x14ac:dyDescent="0.25">
      <c r="A432" s="7" t="s">
        <v>1515</v>
      </c>
      <c r="B432" s="8" t="s">
        <v>1516</v>
      </c>
      <c r="C432" s="8" t="s">
        <v>17</v>
      </c>
      <c r="D432" s="8" t="s">
        <v>745</v>
      </c>
      <c r="F432" s="28" t="str">
        <f>IF(CLIENTE[[#This Row],[RUC]]="No","Solo Boleta",IF(CLIENTE[[#This Row],[RUC]]="","Ingrese N° de RUC",VLOOKUP(CLIENTE[[#This Row],[RUC]],RUCS[],2,FALSE)))</f>
        <v>Ingrese N° de RUC</v>
      </c>
      <c r="G432" s="7"/>
      <c r="H432" s="26" t="s">
        <v>77</v>
      </c>
      <c r="I432" s="25">
        <v>65</v>
      </c>
      <c r="J432" s="8" t="s">
        <v>1990</v>
      </c>
      <c r="K432" s="8"/>
    </row>
    <row r="433" spans="1:11" x14ac:dyDescent="0.25">
      <c r="A433" s="7" t="s">
        <v>1517</v>
      </c>
      <c r="B433" s="8" t="s">
        <v>1518</v>
      </c>
      <c r="C433" s="8" t="s">
        <v>17</v>
      </c>
      <c r="D433" s="8" t="s">
        <v>683</v>
      </c>
      <c r="F433" s="28" t="str">
        <f>IF(CLIENTE[[#This Row],[RUC]]="No","Solo Boleta",IF(CLIENTE[[#This Row],[RUC]]="","Ingrese N° de RUC",VLOOKUP(CLIENTE[[#This Row],[RUC]],RUCS[],2,FALSE)))</f>
        <v>Ingrese N° de RUC</v>
      </c>
      <c r="G433" s="7"/>
      <c r="H433" s="26"/>
      <c r="I433" s="25"/>
      <c r="J433" s="8" t="s">
        <v>1990</v>
      </c>
      <c r="K433" s="8"/>
    </row>
    <row r="434" spans="1:11" x14ac:dyDescent="0.25">
      <c r="A434" s="7" t="s">
        <v>2347</v>
      </c>
      <c r="B434" s="8" t="s">
        <v>1519</v>
      </c>
      <c r="C434" s="8" t="s">
        <v>17</v>
      </c>
      <c r="D434" s="8" t="s">
        <v>733</v>
      </c>
      <c r="E434" s="7" t="s">
        <v>1523</v>
      </c>
      <c r="F434" s="28" t="s">
        <v>1525</v>
      </c>
      <c r="G434" s="7"/>
      <c r="H434" s="26" t="s">
        <v>79</v>
      </c>
      <c r="I434" s="25">
        <v>130</v>
      </c>
      <c r="J434" s="8" t="s">
        <v>1990</v>
      </c>
      <c r="K434" s="8"/>
    </row>
    <row r="435" spans="1:11" x14ac:dyDescent="0.25">
      <c r="F435" s="28"/>
      <c r="G435" s="7"/>
      <c r="H435" s="26"/>
      <c r="I435" s="25"/>
      <c r="J435" s="8"/>
      <c r="K435" s="8"/>
    </row>
    <row r="436" spans="1:11" x14ac:dyDescent="0.25">
      <c r="A436" s="7" t="s">
        <v>1521</v>
      </c>
      <c r="B436" s="8" t="s">
        <v>1522</v>
      </c>
      <c r="C436" s="8" t="s">
        <v>17</v>
      </c>
      <c r="D436" s="8" t="s">
        <v>683</v>
      </c>
      <c r="F436" s="28" t="str">
        <f>IF(CLIENTE[[#This Row],[RUC]]="No","Solo Boleta",IF(CLIENTE[[#This Row],[RUC]]="","Ingrese N° de RUC",VLOOKUP(CLIENTE[[#This Row],[RUC]],RUCS[],2,FALSE)))</f>
        <v>Ingrese N° de RUC</v>
      </c>
      <c r="G436" s="7"/>
      <c r="H436" s="26"/>
      <c r="I436" s="25"/>
      <c r="J436" s="8" t="s">
        <v>1990</v>
      </c>
      <c r="K436" s="8"/>
    </row>
    <row r="437" spans="1:11" x14ac:dyDescent="0.25">
      <c r="A437" s="7" t="s">
        <v>1527</v>
      </c>
      <c r="B437" s="8" t="s">
        <v>1528</v>
      </c>
      <c r="C437" s="8" t="s">
        <v>17</v>
      </c>
      <c r="D437" s="8" t="s">
        <v>1147</v>
      </c>
      <c r="F437" s="28" t="str">
        <f>IF(CLIENTE[[#This Row],[RUC]]="No","Solo Boleta",IF(CLIENTE[[#This Row],[RUC]]="","Ingrese N° de RUC",VLOOKUP(CLIENTE[[#This Row],[RUC]],RUCS[],2,FALSE)))</f>
        <v>Ingrese N° de RUC</v>
      </c>
      <c r="G437" s="7"/>
      <c r="H437" s="26" t="s">
        <v>79</v>
      </c>
      <c r="I437" s="25">
        <v>120</v>
      </c>
      <c r="J437" s="8" t="s">
        <v>1990</v>
      </c>
      <c r="K437" s="8"/>
    </row>
    <row r="438" spans="1:11" x14ac:dyDescent="0.25">
      <c r="A438" s="7" t="s">
        <v>1551</v>
      </c>
      <c r="B438" s="8" t="s">
        <v>1552</v>
      </c>
      <c r="C438" s="8" t="s">
        <v>17</v>
      </c>
      <c r="D438" s="8" t="s">
        <v>1454</v>
      </c>
      <c r="F438" s="28" t="str">
        <f>IF(CLIENTE[[#This Row],[RUC]]="No","Solo Boleta",IF(CLIENTE[[#This Row],[RUC]]="","Ingrese N° de RUC",VLOOKUP(CLIENTE[[#This Row],[RUC]],RUCS[],2,FALSE)))</f>
        <v>Ingrese N° de RUC</v>
      </c>
      <c r="G438" s="7"/>
      <c r="H438" s="26"/>
      <c r="I438" s="25"/>
      <c r="J438" s="8" t="s">
        <v>1990</v>
      </c>
      <c r="K438" s="8"/>
    </row>
    <row r="439" spans="1:11" x14ac:dyDescent="0.25">
      <c r="A439" s="7" t="s">
        <v>1553</v>
      </c>
      <c r="B439" s="8" t="s">
        <v>1554</v>
      </c>
      <c r="C439" s="8" t="s">
        <v>17</v>
      </c>
      <c r="D439" s="8" t="s">
        <v>683</v>
      </c>
      <c r="F439" s="28" t="str">
        <f>IF(CLIENTE[[#This Row],[RUC]]="No","Solo Boleta",IF(CLIENTE[[#This Row],[RUC]]="","Ingrese N° de RUC",VLOOKUP(CLIENTE[[#This Row],[RUC]],RUCS[],2,FALSE)))</f>
        <v>Ingrese N° de RUC</v>
      </c>
      <c r="G439" s="7"/>
      <c r="H439" s="26"/>
      <c r="I439" s="25"/>
      <c r="J439" s="8" t="s">
        <v>1990</v>
      </c>
      <c r="K439" s="8"/>
    </row>
    <row r="440" spans="1:11" x14ac:dyDescent="0.25">
      <c r="A440" s="7" t="s">
        <v>1555</v>
      </c>
      <c r="B440" s="8" t="s">
        <v>1556</v>
      </c>
      <c r="C440" s="8" t="s">
        <v>18</v>
      </c>
      <c r="D440" s="8" t="s">
        <v>683</v>
      </c>
      <c r="F440" s="28" t="str">
        <f>IF(CLIENTE[[#This Row],[RUC]]="No","Solo Boleta",IF(CLIENTE[[#This Row],[RUC]]="","Ingrese N° de RUC",VLOOKUP(CLIENTE[[#This Row],[RUC]],RUCS[],2,FALSE)))</f>
        <v>Ingrese N° de RUC</v>
      </c>
      <c r="G440" s="7"/>
      <c r="H440" s="26"/>
      <c r="I440" s="25"/>
      <c r="J440" s="8" t="s">
        <v>1990</v>
      </c>
      <c r="K440" s="8"/>
    </row>
    <row r="441" spans="1:11" x14ac:dyDescent="0.25">
      <c r="A441" s="7" t="s">
        <v>1560</v>
      </c>
      <c r="B441" s="8" t="s">
        <v>1561</v>
      </c>
      <c r="C441" s="8" t="s">
        <v>17</v>
      </c>
      <c r="D441" s="8" t="s">
        <v>1562</v>
      </c>
      <c r="F441" s="28" t="str">
        <f>IF(CLIENTE[[#This Row],[RUC]]="No","Solo Boleta",IF(CLIENTE[[#This Row],[RUC]]="","Ingrese N° de RUC",VLOOKUP(CLIENTE[[#This Row],[RUC]],RUCS[],2,FALSE)))</f>
        <v>Ingrese N° de RUC</v>
      </c>
      <c r="G441" s="7"/>
      <c r="H441" s="26" t="s">
        <v>79</v>
      </c>
      <c r="I441" s="25"/>
      <c r="J441" s="8" t="s">
        <v>1990</v>
      </c>
      <c r="K441" s="8"/>
    </row>
    <row r="442" spans="1:11" x14ac:dyDescent="0.25">
      <c r="A442" s="7" t="s">
        <v>1563</v>
      </c>
      <c r="B442" s="8" t="s">
        <v>1564</v>
      </c>
      <c r="C442" s="8" t="s">
        <v>17</v>
      </c>
      <c r="D442" s="8" t="s">
        <v>683</v>
      </c>
      <c r="E442" s="7" t="s">
        <v>1557</v>
      </c>
      <c r="F442" s="28" t="str">
        <f>IF(CLIENTE[[#This Row],[RUC]]="No","Solo Boleta",IF(CLIENTE[[#This Row],[RUC]]="","Ingrese N° de RUC",VLOOKUP(CLIENTE[[#This Row],[RUC]],RUCS[],2,FALSE)))</f>
        <v>AGUARA INGENIEROS S.A.C.</v>
      </c>
      <c r="G442" s="7"/>
      <c r="H442" s="26" t="s">
        <v>79</v>
      </c>
      <c r="I442" s="25">
        <v>100</v>
      </c>
      <c r="J442" s="8" t="s">
        <v>1990</v>
      </c>
      <c r="K442" s="8"/>
    </row>
    <row r="443" spans="1:11" x14ac:dyDescent="0.25">
      <c r="A443" s="7" t="s">
        <v>1565</v>
      </c>
      <c r="B443" s="8" t="s">
        <v>1566</v>
      </c>
      <c r="C443" s="8" t="s">
        <v>18</v>
      </c>
      <c r="D443" s="8" t="s">
        <v>733</v>
      </c>
      <c r="F443" s="28" t="str">
        <f>IF(CLIENTE[[#This Row],[RUC]]="No","Solo Boleta",IF(CLIENTE[[#This Row],[RUC]]="","Ingrese N° de RUC",VLOOKUP(CLIENTE[[#This Row],[RUC]],RUCS[],2,FALSE)))</f>
        <v>Ingrese N° de RUC</v>
      </c>
      <c r="G443" s="7"/>
      <c r="H443" s="26" t="s">
        <v>77</v>
      </c>
      <c r="I443" s="25">
        <v>80</v>
      </c>
      <c r="J443" s="8" t="s">
        <v>1990</v>
      </c>
      <c r="K443" s="8"/>
    </row>
    <row r="444" spans="1:11" x14ac:dyDescent="0.25">
      <c r="A444" s="7" t="s">
        <v>1567</v>
      </c>
      <c r="B444" s="8" t="s">
        <v>1568</v>
      </c>
      <c r="C444" s="8" t="s">
        <v>18</v>
      </c>
      <c r="D444" s="8" t="s">
        <v>751</v>
      </c>
      <c r="F444" s="28" t="str">
        <f>IF(CLIENTE[[#This Row],[RUC]]="No","Solo Boleta",IF(CLIENTE[[#This Row],[RUC]]="","Ingrese N° de RUC",VLOOKUP(CLIENTE[[#This Row],[RUC]],RUCS[],2,FALSE)))</f>
        <v>Ingrese N° de RUC</v>
      </c>
      <c r="G444" s="7"/>
      <c r="H444" s="26" t="s">
        <v>78</v>
      </c>
      <c r="I444" s="25">
        <v>165</v>
      </c>
      <c r="J444" s="8" t="s">
        <v>1990</v>
      </c>
      <c r="K444" s="8"/>
    </row>
    <row r="445" spans="1:11" x14ac:dyDescent="0.25">
      <c r="A445" s="7" t="s">
        <v>1569</v>
      </c>
      <c r="B445" s="8" t="s">
        <v>1570</v>
      </c>
      <c r="C445" s="8" t="s">
        <v>17</v>
      </c>
      <c r="D445" s="8" t="s">
        <v>683</v>
      </c>
      <c r="E445" s="7" t="s">
        <v>1571</v>
      </c>
      <c r="F445" s="28" t="str">
        <f>IF(CLIENTE[[#This Row],[RUC]]="No","Solo Boleta",IF(CLIENTE[[#This Row],[RUC]]="","Ingrese N° de RUC",VLOOKUP(CLIENTE[[#This Row],[RUC]],RUCS[],2,FALSE)))</f>
        <v>CORPORACION XENIX PERU S.A.C.</v>
      </c>
      <c r="G445" s="7"/>
      <c r="H445" s="26" t="s">
        <v>79</v>
      </c>
      <c r="I445" s="25">
        <v>85</v>
      </c>
      <c r="J445" s="8" t="s">
        <v>1990</v>
      </c>
      <c r="K445" s="8"/>
    </row>
    <row r="446" spans="1:11" x14ac:dyDescent="0.25">
      <c r="A446" s="7" t="s">
        <v>1572</v>
      </c>
      <c r="B446" s="8" t="s">
        <v>1573</v>
      </c>
      <c r="C446" s="8" t="s">
        <v>17</v>
      </c>
      <c r="D446" s="8" t="s">
        <v>704</v>
      </c>
      <c r="F446" s="28" t="str">
        <f>IF(CLIENTE[[#This Row],[RUC]]="No","Solo Boleta",IF(CLIENTE[[#This Row],[RUC]]="","Ingrese N° de RUC",VLOOKUP(CLIENTE[[#This Row],[RUC]],RUCS[],2,FALSE)))</f>
        <v>Ingrese N° de RUC</v>
      </c>
      <c r="G446" s="7"/>
      <c r="H446" s="26" t="s">
        <v>79</v>
      </c>
      <c r="I446" s="25">
        <v>85</v>
      </c>
      <c r="J446" s="8" t="s">
        <v>1990</v>
      </c>
      <c r="K446" s="8"/>
    </row>
    <row r="447" spans="1:11" x14ac:dyDescent="0.25">
      <c r="A447" s="7" t="s">
        <v>1574</v>
      </c>
      <c r="B447" s="8" t="s">
        <v>1575</v>
      </c>
      <c r="C447" s="8" t="s">
        <v>18</v>
      </c>
      <c r="D447" s="8" t="s">
        <v>683</v>
      </c>
      <c r="F447" s="28" t="str">
        <f>IF(CLIENTE[[#This Row],[RUC]]="No","Solo Boleta",IF(CLIENTE[[#This Row],[RUC]]="","Ingrese N° de RUC",VLOOKUP(CLIENTE[[#This Row],[RUC]],RUCS[],2,FALSE)))</f>
        <v>Ingrese N° de RUC</v>
      </c>
      <c r="G447" s="7"/>
      <c r="H447" s="26"/>
      <c r="I447" s="25"/>
      <c r="J447" s="8" t="s">
        <v>1990</v>
      </c>
      <c r="K447" s="8"/>
    </row>
    <row r="448" spans="1:11" x14ac:dyDescent="0.25">
      <c r="A448" s="7" t="s">
        <v>1576</v>
      </c>
      <c r="B448" s="8" t="s">
        <v>1577</v>
      </c>
      <c r="C448" s="8" t="s">
        <v>18</v>
      </c>
      <c r="D448" s="8" t="s">
        <v>683</v>
      </c>
      <c r="E448" s="7" t="s">
        <v>1578</v>
      </c>
      <c r="F448" s="28" t="str">
        <f>IF(CLIENTE[[#This Row],[RUC]]="No","Solo Boleta",IF(CLIENTE[[#This Row],[RUC]]="","Ingrese N° de RUC",VLOOKUP(CLIENTE[[#This Row],[RUC]],RUCS[],2,FALSE)))</f>
        <v>SOLUCIONES PSICOLOGICAS E.I.R.L.</v>
      </c>
      <c r="G448" s="7"/>
      <c r="H448" s="26" t="s">
        <v>77</v>
      </c>
      <c r="I448" s="25">
        <v>100</v>
      </c>
      <c r="J448" s="8" t="s">
        <v>1990</v>
      </c>
      <c r="K448" s="8"/>
    </row>
    <row r="449" spans="1:11" x14ac:dyDescent="0.25">
      <c r="A449" s="1" t="s">
        <v>1579</v>
      </c>
      <c r="B449" s="4" t="s">
        <v>1580</v>
      </c>
      <c r="C449" s="8" t="s">
        <v>18</v>
      </c>
      <c r="D449" s="8" t="s">
        <v>733</v>
      </c>
      <c r="E449" s="7" t="s">
        <v>1523</v>
      </c>
      <c r="F449" s="28" t="str">
        <f>IF(CLIENTE[[#This Row],[RUC]]="No","Solo Boleta",IF(CLIENTE[[#This Row],[RUC]]="","Ingrese N° de RUC",VLOOKUP(CLIENTE[[#This Row],[RUC]],RUCS[],2,FALSE)))</f>
        <v>SERVICIOS DIGITALES S.A.C.</v>
      </c>
      <c r="G449" s="7"/>
      <c r="H449" s="26" t="s">
        <v>77</v>
      </c>
      <c r="I449" s="25">
        <v>100</v>
      </c>
      <c r="J449" s="8" t="s">
        <v>1990</v>
      </c>
      <c r="K449" s="8"/>
    </row>
    <row r="450" spans="1:11" x14ac:dyDescent="0.25">
      <c r="A450" s="7" t="s">
        <v>1581</v>
      </c>
      <c r="B450" s="8" t="s">
        <v>1582</v>
      </c>
      <c r="C450" s="8" t="s">
        <v>18</v>
      </c>
      <c r="D450" s="8" t="s">
        <v>683</v>
      </c>
      <c r="F450" s="28" t="str">
        <f>IF(CLIENTE[[#This Row],[RUC]]="No","Solo Boleta",IF(CLIENTE[[#This Row],[RUC]]="","Ingrese N° de RUC",VLOOKUP(CLIENTE[[#This Row],[RUC]],RUCS[],2,FALSE)))</f>
        <v>Ingrese N° de RUC</v>
      </c>
      <c r="G450" s="7"/>
      <c r="H450" s="26" t="s">
        <v>79</v>
      </c>
      <c r="I450" s="25"/>
      <c r="J450" s="8" t="s">
        <v>1990</v>
      </c>
      <c r="K450" s="8"/>
    </row>
    <row r="451" spans="1:11" x14ac:dyDescent="0.25">
      <c r="A451" s="7" t="s">
        <v>1583</v>
      </c>
      <c r="B451" s="8" t="s">
        <v>1584</v>
      </c>
      <c r="C451" s="8" t="s">
        <v>17</v>
      </c>
      <c r="D451" s="8" t="s">
        <v>733</v>
      </c>
      <c r="E451" s="7" t="s">
        <v>897</v>
      </c>
      <c r="F451" s="28" t="str">
        <f>IF(CLIENTE[[#This Row],[RUC]]="No","Solo Boleta",IF(CLIENTE[[#This Row],[RUC]]="","Ingrese N° de RUC",VLOOKUP(CLIENTE[[#This Row],[RUC]],RUCS[],2,FALSE)))</f>
        <v>UNIMAQ S.A.</v>
      </c>
      <c r="G451" s="7"/>
      <c r="H451" s="26" t="s">
        <v>77</v>
      </c>
      <c r="I451" s="25">
        <v>75</v>
      </c>
      <c r="J451" s="8" t="s">
        <v>1990</v>
      </c>
      <c r="K451" s="8"/>
    </row>
    <row r="452" spans="1:11" x14ac:dyDescent="0.25">
      <c r="A452" s="7" t="s">
        <v>1585</v>
      </c>
      <c r="B452" s="8" t="s">
        <v>104</v>
      </c>
      <c r="C452" s="8" t="s">
        <v>17</v>
      </c>
      <c r="D452" s="8" t="s">
        <v>683</v>
      </c>
      <c r="E452" s="7" t="s">
        <v>835</v>
      </c>
      <c r="F452" s="28" t="str">
        <f>IF(CLIENTE[[#This Row],[RUC]]="No","Solo Boleta",IF(CLIENTE[[#This Row],[RUC]]="","Ingrese N° de RUC",VLOOKUP(CLIENTE[[#This Row],[RUC]],RUCS[],2,FALSE)))</f>
        <v>PERUANA DE ENERGIA Y CONBUSTIBLES S. A. C.</v>
      </c>
      <c r="G452" s="7"/>
      <c r="H452" s="26"/>
      <c r="I452" s="25"/>
      <c r="J452" s="8" t="s">
        <v>1990</v>
      </c>
      <c r="K452" s="8"/>
    </row>
    <row r="453" spans="1:11" x14ac:dyDescent="0.25">
      <c r="A453" s="7" t="s">
        <v>1609</v>
      </c>
      <c r="B453" s="8" t="s">
        <v>1610</v>
      </c>
      <c r="C453" s="8" t="s">
        <v>17</v>
      </c>
      <c r="D453" s="8" t="s">
        <v>704</v>
      </c>
      <c r="F453" s="28" t="str">
        <f>IF(CLIENTE[[#This Row],[RUC]]="No","Solo Boleta",IF(CLIENTE[[#This Row],[RUC]]="","Ingrese N° de RUC",VLOOKUP(CLIENTE[[#This Row],[RUC]],RUCS[],2,FALSE)))</f>
        <v>Ingrese N° de RUC</v>
      </c>
      <c r="G453" s="7"/>
      <c r="H453" s="26"/>
      <c r="I453" s="25"/>
      <c r="J453" s="8" t="s">
        <v>1990</v>
      </c>
      <c r="K453" s="8"/>
    </row>
    <row r="454" spans="1:11" x14ac:dyDescent="0.25">
      <c r="A454" s="7" t="s">
        <v>1611</v>
      </c>
      <c r="B454" s="8" t="s">
        <v>1612</v>
      </c>
      <c r="C454" s="8" t="s">
        <v>17</v>
      </c>
      <c r="D454" s="8" t="s">
        <v>703</v>
      </c>
      <c r="E454" s="7" t="s">
        <v>1615</v>
      </c>
      <c r="F454" s="28" t="str">
        <f>IF(CLIENTE[[#This Row],[RUC]]="No","Solo Boleta",IF(CLIENTE[[#This Row],[RUC]]="","Ingrese N° de RUC",VLOOKUP(CLIENTE[[#This Row],[RUC]],RUCS[],2,FALSE)))</f>
        <v>TABLEROS PERUANOS S.A.</v>
      </c>
      <c r="G454" s="7"/>
      <c r="H454" s="26" t="s">
        <v>77</v>
      </c>
      <c r="I454" s="25">
        <v>60</v>
      </c>
      <c r="J454" s="8" t="s">
        <v>1990</v>
      </c>
      <c r="K454" s="8"/>
    </row>
    <row r="455" spans="1:11" x14ac:dyDescent="0.25">
      <c r="A455" s="7" t="s">
        <v>1614</v>
      </c>
      <c r="B455" s="7" t="s">
        <v>1613</v>
      </c>
      <c r="C455" s="8" t="s">
        <v>17</v>
      </c>
      <c r="D455" s="8" t="s">
        <v>703</v>
      </c>
      <c r="E455" s="7" t="s">
        <v>1615</v>
      </c>
      <c r="F455" s="28" t="str">
        <f>IF(CLIENTE[[#This Row],[RUC]]="No","Solo Boleta",IF(CLIENTE[[#This Row],[RUC]]="","Ingrese N° de RUC",VLOOKUP(CLIENTE[[#This Row],[RUC]],RUCS[],2,FALSE)))</f>
        <v>TABLEROS PERUANOS S.A.</v>
      </c>
      <c r="G455" s="7"/>
      <c r="H455" s="26" t="s">
        <v>77</v>
      </c>
      <c r="I455" s="25">
        <v>60</v>
      </c>
      <c r="J455" s="8" t="s">
        <v>1990</v>
      </c>
      <c r="K455" s="8"/>
    </row>
    <row r="456" spans="1:11" x14ac:dyDescent="0.25">
      <c r="A456" s="7" t="s">
        <v>1618</v>
      </c>
      <c r="B456" s="8" t="s">
        <v>1619</v>
      </c>
      <c r="C456" s="8" t="s">
        <v>17</v>
      </c>
      <c r="D456" s="8" t="s">
        <v>683</v>
      </c>
      <c r="F456" s="28" t="str">
        <f>IF(CLIENTE[[#This Row],[RUC]]="No","Solo Boleta",IF(CLIENTE[[#This Row],[RUC]]="","Ingrese N° de RUC",VLOOKUP(CLIENTE[[#This Row],[RUC]],RUCS[],2,FALSE)))</f>
        <v>Ingrese N° de RUC</v>
      </c>
      <c r="G456" s="7"/>
      <c r="H456" s="26" t="s">
        <v>78</v>
      </c>
      <c r="I456" s="25">
        <v>130</v>
      </c>
      <c r="J456" s="8" t="s">
        <v>1990</v>
      </c>
      <c r="K456" s="8"/>
    </row>
    <row r="457" spans="1:11" x14ac:dyDescent="0.25">
      <c r="A457" s="7" t="s">
        <v>1620</v>
      </c>
      <c r="B457" s="8" t="s">
        <v>1621</v>
      </c>
      <c r="C457" s="8" t="s">
        <v>17</v>
      </c>
      <c r="D457" s="8" t="s">
        <v>683</v>
      </c>
      <c r="F457" s="28" t="str">
        <f>IF(CLIENTE[[#This Row],[RUC]]="No","Solo Boleta",IF(CLIENTE[[#This Row],[RUC]]="","Ingrese N° de RUC",VLOOKUP(CLIENTE[[#This Row],[RUC]],RUCS[],2,FALSE)))</f>
        <v>Ingrese N° de RUC</v>
      </c>
      <c r="G457" s="7"/>
      <c r="H457" s="26" t="s">
        <v>77</v>
      </c>
      <c r="I457" s="25">
        <v>65</v>
      </c>
      <c r="J457" s="8" t="s">
        <v>1990</v>
      </c>
      <c r="K457" s="8"/>
    </row>
    <row r="458" spans="1:11" x14ac:dyDescent="0.25">
      <c r="A458" s="7" t="s">
        <v>1622</v>
      </c>
      <c r="B458" s="8" t="s">
        <v>1623</v>
      </c>
      <c r="C458" s="8" t="s">
        <v>17</v>
      </c>
      <c r="D458" s="8" t="s">
        <v>683</v>
      </c>
      <c r="E458" s="7" t="s">
        <v>1626</v>
      </c>
      <c r="F458" s="28" t="s">
        <v>1624</v>
      </c>
      <c r="G458" s="7"/>
      <c r="H458" s="26" t="s">
        <v>77</v>
      </c>
      <c r="I458" s="25" t="s">
        <v>1625</v>
      </c>
      <c r="J458" s="8" t="s">
        <v>1990</v>
      </c>
      <c r="K458" s="8"/>
    </row>
    <row r="459" spans="1:11" x14ac:dyDescent="0.25">
      <c r="A459" s="7" t="s">
        <v>1628</v>
      </c>
      <c r="B459" s="8" t="s">
        <v>1629</v>
      </c>
      <c r="C459" s="8" t="s">
        <v>17</v>
      </c>
      <c r="D459" s="8" t="s">
        <v>1562</v>
      </c>
      <c r="E459" s="7" t="s">
        <v>1630</v>
      </c>
      <c r="F459" s="28" t="str">
        <f>IF(CLIENTE[[#This Row],[RUC]]="No","Solo Boleta",IF(CLIENTE[[#This Row],[RUC]]="","Ingrese N° de RUC",VLOOKUP(CLIENTE[[#This Row],[RUC]],RUCS[],2,FALSE)))</f>
        <v>OLYMPUS TOURS DEL PERU S.A.C.</v>
      </c>
      <c r="G459" s="7"/>
      <c r="H459" s="26" t="s">
        <v>77</v>
      </c>
      <c r="I459" s="25">
        <v>65</v>
      </c>
      <c r="J459" s="8" t="s">
        <v>1990</v>
      </c>
      <c r="K459" s="8"/>
    </row>
    <row r="460" spans="1:11" x14ac:dyDescent="0.25">
      <c r="A460" s="7" t="s">
        <v>1633</v>
      </c>
      <c r="B460" s="8" t="s">
        <v>1634</v>
      </c>
      <c r="C460" s="8" t="s">
        <v>17</v>
      </c>
      <c r="D460" s="8" t="s">
        <v>683</v>
      </c>
      <c r="E460" s="7" t="s">
        <v>1049</v>
      </c>
      <c r="F460" s="28" t="str">
        <f>IF(CLIENTE[[#This Row],[RUC]]="No","Solo Boleta",IF(CLIENTE[[#This Row],[RUC]]="","Ingrese N° de RUC",VLOOKUP(CLIENTE[[#This Row],[RUC]],RUCS[],2,FALSE)))</f>
        <v>MAQUINARIAS S.A.</v>
      </c>
      <c r="G460" s="7"/>
      <c r="H460" s="26" t="s">
        <v>77</v>
      </c>
      <c r="I460" s="25">
        <v>65</v>
      </c>
      <c r="J460" s="8" t="s">
        <v>1990</v>
      </c>
      <c r="K460" s="8"/>
    </row>
    <row r="461" spans="1:11" x14ac:dyDescent="0.25">
      <c r="A461" s="7" t="s">
        <v>1635</v>
      </c>
      <c r="B461" s="8" t="s">
        <v>1636</v>
      </c>
      <c r="C461" s="8" t="s">
        <v>17</v>
      </c>
      <c r="D461" s="8" t="s">
        <v>704</v>
      </c>
      <c r="F461" s="28" t="str">
        <f>IF(CLIENTE[[#This Row],[RUC]]="No","Solo Boleta",IF(CLIENTE[[#This Row],[RUC]]="","Ingrese N° de RUC",VLOOKUP(CLIENTE[[#This Row],[RUC]],RUCS[],2,FALSE)))</f>
        <v>Ingrese N° de RUC</v>
      </c>
      <c r="G461" s="7"/>
      <c r="H461" s="26" t="s">
        <v>79</v>
      </c>
      <c r="I461" s="25">
        <v>50</v>
      </c>
      <c r="J461" s="8" t="s">
        <v>1990</v>
      </c>
      <c r="K461" s="8"/>
    </row>
    <row r="462" spans="1:11" x14ac:dyDescent="0.25">
      <c r="A462" s="7" t="s">
        <v>1643</v>
      </c>
      <c r="B462" s="8" t="s">
        <v>1644</v>
      </c>
      <c r="C462" s="8" t="s">
        <v>17</v>
      </c>
      <c r="D462" s="8" t="s">
        <v>683</v>
      </c>
      <c r="F462" s="28" t="str">
        <f>IF(CLIENTE[[#This Row],[RUC]]="No","Solo Boleta",IF(CLIENTE[[#This Row],[RUC]]="","Ingrese N° de RUC",VLOOKUP(CLIENTE[[#This Row],[RUC]],RUCS[],2,FALSE)))</f>
        <v>Ingrese N° de RUC</v>
      </c>
      <c r="G462" s="7"/>
      <c r="H462" s="26"/>
      <c r="I462" s="25"/>
      <c r="J462" s="8" t="s">
        <v>1990</v>
      </c>
      <c r="K462" s="8"/>
    </row>
    <row r="463" spans="1:11" x14ac:dyDescent="0.25">
      <c r="A463" s="7" t="s">
        <v>1641</v>
      </c>
      <c r="B463" s="8" t="s">
        <v>1642</v>
      </c>
      <c r="C463" s="8" t="s">
        <v>17</v>
      </c>
      <c r="D463" s="8" t="s">
        <v>1658</v>
      </c>
      <c r="F463" s="28" t="str">
        <f>IF(CLIENTE[[#This Row],[RUC]]="No","Solo Boleta",IF(CLIENTE[[#This Row],[RUC]]="","Ingrese N° de RUC",VLOOKUP(CLIENTE[[#This Row],[RUC]],RUCS[],2,FALSE)))</f>
        <v>Ingrese N° de RUC</v>
      </c>
      <c r="G463" s="7"/>
      <c r="H463" s="26" t="s">
        <v>77</v>
      </c>
      <c r="I463" s="25">
        <v>65</v>
      </c>
      <c r="J463" s="8" t="s">
        <v>1990</v>
      </c>
      <c r="K463" s="8"/>
    </row>
    <row r="464" spans="1:11" x14ac:dyDescent="0.25">
      <c r="A464" s="7" t="s">
        <v>1645</v>
      </c>
      <c r="B464" s="8" t="s">
        <v>1646</v>
      </c>
      <c r="C464" s="8" t="s">
        <v>17</v>
      </c>
      <c r="D464" s="8" t="s">
        <v>1647</v>
      </c>
      <c r="F464" s="28" t="str">
        <f>IF(CLIENTE[[#This Row],[RUC]]="No","Solo Boleta",IF(CLIENTE[[#This Row],[RUC]]="","Ingrese N° de RUC",VLOOKUP(CLIENTE[[#This Row],[RUC]],RUCS[],2,FALSE)))</f>
        <v>Ingrese N° de RUC</v>
      </c>
      <c r="G464" s="7"/>
      <c r="H464" s="26" t="s">
        <v>79</v>
      </c>
      <c r="I464" s="25">
        <v>85</v>
      </c>
      <c r="J464" s="8" t="s">
        <v>1990</v>
      </c>
      <c r="K464" s="8"/>
    </row>
    <row r="465" spans="1:11" x14ac:dyDescent="0.25">
      <c r="A465" s="7" t="s">
        <v>1648</v>
      </c>
      <c r="B465" s="8" t="s">
        <v>1649</v>
      </c>
      <c r="C465" s="8" t="s">
        <v>17</v>
      </c>
      <c r="D465" s="8" t="s">
        <v>704</v>
      </c>
      <c r="F465" s="28" t="str">
        <f>IF(CLIENTE[[#This Row],[RUC]]="No","Solo Boleta",IF(CLIENTE[[#This Row],[RUC]]="","Ingrese N° de RUC",VLOOKUP(CLIENTE[[#This Row],[RUC]],RUCS[],2,FALSE)))</f>
        <v>Ingrese N° de RUC</v>
      </c>
      <c r="G465" s="7"/>
      <c r="H465" s="26" t="s">
        <v>79</v>
      </c>
      <c r="I465" s="25">
        <v>105</v>
      </c>
      <c r="J465" s="8" t="s">
        <v>1990</v>
      </c>
      <c r="K465" s="8"/>
    </row>
    <row r="466" spans="1:11" x14ac:dyDescent="0.25">
      <c r="A466" s="7" t="s">
        <v>1651</v>
      </c>
      <c r="B466" s="7" t="s">
        <v>1650</v>
      </c>
      <c r="C466" s="8" t="s">
        <v>17</v>
      </c>
      <c r="D466" s="8" t="s">
        <v>704</v>
      </c>
      <c r="F466" s="28" t="str">
        <f>IF(CLIENTE[[#This Row],[RUC]]="No","Solo Boleta",IF(CLIENTE[[#This Row],[RUC]]="","Ingrese N° de RUC",VLOOKUP(CLIENTE[[#This Row],[RUC]],RUCS[],2,FALSE)))</f>
        <v>Ingrese N° de RUC</v>
      </c>
      <c r="G466" s="7"/>
      <c r="H466" s="26" t="s">
        <v>79</v>
      </c>
      <c r="I466" s="25">
        <v>80</v>
      </c>
      <c r="J466" s="8" t="s">
        <v>1990</v>
      </c>
      <c r="K466" s="8"/>
    </row>
    <row r="467" spans="1:11" x14ac:dyDescent="0.25">
      <c r="A467" s="7" t="s">
        <v>1652</v>
      </c>
      <c r="B467" s="8" t="s">
        <v>1653</v>
      </c>
      <c r="C467" s="8" t="s">
        <v>17</v>
      </c>
      <c r="D467" s="8" t="s">
        <v>704</v>
      </c>
      <c r="F467" s="28" t="str">
        <f>IF(CLIENTE[[#This Row],[RUC]]="No","Solo Boleta",IF(CLIENTE[[#This Row],[RUC]]="","Ingrese N° de RUC",VLOOKUP(CLIENTE[[#This Row],[RUC]],RUCS[],2,FALSE)))</f>
        <v>Ingrese N° de RUC</v>
      </c>
      <c r="G467" s="7"/>
      <c r="H467" s="26" t="s">
        <v>77</v>
      </c>
      <c r="I467" s="25">
        <v>70</v>
      </c>
      <c r="J467" s="8" t="s">
        <v>1990</v>
      </c>
      <c r="K467" s="8"/>
    </row>
    <row r="468" spans="1:11" x14ac:dyDescent="0.25">
      <c r="A468" s="47" t="s">
        <v>1654</v>
      </c>
      <c r="B468" s="80" t="s">
        <v>1655</v>
      </c>
      <c r="C468" s="80" t="s">
        <v>17</v>
      </c>
      <c r="D468" s="80" t="s">
        <v>704</v>
      </c>
      <c r="E468" s="81"/>
      <c r="F468" s="82" t="str">
        <f>IF(CLIENTE[[#This Row],[RUC]]="No","Solo Boleta",IF(CLIENTE[[#This Row],[RUC]]="","Ingrese N° de RUC",VLOOKUP(CLIENTE[[#This Row],[RUC]],RUCS[],2,FALSE)))</f>
        <v>Ingrese N° de RUC</v>
      </c>
      <c r="G468" s="7"/>
      <c r="H468" s="83" t="s">
        <v>77</v>
      </c>
      <c r="I468" s="84">
        <v>90</v>
      </c>
      <c r="J468" s="8" t="s">
        <v>1990</v>
      </c>
      <c r="K468" s="8"/>
    </row>
    <row r="469" spans="1:11" x14ac:dyDescent="0.25">
      <c r="A469" s="7" t="s">
        <v>1656</v>
      </c>
      <c r="B469" s="8" t="s">
        <v>1657</v>
      </c>
      <c r="C469" s="8" t="s">
        <v>17</v>
      </c>
      <c r="D469" s="8" t="s">
        <v>1658</v>
      </c>
      <c r="F469" s="28" t="str">
        <f>IF(CLIENTE[[#This Row],[RUC]]="No","Solo Boleta",IF(CLIENTE[[#This Row],[RUC]]="","Ingrese N° de RUC",VLOOKUP(CLIENTE[[#This Row],[RUC]],RUCS[],2,FALSE)))</f>
        <v>Ingrese N° de RUC</v>
      </c>
      <c r="G469" s="7"/>
      <c r="H469" s="26"/>
      <c r="I469" s="25"/>
      <c r="J469" s="8" t="s">
        <v>1990</v>
      </c>
      <c r="K469" s="8"/>
    </row>
    <row r="470" spans="1:11" x14ac:dyDescent="0.25">
      <c r="A470" s="7" t="s">
        <v>705</v>
      </c>
      <c r="B470" s="8" t="s">
        <v>1661</v>
      </c>
      <c r="C470" s="8" t="s">
        <v>17</v>
      </c>
      <c r="D470" s="8" t="s">
        <v>703</v>
      </c>
      <c r="F470" s="28" t="str">
        <f>IF(CLIENTE[[#This Row],[RUC]]="No","Solo Boleta",IF(CLIENTE[[#This Row],[RUC]]="","Ingrese N° de RUC",VLOOKUP(CLIENTE[[#This Row],[RUC]],RUCS[],2,FALSE)))</f>
        <v>Ingrese N° de RUC</v>
      </c>
      <c r="G470" s="7"/>
      <c r="H470" s="26"/>
      <c r="I470" s="25"/>
      <c r="J470" s="8" t="s">
        <v>1990</v>
      </c>
      <c r="K470" s="8"/>
    </row>
    <row r="471" spans="1:11" x14ac:dyDescent="0.25">
      <c r="A471" s="7" t="s">
        <v>1659</v>
      </c>
      <c r="B471" s="8" t="s">
        <v>1660</v>
      </c>
      <c r="C471" s="8" t="s">
        <v>17</v>
      </c>
      <c r="D471" s="8" t="s">
        <v>683</v>
      </c>
      <c r="E471" s="7" t="s">
        <v>915</v>
      </c>
      <c r="F471" s="28" t="str">
        <f>IF(CLIENTE[[#This Row],[RUC]]="No","Solo Boleta",IF(CLIENTE[[#This Row],[RUC]]="","Ingrese N° de RUC",VLOOKUP(CLIENTE[[#This Row],[RUC]],RUCS[],2,FALSE)))</f>
        <v>DONGBU DAEWOO ELECTRONICS CORPORATION PERU S.A.C.</v>
      </c>
      <c r="G471" s="7"/>
      <c r="H471" s="26" t="s">
        <v>77</v>
      </c>
      <c r="I471" s="25">
        <v>60</v>
      </c>
      <c r="J471" s="8" t="s">
        <v>1990</v>
      </c>
      <c r="K471" s="8"/>
    </row>
    <row r="472" spans="1:11" x14ac:dyDescent="0.25">
      <c r="A472" s="7" t="s">
        <v>1662</v>
      </c>
      <c r="B472" s="8" t="s">
        <v>1663</v>
      </c>
      <c r="C472" s="8" t="s">
        <v>17</v>
      </c>
      <c r="D472" s="8" t="s">
        <v>1118</v>
      </c>
      <c r="E472" s="7" t="s">
        <v>1664</v>
      </c>
      <c r="F472" s="28" t="s">
        <v>1665</v>
      </c>
      <c r="G472" s="7"/>
      <c r="H472" s="26" t="s">
        <v>77</v>
      </c>
      <c r="I472" s="25" t="s">
        <v>1666</v>
      </c>
      <c r="J472" s="8" t="s">
        <v>1990</v>
      </c>
      <c r="K472" s="8"/>
    </row>
    <row r="473" spans="1:11" x14ac:dyDescent="0.25">
      <c r="A473" s="7" t="s">
        <v>1638</v>
      </c>
      <c r="B473" s="8" t="s">
        <v>1668</v>
      </c>
      <c r="C473" s="8" t="s">
        <v>17</v>
      </c>
      <c r="D473" s="8" t="s">
        <v>683</v>
      </c>
      <c r="E473" s="7" t="s">
        <v>1673</v>
      </c>
      <c r="F473" s="28" t="s">
        <v>1674</v>
      </c>
      <c r="G473" s="7"/>
      <c r="H473" s="26" t="s">
        <v>77</v>
      </c>
      <c r="I473" s="25">
        <v>70</v>
      </c>
      <c r="J473" s="8" t="s">
        <v>1990</v>
      </c>
      <c r="K473" s="8"/>
    </row>
    <row r="474" spans="1:11" x14ac:dyDescent="0.25">
      <c r="A474" s="7" t="s">
        <v>1669</v>
      </c>
      <c r="B474" s="8" t="s">
        <v>1670</v>
      </c>
      <c r="C474" s="8" t="s">
        <v>17</v>
      </c>
      <c r="D474" s="8" t="s">
        <v>683</v>
      </c>
      <c r="E474" s="7" t="s">
        <v>1671</v>
      </c>
      <c r="F474" s="28" t="s">
        <v>1672</v>
      </c>
      <c r="G474" s="7"/>
      <c r="H474" s="26" t="s">
        <v>77</v>
      </c>
      <c r="I474" s="25">
        <v>65</v>
      </c>
      <c r="J474" s="8" t="s">
        <v>1990</v>
      </c>
      <c r="K474" s="8"/>
    </row>
    <row r="475" spans="1:11" x14ac:dyDescent="0.25">
      <c r="A475" s="7" t="s">
        <v>1677</v>
      </c>
      <c r="B475" s="8" t="s">
        <v>1678</v>
      </c>
      <c r="C475" s="8" t="s">
        <v>17</v>
      </c>
      <c r="D475" s="8" t="s">
        <v>683</v>
      </c>
      <c r="F475" s="28" t="str">
        <f>IF(CLIENTE[[#This Row],[RUC]]="No","Solo Boleta",IF(CLIENTE[[#This Row],[RUC]]="","Ingrese N° de RUC",VLOOKUP(CLIENTE[[#This Row],[RUC]],RUCS[],2,FALSE)))</f>
        <v>Ingrese N° de RUC</v>
      </c>
      <c r="G475" s="7"/>
      <c r="H475" s="26" t="s">
        <v>79</v>
      </c>
      <c r="I475" s="25">
        <v>85</v>
      </c>
      <c r="J475" s="8" t="s">
        <v>1990</v>
      </c>
      <c r="K475" s="8"/>
    </row>
    <row r="476" spans="1:11" x14ac:dyDescent="0.25">
      <c r="A476" s="7" t="s">
        <v>1679</v>
      </c>
      <c r="B476" s="8" t="s">
        <v>1680</v>
      </c>
      <c r="C476" s="8" t="s">
        <v>17</v>
      </c>
      <c r="D476" s="8" t="s">
        <v>1658</v>
      </c>
      <c r="F476" s="28" t="str">
        <f>IF(CLIENTE[[#This Row],[RUC]]="No","Solo Boleta",IF(CLIENTE[[#This Row],[RUC]]="","Ingrese N° de RUC",VLOOKUP(CLIENTE[[#This Row],[RUC]],RUCS[],2,FALSE)))</f>
        <v>Ingrese N° de RUC</v>
      </c>
      <c r="G476" s="7"/>
      <c r="H476" s="26" t="s">
        <v>77</v>
      </c>
      <c r="I476" s="25">
        <v>90</v>
      </c>
      <c r="J476" s="8" t="s">
        <v>1990</v>
      </c>
      <c r="K476" s="8"/>
    </row>
    <row r="477" spans="1:11" x14ac:dyDescent="0.25">
      <c r="A477" s="7" t="s">
        <v>1681</v>
      </c>
      <c r="B477" s="8" t="s">
        <v>1682</v>
      </c>
      <c r="C477" s="8" t="s">
        <v>17</v>
      </c>
      <c r="D477" s="8" t="s">
        <v>683</v>
      </c>
      <c r="F477" s="28" t="str">
        <f>IF(CLIENTE[[#This Row],[RUC]]="No","Solo Boleta",IF(CLIENTE[[#This Row],[RUC]]="","Ingrese N° de RUC",VLOOKUP(CLIENTE[[#This Row],[RUC]],RUCS[],2,FALSE)))</f>
        <v>Ingrese N° de RUC</v>
      </c>
      <c r="G477" s="7"/>
      <c r="H477" s="26" t="s">
        <v>77</v>
      </c>
      <c r="I477" s="25">
        <v>70</v>
      </c>
      <c r="J477" s="8" t="s">
        <v>1990</v>
      </c>
      <c r="K477" s="8"/>
    </row>
    <row r="478" spans="1:11" x14ac:dyDescent="0.25">
      <c r="A478" s="7" t="s">
        <v>1683</v>
      </c>
      <c r="B478" s="8" t="s">
        <v>1684</v>
      </c>
      <c r="C478" s="8" t="s">
        <v>17</v>
      </c>
      <c r="D478" s="8" t="s">
        <v>683</v>
      </c>
      <c r="E478" s="7" t="s">
        <v>1687</v>
      </c>
      <c r="F478" s="28" t="s">
        <v>1688</v>
      </c>
      <c r="G478" s="7"/>
      <c r="H478" s="26" t="s">
        <v>77</v>
      </c>
      <c r="I478" s="25">
        <v>70</v>
      </c>
      <c r="J478" s="8" t="s">
        <v>1990</v>
      </c>
      <c r="K478" s="8"/>
    </row>
    <row r="479" spans="1:11" x14ac:dyDescent="0.25">
      <c r="A479" s="7" t="s">
        <v>1685</v>
      </c>
      <c r="B479" s="8" t="s">
        <v>1686</v>
      </c>
      <c r="C479" s="8" t="s">
        <v>17</v>
      </c>
      <c r="D479" s="8" t="s">
        <v>683</v>
      </c>
      <c r="F479" s="28" t="str">
        <f>IF(CLIENTE[[#This Row],[RUC]]="No","Solo Boleta",IF(CLIENTE[[#This Row],[RUC]]="","Ingrese N° de RUC",VLOOKUP(CLIENTE[[#This Row],[RUC]],RUCS[],2,FALSE)))</f>
        <v>Ingrese N° de RUC</v>
      </c>
      <c r="G479" s="7"/>
      <c r="H479" s="26"/>
      <c r="I479" s="25"/>
      <c r="J479" s="8" t="s">
        <v>1990</v>
      </c>
      <c r="K479" s="8"/>
    </row>
    <row r="480" spans="1:11" x14ac:dyDescent="0.25">
      <c r="A480" s="7" t="s">
        <v>1689</v>
      </c>
      <c r="B480" s="8" t="s">
        <v>1690</v>
      </c>
      <c r="C480" s="8" t="s">
        <v>17</v>
      </c>
      <c r="D480" s="8" t="s">
        <v>784</v>
      </c>
      <c r="F480" s="28" t="str">
        <f>IF(CLIENTE[[#This Row],[RUC]]="No","Solo Boleta",IF(CLIENTE[[#This Row],[RUC]]="","Ingrese N° de RUC",VLOOKUP(CLIENTE[[#This Row],[RUC]],RUCS[],2,FALSE)))</f>
        <v>Ingrese N° de RUC</v>
      </c>
      <c r="G480" s="7"/>
      <c r="H480" s="26" t="s">
        <v>77</v>
      </c>
      <c r="I480" s="25">
        <v>90</v>
      </c>
      <c r="J480" s="8" t="s">
        <v>1990</v>
      </c>
      <c r="K480" s="8"/>
    </row>
    <row r="481" spans="1:11" x14ac:dyDescent="0.25">
      <c r="A481" s="7" t="s">
        <v>1692</v>
      </c>
      <c r="B481" s="8" t="s">
        <v>1693</v>
      </c>
      <c r="C481" s="8" t="s">
        <v>17</v>
      </c>
      <c r="D481" s="8" t="s">
        <v>809</v>
      </c>
      <c r="E481" s="7" t="s">
        <v>1695</v>
      </c>
      <c r="F481" s="28" t="str">
        <f>IF(CLIENTE[[#This Row],[RUC]]="No","Solo Boleta",IF(CLIENTE[[#This Row],[RUC]]="","Ingrese N° de RUC",VLOOKUP(CLIENTE[[#This Row],[RUC]],RUCS[],2,FALSE)))</f>
        <v>CIA ROCA BLANCA SERVICIOS S.R.L.</v>
      </c>
      <c r="G481" s="7"/>
      <c r="H481" s="26" t="s">
        <v>77</v>
      </c>
      <c r="I481" s="25">
        <v>75</v>
      </c>
      <c r="J481" s="8" t="s">
        <v>1990</v>
      </c>
      <c r="K481" s="8"/>
    </row>
    <row r="482" spans="1:11" x14ac:dyDescent="0.25">
      <c r="A482" s="7" t="s">
        <v>1697</v>
      </c>
      <c r="B482" s="8" t="s">
        <v>1698</v>
      </c>
      <c r="C482" s="8" t="s">
        <v>17</v>
      </c>
      <c r="D482" s="8" t="s">
        <v>683</v>
      </c>
      <c r="F482" s="28" t="str">
        <f>IF(CLIENTE[[#This Row],[RUC]]="No","Solo Boleta",IF(CLIENTE[[#This Row],[RUC]]="","Ingrese N° de RUC",VLOOKUP(CLIENTE[[#This Row],[RUC]],RUCS[],2,FALSE)))</f>
        <v>Ingrese N° de RUC</v>
      </c>
      <c r="G482" s="7"/>
      <c r="H482" s="26"/>
      <c r="I482" s="25"/>
      <c r="J482" s="8" t="s">
        <v>1990</v>
      </c>
      <c r="K482" s="8"/>
    </row>
    <row r="483" spans="1:11" x14ac:dyDescent="0.25">
      <c r="A483" s="7" t="s">
        <v>164</v>
      </c>
      <c r="B483" s="8" t="s">
        <v>1699</v>
      </c>
      <c r="C483" s="8" t="s">
        <v>17</v>
      </c>
      <c r="D483" s="8" t="s">
        <v>683</v>
      </c>
      <c r="E483" s="7" t="s">
        <v>834</v>
      </c>
      <c r="F483" s="28" t="str">
        <f>IF(CLIENTE[[#This Row],[RUC]]="No","Solo Boleta",IF(CLIENTE[[#This Row],[RUC]]="","Ingrese N° de RUC",VLOOKUP(CLIENTE[[#This Row],[RUC]],RUCS[],2,FALSE)))</f>
        <v>INSTITUTO GEOFISICO DEL PERU</v>
      </c>
      <c r="G483" s="7"/>
      <c r="H483" s="26"/>
      <c r="I483" s="25"/>
      <c r="J483" s="8" t="s">
        <v>1990</v>
      </c>
      <c r="K483" s="8"/>
    </row>
    <row r="484" spans="1:11" x14ac:dyDescent="0.25">
      <c r="A484" s="7" t="s">
        <v>166</v>
      </c>
      <c r="B484" s="8" t="s">
        <v>1700</v>
      </c>
      <c r="C484" s="8" t="s">
        <v>17</v>
      </c>
      <c r="D484" s="8" t="s">
        <v>683</v>
      </c>
      <c r="E484" s="7" t="s">
        <v>834</v>
      </c>
      <c r="F484" s="28" t="str">
        <f>IF(CLIENTE[[#This Row],[RUC]]="No","Solo Boleta",IF(CLIENTE[[#This Row],[RUC]]="","Ingrese N° de RUC",VLOOKUP(CLIENTE[[#This Row],[RUC]],RUCS[],2,FALSE)))</f>
        <v>INSTITUTO GEOFISICO DEL PERU</v>
      </c>
      <c r="G484" s="7"/>
      <c r="H484" s="26"/>
      <c r="I484" s="25"/>
      <c r="J484" s="8" t="s">
        <v>1990</v>
      </c>
      <c r="K484" s="8"/>
    </row>
    <row r="485" spans="1:11" x14ac:dyDescent="0.25">
      <c r="A485" s="7" t="s">
        <v>1701</v>
      </c>
      <c r="B485" t="s">
        <v>2246</v>
      </c>
      <c r="C485" s="8" t="s">
        <v>17</v>
      </c>
      <c r="D485" s="8" t="s">
        <v>683</v>
      </c>
      <c r="E485" s="7" t="s">
        <v>1702</v>
      </c>
      <c r="F485" s="28" t="s">
        <v>1705</v>
      </c>
      <c r="G485" s="7"/>
      <c r="H485" s="26" t="s">
        <v>78</v>
      </c>
      <c r="I485" s="25">
        <v>130</v>
      </c>
      <c r="J485" s="8" t="s">
        <v>1990</v>
      </c>
      <c r="K485" s="8"/>
    </row>
    <row r="486" spans="1:11" x14ac:dyDescent="0.25">
      <c r="A486" s="7" t="s">
        <v>1703</v>
      </c>
      <c r="B486" t="s">
        <v>1704</v>
      </c>
      <c r="C486" s="8" t="s">
        <v>17</v>
      </c>
      <c r="D486" s="8" t="s">
        <v>683</v>
      </c>
      <c r="E486" s="7" t="s">
        <v>1702</v>
      </c>
      <c r="F486" s="28" t="s">
        <v>1705</v>
      </c>
      <c r="G486" s="7"/>
      <c r="H486" s="26" t="s">
        <v>78</v>
      </c>
      <c r="I486" s="25">
        <v>0</v>
      </c>
      <c r="J486" s="8" t="s">
        <v>1990</v>
      </c>
      <c r="K486" s="8"/>
    </row>
    <row r="487" spans="1:11" x14ac:dyDescent="0.25">
      <c r="A487" s="7" t="s">
        <v>1691</v>
      </c>
      <c r="B487" s="4" t="s">
        <v>1253</v>
      </c>
      <c r="C487" s="8" t="s">
        <v>17</v>
      </c>
      <c r="D487" s="8" t="s">
        <v>809</v>
      </c>
      <c r="E487" s="7" t="s">
        <v>849</v>
      </c>
      <c r="F48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87" s="7"/>
      <c r="H487" s="26" t="s">
        <v>77</v>
      </c>
      <c r="I487" s="25">
        <v>90</v>
      </c>
      <c r="J487" s="8" t="s">
        <v>1990</v>
      </c>
      <c r="K487" s="8"/>
    </row>
    <row r="488" spans="1:11" x14ac:dyDescent="0.25">
      <c r="A488" s="9" t="s">
        <v>1707</v>
      </c>
      <c r="B488" s="4" t="s">
        <v>1708</v>
      </c>
      <c r="C488" s="80" t="s">
        <v>17</v>
      </c>
      <c r="D488" s="80" t="s">
        <v>683</v>
      </c>
      <c r="E488" s="7" t="s">
        <v>1710</v>
      </c>
      <c r="F488" s="82" t="s">
        <v>1709</v>
      </c>
      <c r="G488" s="7"/>
      <c r="H488" s="83" t="s">
        <v>77</v>
      </c>
      <c r="I488" s="84">
        <v>100</v>
      </c>
      <c r="J488" s="8" t="s">
        <v>1990</v>
      </c>
      <c r="K488" s="8"/>
    </row>
    <row r="489" spans="1:11" x14ac:dyDescent="0.25">
      <c r="A489" s="7" t="s">
        <v>1711</v>
      </c>
      <c r="B489" t="s">
        <v>1706</v>
      </c>
      <c r="C489" s="8" t="s">
        <v>17</v>
      </c>
      <c r="D489" s="8" t="s">
        <v>683</v>
      </c>
      <c r="F489" s="28" t="str">
        <f>IF(CLIENTE[[#This Row],[RUC]]="No","Solo Boleta",IF(CLIENTE[[#This Row],[RUC]]="","Ingrese N° de RUC",VLOOKUP(CLIENTE[[#This Row],[RUC]],RUCS[],2,FALSE)))</f>
        <v>Ingrese N° de RUC</v>
      </c>
      <c r="G489" s="7"/>
      <c r="H489" s="26" t="s">
        <v>80</v>
      </c>
      <c r="I489" s="25">
        <v>150</v>
      </c>
      <c r="J489" s="8" t="s">
        <v>1990</v>
      </c>
      <c r="K489" s="8"/>
    </row>
    <row r="490" spans="1:11" x14ac:dyDescent="0.25">
      <c r="A490" s="7" t="s">
        <v>1712</v>
      </c>
      <c r="B490" s="8" t="s">
        <v>1713</v>
      </c>
      <c r="C490" s="8" t="s">
        <v>17</v>
      </c>
      <c r="D490" s="8" t="s">
        <v>703</v>
      </c>
      <c r="E490" s="7" t="s">
        <v>1714</v>
      </c>
      <c r="F490" s="28" t="str">
        <f>IF(CLIENTE[[#This Row],[RUC]]="No","Solo Boleta",IF(CLIENTE[[#This Row],[RUC]]="","Ingrese N° de RUC",VLOOKUP(CLIENTE[[#This Row],[RUC]],RUCS[],2,FALSE)))</f>
        <v>QUIMICA SUIZA S.A.</v>
      </c>
      <c r="G490" s="7"/>
      <c r="H490" s="26" t="s">
        <v>79</v>
      </c>
      <c r="I490" s="25">
        <v>110</v>
      </c>
      <c r="J490" s="8" t="s">
        <v>1990</v>
      </c>
      <c r="K490" s="8"/>
    </row>
    <row r="491" spans="1:11" x14ac:dyDescent="0.25">
      <c r="A491" s="7" t="s">
        <v>1717</v>
      </c>
      <c r="B491" s="8" t="s">
        <v>1718</v>
      </c>
      <c r="C491" s="8" t="s">
        <v>17</v>
      </c>
      <c r="D491" s="8" t="s">
        <v>683</v>
      </c>
      <c r="F491" s="28" t="str">
        <f>IF(CLIENTE[[#This Row],[RUC]]="No","Solo Boleta",IF(CLIENTE[[#This Row],[RUC]]="","Ingrese N° de RUC",VLOOKUP(CLIENTE[[#This Row],[RUC]],RUCS[],2,FALSE)))</f>
        <v>Ingrese N° de RUC</v>
      </c>
      <c r="G491" s="7"/>
      <c r="H491" s="26" t="s">
        <v>77</v>
      </c>
      <c r="I491" s="25">
        <v>100</v>
      </c>
      <c r="J491" s="8" t="s">
        <v>1990</v>
      </c>
      <c r="K491" s="8"/>
    </row>
    <row r="492" spans="1:11" x14ac:dyDescent="0.25">
      <c r="A492" s="86" t="s">
        <v>1638</v>
      </c>
      <c r="B492" s="42" t="s">
        <v>1668</v>
      </c>
      <c r="C492" s="8" t="s">
        <v>17</v>
      </c>
      <c r="D492" s="8" t="s">
        <v>683</v>
      </c>
      <c r="E492" s="87" t="s">
        <v>1673</v>
      </c>
      <c r="F492" s="28" t="s">
        <v>1674</v>
      </c>
      <c r="G492" s="7"/>
      <c r="H492" s="26" t="s">
        <v>77</v>
      </c>
      <c r="I492" s="25">
        <v>70</v>
      </c>
      <c r="J492" s="8" t="s">
        <v>1990</v>
      </c>
      <c r="K492" s="8"/>
    </row>
    <row r="493" spans="1:11" x14ac:dyDescent="0.25">
      <c r="A493" s="7" t="s">
        <v>1720</v>
      </c>
      <c r="B493" s="8" t="s">
        <v>1721</v>
      </c>
      <c r="C493" s="80" t="s">
        <v>17</v>
      </c>
      <c r="D493" s="80" t="s">
        <v>683</v>
      </c>
      <c r="E493" s="81" t="s">
        <v>921</v>
      </c>
      <c r="F493" s="82" t="str">
        <f>IF(CLIENTE[[#This Row],[RUC]]="No","Solo Boleta",IF(CLIENTE[[#This Row],[RUC]]="","Ingrese N° de RUC",VLOOKUP(CLIENTE[[#This Row],[RUC]],RUCS[],2,FALSE)))</f>
        <v>TRABAJOS MARITIMOS S.A.</v>
      </c>
      <c r="G493" s="7"/>
      <c r="H493" s="83" t="s">
        <v>77</v>
      </c>
      <c r="I493" s="84" t="s">
        <v>2049</v>
      </c>
      <c r="J493" s="8" t="s">
        <v>1991</v>
      </c>
      <c r="K493" s="8"/>
    </row>
    <row r="494" spans="1:11" x14ac:dyDescent="0.25">
      <c r="A494" s="7" t="s">
        <v>1724</v>
      </c>
      <c r="B494" s="8" t="s">
        <v>1725</v>
      </c>
      <c r="C494" s="8" t="s">
        <v>17</v>
      </c>
      <c r="D494" s="8" t="s">
        <v>703</v>
      </c>
      <c r="E494" s="7" t="s">
        <v>921</v>
      </c>
      <c r="F494" s="28" t="str">
        <f>IF(CLIENTE[[#This Row],[RUC]]="No","Solo Boleta",IF(CLIENTE[[#This Row],[RUC]]="","Ingrese N° de RUC",VLOOKUP(CLIENTE[[#This Row],[RUC]],RUCS[],2,FALSE)))</f>
        <v>TRABAJOS MARITIMOS S.A.</v>
      </c>
      <c r="G494" s="7"/>
      <c r="H494" s="26" t="s">
        <v>77</v>
      </c>
      <c r="I494" s="25">
        <v>70</v>
      </c>
      <c r="J494" s="8" t="s">
        <v>1990</v>
      </c>
      <c r="K494" s="8"/>
    </row>
    <row r="495" spans="1:11" x14ac:dyDescent="0.25">
      <c r="A495" s="7" t="s">
        <v>1726</v>
      </c>
      <c r="B495" s="8" t="s">
        <v>1727</v>
      </c>
      <c r="C495" s="8" t="s">
        <v>17</v>
      </c>
      <c r="D495" s="8" t="s">
        <v>683</v>
      </c>
      <c r="F495" s="28" t="str">
        <f>IF(CLIENTE[[#This Row],[RUC]]="No","Solo Boleta",IF(CLIENTE[[#This Row],[RUC]]="","Ingrese N° de RUC",VLOOKUP(CLIENTE[[#This Row],[RUC]],RUCS[],2,FALSE)))</f>
        <v>Ingrese N° de RUC</v>
      </c>
      <c r="G495" s="7"/>
      <c r="H495" s="26" t="s">
        <v>77</v>
      </c>
      <c r="I495" s="25">
        <v>65</v>
      </c>
      <c r="J495" s="8" t="s">
        <v>1990</v>
      </c>
      <c r="K495" s="8"/>
    </row>
    <row r="496" spans="1:11" x14ac:dyDescent="0.25">
      <c r="A496" s="7" t="s">
        <v>1728</v>
      </c>
      <c r="B496" s="8" t="s">
        <v>1729</v>
      </c>
      <c r="C496" s="8" t="s">
        <v>18</v>
      </c>
      <c r="D496" s="8" t="s">
        <v>1730</v>
      </c>
      <c r="F496" s="28" t="str">
        <f>IF(CLIENTE[[#This Row],[RUC]]="No","Solo Boleta",IF(CLIENTE[[#This Row],[RUC]]="","Ingrese N° de RUC",VLOOKUP(CLIENTE[[#This Row],[RUC]],RUCS[],2,FALSE)))</f>
        <v>Ingrese N° de RUC</v>
      </c>
      <c r="G496" s="7"/>
      <c r="H496" s="26" t="s">
        <v>78</v>
      </c>
      <c r="I496" s="25">
        <v>130</v>
      </c>
      <c r="J496" s="8" t="s">
        <v>1990</v>
      </c>
      <c r="K496" s="8"/>
    </row>
    <row r="497" spans="1:11" x14ac:dyDescent="0.25">
      <c r="A497" s="7" t="s">
        <v>1739</v>
      </c>
      <c r="B497" s="8" t="s">
        <v>1740</v>
      </c>
      <c r="C497" s="8" t="s">
        <v>17</v>
      </c>
      <c r="D497" s="8" t="s">
        <v>683</v>
      </c>
      <c r="F497" s="28" t="str">
        <f>IF(CLIENTE[[#This Row],[RUC]]="No","Solo Boleta",IF(CLIENTE[[#This Row],[RUC]]="","Ingrese N° de RUC",VLOOKUP(CLIENTE[[#This Row],[RUC]],RUCS[],2,FALSE)))</f>
        <v>Ingrese N° de RUC</v>
      </c>
      <c r="G497" s="7"/>
      <c r="H497" s="26" t="s">
        <v>77</v>
      </c>
      <c r="I497" s="25">
        <v>65</v>
      </c>
      <c r="J497" s="8" t="s">
        <v>1990</v>
      </c>
      <c r="K497" s="8"/>
    </row>
    <row r="498" spans="1:11" x14ac:dyDescent="0.25">
      <c r="A498" s="7" t="s">
        <v>1732</v>
      </c>
      <c r="B498" s="8" t="s">
        <v>1731</v>
      </c>
      <c r="C498" s="8" t="s">
        <v>17</v>
      </c>
      <c r="D498" s="8" t="s">
        <v>683</v>
      </c>
      <c r="F498" s="28" t="str">
        <f>IF(CLIENTE[[#This Row],[RUC]]="No","Solo Boleta",IF(CLIENTE[[#This Row],[RUC]]="","Ingrese N° de RUC",VLOOKUP(CLIENTE[[#This Row],[RUC]],RUCS[],2,FALSE)))</f>
        <v>Ingrese N° de RUC</v>
      </c>
      <c r="G498" s="7"/>
      <c r="H498" s="26" t="s">
        <v>77</v>
      </c>
      <c r="I498" s="25"/>
      <c r="J498" s="8" t="s">
        <v>1990</v>
      </c>
      <c r="K498" s="8"/>
    </row>
    <row r="499" spans="1:11" x14ac:dyDescent="0.25">
      <c r="A499" s="7" t="s">
        <v>1734</v>
      </c>
      <c r="B499" s="8" t="s">
        <v>1735</v>
      </c>
      <c r="C499" s="8" t="s">
        <v>17</v>
      </c>
      <c r="D499" s="8" t="s">
        <v>784</v>
      </c>
      <c r="E499" s="7" t="s">
        <v>1741</v>
      </c>
      <c r="F499" s="28" t="str">
        <f>IF(CLIENTE[[#This Row],[RUC]]="No","Solo Boleta",IF(CLIENTE[[#This Row],[RUC]]="","Ingrese N° de RUC",VLOOKUP(CLIENTE[[#This Row],[RUC]],RUCS[],2,FALSE)))</f>
        <v>COLPEX INTERNATIONAL S.A.C.</v>
      </c>
      <c r="G499" s="7"/>
      <c r="H499" s="26"/>
      <c r="I499" s="25"/>
      <c r="J499" s="8" t="s">
        <v>1990</v>
      </c>
      <c r="K499" s="8"/>
    </row>
    <row r="500" spans="1:11" x14ac:dyDescent="0.25">
      <c r="A500" s="7" t="s">
        <v>1736</v>
      </c>
      <c r="B500" s="8" t="s">
        <v>1737</v>
      </c>
      <c r="C500" s="8" t="s">
        <v>17</v>
      </c>
      <c r="D500" s="8" t="s">
        <v>683</v>
      </c>
      <c r="E500" s="7" t="s">
        <v>1741</v>
      </c>
      <c r="F500" s="28" t="str">
        <f>IF(CLIENTE[[#This Row],[RUC]]="No","Solo Boleta",IF(CLIENTE[[#This Row],[RUC]]="","Ingrese N° de RUC",VLOOKUP(CLIENTE[[#This Row],[RUC]],RUCS[],2,FALSE)))</f>
        <v>COLPEX INTERNATIONAL S.A.C.</v>
      </c>
      <c r="G500" s="7"/>
      <c r="H500" s="26"/>
      <c r="I500" s="25"/>
      <c r="J500" s="8" t="s">
        <v>1990</v>
      </c>
      <c r="K500" s="8"/>
    </row>
    <row r="501" spans="1:11" x14ac:dyDescent="0.25">
      <c r="A501" s="7" t="s">
        <v>1733</v>
      </c>
      <c r="B501" s="8" t="s">
        <v>1738</v>
      </c>
      <c r="C501" s="8" t="s">
        <v>17</v>
      </c>
      <c r="D501" s="8" t="s">
        <v>703</v>
      </c>
      <c r="E501" s="7" t="s">
        <v>2061</v>
      </c>
      <c r="F501" s="28" t="str">
        <f>IF(CLIENTE[[#This Row],[RUC]]="No","Solo Boleta",IF(CLIENTE[[#This Row],[RUC]]="","Ingrese N° de RUC",VLOOKUP(CLIENTE[[#This Row],[RUC]],RUCS[],2,FALSE)))</f>
        <v>ADECCO CONSULTING S.A.</v>
      </c>
      <c r="G501" s="7" t="s">
        <v>24</v>
      </c>
      <c r="H501" s="26" t="s">
        <v>77</v>
      </c>
      <c r="I501" s="25" t="s">
        <v>1994</v>
      </c>
      <c r="J501" s="8" t="s">
        <v>1991</v>
      </c>
      <c r="K501" s="8"/>
    </row>
    <row r="502" spans="1:11" x14ac:dyDescent="0.25">
      <c r="A502" s="7" t="s">
        <v>1744</v>
      </c>
      <c r="B502" s="8" t="s">
        <v>1746</v>
      </c>
      <c r="C502" s="8" t="s">
        <v>17</v>
      </c>
      <c r="D502" s="8" t="s">
        <v>809</v>
      </c>
      <c r="E502" s="85" t="s">
        <v>1745</v>
      </c>
      <c r="F502" s="28" t="str">
        <f>IF(CLIENTE[[#This Row],[RUC]]="No","Solo Boleta",IF(CLIENTE[[#This Row],[RUC]]="","Ingrese N° de RUC",VLOOKUP(CLIENTE[[#This Row],[RUC]],RUCS[],2,FALSE)))</f>
        <v>J.C SERVICIOS GENERALES E.I.R.L.</v>
      </c>
      <c r="G502" s="7"/>
      <c r="H502" s="26"/>
      <c r="I502" s="25"/>
      <c r="J502" s="8" t="s">
        <v>1990</v>
      </c>
      <c r="K502" s="8"/>
    </row>
    <row r="503" spans="1:11" x14ac:dyDescent="0.25">
      <c r="A503" s="7" t="s">
        <v>1747</v>
      </c>
      <c r="B503" s="8" t="s">
        <v>1748</v>
      </c>
      <c r="C503" s="8" t="s">
        <v>17</v>
      </c>
      <c r="D503" s="8" t="s">
        <v>683</v>
      </c>
      <c r="F503" s="28" t="str">
        <f>IF(CLIENTE[[#This Row],[RUC]]="No","Solo Boleta",IF(CLIENTE[[#This Row],[RUC]]="","Ingrese N° de RUC",VLOOKUP(CLIENTE[[#This Row],[RUC]],RUCS[],2,FALSE)))</f>
        <v>Ingrese N° de RUC</v>
      </c>
      <c r="G503" s="7" t="s">
        <v>32</v>
      </c>
      <c r="H503" s="26" t="s">
        <v>79</v>
      </c>
      <c r="I503" s="25">
        <v>100</v>
      </c>
      <c r="J503" s="8" t="s">
        <v>1990</v>
      </c>
      <c r="K503" s="8"/>
    </row>
    <row r="504" spans="1:11" x14ac:dyDescent="0.25">
      <c r="A504" s="7" t="s">
        <v>1750</v>
      </c>
      <c r="B504" s="8" t="s">
        <v>1751</v>
      </c>
      <c r="C504" s="8" t="s">
        <v>17</v>
      </c>
      <c r="D504" s="8" t="s">
        <v>683</v>
      </c>
      <c r="E504" s="7" t="s">
        <v>817</v>
      </c>
      <c r="F504" s="28" t="str">
        <f>IF(CLIENTE[[#This Row],[RUC]]="No","Solo Boleta",IF(CLIENTE[[#This Row],[RUC]]="","Ingrese N° de RUC",VLOOKUP(CLIENTE[[#This Row],[RUC]],RUCS[],2,FALSE)))</f>
        <v>BAYER S. A.</v>
      </c>
      <c r="G504" s="7"/>
      <c r="H504" s="26"/>
      <c r="I504" s="25"/>
      <c r="J504" s="8" t="s">
        <v>1990</v>
      </c>
      <c r="K504" s="8"/>
    </row>
    <row r="505" spans="1:11" x14ac:dyDescent="0.25">
      <c r="A505" s="7" t="s">
        <v>1752</v>
      </c>
      <c r="B505" s="8" t="s">
        <v>1753</v>
      </c>
      <c r="C505" s="8" t="s">
        <v>17</v>
      </c>
      <c r="D505" s="8" t="s">
        <v>683</v>
      </c>
      <c r="E505" s="7" t="s">
        <v>1754</v>
      </c>
      <c r="F505" s="28" t="str">
        <f>IF(CLIENTE[[#This Row],[RUC]]="No","Solo Boleta",IF(CLIENTE[[#This Row],[RUC]]="","Ingrese N° de RUC",VLOOKUP(CLIENTE[[#This Row],[RUC]],RUCS[],2,FALSE)))</f>
        <v>CONSORCIO SFC-COPSAL</v>
      </c>
      <c r="G505" s="7" t="s">
        <v>28</v>
      </c>
      <c r="H505" s="26" t="s">
        <v>77</v>
      </c>
      <c r="I505" s="25">
        <v>85</v>
      </c>
      <c r="J505" s="8" t="s">
        <v>1990</v>
      </c>
      <c r="K505" s="8"/>
    </row>
    <row r="506" spans="1:11" x14ac:dyDescent="0.25">
      <c r="A506" s="7" t="s">
        <v>1755</v>
      </c>
      <c r="B506" s="8" t="s">
        <v>1756</v>
      </c>
      <c r="C506" s="8" t="s">
        <v>17</v>
      </c>
      <c r="D506" s="8" t="s">
        <v>683</v>
      </c>
      <c r="E506" s="7" t="s">
        <v>1757</v>
      </c>
      <c r="F506" s="28" t="str">
        <f>IF(CLIENTE[[#This Row],[RUC]]="No","Solo Boleta",IF(CLIENTE[[#This Row],[RUC]]="","Ingrese N° de RUC",VLOOKUP(CLIENTE[[#This Row],[RUC]],RUCS[],2,FALSE)))</f>
        <v>DP COMUNICACIONES S.A.C</v>
      </c>
      <c r="G506" s="7" t="s">
        <v>48</v>
      </c>
      <c r="H506" s="26" t="s">
        <v>77</v>
      </c>
      <c r="I506" s="25" t="s">
        <v>1885</v>
      </c>
      <c r="J506" s="8" t="s">
        <v>1990</v>
      </c>
      <c r="K506" s="8"/>
    </row>
    <row r="507" spans="1:11" x14ac:dyDescent="0.25">
      <c r="A507" s="7" t="s">
        <v>1758</v>
      </c>
      <c r="B507" s="8" t="s">
        <v>1759</v>
      </c>
      <c r="C507" s="8" t="s">
        <v>17</v>
      </c>
      <c r="D507" s="8" t="s">
        <v>683</v>
      </c>
      <c r="E507" s="7" t="s">
        <v>1760</v>
      </c>
      <c r="F507" s="28" t="str">
        <f>IF(CLIENTE[[#This Row],[RUC]]="No","Solo Boleta",IF(CLIENTE[[#This Row],[RUC]]="","Ingrese N° de RUC",VLOOKUP(CLIENTE[[#This Row],[RUC]],RUCS[],2,FALSE)))</f>
        <v>PROFASEMAN  S.A.C.</v>
      </c>
      <c r="G507" s="7" t="s">
        <v>31</v>
      </c>
      <c r="H507" s="26" t="s">
        <v>77</v>
      </c>
      <c r="I507" s="25">
        <v>100</v>
      </c>
      <c r="J507" s="8" t="s">
        <v>1990</v>
      </c>
      <c r="K507" s="8"/>
    </row>
    <row r="508" spans="1:11" x14ac:dyDescent="0.25">
      <c r="A508" s="7" t="s">
        <v>1761</v>
      </c>
      <c r="B508" s="8" t="s">
        <v>1762</v>
      </c>
      <c r="C508" s="8" t="s">
        <v>17</v>
      </c>
      <c r="D508" s="8" t="s">
        <v>683</v>
      </c>
      <c r="E508" s="7" t="s">
        <v>1760</v>
      </c>
      <c r="F508" s="28" t="str">
        <f>IF(CLIENTE[[#This Row],[RUC]]="No","Solo Boleta",IF(CLIENTE[[#This Row],[RUC]]="","Ingrese N° de RUC",VLOOKUP(CLIENTE[[#This Row],[RUC]],RUCS[],2,FALSE)))</f>
        <v>PROFASEMAN  S.A.C.</v>
      </c>
      <c r="G508" s="7" t="s">
        <v>32</v>
      </c>
      <c r="H508" s="26" t="s">
        <v>77</v>
      </c>
      <c r="I508" s="25">
        <v>100</v>
      </c>
      <c r="J508" s="8" t="s">
        <v>1990</v>
      </c>
      <c r="K508" s="8"/>
    </row>
    <row r="509" spans="1:11" x14ac:dyDescent="0.25">
      <c r="A509" s="7" t="s">
        <v>1763</v>
      </c>
      <c r="B509" s="8" t="s">
        <v>1764</v>
      </c>
      <c r="C509" s="8" t="s">
        <v>17</v>
      </c>
      <c r="D509" s="8" t="s">
        <v>683</v>
      </c>
      <c r="E509" s="7" t="s">
        <v>1760</v>
      </c>
      <c r="F509" s="28" t="str">
        <f>IF(CLIENTE[[#This Row],[RUC]]="No","Solo Boleta",IF(CLIENTE[[#This Row],[RUC]]="","Ingrese N° de RUC",VLOOKUP(CLIENTE[[#This Row],[RUC]],RUCS[],2,FALSE)))</f>
        <v>PROFASEMAN  S.A.C.</v>
      </c>
      <c r="G509" s="7" t="s">
        <v>28</v>
      </c>
      <c r="H509" s="26" t="s">
        <v>77</v>
      </c>
      <c r="I509" s="25">
        <v>100</v>
      </c>
      <c r="J509" s="8" t="s">
        <v>1990</v>
      </c>
      <c r="K509" s="8"/>
    </row>
    <row r="510" spans="1:11" x14ac:dyDescent="0.25">
      <c r="A510" s="7" t="s">
        <v>1765</v>
      </c>
      <c r="B510" s="8" t="s">
        <v>1766</v>
      </c>
      <c r="C510" s="8" t="s">
        <v>17</v>
      </c>
      <c r="D510" s="8" t="s">
        <v>1251</v>
      </c>
      <c r="F510" s="28" t="str">
        <f>IF(CLIENTE[[#This Row],[RUC]]="No","Solo Boleta",IF(CLIENTE[[#This Row],[RUC]]="","Ingrese N° de RUC",VLOOKUP(CLIENTE[[#This Row],[RUC]],RUCS[],2,FALSE)))</f>
        <v>Ingrese N° de RUC</v>
      </c>
      <c r="G510" s="7"/>
      <c r="H510" s="26"/>
      <c r="I510" s="25"/>
      <c r="J510" s="8" t="s">
        <v>1990</v>
      </c>
      <c r="K510" s="8"/>
    </row>
    <row r="511" spans="1:11" x14ac:dyDescent="0.25">
      <c r="A511" s="47" t="s">
        <v>1767</v>
      </c>
      <c r="B511" s="80" t="s">
        <v>1768</v>
      </c>
      <c r="C511" s="80" t="s">
        <v>17</v>
      </c>
      <c r="D511" s="80" t="s">
        <v>683</v>
      </c>
      <c r="E511" s="7" t="s">
        <v>1741</v>
      </c>
      <c r="F511" s="28" t="str">
        <f>IF(CLIENTE[[#This Row],[RUC]]="No","Solo Boleta",IF(CLIENTE[[#This Row],[RUC]]="","Ingrese N° de RUC",VLOOKUP(CLIENTE[[#This Row],[RUC]],RUCS[],2,FALSE)))</f>
        <v>COLPEX INTERNATIONAL S.A.C.</v>
      </c>
      <c r="G511" s="7" t="s">
        <v>25</v>
      </c>
      <c r="H511" s="26" t="s">
        <v>77</v>
      </c>
      <c r="I511" s="84"/>
      <c r="J511" s="8" t="s">
        <v>1990</v>
      </c>
      <c r="K511" s="8"/>
    </row>
    <row r="512" spans="1:11" x14ac:dyDescent="0.25">
      <c r="A512" s="47" t="s">
        <v>1769</v>
      </c>
      <c r="B512" s="80" t="s">
        <v>1770</v>
      </c>
      <c r="C512" s="80" t="s">
        <v>17</v>
      </c>
      <c r="D512" s="80" t="s">
        <v>703</v>
      </c>
      <c r="E512" s="7" t="s">
        <v>1771</v>
      </c>
      <c r="F512" s="28" t="str">
        <f>IF(CLIENTE[[#This Row],[RUC]]="No","Solo Boleta",IF(CLIENTE[[#This Row],[RUC]]="","Ingrese N° de RUC",VLOOKUP(CLIENTE[[#This Row],[RUC]],RUCS[],2,FALSE)))</f>
        <v>APROGAS S.A.C</v>
      </c>
      <c r="G512" s="7" t="s">
        <v>25</v>
      </c>
      <c r="H512" s="26" t="s">
        <v>77</v>
      </c>
      <c r="I512" s="84">
        <v>85</v>
      </c>
      <c r="J512" s="8" t="s">
        <v>1990</v>
      </c>
      <c r="K512" s="8"/>
    </row>
    <row r="513" spans="1:11" x14ac:dyDescent="0.25">
      <c r="A513" s="47" t="s">
        <v>1772</v>
      </c>
      <c r="B513" s="8" t="s">
        <v>1773</v>
      </c>
      <c r="C513" s="8" t="s">
        <v>17</v>
      </c>
      <c r="D513" s="8" t="s">
        <v>703</v>
      </c>
      <c r="E513" s="7" t="s">
        <v>1714</v>
      </c>
      <c r="F513" s="28" t="str">
        <f>IF(CLIENTE[[#This Row],[RUC]]="No","Solo Boleta",IF(CLIENTE[[#This Row],[RUC]]="","Ingrese N° de RUC",VLOOKUP(CLIENTE[[#This Row],[RUC]],RUCS[],2,FALSE)))</f>
        <v>QUIMICA SUIZA S.A.</v>
      </c>
      <c r="G513" s="7" t="s">
        <v>26</v>
      </c>
      <c r="H513" s="26" t="s">
        <v>77</v>
      </c>
      <c r="I513" s="25">
        <v>65</v>
      </c>
      <c r="J513" s="8" t="s">
        <v>1990</v>
      </c>
      <c r="K513" s="8"/>
    </row>
    <row r="514" spans="1:11" x14ac:dyDescent="0.25">
      <c r="A514" s="47" t="s">
        <v>1774</v>
      </c>
      <c r="B514" s="8" t="s">
        <v>1775</v>
      </c>
      <c r="C514" s="8" t="s">
        <v>18</v>
      </c>
      <c r="D514" s="8" t="s">
        <v>1776</v>
      </c>
      <c r="E514" s="7" t="s">
        <v>1777</v>
      </c>
      <c r="F514" s="28" t="str">
        <f>IF(CLIENTE[[#This Row],[RUC]]="No","Solo Boleta",IF(CLIENTE[[#This Row],[RUC]]="","Ingrese N° de RUC",VLOOKUP(CLIENTE[[#This Row],[RUC]],RUCS[],2,FALSE)))</f>
        <v>ANCHOVETA S.A.C.</v>
      </c>
      <c r="G514" s="7" t="s">
        <v>25</v>
      </c>
      <c r="H514" s="26" t="s">
        <v>77</v>
      </c>
      <c r="I514" s="25"/>
      <c r="J514" s="8" t="s">
        <v>1990</v>
      </c>
      <c r="K514" s="8"/>
    </row>
    <row r="515" spans="1:11" x14ac:dyDescent="0.25">
      <c r="A515" s="47" t="s">
        <v>311</v>
      </c>
      <c r="B515" s="8" t="s">
        <v>1778</v>
      </c>
      <c r="C515" s="8" t="s">
        <v>17</v>
      </c>
      <c r="D515" s="8" t="s">
        <v>703</v>
      </c>
      <c r="E515" s="87" t="s">
        <v>948</v>
      </c>
      <c r="F515" s="28" t="str">
        <f>IF(CLIENTE[[#This Row],[RUC]]="No","Solo Boleta",IF(CLIENTE[[#This Row],[RUC]]="","Ingrese N° de RUC",VLOOKUP(CLIENTE[[#This Row],[RUC]],RUCS[],2,FALSE)))</f>
        <v>CAMPOSOL S.A.</v>
      </c>
      <c r="G515" s="7" t="s">
        <v>24</v>
      </c>
      <c r="H515" s="26" t="s">
        <v>77</v>
      </c>
      <c r="I515" s="25">
        <v>60</v>
      </c>
      <c r="J515" s="8" t="s">
        <v>1990</v>
      </c>
      <c r="K515" s="8"/>
    </row>
    <row r="516" spans="1:11" x14ac:dyDescent="0.25">
      <c r="A516" s="47" t="s">
        <v>1779</v>
      </c>
      <c r="B516" s="8" t="s">
        <v>1780</v>
      </c>
      <c r="C516" s="8" t="s">
        <v>17</v>
      </c>
      <c r="D516" s="8" t="s">
        <v>1302</v>
      </c>
      <c r="E516" s="87" t="s">
        <v>948</v>
      </c>
      <c r="F516" s="28" t="str">
        <f>IF(CLIENTE[[#This Row],[RUC]]="No","Solo Boleta",IF(CLIENTE[[#This Row],[RUC]]="","Ingrese N° de RUC",VLOOKUP(CLIENTE[[#This Row],[RUC]],RUCS[],2,FALSE)))</f>
        <v>CAMPOSOL S.A.</v>
      </c>
      <c r="G516" s="7" t="s">
        <v>22</v>
      </c>
      <c r="H516" s="26" t="s">
        <v>77</v>
      </c>
      <c r="I516" s="25"/>
      <c r="J516" s="8" t="s">
        <v>1990</v>
      </c>
      <c r="K516" s="8"/>
    </row>
    <row r="517" spans="1:11" x14ac:dyDescent="0.25">
      <c r="A517" s="47" t="s">
        <v>1781</v>
      </c>
      <c r="B517" s="8" t="s">
        <v>1782</v>
      </c>
      <c r="C517" s="8" t="s">
        <v>17</v>
      </c>
      <c r="D517" s="8" t="s">
        <v>683</v>
      </c>
      <c r="F517" s="28" t="str">
        <f>IF(CLIENTE[[#This Row],[RUC]]="No","Solo Boleta",IF(CLIENTE[[#This Row],[RUC]]="","Ingrese N° de RUC",VLOOKUP(CLIENTE[[#This Row],[RUC]],RUCS[],2,FALSE)))</f>
        <v>Ingrese N° de RUC</v>
      </c>
      <c r="G517" s="7" t="s">
        <v>48</v>
      </c>
      <c r="H517" s="26" t="s">
        <v>77</v>
      </c>
      <c r="I517" s="25">
        <v>80</v>
      </c>
      <c r="J517" s="8" t="s">
        <v>1990</v>
      </c>
      <c r="K517" s="8"/>
    </row>
    <row r="518" spans="1:11" x14ac:dyDescent="0.25">
      <c r="A518" s="7" t="s">
        <v>1783</v>
      </c>
      <c r="B518" s="8" t="s">
        <v>1784</v>
      </c>
      <c r="C518" s="8" t="s">
        <v>17</v>
      </c>
      <c r="D518" s="8" t="s">
        <v>784</v>
      </c>
      <c r="E518" s="7" t="s">
        <v>1785</v>
      </c>
      <c r="F518" s="28" t="str">
        <f>IF(CLIENTE[[#This Row],[RUC]]="No","Solo Boleta",IF(CLIENTE[[#This Row],[RUC]]="","Ingrese N° de RUC",VLOOKUP(CLIENTE[[#This Row],[RUC]],RUCS[],2,FALSE)))</f>
        <v>VIVERO LOAS VIÑEDOS S.A.C</v>
      </c>
      <c r="G518" s="7" t="s">
        <v>1886</v>
      </c>
      <c r="H518" s="26" t="s">
        <v>77</v>
      </c>
      <c r="I518" s="25">
        <v>65</v>
      </c>
      <c r="J518" s="8" t="s">
        <v>1990</v>
      </c>
      <c r="K518" s="8"/>
    </row>
    <row r="519" spans="1:11" x14ac:dyDescent="0.25">
      <c r="A519" s="47" t="s">
        <v>1786</v>
      </c>
      <c r="B519" s="80" t="s">
        <v>1787</v>
      </c>
      <c r="C519" s="80" t="s">
        <v>17</v>
      </c>
      <c r="D519" s="80" t="s">
        <v>703</v>
      </c>
      <c r="E519" s="7" t="s">
        <v>936</v>
      </c>
      <c r="F519" s="28" t="str">
        <f>IF(CLIENTE[[#This Row],[RUC]]="No","Solo Boleta",IF(CLIENTE[[#This Row],[RUC]]="","Ingrese N° de RUC",VLOOKUP(CLIENTE[[#This Row],[RUC]],RUCS[],2,FALSE)))</f>
        <v>PRECISION PERU S.A.</v>
      </c>
      <c r="G519" s="7" t="s">
        <v>26</v>
      </c>
      <c r="H519" s="26" t="s">
        <v>77</v>
      </c>
      <c r="I519" s="84">
        <v>70</v>
      </c>
      <c r="J519" s="8" t="s">
        <v>1990</v>
      </c>
      <c r="K519" s="8"/>
    </row>
    <row r="520" spans="1:11" x14ac:dyDescent="0.25">
      <c r="A520" s="47" t="s">
        <v>1788</v>
      </c>
      <c r="B520" s="80" t="s">
        <v>1789</v>
      </c>
      <c r="C520" s="80" t="s">
        <v>17</v>
      </c>
      <c r="D520" s="80" t="s">
        <v>683</v>
      </c>
      <c r="E520" s="7" t="s">
        <v>936</v>
      </c>
      <c r="F520" s="28" t="str">
        <f>IF(CLIENTE[[#This Row],[RUC]]="No","Solo Boleta",IF(CLIENTE[[#This Row],[RUC]]="","Ingrese N° de RUC",VLOOKUP(CLIENTE[[#This Row],[RUC]],RUCS[],2,FALSE)))</f>
        <v>PRECISION PERU S.A.</v>
      </c>
      <c r="G520" s="7" t="s">
        <v>24</v>
      </c>
      <c r="H520" s="26" t="s">
        <v>77</v>
      </c>
      <c r="I520" s="84">
        <v>70</v>
      </c>
      <c r="J520" s="8" t="s">
        <v>1990</v>
      </c>
      <c r="K520" s="8"/>
    </row>
    <row r="521" spans="1:11" x14ac:dyDescent="0.25">
      <c r="A521" s="7" t="s">
        <v>1790</v>
      </c>
      <c r="B521" s="8" t="s">
        <v>1791</v>
      </c>
      <c r="C521" s="8" t="s">
        <v>17</v>
      </c>
      <c r="D521" s="8" t="s">
        <v>1792</v>
      </c>
      <c r="F521" s="28" t="str">
        <f>IF(CLIENTE[[#This Row],[RUC]]="No","Solo Boleta",IF(CLIENTE[[#This Row],[RUC]]="","Ingrese N° de RUC",VLOOKUP(CLIENTE[[#This Row],[RUC]],RUCS[],2,FALSE)))</f>
        <v>Ingrese N° de RUC</v>
      </c>
      <c r="G521" s="7" t="s">
        <v>22</v>
      </c>
      <c r="H521" s="26" t="s">
        <v>77</v>
      </c>
      <c r="I521" s="25">
        <v>70</v>
      </c>
      <c r="J521" s="8" t="s">
        <v>1990</v>
      </c>
      <c r="K521" s="8"/>
    </row>
    <row r="522" spans="1:11" x14ac:dyDescent="0.25">
      <c r="A522" s="9" t="s">
        <v>1793</v>
      </c>
      <c r="B522" s="8" t="s">
        <v>1794</v>
      </c>
      <c r="C522" s="8" t="s">
        <v>18</v>
      </c>
      <c r="D522" s="8" t="s">
        <v>683</v>
      </c>
      <c r="E522" s="7" t="s">
        <v>1795</v>
      </c>
      <c r="F522" s="28" t="str">
        <f>IF(CLIENTE[[#This Row],[RUC]]="No","Solo Boleta",IF(CLIENTE[[#This Row],[RUC]]="","Ingrese N° de RUC",VLOOKUP(CLIENTE[[#This Row],[RUC]],RUCS[],2,FALSE)))</f>
        <v>CONSORCIO YUHIF S.A.C.</v>
      </c>
      <c r="G522" s="7" t="s">
        <v>24</v>
      </c>
      <c r="H522" s="26" t="s">
        <v>77</v>
      </c>
      <c r="I522" s="25">
        <v>50</v>
      </c>
      <c r="J522" s="8" t="s">
        <v>1990</v>
      </c>
      <c r="K522" s="8" t="s">
        <v>1887</v>
      </c>
    </row>
    <row r="523" spans="1:11" x14ac:dyDescent="0.25">
      <c r="A523" s="7" t="s">
        <v>1796</v>
      </c>
      <c r="B523" s="8" t="s">
        <v>1797</v>
      </c>
      <c r="C523" s="8" t="s">
        <v>17</v>
      </c>
      <c r="D523" s="8" t="s">
        <v>683</v>
      </c>
      <c r="E523" s="7" t="s">
        <v>1798</v>
      </c>
      <c r="F523" s="28" t="str">
        <f>IF(CLIENTE[[#This Row],[RUC]]="No","Solo Boleta",IF(CLIENTE[[#This Row],[RUC]]="","Ingrese N° de RUC",VLOOKUP(CLIENTE[[#This Row],[RUC]],RUCS[],2,FALSE)))</f>
        <v>TOMOCORP S.A.C.</v>
      </c>
      <c r="G523" s="7" t="s">
        <v>24</v>
      </c>
      <c r="H523" s="26" t="s">
        <v>77</v>
      </c>
      <c r="I523" s="25" t="s">
        <v>1888</v>
      </c>
      <c r="J523" s="8" t="s">
        <v>1990</v>
      </c>
      <c r="K523" s="8"/>
    </row>
    <row r="524" spans="1:11" x14ac:dyDescent="0.25">
      <c r="A524" s="7" t="s">
        <v>1799</v>
      </c>
      <c r="B524" s="8" t="s">
        <v>1800</v>
      </c>
      <c r="C524" s="8" t="s">
        <v>17</v>
      </c>
      <c r="D524" s="8" t="s">
        <v>683</v>
      </c>
      <c r="E524" s="7" t="s">
        <v>1798</v>
      </c>
      <c r="F524" s="28" t="str">
        <f>IF(CLIENTE[[#This Row],[RUC]]="No","Solo Boleta",IF(CLIENTE[[#This Row],[RUC]]="","Ingrese N° de RUC",VLOOKUP(CLIENTE[[#This Row],[RUC]],RUCS[],2,FALSE)))</f>
        <v>TOMOCORP S.A.C.</v>
      </c>
      <c r="G524" s="7" t="s">
        <v>22</v>
      </c>
      <c r="H524" s="26" t="s">
        <v>77</v>
      </c>
      <c r="I524" s="25" t="s">
        <v>1888</v>
      </c>
      <c r="J524" s="8" t="s">
        <v>1990</v>
      </c>
      <c r="K524" s="8"/>
    </row>
    <row r="525" spans="1:11" x14ac:dyDescent="0.25">
      <c r="A525" s="7" t="s">
        <v>1801</v>
      </c>
      <c r="B525" s="8" t="s">
        <v>1802</v>
      </c>
      <c r="C525" s="8" t="s">
        <v>17</v>
      </c>
      <c r="D525" s="8" t="s">
        <v>1803</v>
      </c>
      <c r="F525" s="28" t="str">
        <f>IF(CLIENTE[[#This Row],[RUC]]="No","Solo Boleta",IF(CLIENTE[[#This Row],[RUC]]="","Ingrese N° de RUC",VLOOKUP(CLIENTE[[#This Row],[RUC]],RUCS[],2,FALSE)))</f>
        <v>Ingrese N° de RUC</v>
      </c>
      <c r="G525" s="7"/>
      <c r="H525" s="26"/>
      <c r="I525" s="25"/>
      <c r="J525" s="8" t="s">
        <v>1990</v>
      </c>
      <c r="K525" s="8"/>
    </row>
    <row r="526" spans="1:11" x14ac:dyDescent="0.25">
      <c r="A526" s="7" t="s">
        <v>1804</v>
      </c>
      <c r="B526" s="8" t="s">
        <v>1805</v>
      </c>
      <c r="C526" s="8" t="s">
        <v>18</v>
      </c>
      <c r="D526" s="8" t="s">
        <v>1803</v>
      </c>
      <c r="F526" s="28" t="str">
        <f>IF(CLIENTE[[#This Row],[RUC]]="No","Solo Boleta",IF(CLIENTE[[#This Row],[RUC]]="","Ingrese N° de RUC",VLOOKUP(CLIENTE[[#This Row],[RUC]],RUCS[],2,FALSE)))</f>
        <v>Ingrese N° de RUC</v>
      </c>
      <c r="G526" s="7"/>
      <c r="H526" s="26"/>
      <c r="I526" s="25"/>
      <c r="J526" s="8" t="s">
        <v>1990</v>
      </c>
      <c r="K526" s="8"/>
    </row>
    <row r="527" spans="1:11" x14ac:dyDescent="0.25">
      <c r="A527" s="7" t="s">
        <v>1806</v>
      </c>
      <c r="B527" s="8" t="s">
        <v>1807</v>
      </c>
      <c r="C527" s="8" t="s">
        <v>17</v>
      </c>
      <c r="D527" s="8" t="s">
        <v>1803</v>
      </c>
      <c r="F527" s="28" t="str">
        <f>IF(CLIENTE[[#This Row],[RUC]]="No","Solo Boleta",IF(CLIENTE[[#This Row],[RUC]]="","Ingrese N° de RUC",VLOOKUP(CLIENTE[[#This Row],[RUC]],RUCS[],2,FALSE)))</f>
        <v>Ingrese N° de RUC</v>
      </c>
      <c r="G527" s="7"/>
      <c r="H527" s="26"/>
      <c r="I527" s="25"/>
      <c r="J527" s="8" t="s">
        <v>1990</v>
      </c>
      <c r="K527" s="8"/>
    </row>
    <row r="528" spans="1:11" x14ac:dyDescent="0.25">
      <c r="A528" s="9" t="s">
        <v>1808</v>
      </c>
      <c r="B528" s="8" t="s">
        <v>1809</v>
      </c>
      <c r="C528" s="8" t="s">
        <v>17</v>
      </c>
      <c r="D528" s="8" t="s">
        <v>704</v>
      </c>
      <c r="F528" s="28" t="str">
        <f>IF(CLIENTE[[#This Row],[RUC]]="No","Solo Boleta",IF(CLIENTE[[#This Row],[RUC]]="","Ingrese N° de RUC",VLOOKUP(CLIENTE[[#This Row],[RUC]],RUCS[],2,FALSE)))</f>
        <v>Ingrese N° de RUC</v>
      </c>
      <c r="G528" s="7" t="s">
        <v>22</v>
      </c>
      <c r="H528" s="26" t="s">
        <v>77</v>
      </c>
      <c r="I528" s="25">
        <v>50</v>
      </c>
      <c r="J528" s="8" t="s">
        <v>1990</v>
      </c>
      <c r="K528" s="8" t="s">
        <v>1889</v>
      </c>
    </row>
    <row r="529" spans="1:11" x14ac:dyDescent="0.25">
      <c r="A529" s="86" t="s">
        <v>1810</v>
      </c>
      <c r="B529" s="8" t="s">
        <v>1811</v>
      </c>
      <c r="C529" s="8" t="s">
        <v>17</v>
      </c>
      <c r="D529" s="8" t="s">
        <v>703</v>
      </c>
      <c r="F529" s="28" t="str">
        <f>IF(CLIENTE[[#This Row],[RUC]]="No","Solo Boleta",IF(CLIENTE[[#This Row],[RUC]]="","Ingrese N° de RUC",VLOOKUP(CLIENTE[[#This Row],[RUC]],RUCS[],2,FALSE)))</f>
        <v>Ingrese N° de RUC</v>
      </c>
      <c r="G529" s="7" t="s">
        <v>26</v>
      </c>
      <c r="H529" s="26" t="s">
        <v>77</v>
      </c>
      <c r="I529" s="25">
        <v>65</v>
      </c>
      <c r="J529" s="8" t="s">
        <v>1990</v>
      </c>
      <c r="K529" s="8"/>
    </row>
    <row r="530" spans="1:11" x14ac:dyDescent="0.25">
      <c r="A530" s="7" t="s">
        <v>1812</v>
      </c>
      <c r="B530" s="8" t="s">
        <v>1813</v>
      </c>
      <c r="C530" s="8" t="s">
        <v>17</v>
      </c>
      <c r="D530" s="8" t="s">
        <v>1118</v>
      </c>
      <c r="F530" s="28" t="str">
        <f>IF(CLIENTE[[#This Row],[RUC]]="No","Solo Boleta",IF(CLIENTE[[#This Row],[RUC]]="","Ingrese N° de RUC",VLOOKUP(CLIENTE[[#This Row],[RUC]],RUCS[],2,FALSE)))</f>
        <v>Ingrese N° de RUC</v>
      </c>
      <c r="G530" s="7"/>
      <c r="H530" s="26"/>
      <c r="I530" s="25"/>
      <c r="J530" s="8" t="s">
        <v>1990</v>
      </c>
      <c r="K530" s="8"/>
    </row>
    <row r="531" spans="1:11" x14ac:dyDescent="0.25">
      <c r="A531" s="7" t="s">
        <v>1814</v>
      </c>
      <c r="B531" s="7" t="s">
        <v>1815</v>
      </c>
      <c r="C531" s="8" t="s">
        <v>17</v>
      </c>
      <c r="D531" s="8" t="s">
        <v>745</v>
      </c>
      <c r="E531" s="7" t="s">
        <v>1523</v>
      </c>
      <c r="F531" s="28" t="str">
        <f>IF(CLIENTE[[#This Row],[RUC]]="No","Solo Boleta",IF(CLIENTE[[#This Row],[RUC]]="","Ingrese N° de RUC",VLOOKUP(CLIENTE[[#This Row],[RUC]],RUCS[],2,FALSE)))</f>
        <v>SERVICIOS DIGITALES S.A.C.</v>
      </c>
      <c r="G531" s="7" t="s">
        <v>31</v>
      </c>
      <c r="H531" s="26" t="s">
        <v>78</v>
      </c>
      <c r="I531" s="25">
        <v>140</v>
      </c>
      <c r="J531" s="8" t="s">
        <v>1990</v>
      </c>
      <c r="K531" s="8"/>
    </row>
    <row r="532" spans="1:11" x14ac:dyDescent="0.25">
      <c r="A532" s="7" t="s">
        <v>1816</v>
      </c>
      <c r="B532" s="8" t="s">
        <v>1817</v>
      </c>
      <c r="C532" s="8" t="s">
        <v>18</v>
      </c>
      <c r="D532" s="8" t="s">
        <v>745</v>
      </c>
      <c r="E532" s="7" t="s">
        <v>1523</v>
      </c>
      <c r="F532" s="28" t="str">
        <f>IF(CLIENTE[[#This Row],[RUC]]="No","Solo Boleta",IF(CLIENTE[[#This Row],[RUC]]="","Ingrese N° de RUC",VLOOKUP(CLIENTE[[#This Row],[RUC]],RUCS[],2,FALSE)))</f>
        <v>SERVICIOS DIGITALES S.A.C.</v>
      </c>
      <c r="G532" s="7" t="s">
        <v>26</v>
      </c>
      <c r="H532" s="26" t="s">
        <v>77</v>
      </c>
      <c r="I532" s="25">
        <v>65</v>
      </c>
      <c r="J532" s="8" t="s">
        <v>1990</v>
      </c>
      <c r="K532" s="8"/>
    </row>
    <row r="533" spans="1:11" x14ac:dyDescent="0.25">
      <c r="A533" s="7" t="s">
        <v>1818</v>
      </c>
      <c r="B533" s="7" t="s">
        <v>1819</v>
      </c>
      <c r="C533" s="8" t="s">
        <v>17</v>
      </c>
      <c r="D533" s="8" t="s">
        <v>1440</v>
      </c>
      <c r="E533" s="7" t="s">
        <v>1523</v>
      </c>
      <c r="F533" s="28" t="str">
        <f>IF(CLIENTE[[#This Row],[RUC]]="No","Solo Boleta",IF(CLIENTE[[#This Row],[RUC]]="","Ingrese N° de RUC",VLOOKUP(CLIENTE[[#This Row],[RUC]],RUCS[],2,FALSE)))</f>
        <v>SERVICIOS DIGITALES S.A.C.</v>
      </c>
      <c r="G533" s="7" t="s">
        <v>25</v>
      </c>
      <c r="H533" s="26" t="s">
        <v>77</v>
      </c>
      <c r="I533" s="25">
        <v>65</v>
      </c>
      <c r="J533" s="8" t="s">
        <v>1990</v>
      </c>
      <c r="K533" s="8"/>
    </row>
    <row r="534" spans="1:11" x14ac:dyDescent="0.25">
      <c r="A534" s="7" t="s">
        <v>1820</v>
      </c>
      <c r="B534" s="8" t="s">
        <v>1821</v>
      </c>
      <c r="C534" s="8" t="s">
        <v>17</v>
      </c>
      <c r="D534" s="8" t="s">
        <v>745</v>
      </c>
      <c r="E534" s="7" t="s">
        <v>1523</v>
      </c>
      <c r="F534" s="28" t="str">
        <f>IF(CLIENTE[[#This Row],[RUC]]="No","Solo Boleta",IF(CLIENTE[[#This Row],[RUC]]="","Ingrese N° de RUC",VLOOKUP(CLIENTE[[#This Row],[RUC]],RUCS[],2,FALSE)))</f>
        <v>SERVICIOS DIGITALES S.A.C.</v>
      </c>
      <c r="G534" s="7" t="s">
        <v>24</v>
      </c>
      <c r="H534" s="26" t="s">
        <v>77</v>
      </c>
      <c r="I534" s="25">
        <v>65</v>
      </c>
      <c r="J534" s="8" t="s">
        <v>1990</v>
      </c>
      <c r="K534" s="8"/>
    </row>
    <row r="535" spans="1:11" x14ac:dyDescent="0.25">
      <c r="A535" s="7" t="s">
        <v>1822</v>
      </c>
      <c r="B535" s="8" t="s">
        <v>1823</v>
      </c>
      <c r="C535" s="8" t="s">
        <v>17</v>
      </c>
      <c r="D535" s="8" t="s">
        <v>1440</v>
      </c>
      <c r="E535" s="7" t="s">
        <v>1523</v>
      </c>
      <c r="F535" s="28" t="str">
        <f>IF(CLIENTE[[#This Row],[RUC]]="No","Solo Boleta",IF(CLIENTE[[#This Row],[RUC]]="","Ingrese N° de RUC",VLOOKUP(CLIENTE[[#This Row],[RUC]],RUCS[],2,FALSE)))</f>
        <v>SERVICIOS DIGITALES S.A.C.</v>
      </c>
      <c r="G535" s="7" t="s">
        <v>23</v>
      </c>
      <c r="H535" s="26" t="s">
        <v>77</v>
      </c>
      <c r="I535" s="25">
        <v>65</v>
      </c>
      <c r="J535" s="8" t="s">
        <v>1990</v>
      </c>
      <c r="K535" s="8"/>
    </row>
    <row r="536" spans="1:11" x14ac:dyDescent="0.25">
      <c r="A536" s="7" t="s">
        <v>1520</v>
      </c>
      <c r="B536" s="8" t="s">
        <v>1824</v>
      </c>
      <c r="C536" s="8" t="s">
        <v>18</v>
      </c>
      <c r="D536" s="8" t="s">
        <v>733</v>
      </c>
      <c r="E536" s="7" t="s">
        <v>1523</v>
      </c>
      <c r="F536" s="28" t="str">
        <f>IF(CLIENTE[[#This Row],[RUC]]="No","Solo Boleta",IF(CLIENTE[[#This Row],[RUC]]="","Ingrese N° de RUC",VLOOKUP(CLIENTE[[#This Row],[RUC]],RUCS[],2,FALSE)))</f>
        <v>SERVICIOS DIGITALES S.A.C.</v>
      </c>
      <c r="G536" s="7" t="s">
        <v>40</v>
      </c>
      <c r="H536" s="26" t="s">
        <v>80</v>
      </c>
      <c r="I536" s="25">
        <v>95</v>
      </c>
      <c r="J536" s="8" t="s">
        <v>1990</v>
      </c>
      <c r="K536" s="8"/>
    </row>
    <row r="537" spans="1:11" x14ac:dyDescent="0.25">
      <c r="A537" s="7" t="s">
        <v>1825</v>
      </c>
      <c r="B537" s="8" t="s">
        <v>1826</v>
      </c>
      <c r="C537" s="8" t="s">
        <v>17</v>
      </c>
      <c r="D537" s="8" t="s">
        <v>1184</v>
      </c>
      <c r="E537" s="7" t="s">
        <v>1523</v>
      </c>
      <c r="F537" s="28" t="str">
        <f>IF(CLIENTE[[#This Row],[RUC]]="No","Solo Boleta",IF(CLIENTE[[#This Row],[RUC]]="","Ingrese N° de RUC",VLOOKUP(CLIENTE[[#This Row],[RUC]],RUCS[],2,FALSE)))</f>
        <v>SERVICIOS DIGITALES S.A.C.</v>
      </c>
      <c r="G537" s="7" t="s">
        <v>21</v>
      </c>
      <c r="H537" s="26" t="s">
        <v>77</v>
      </c>
      <c r="I537" s="25">
        <v>65</v>
      </c>
      <c r="J537" s="8" t="s">
        <v>1990</v>
      </c>
      <c r="K537" s="8"/>
    </row>
    <row r="538" spans="1:11" x14ac:dyDescent="0.25">
      <c r="A538" s="7" t="s">
        <v>1827</v>
      </c>
      <c r="B538" s="8" t="s">
        <v>1828</v>
      </c>
      <c r="C538" s="8" t="s">
        <v>17</v>
      </c>
      <c r="D538" s="8" t="s">
        <v>1562</v>
      </c>
      <c r="E538" s="7" t="s">
        <v>1523</v>
      </c>
      <c r="F538" s="28" t="str">
        <f>IF(CLIENTE[[#This Row],[RUC]]="No","Solo Boleta",IF(CLIENTE[[#This Row],[RUC]]="","Ingrese N° de RUC",VLOOKUP(CLIENTE[[#This Row],[RUC]],RUCS[],2,FALSE)))</f>
        <v>SERVICIOS DIGITALES S.A.C.</v>
      </c>
      <c r="G538" s="7" t="s">
        <v>22</v>
      </c>
      <c r="H538" s="26" t="s">
        <v>77</v>
      </c>
      <c r="I538" s="25">
        <v>65</v>
      </c>
      <c r="J538" s="8" t="s">
        <v>1990</v>
      </c>
      <c r="K538" s="8"/>
    </row>
    <row r="539" spans="1:11" x14ac:dyDescent="0.25">
      <c r="A539" s="7" t="s">
        <v>1829</v>
      </c>
      <c r="B539" s="8" t="s">
        <v>1830</v>
      </c>
      <c r="C539" s="8" t="s">
        <v>18</v>
      </c>
      <c r="D539" s="8" t="s">
        <v>1562</v>
      </c>
      <c r="E539" s="7" t="s">
        <v>1523</v>
      </c>
      <c r="F539" s="28" t="str">
        <f>IF(CLIENTE[[#This Row],[RUC]]="No","Solo Boleta",IF(CLIENTE[[#This Row],[RUC]]="","Ingrese N° de RUC",VLOOKUP(CLIENTE[[#This Row],[RUC]],RUCS[],2,FALSE)))</f>
        <v>SERVICIOS DIGITALES S.A.C.</v>
      </c>
      <c r="G539" s="7" t="s">
        <v>20</v>
      </c>
      <c r="H539" s="26" t="s">
        <v>78</v>
      </c>
      <c r="I539" s="25">
        <v>140</v>
      </c>
      <c r="J539" s="8" t="s">
        <v>1990</v>
      </c>
      <c r="K539" s="8"/>
    </row>
    <row r="540" spans="1:11" x14ac:dyDescent="0.25">
      <c r="A540" s="7" t="s">
        <v>1831</v>
      </c>
      <c r="B540" s="7" t="s">
        <v>1832</v>
      </c>
      <c r="C540" s="8" t="s">
        <v>17</v>
      </c>
      <c r="D540" s="8" t="s">
        <v>1562</v>
      </c>
      <c r="E540" s="7" t="s">
        <v>1523</v>
      </c>
      <c r="F540" s="28" t="str">
        <f>IF(CLIENTE[[#This Row],[RUC]]="No","Solo Boleta",IF(CLIENTE[[#This Row],[RUC]]="","Ingrese N° de RUC",VLOOKUP(CLIENTE[[#This Row],[RUC]],RUCS[],2,FALSE)))</f>
        <v>SERVICIOS DIGITALES S.A.C.</v>
      </c>
      <c r="G540" s="7" t="s">
        <v>30</v>
      </c>
      <c r="H540" s="26" t="s">
        <v>78</v>
      </c>
      <c r="I540" s="25">
        <v>140</v>
      </c>
      <c r="J540" s="8" t="s">
        <v>1990</v>
      </c>
      <c r="K540" s="8"/>
    </row>
    <row r="541" spans="1:11" ht="14.25" customHeight="1" x14ac:dyDescent="0.25">
      <c r="A541" s="7" t="s">
        <v>1833</v>
      </c>
      <c r="B541" s="8" t="s">
        <v>1834</v>
      </c>
      <c r="C541" s="8" t="s">
        <v>17</v>
      </c>
      <c r="D541" s="8" t="s">
        <v>733</v>
      </c>
      <c r="E541" s="7" t="s">
        <v>1523</v>
      </c>
      <c r="F541" s="28" t="str">
        <f>IF(CLIENTE[[#This Row],[RUC]]="No","Solo Boleta",IF(CLIENTE[[#This Row],[RUC]]="","Ingrese N° de RUC",VLOOKUP(CLIENTE[[#This Row],[RUC]],RUCS[],2,FALSE)))</f>
        <v>SERVICIOS DIGITALES S.A.C.</v>
      </c>
      <c r="G541" s="7" t="s">
        <v>22</v>
      </c>
      <c r="H541" s="26" t="s">
        <v>77</v>
      </c>
      <c r="I541" s="25">
        <v>65</v>
      </c>
      <c r="J541" s="8" t="s">
        <v>1990</v>
      </c>
      <c r="K541" s="8"/>
    </row>
    <row r="542" spans="1:11" ht="15" customHeight="1" x14ac:dyDescent="0.25">
      <c r="A542" s="7" t="s">
        <v>1836</v>
      </c>
      <c r="B542" s="8" t="s">
        <v>1837</v>
      </c>
      <c r="C542" s="8" t="s">
        <v>18</v>
      </c>
      <c r="D542" s="8" t="s">
        <v>1838</v>
      </c>
      <c r="E542" s="7" t="s">
        <v>923</v>
      </c>
      <c r="F542" s="28" t="str">
        <f>IF(CLIENTE[[#This Row],[RUC]]="No","Solo Boleta",IF(CLIENTE[[#This Row],[RUC]]="","Ingrese N° de RUC",VLOOKUP(CLIENTE[[#This Row],[RUC]],RUCS[],2,FALSE)))</f>
        <v>WAN JIA MINING PERU S.A.C.</v>
      </c>
      <c r="G542" s="7" t="s">
        <v>32</v>
      </c>
      <c r="H542" s="26" t="s">
        <v>79</v>
      </c>
      <c r="I542" s="25">
        <v>105</v>
      </c>
      <c r="J542" s="8" t="s">
        <v>1990</v>
      </c>
      <c r="K542" s="8"/>
    </row>
    <row r="543" spans="1:11" ht="14.25" customHeight="1" x14ac:dyDescent="0.25">
      <c r="A543" s="86" t="s">
        <v>1839</v>
      </c>
      <c r="B543" s="8" t="s">
        <v>1840</v>
      </c>
      <c r="C543" s="8" t="s">
        <v>17</v>
      </c>
      <c r="D543" s="8" t="s">
        <v>703</v>
      </c>
      <c r="E543" s="7" t="s">
        <v>1841</v>
      </c>
      <c r="F543" s="28" t="str">
        <f>IF(CLIENTE[[#This Row],[RUC]]="No","Solo Boleta",IF(CLIENTE[[#This Row],[RUC]]="","Ingrese N° de RUC",VLOOKUP(CLIENTE[[#This Row],[RUC]],RUCS[],2,FALSE)))</f>
        <v>Agro Rural</v>
      </c>
      <c r="G543" s="7" t="s">
        <v>25</v>
      </c>
      <c r="H543" s="26" t="s">
        <v>77</v>
      </c>
      <c r="I543" s="25">
        <v>70</v>
      </c>
      <c r="J543" s="8" t="s">
        <v>1990</v>
      </c>
      <c r="K543" s="8"/>
    </row>
    <row r="544" spans="1:11" ht="15" customHeight="1" x14ac:dyDescent="0.25">
      <c r="A544" s="86" t="s">
        <v>1842</v>
      </c>
      <c r="B544" s="8" t="s">
        <v>1843</v>
      </c>
      <c r="C544" s="8" t="s">
        <v>18</v>
      </c>
      <c r="D544" s="8" t="s">
        <v>733</v>
      </c>
      <c r="E544" s="7" t="s">
        <v>1523</v>
      </c>
      <c r="F544" s="28" t="str">
        <f>IF(CLIENTE[[#This Row],[RUC]]="No","Solo Boleta",IF(CLIENTE[[#This Row],[RUC]]="","Ingrese N° de RUC",VLOOKUP(CLIENTE[[#This Row],[RUC]],RUCS[],2,FALSE)))</f>
        <v>SERVICIOS DIGITALES S.A.C.</v>
      </c>
      <c r="G544" s="7" t="s">
        <v>22</v>
      </c>
      <c r="H544" s="26" t="s">
        <v>77</v>
      </c>
      <c r="I544" s="25">
        <v>65</v>
      </c>
      <c r="J544" s="8" t="s">
        <v>1990</v>
      </c>
      <c r="K544" s="8"/>
    </row>
    <row r="545" spans="1:11" ht="15" customHeight="1" x14ac:dyDescent="0.25">
      <c r="A545" s="9" t="s">
        <v>1844</v>
      </c>
      <c r="B545" s="8" t="s">
        <v>1845</v>
      </c>
      <c r="C545" s="8" t="s">
        <v>17</v>
      </c>
      <c r="D545" s="8" t="s">
        <v>703</v>
      </c>
      <c r="E545" s="87" t="s">
        <v>948</v>
      </c>
      <c r="F545" s="28" t="str">
        <f>IF(CLIENTE[[#This Row],[RUC]]="No","Solo Boleta",IF(CLIENTE[[#This Row],[RUC]]="","Ingrese N° de RUC",VLOOKUP(CLIENTE[[#This Row],[RUC]],RUCS[],2,FALSE)))</f>
        <v>CAMPOSOL S.A.</v>
      </c>
      <c r="G545" s="7" t="s">
        <v>25</v>
      </c>
      <c r="H545" s="26" t="s">
        <v>77</v>
      </c>
      <c r="I545" s="25">
        <v>60</v>
      </c>
      <c r="J545" s="8" t="s">
        <v>1990</v>
      </c>
      <c r="K545" s="8"/>
    </row>
    <row r="546" spans="1:11" ht="15" customHeight="1" x14ac:dyDescent="0.25">
      <c r="A546" s="9" t="s">
        <v>1846</v>
      </c>
      <c r="B546" s="8" t="s">
        <v>1847</v>
      </c>
      <c r="C546" s="8" t="s">
        <v>17</v>
      </c>
      <c r="D546" s="8" t="s">
        <v>703</v>
      </c>
      <c r="E546" s="87" t="s">
        <v>948</v>
      </c>
      <c r="F546" s="28" t="str">
        <f>IF(CLIENTE[[#This Row],[RUC]]="No","Solo Boleta",IF(CLIENTE[[#This Row],[RUC]]="","Ingrese N° de RUC",VLOOKUP(CLIENTE[[#This Row],[RUC]],RUCS[],2,FALSE)))</f>
        <v>CAMPOSOL S.A.</v>
      </c>
      <c r="G546" s="7" t="s">
        <v>23</v>
      </c>
      <c r="H546" s="26" t="s">
        <v>77</v>
      </c>
      <c r="I546" s="25">
        <v>60</v>
      </c>
      <c r="J546" s="8" t="s">
        <v>1990</v>
      </c>
      <c r="K546" s="8"/>
    </row>
    <row r="547" spans="1:11" ht="15" customHeight="1" x14ac:dyDescent="0.25">
      <c r="A547" s="7" t="s">
        <v>1848</v>
      </c>
      <c r="B547" s="8" t="s">
        <v>1849</v>
      </c>
      <c r="C547" s="8" t="s">
        <v>17</v>
      </c>
      <c r="D547" s="8" t="s">
        <v>683</v>
      </c>
      <c r="E547" s="7" t="s">
        <v>1850</v>
      </c>
      <c r="F547" s="28" t="str">
        <f>IF(CLIENTE[[#This Row],[RUC]]="No","Solo Boleta",IF(CLIENTE[[#This Row],[RUC]]="","Ingrese N° de RUC",VLOOKUP(CLIENTE[[#This Row],[RUC]],RUCS[],2,FALSE)))</f>
        <v>TECNOLOGIA DE MATERIALES S.A.</v>
      </c>
      <c r="G547" s="7" t="s">
        <v>22</v>
      </c>
      <c r="H547" s="26" t="s">
        <v>77</v>
      </c>
      <c r="I547" s="25">
        <v>60</v>
      </c>
      <c r="J547" s="8" t="s">
        <v>1990</v>
      </c>
      <c r="K547" s="8"/>
    </row>
    <row r="548" spans="1:11" ht="15" customHeight="1" x14ac:dyDescent="0.25">
      <c r="A548" s="7" t="s">
        <v>1851</v>
      </c>
      <c r="B548" s="8" t="s">
        <v>1852</v>
      </c>
      <c r="C548" s="8" t="s">
        <v>17</v>
      </c>
      <c r="D548" s="8" t="s">
        <v>809</v>
      </c>
      <c r="E548" s="7" t="s">
        <v>1850</v>
      </c>
      <c r="F548" s="28" t="str">
        <f>IF(CLIENTE[[#This Row],[RUC]]="No","Solo Boleta",IF(CLIENTE[[#This Row],[RUC]]="","Ingrese N° de RUC",VLOOKUP(CLIENTE[[#This Row],[RUC]],RUCS[],2,FALSE)))</f>
        <v>TECNOLOGIA DE MATERIALES S.A.</v>
      </c>
      <c r="G548" s="7" t="s">
        <v>23</v>
      </c>
      <c r="H548" s="26" t="s">
        <v>77</v>
      </c>
      <c r="I548" s="25">
        <v>60</v>
      </c>
      <c r="J548" s="8" t="s">
        <v>1990</v>
      </c>
      <c r="K548" s="8"/>
    </row>
    <row r="549" spans="1:11" ht="15" customHeight="1" x14ac:dyDescent="0.25">
      <c r="A549" s="7" t="s">
        <v>1853</v>
      </c>
      <c r="B549" s="8" t="s">
        <v>1854</v>
      </c>
      <c r="C549" s="8" t="s">
        <v>17</v>
      </c>
      <c r="D549" s="8" t="s">
        <v>683</v>
      </c>
      <c r="F549" s="28" t="str">
        <f>IF(CLIENTE[[#This Row],[RUC]]="No","Solo Boleta",IF(CLIENTE[[#This Row],[RUC]]="","Ingrese N° de RUC",VLOOKUP(CLIENTE[[#This Row],[RUC]],RUCS[],2,FALSE)))</f>
        <v>Ingrese N° de RUC</v>
      </c>
      <c r="G549" s="7" t="s">
        <v>32</v>
      </c>
      <c r="H549" s="26" t="s">
        <v>77</v>
      </c>
      <c r="I549" s="25">
        <v>80</v>
      </c>
      <c r="J549" s="8" t="s">
        <v>1990</v>
      </c>
      <c r="K549" s="8"/>
    </row>
    <row r="550" spans="1:11" ht="15" customHeight="1" x14ac:dyDescent="0.25">
      <c r="A550" s="7" t="s">
        <v>1855</v>
      </c>
      <c r="B550" s="8" t="s">
        <v>1856</v>
      </c>
      <c r="C550" s="8" t="s">
        <v>17</v>
      </c>
      <c r="D550" s="8" t="s">
        <v>683</v>
      </c>
      <c r="E550" s="7" t="s">
        <v>1857</v>
      </c>
      <c r="F550" s="28" t="str">
        <f>IF(CLIENTE[[#This Row],[RUC]]="No","Solo Boleta",IF(CLIENTE[[#This Row],[RUC]]="","Ingrese N° de RUC",VLOOKUP(CLIENTE[[#This Row],[RUC]],RUCS[],2,FALSE)))</f>
        <v>INTERNATIONAL PROJECT CONSULTORING ASSOCIATES S.A.</v>
      </c>
      <c r="G550" s="7" t="s">
        <v>48</v>
      </c>
      <c r="H550" s="26" t="s">
        <v>77</v>
      </c>
      <c r="I550" s="25" t="s">
        <v>1890</v>
      </c>
      <c r="J550" s="8" t="s">
        <v>1990</v>
      </c>
      <c r="K550" s="8"/>
    </row>
    <row r="551" spans="1:11" ht="15" customHeight="1" x14ac:dyDescent="0.25">
      <c r="A551" s="7" t="s">
        <v>1858</v>
      </c>
      <c r="B551" s="8" t="s">
        <v>1859</v>
      </c>
      <c r="C551" s="8" t="s">
        <v>17</v>
      </c>
      <c r="D551" s="8" t="s">
        <v>683</v>
      </c>
      <c r="F551" s="28" t="str">
        <f>IF(CLIENTE[[#This Row],[RUC]]="No","Solo Boleta",IF(CLIENTE[[#This Row],[RUC]]="","Ingrese N° de RUC",VLOOKUP(CLIENTE[[#This Row],[RUC]],RUCS[],2,FALSE)))</f>
        <v>Ingrese N° de RUC</v>
      </c>
      <c r="G551" s="7" t="s">
        <v>25</v>
      </c>
      <c r="H551" s="26" t="s">
        <v>77</v>
      </c>
      <c r="I551" s="25">
        <v>80</v>
      </c>
      <c r="J551" s="8" t="s">
        <v>1990</v>
      </c>
      <c r="K551" s="8"/>
    </row>
    <row r="552" spans="1:11" ht="15" customHeight="1" x14ac:dyDescent="0.25">
      <c r="A552" s="7" t="s">
        <v>1786</v>
      </c>
      <c r="B552" s="8" t="s">
        <v>1860</v>
      </c>
      <c r="C552" s="8" t="s">
        <v>17</v>
      </c>
      <c r="D552" s="8" t="s">
        <v>703</v>
      </c>
      <c r="F552" s="28" t="str">
        <f>IF(CLIENTE[[#This Row],[RUC]]="No","Solo Boleta",IF(CLIENTE[[#This Row],[RUC]]="","Ingrese N° de RUC",VLOOKUP(CLIENTE[[#This Row],[RUC]],RUCS[],2,FALSE)))</f>
        <v>Ingrese N° de RUC</v>
      </c>
      <c r="G552" s="7" t="s">
        <v>24</v>
      </c>
      <c r="H552" s="26" t="s">
        <v>77</v>
      </c>
      <c r="I552" s="25">
        <v>80</v>
      </c>
      <c r="J552" s="8" t="s">
        <v>1990</v>
      </c>
      <c r="K552" s="8"/>
    </row>
    <row r="553" spans="1:11" ht="13.5" customHeight="1" x14ac:dyDescent="0.25">
      <c r="A553" s="7" t="s">
        <v>1861</v>
      </c>
      <c r="B553" s="8" t="s">
        <v>1862</v>
      </c>
      <c r="C553" s="8" t="s">
        <v>18</v>
      </c>
      <c r="D553" s="8" t="s">
        <v>745</v>
      </c>
      <c r="F553" s="28" t="str">
        <f>IF(CLIENTE[[#This Row],[RUC]]="No","Solo Boleta",IF(CLIENTE[[#This Row],[RUC]]="","Ingrese N° de RUC",VLOOKUP(CLIENTE[[#This Row],[RUC]],RUCS[],2,FALSE)))</f>
        <v>Ingrese N° de RUC</v>
      </c>
      <c r="G553" s="7"/>
      <c r="H553" s="26"/>
      <c r="I553" s="25"/>
      <c r="J553" s="8" t="s">
        <v>1990</v>
      </c>
      <c r="K553" s="8"/>
    </row>
    <row r="554" spans="1:11" ht="15" customHeight="1" x14ac:dyDescent="0.25">
      <c r="A554" s="7" t="s">
        <v>1863</v>
      </c>
      <c r="B554" s="8" t="s">
        <v>1864</v>
      </c>
      <c r="C554" s="8" t="s">
        <v>17</v>
      </c>
      <c r="D554" s="8" t="s">
        <v>1865</v>
      </c>
      <c r="F554" s="28" t="str">
        <f>IF(CLIENTE[[#This Row],[RUC]]="No","Solo Boleta",IF(CLIENTE[[#This Row],[RUC]]="","Ingrese N° de RUC",VLOOKUP(CLIENTE[[#This Row],[RUC]],RUCS[],2,FALSE)))</f>
        <v>Ingrese N° de RUC</v>
      </c>
      <c r="G554" s="7" t="s">
        <v>1891</v>
      </c>
      <c r="H554" s="26" t="s">
        <v>79</v>
      </c>
      <c r="I554" s="25">
        <v>60</v>
      </c>
      <c r="J554" s="8" t="s">
        <v>1990</v>
      </c>
      <c r="K554" s="8" t="s">
        <v>1887</v>
      </c>
    </row>
    <row r="555" spans="1:11" ht="15" customHeight="1" x14ac:dyDescent="0.25">
      <c r="A555" s="7" t="s">
        <v>1866</v>
      </c>
      <c r="B555" s="8" t="s">
        <v>1867</v>
      </c>
      <c r="C555" s="8" t="s">
        <v>17</v>
      </c>
      <c r="D555" s="8" t="s">
        <v>683</v>
      </c>
      <c r="E555" s="7" t="s">
        <v>834</v>
      </c>
      <c r="F555" s="28" t="str">
        <f>IF(CLIENTE[[#This Row],[RUC]]="No","Solo Boleta",IF(CLIENTE[[#This Row],[RUC]]="","Ingrese N° de RUC",VLOOKUP(CLIENTE[[#This Row],[RUC]],RUCS[],2,FALSE)))</f>
        <v>INSTITUTO GEOFISICO DEL PERU</v>
      </c>
      <c r="G555" s="7" t="s">
        <v>1892</v>
      </c>
      <c r="H555" s="26" t="s">
        <v>77</v>
      </c>
      <c r="I555" s="25" t="s">
        <v>1625</v>
      </c>
      <c r="J555" s="8" t="s">
        <v>1990</v>
      </c>
      <c r="K555" s="8"/>
    </row>
    <row r="556" spans="1:11" ht="14.25" customHeight="1" x14ac:dyDescent="0.25">
      <c r="A556" s="7" t="s">
        <v>1868</v>
      </c>
      <c r="B556" s="8" t="s">
        <v>1869</v>
      </c>
      <c r="C556" s="8" t="s">
        <v>17</v>
      </c>
      <c r="D556" s="8" t="s">
        <v>683</v>
      </c>
      <c r="E556" s="7" t="s">
        <v>1870</v>
      </c>
      <c r="F556" s="28" t="str">
        <f>IF(CLIENTE[[#This Row],[RUC]]="No","Solo Boleta",IF(CLIENTE[[#This Row],[RUC]]="","Ingrese N° de RUC",VLOOKUP(CLIENTE[[#This Row],[RUC]],RUCS[],2,FALSE)))</f>
        <v>CRP MEDIOS Y ENTRETENIMIENTO S.A.C.</v>
      </c>
      <c r="G556" s="7" t="s">
        <v>1886</v>
      </c>
      <c r="H556" s="26" t="s">
        <v>77</v>
      </c>
      <c r="I556" s="25" t="s">
        <v>1893</v>
      </c>
      <c r="J556" s="8" t="s">
        <v>1990</v>
      </c>
      <c r="K556" s="8"/>
    </row>
    <row r="557" spans="1:11" ht="12.75" customHeight="1" x14ac:dyDescent="0.25">
      <c r="A557" s="7" t="s">
        <v>1871</v>
      </c>
      <c r="B557" s="8" t="s">
        <v>1872</v>
      </c>
      <c r="C557" s="8" t="s">
        <v>17</v>
      </c>
      <c r="D557" s="8" t="s">
        <v>683</v>
      </c>
      <c r="F557" s="28" t="str">
        <f>IF(CLIENTE[[#This Row],[RUC]]="No","Solo Boleta",IF(CLIENTE[[#This Row],[RUC]]="","Ingrese N° de RUC",VLOOKUP(CLIENTE[[#This Row],[RUC]],RUCS[],2,FALSE)))</f>
        <v>Ingrese N° de RUC</v>
      </c>
      <c r="G557" s="7"/>
      <c r="H557" s="26"/>
      <c r="I557" s="25"/>
      <c r="J557" s="8" t="s">
        <v>1990</v>
      </c>
      <c r="K557" s="8"/>
    </row>
    <row r="558" spans="1:11" ht="15" customHeight="1" x14ac:dyDescent="0.25">
      <c r="A558" s="7" t="s">
        <v>1873</v>
      </c>
      <c r="B558" s="8" t="s">
        <v>1874</v>
      </c>
      <c r="C558" s="8" t="s">
        <v>17</v>
      </c>
      <c r="D558" s="8" t="s">
        <v>683</v>
      </c>
      <c r="E558" s="7" t="s">
        <v>1326</v>
      </c>
      <c r="F558" s="28" t="str">
        <f>IF(CLIENTE[[#This Row],[RUC]]="No","Solo Boleta",IF(CLIENTE[[#This Row],[RUC]]="","Ingrese N° de RUC",VLOOKUP(CLIENTE[[#This Row],[RUC]],RUCS[],2,FALSE)))</f>
        <v>INTERAMERICANA TRUJILLO S.A.</v>
      </c>
      <c r="G558" s="7"/>
      <c r="H558" s="26"/>
      <c r="I558" s="25"/>
      <c r="J558" s="8" t="s">
        <v>1990</v>
      </c>
      <c r="K558" s="8"/>
    </row>
    <row r="559" spans="1:11" ht="14.25" customHeight="1" x14ac:dyDescent="0.25">
      <c r="A559" s="7" t="s">
        <v>1875</v>
      </c>
      <c r="B559" s="8" t="s">
        <v>1876</v>
      </c>
      <c r="C559" s="8" t="s">
        <v>17</v>
      </c>
      <c r="D559" s="8" t="s">
        <v>1749</v>
      </c>
      <c r="F559" s="28" t="str">
        <f>IF(CLIENTE[[#This Row],[RUC]]="No","Solo Boleta",IF(CLIENTE[[#This Row],[RUC]]="","Ingrese N° de RUC",VLOOKUP(CLIENTE[[#This Row],[RUC]],RUCS[],2,FALSE)))</f>
        <v>Ingrese N° de RUC</v>
      </c>
      <c r="G559" s="7" t="s">
        <v>23</v>
      </c>
      <c r="H559" s="26" t="s">
        <v>77</v>
      </c>
      <c r="I559" s="25">
        <v>60</v>
      </c>
      <c r="J559" s="8" t="s">
        <v>1990</v>
      </c>
      <c r="K559" s="8"/>
    </row>
    <row r="560" spans="1:11" ht="15" customHeight="1" x14ac:dyDescent="0.25">
      <c r="A560" s="7" t="s">
        <v>1877</v>
      </c>
      <c r="B560" s="8" t="s">
        <v>1878</v>
      </c>
      <c r="C560" s="8" t="s">
        <v>18</v>
      </c>
      <c r="D560" s="8" t="s">
        <v>784</v>
      </c>
      <c r="E560" s="7" t="s">
        <v>1467</v>
      </c>
      <c r="F560" s="28" t="str">
        <f>IF(CLIENTE[[#This Row],[RUC]]="No","Solo Boleta",IF(CLIENTE[[#This Row],[RUC]]="","Ingrese N° de RUC",VLOOKUP(CLIENTE[[#This Row],[RUC]],RUCS[],2,FALSE)))</f>
        <v>HORTUS S. A.</v>
      </c>
      <c r="G560" s="7" t="s">
        <v>28</v>
      </c>
      <c r="H560" s="26" t="s">
        <v>77</v>
      </c>
      <c r="I560" s="25">
        <v>80</v>
      </c>
      <c r="J560" s="7" t="s">
        <v>214</v>
      </c>
      <c r="K560" s="8"/>
    </row>
    <row r="561" spans="1:11" ht="15" customHeight="1" x14ac:dyDescent="0.25">
      <c r="A561" s="7" t="s">
        <v>1879</v>
      </c>
      <c r="B561" s="89" t="s">
        <v>1880</v>
      </c>
      <c r="C561" s="8" t="s">
        <v>17</v>
      </c>
      <c r="D561" s="8" t="s">
        <v>704</v>
      </c>
      <c r="F561" s="28" t="str">
        <f>IF(CLIENTE[[#This Row],[RUC]]="No","Solo Boleta",IF(CLIENTE[[#This Row],[RUC]]="","Ingrese N° de RUC",VLOOKUP(CLIENTE[[#This Row],[RUC]],RUCS[],2,FALSE)))</f>
        <v>Ingrese N° de RUC</v>
      </c>
      <c r="G561" s="7" t="s">
        <v>48</v>
      </c>
      <c r="H561" s="26" t="s">
        <v>77</v>
      </c>
      <c r="I561" s="25">
        <v>95</v>
      </c>
      <c r="J561" s="8" t="s">
        <v>1990</v>
      </c>
      <c r="K561" s="8"/>
    </row>
    <row r="562" spans="1:11" ht="15.75" customHeight="1" x14ac:dyDescent="0.25">
      <c r="A562" s="7" t="s">
        <v>1881</v>
      </c>
      <c r="B562" s="8" t="s">
        <v>1882</v>
      </c>
      <c r="C562" s="8" t="s">
        <v>17</v>
      </c>
      <c r="D562" s="8" t="s">
        <v>683</v>
      </c>
      <c r="E562" s="7" t="s">
        <v>849</v>
      </c>
      <c r="F5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2" s="7" t="s">
        <v>45</v>
      </c>
      <c r="H562" s="26" t="s">
        <v>77</v>
      </c>
      <c r="I562" s="25">
        <v>125</v>
      </c>
      <c r="J562" s="8" t="s">
        <v>1990</v>
      </c>
      <c r="K562" s="8"/>
    </row>
    <row r="563" spans="1:11" ht="15" customHeight="1" x14ac:dyDescent="0.25">
      <c r="A563" s="7" t="s">
        <v>1883</v>
      </c>
      <c r="B563" s="8" t="s">
        <v>1884</v>
      </c>
      <c r="C563" s="8" t="s">
        <v>17</v>
      </c>
      <c r="D563" s="8" t="s">
        <v>1235</v>
      </c>
      <c r="E563" s="7" t="s">
        <v>849</v>
      </c>
      <c r="F5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3" s="7" t="s">
        <v>47</v>
      </c>
      <c r="H563" s="26" t="s">
        <v>77</v>
      </c>
      <c r="I563" s="25">
        <v>90</v>
      </c>
      <c r="J563" s="8" t="s">
        <v>1990</v>
      </c>
      <c r="K563" s="8"/>
    </row>
    <row r="564" spans="1:11" ht="15.75" customHeight="1" x14ac:dyDescent="0.25">
      <c r="A564" s="7" t="s">
        <v>1922</v>
      </c>
      <c r="B564" s="8" t="s">
        <v>1927</v>
      </c>
      <c r="C564" s="8" t="s">
        <v>17</v>
      </c>
      <c r="D564" s="8" t="s">
        <v>703</v>
      </c>
      <c r="F564" s="28" t="str">
        <f>IF(CLIENTE[[#This Row],[RUC]]="No","Solo Boleta",IF(CLIENTE[[#This Row],[RUC]]="","Ingrese N° de RUC",VLOOKUP(CLIENTE[[#This Row],[RUC]],RUCS[],2,FALSE)))</f>
        <v>Ingrese N° de RUC</v>
      </c>
      <c r="G564" s="7"/>
      <c r="H564" s="26"/>
      <c r="I564" s="25"/>
      <c r="J564" s="8" t="s">
        <v>1990</v>
      </c>
      <c r="K564" s="8"/>
    </row>
    <row r="565" spans="1:11" ht="15" customHeight="1" x14ac:dyDescent="0.25">
      <c r="A565" s="7" t="s">
        <v>1786</v>
      </c>
      <c r="B565" s="8" t="s">
        <v>1860</v>
      </c>
      <c r="C565" s="8" t="s">
        <v>17</v>
      </c>
      <c r="D565" s="8" t="s">
        <v>683</v>
      </c>
      <c r="E565" s="7" t="s">
        <v>936</v>
      </c>
      <c r="F565" s="28" t="str">
        <f>IF(CLIENTE[[#This Row],[RUC]]="No","Solo Boleta",IF(CLIENTE[[#This Row],[RUC]]="","Ingrese N° de RUC",VLOOKUP(CLIENTE[[#This Row],[RUC]],RUCS[],2,FALSE)))</f>
        <v>PRECISION PERU S.A.</v>
      </c>
      <c r="G565" s="7" t="s">
        <v>25</v>
      </c>
      <c r="H565" s="26" t="s">
        <v>77</v>
      </c>
      <c r="I565" s="25">
        <v>70</v>
      </c>
      <c r="J565" s="8" t="s">
        <v>1990</v>
      </c>
      <c r="K565" s="8"/>
    </row>
    <row r="566" spans="1:11" ht="17.25" customHeight="1" x14ac:dyDescent="0.25">
      <c r="A566" s="7" t="s">
        <v>1923</v>
      </c>
      <c r="B566" s="8" t="s">
        <v>1928</v>
      </c>
      <c r="C566" s="8" t="s">
        <v>17</v>
      </c>
      <c r="D566" s="8" t="s">
        <v>1929</v>
      </c>
      <c r="F566" s="28" t="str">
        <f>IF(CLIENTE[[#This Row],[RUC]]="No","Solo Boleta",IF(CLIENTE[[#This Row],[RUC]]="","Ingrese N° de RUC",VLOOKUP(CLIENTE[[#This Row],[RUC]],RUCS[],2,FALSE)))</f>
        <v>Ingrese N° de RUC</v>
      </c>
      <c r="G566" s="7"/>
      <c r="H566" s="26"/>
      <c r="I566" s="25"/>
      <c r="J566" s="8" t="s">
        <v>1990</v>
      </c>
      <c r="K566" s="8"/>
    </row>
    <row r="567" spans="1:11" ht="15" customHeight="1" x14ac:dyDescent="0.25">
      <c r="A567" s="7" t="s">
        <v>1924</v>
      </c>
      <c r="B567" s="8" t="s">
        <v>1930</v>
      </c>
      <c r="C567" s="8" t="s">
        <v>18</v>
      </c>
      <c r="D567" s="8" t="s">
        <v>1931</v>
      </c>
      <c r="E567" s="7" t="s">
        <v>1932</v>
      </c>
      <c r="F567" s="28" t="str">
        <f>IF(CLIENTE[[#This Row],[RUC]]="No","Solo Boleta",IF(CLIENTE[[#This Row],[RUC]]="","Ingrese N° de RUC",VLOOKUP(CLIENTE[[#This Row],[RUC]],RUCS[],2,FALSE)))</f>
        <v>PERU LLAMA TREK E.I.R.L.</v>
      </c>
      <c r="G567" s="7" t="s">
        <v>20</v>
      </c>
      <c r="H567" s="26" t="s">
        <v>78</v>
      </c>
      <c r="I567" s="25" t="s">
        <v>1935</v>
      </c>
      <c r="J567" s="8" t="s">
        <v>1990</v>
      </c>
      <c r="K567" s="8"/>
    </row>
    <row r="568" spans="1:11" ht="15.75" customHeight="1" x14ac:dyDescent="0.25">
      <c r="A568" s="7" t="s">
        <v>1925</v>
      </c>
      <c r="B568" s="8" t="s">
        <v>1933</v>
      </c>
      <c r="C568" s="8" t="s">
        <v>17</v>
      </c>
      <c r="D568" s="8" t="s">
        <v>745</v>
      </c>
      <c r="E568" s="7" t="s">
        <v>1932</v>
      </c>
      <c r="F568" s="28" t="str">
        <f>IF(CLIENTE[[#This Row],[RUC]]="No","Solo Boleta",IF(CLIENTE[[#This Row],[RUC]]="","Ingrese N° de RUC",VLOOKUP(CLIENTE[[#This Row],[RUC]],RUCS[],2,FALSE)))</f>
        <v>PERU LLAMA TREK E.I.R.L.</v>
      </c>
      <c r="G568" s="7" t="s">
        <v>28</v>
      </c>
      <c r="H568" s="26" t="s">
        <v>77</v>
      </c>
      <c r="I568" s="25" t="s">
        <v>1936</v>
      </c>
      <c r="J568" s="8" t="s">
        <v>1990</v>
      </c>
      <c r="K568" s="8"/>
    </row>
    <row r="569" spans="1:11" ht="16.5" customHeight="1" x14ac:dyDescent="0.25">
      <c r="A569" s="7" t="s">
        <v>1926</v>
      </c>
      <c r="B569" s="8" t="s">
        <v>1934</v>
      </c>
      <c r="C569" s="8" t="s">
        <v>17</v>
      </c>
      <c r="D569" s="8" t="s">
        <v>745</v>
      </c>
      <c r="E569" s="7" t="s">
        <v>1932</v>
      </c>
      <c r="F569" s="28" t="str">
        <f>IF(CLIENTE[[#This Row],[RUC]]="No","Solo Boleta",IF(CLIENTE[[#This Row],[RUC]]="","Ingrese N° de RUC",VLOOKUP(CLIENTE[[#This Row],[RUC]],RUCS[],2,FALSE)))</f>
        <v>PERU LLAMA TREK E.I.R.L.</v>
      </c>
      <c r="G569" s="7" t="s">
        <v>22</v>
      </c>
      <c r="H569" s="26" t="s">
        <v>77</v>
      </c>
      <c r="I569" s="25" t="s">
        <v>1893</v>
      </c>
      <c r="J569" s="8" t="s">
        <v>1991</v>
      </c>
      <c r="K569" s="8"/>
    </row>
    <row r="570" spans="1:11" ht="15.75" customHeight="1" x14ac:dyDescent="0.25">
      <c r="A570" s="7" t="s">
        <v>1942</v>
      </c>
      <c r="B570" s="8" t="s">
        <v>1943</v>
      </c>
      <c r="C570" s="8" t="s">
        <v>17</v>
      </c>
      <c r="D570" s="8" t="s">
        <v>683</v>
      </c>
      <c r="E570" s="7" t="s">
        <v>1944</v>
      </c>
      <c r="F570" s="28" t="str">
        <f>IF(CLIENTE[[#This Row],[RUC]]="No","Solo Boleta",IF(CLIENTE[[#This Row],[RUC]]="","Ingrese N° de RUC",VLOOKUP(CLIENTE[[#This Row],[RUC]],RUCS[],2,FALSE)))</f>
        <v xml:space="preserve">BANCO DE CREDITO DEL PERU </v>
      </c>
      <c r="G570" s="7" t="s">
        <v>38</v>
      </c>
      <c r="H570" s="26" t="s">
        <v>79</v>
      </c>
      <c r="I570" s="25">
        <v>150</v>
      </c>
      <c r="J570" s="8" t="s">
        <v>1990</v>
      </c>
      <c r="K570" s="8"/>
    </row>
    <row r="571" spans="1:11" ht="14.25" customHeight="1" x14ac:dyDescent="0.25">
      <c r="A571" s="7" t="s">
        <v>1947</v>
      </c>
      <c r="B571" s="8" t="s">
        <v>1948</v>
      </c>
      <c r="C571" s="8" t="s">
        <v>17</v>
      </c>
      <c r="D571" s="8" t="s">
        <v>683</v>
      </c>
      <c r="E571" s="7" t="s">
        <v>1949</v>
      </c>
      <c r="F571" s="28" t="str">
        <f>IF(CLIENTE[[#This Row],[RUC]]="No","Solo Boleta",IF(CLIENTE[[#This Row],[RUC]]="","Ingrese N° de RUC",VLOOKUP(CLIENTE[[#This Row],[RUC]],RUCS[],2,FALSE)))</f>
        <v>JUAN LENG DELGADO S.A.C</v>
      </c>
      <c r="G571" s="7" t="s">
        <v>24</v>
      </c>
      <c r="H571" s="26" t="s">
        <v>77</v>
      </c>
      <c r="I571" s="25">
        <v>60</v>
      </c>
      <c r="J571" s="8" t="s">
        <v>1990</v>
      </c>
      <c r="K571" s="8"/>
    </row>
    <row r="572" spans="1:11" ht="15.75" customHeight="1" x14ac:dyDescent="0.25">
      <c r="A572" s="7" t="s">
        <v>1952</v>
      </c>
      <c r="B572" s="8" t="s">
        <v>1953</v>
      </c>
      <c r="C572" s="8" t="s">
        <v>17</v>
      </c>
      <c r="D572" s="8" t="s">
        <v>703</v>
      </c>
      <c r="F572" s="28" t="str">
        <f>IF(CLIENTE[[#This Row],[RUC]]="No","Solo Boleta",IF(CLIENTE[[#This Row],[RUC]]="","Ingrese N° de RUC",VLOOKUP(CLIENTE[[#This Row],[RUC]],RUCS[],2,FALSE)))</f>
        <v>Ingrese N° de RUC</v>
      </c>
      <c r="G572" s="7" t="s">
        <v>30</v>
      </c>
      <c r="H572" s="26" t="s">
        <v>78</v>
      </c>
      <c r="I572" s="25">
        <v>130</v>
      </c>
      <c r="J572" s="8" t="s">
        <v>1990</v>
      </c>
      <c r="K572" s="8"/>
    </row>
    <row r="573" spans="1:11" ht="15.75" customHeight="1" x14ac:dyDescent="0.25">
      <c r="A573" s="7" t="s">
        <v>1954</v>
      </c>
      <c r="B573" s="8" t="s">
        <v>1955</v>
      </c>
      <c r="C573" s="8" t="s">
        <v>17</v>
      </c>
      <c r="D573" s="8" t="s">
        <v>683</v>
      </c>
      <c r="F573" s="28" t="str">
        <f>IF(CLIENTE[[#This Row],[RUC]]="No","Solo Boleta",IF(CLIENTE[[#This Row],[RUC]]="","Ingrese N° de RUC",VLOOKUP(CLIENTE[[#This Row],[RUC]],RUCS[],2,FALSE)))</f>
        <v>Ingrese N° de RUC</v>
      </c>
      <c r="G573" s="7" t="s">
        <v>48</v>
      </c>
      <c r="H573" s="26" t="s">
        <v>79</v>
      </c>
      <c r="I573" s="25">
        <v>180</v>
      </c>
      <c r="J573" s="8" t="s">
        <v>1990</v>
      </c>
      <c r="K573" s="8"/>
    </row>
    <row r="574" spans="1:11" ht="15" customHeight="1" x14ac:dyDescent="0.25">
      <c r="A574" s="7">
        <v>79305517</v>
      </c>
      <c r="B574" s="8" t="s">
        <v>1956</v>
      </c>
      <c r="C574" s="8" t="s">
        <v>17</v>
      </c>
      <c r="D574" s="8" t="s">
        <v>683</v>
      </c>
      <c r="F574" s="28" t="str">
        <f>IF(CLIENTE[[#This Row],[RUC]]="No","Solo Boleta",IF(CLIENTE[[#This Row],[RUC]]="","Ingrese N° de RUC",VLOOKUP(CLIENTE[[#This Row],[RUC]],RUCS[],2,FALSE)))</f>
        <v>Ingrese N° de RUC</v>
      </c>
      <c r="G574" s="7" t="s">
        <v>24</v>
      </c>
      <c r="H574" s="26" t="s">
        <v>77</v>
      </c>
      <c r="I574" s="25">
        <v>65</v>
      </c>
      <c r="J574" s="8" t="s">
        <v>1990</v>
      </c>
      <c r="K574" s="8"/>
    </row>
    <row r="575" spans="1:11" ht="15" customHeight="1" x14ac:dyDescent="0.25">
      <c r="A575" s="7" t="s">
        <v>1957</v>
      </c>
      <c r="B575" s="8" t="s">
        <v>1958</v>
      </c>
      <c r="C575" s="8" t="s">
        <v>17</v>
      </c>
      <c r="D575" s="8" t="s">
        <v>683</v>
      </c>
      <c r="F575" s="28" t="str">
        <f>IF(CLIENTE[[#This Row],[RUC]]="No","Solo Boleta",IF(CLIENTE[[#This Row],[RUC]]="","Ingrese N° de RUC",VLOOKUP(CLIENTE[[#This Row],[RUC]],RUCS[],2,FALSE)))</f>
        <v>Ingrese N° de RUC</v>
      </c>
      <c r="G575" s="7" t="s">
        <v>26</v>
      </c>
      <c r="H575" s="26" t="s">
        <v>77</v>
      </c>
      <c r="I575" s="25"/>
      <c r="J575" s="8" t="s">
        <v>1990</v>
      </c>
      <c r="K575" s="8"/>
    </row>
    <row r="576" spans="1:11" ht="14.25" customHeight="1" x14ac:dyDescent="0.25">
      <c r="A576" s="7" t="s">
        <v>1959</v>
      </c>
      <c r="B576" s="8" t="s">
        <v>1960</v>
      </c>
      <c r="C576" s="8" t="s">
        <v>17</v>
      </c>
      <c r="D576" s="8" t="s">
        <v>751</v>
      </c>
      <c r="E576" s="1" t="s">
        <v>864</v>
      </c>
      <c r="F576" s="28" t="str">
        <f>IF(CLIENTE[[#This Row],[RUC]]="No","Solo Boleta",IF(CLIENTE[[#This Row],[RUC]]="","Ingrese N° de RUC",VLOOKUP(CLIENTE[[#This Row],[RUC]],RUCS[],2,FALSE)))</f>
        <v>MAN DISEL &amp; TURBO PERU S.A.C.</v>
      </c>
      <c r="G576" s="7" t="s">
        <v>21</v>
      </c>
      <c r="H576" s="26" t="s">
        <v>77</v>
      </c>
      <c r="I576" s="25">
        <v>65</v>
      </c>
      <c r="J576" s="8"/>
      <c r="K576" s="8"/>
    </row>
    <row r="577" spans="1:11" ht="16.5" customHeight="1" x14ac:dyDescent="0.25">
      <c r="A577" s="9" t="s">
        <v>1961</v>
      </c>
      <c r="B577" s="4" t="s">
        <v>1964</v>
      </c>
      <c r="C577" s="8" t="s">
        <v>17</v>
      </c>
      <c r="D577" s="8" t="s">
        <v>683</v>
      </c>
      <c r="E577" s="7" t="s">
        <v>1962</v>
      </c>
      <c r="F577" s="28" t="s">
        <v>1963</v>
      </c>
      <c r="G577" s="7" t="s">
        <v>26</v>
      </c>
      <c r="H577" s="26" t="s">
        <v>77</v>
      </c>
      <c r="I577" s="25">
        <v>60</v>
      </c>
      <c r="J577" s="8" t="s">
        <v>1990</v>
      </c>
      <c r="K577" s="8"/>
    </row>
    <row r="578" spans="1:11" ht="12.75" customHeight="1" x14ac:dyDescent="0.25">
      <c r="A578" s="7" t="s">
        <v>1972</v>
      </c>
      <c r="B578" s="8" t="s">
        <v>1973</v>
      </c>
      <c r="C578" s="8" t="s">
        <v>18</v>
      </c>
      <c r="D578" s="8" t="s">
        <v>704</v>
      </c>
      <c r="F578" s="28" t="str">
        <f>IF(CLIENTE[[#This Row],[RUC]]="No","Solo Boleta",IF(CLIENTE[[#This Row],[RUC]]="","Ingrese N° de RUC",VLOOKUP(CLIENTE[[#This Row],[RUC]],RUCS[],2,FALSE)))</f>
        <v>Ingrese N° de RUC</v>
      </c>
      <c r="G578" s="7" t="s">
        <v>38</v>
      </c>
      <c r="H578" s="26" t="s">
        <v>79</v>
      </c>
      <c r="I578" s="25">
        <v>200</v>
      </c>
      <c r="J578" s="8"/>
      <c r="K578" s="8"/>
    </row>
    <row r="579" spans="1:11" ht="15" customHeight="1" x14ac:dyDescent="0.25">
      <c r="A579" s="7" t="s">
        <v>1974</v>
      </c>
      <c r="B579" s="8" t="s">
        <v>1975</v>
      </c>
      <c r="C579" s="8" t="s">
        <v>17</v>
      </c>
      <c r="D579" s="8" t="s">
        <v>704</v>
      </c>
      <c r="F579" s="28" t="s">
        <v>1976</v>
      </c>
      <c r="G579" s="7" t="s">
        <v>26</v>
      </c>
      <c r="H579" s="26" t="s">
        <v>77</v>
      </c>
      <c r="I579" s="25">
        <v>65</v>
      </c>
      <c r="J579" s="8"/>
      <c r="K579" s="8"/>
    </row>
    <row r="580" spans="1:11" ht="15" customHeight="1" x14ac:dyDescent="0.25">
      <c r="A580" s="7" t="s">
        <v>1977</v>
      </c>
      <c r="B580" s="8" t="s">
        <v>1978</v>
      </c>
      <c r="C580" s="8" t="s">
        <v>17</v>
      </c>
      <c r="D580" s="8" t="s">
        <v>683</v>
      </c>
      <c r="F580" s="28" t="s">
        <v>1976</v>
      </c>
      <c r="G580" s="7" t="s">
        <v>24</v>
      </c>
      <c r="H580" s="26" t="s">
        <v>77</v>
      </c>
      <c r="I580" s="25"/>
      <c r="J580" s="8"/>
      <c r="K580" s="8"/>
    </row>
    <row r="581" spans="1:11" ht="15" customHeight="1" x14ac:dyDescent="0.25">
      <c r="A581" s="7" t="s">
        <v>1979</v>
      </c>
      <c r="B581" s="8" t="s">
        <v>1980</v>
      </c>
      <c r="C581" s="8" t="s">
        <v>17</v>
      </c>
      <c r="D581" s="8" t="s">
        <v>1981</v>
      </c>
      <c r="F581" s="28" t="s">
        <v>1976</v>
      </c>
      <c r="G581" s="7" t="s">
        <v>22</v>
      </c>
      <c r="H581" s="26" t="s">
        <v>77</v>
      </c>
      <c r="I581" s="25"/>
      <c r="J581" s="8"/>
      <c r="K581" s="8"/>
    </row>
    <row r="582" spans="1:11" ht="15.75" customHeight="1" x14ac:dyDescent="0.25">
      <c r="A582" s="7" t="s">
        <v>1982</v>
      </c>
      <c r="B582" s="8" t="s">
        <v>1983</v>
      </c>
      <c r="C582" s="8" t="s">
        <v>18</v>
      </c>
      <c r="D582" s="8" t="s">
        <v>704</v>
      </c>
      <c r="F582" s="28" t="str">
        <f>IF(CLIENTE[[#This Row],[RUC]]="No","Solo Boleta",IF(CLIENTE[[#This Row],[RUC]]="","Ingrese N° de RUC",VLOOKUP(CLIENTE[[#This Row],[RUC]],RUCS[],2,FALSE)))</f>
        <v>Ingrese N° de RUC</v>
      </c>
      <c r="G582" s="7" t="s">
        <v>28</v>
      </c>
      <c r="H582" s="26" t="s">
        <v>77</v>
      </c>
      <c r="I582" s="25">
        <v>50</v>
      </c>
      <c r="J582" s="8"/>
      <c r="K582" s="8" t="s">
        <v>1887</v>
      </c>
    </row>
    <row r="583" spans="1:11" ht="15" customHeight="1" x14ac:dyDescent="0.25">
      <c r="A583" s="1" t="s">
        <v>1985</v>
      </c>
      <c r="B583" s="4" t="s">
        <v>1986</v>
      </c>
      <c r="C583" s="8" t="s">
        <v>17</v>
      </c>
      <c r="D583" s="8" t="s">
        <v>683</v>
      </c>
      <c r="E583" s="7" t="s">
        <v>1995</v>
      </c>
      <c r="F583" s="28" t="s">
        <v>1996</v>
      </c>
      <c r="G583" s="7" t="s">
        <v>24</v>
      </c>
      <c r="H583" s="26" t="s">
        <v>79</v>
      </c>
      <c r="I583" s="25" t="s">
        <v>1997</v>
      </c>
      <c r="J583" s="8"/>
      <c r="K583" s="8"/>
    </row>
    <row r="584" spans="1:11" ht="15" customHeight="1" x14ac:dyDescent="0.25">
      <c r="A584" s="7" t="s">
        <v>1992</v>
      </c>
      <c r="B584" s="8" t="s">
        <v>1993</v>
      </c>
      <c r="C584" s="8" t="s">
        <v>17</v>
      </c>
      <c r="D584" s="8" t="s">
        <v>765</v>
      </c>
      <c r="F584" s="28" t="str">
        <f>IF(CLIENTE[[#This Row],[RUC]]="No","Solo Boleta",IF(CLIENTE[[#This Row],[RUC]]="","Ingrese N° de RUC",VLOOKUP(CLIENTE[[#This Row],[RUC]],RUCS[],2,FALSE)))</f>
        <v>Ingrese N° de RUC</v>
      </c>
      <c r="G584" s="7" t="s">
        <v>22</v>
      </c>
      <c r="H584" s="26" t="s">
        <v>77</v>
      </c>
      <c r="I584" s="25" t="s">
        <v>1994</v>
      </c>
      <c r="J584" s="8"/>
      <c r="K584" s="8"/>
    </row>
    <row r="585" spans="1:11" ht="15" customHeight="1" x14ac:dyDescent="0.25">
      <c r="A585" s="7" t="s">
        <v>1998</v>
      </c>
      <c r="B585" s="8" t="s">
        <v>1999</v>
      </c>
      <c r="C585" s="8" t="s">
        <v>17</v>
      </c>
      <c r="D585" s="8" t="s">
        <v>683</v>
      </c>
      <c r="F585" s="28" t="str">
        <f>IF(CLIENTE[[#This Row],[RUC]]="No","Solo Boleta",IF(CLIENTE[[#This Row],[RUC]]="","Ingrese N° de RUC",VLOOKUP(CLIENTE[[#This Row],[RUC]],RUCS[],2,FALSE)))</f>
        <v>Ingrese N° de RUC</v>
      </c>
      <c r="G585" s="7" t="s">
        <v>28</v>
      </c>
      <c r="H585" s="26" t="s">
        <v>77</v>
      </c>
      <c r="I585" s="25">
        <v>80</v>
      </c>
      <c r="J585" s="8"/>
      <c r="K585" s="8"/>
    </row>
    <row r="586" spans="1:11" ht="16.5" customHeight="1" x14ac:dyDescent="0.25">
      <c r="A586" s="1" t="s">
        <v>2001</v>
      </c>
      <c r="B586" s="8" t="s">
        <v>2002</v>
      </c>
      <c r="C586" s="8" t="s">
        <v>17</v>
      </c>
      <c r="D586" s="8" t="s">
        <v>1835</v>
      </c>
      <c r="F586" s="28" t="str">
        <f>IF(CLIENTE[[#This Row],[RUC]]="No","Solo Boleta",IF(CLIENTE[[#This Row],[RUC]]="","Ingrese N° de RUC",VLOOKUP(CLIENTE[[#This Row],[RUC]],RUCS[],2,FALSE)))</f>
        <v>Ingrese N° de RUC</v>
      </c>
      <c r="G586" s="7"/>
      <c r="H586" s="26"/>
      <c r="I586" s="25"/>
      <c r="J586" s="8"/>
      <c r="K586" s="8"/>
    </row>
    <row r="587" spans="1:11" ht="15.75" customHeight="1" x14ac:dyDescent="0.25">
      <c r="A587" s="7" t="s">
        <v>2003</v>
      </c>
      <c r="B587" s="8" t="s">
        <v>2004</v>
      </c>
      <c r="C587" s="8" t="s">
        <v>17</v>
      </c>
      <c r="D587" s="8" t="s">
        <v>2005</v>
      </c>
      <c r="E587" s="7" t="s">
        <v>2006</v>
      </c>
      <c r="F587" s="28" t="s">
        <v>2007</v>
      </c>
      <c r="G587" s="7"/>
      <c r="H587" s="26"/>
      <c r="I587" s="25"/>
      <c r="J587" s="8"/>
      <c r="K587" s="8"/>
    </row>
    <row r="588" spans="1:11" ht="15" customHeight="1" x14ac:dyDescent="0.25">
      <c r="A588" s="7" t="s">
        <v>2008</v>
      </c>
      <c r="B588" s="8" t="s">
        <v>2009</v>
      </c>
      <c r="C588" s="8" t="s">
        <v>17</v>
      </c>
      <c r="D588" s="8" t="s">
        <v>683</v>
      </c>
      <c r="E588" s="9" t="s">
        <v>2029</v>
      </c>
      <c r="F588" s="28" t="str">
        <f>IF(CLIENTE[[#This Row],[RUC]]="No","Solo Boleta",IF(CLIENTE[[#This Row],[RUC]]="","Ingrese N° de RUC",VLOOKUP(CLIENTE[[#This Row],[RUC]],RUCS[],2,FALSE)))</f>
        <v>INSTITUTO PERUANO DE ENERGIA NUCLEAR</v>
      </c>
      <c r="G588" s="7" t="s">
        <v>40</v>
      </c>
      <c r="H588" s="26" t="s">
        <v>77</v>
      </c>
      <c r="I588" s="25" t="s">
        <v>2026</v>
      </c>
      <c r="J588" s="8"/>
      <c r="K588" s="8"/>
    </row>
    <row r="589" spans="1:11" ht="12.75" customHeight="1" x14ac:dyDescent="0.25">
      <c r="A589" s="7" t="s">
        <v>2010</v>
      </c>
      <c r="B589" s="8" t="s">
        <v>2011</v>
      </c>
      <c r="C589" s="8" t="s">
        <v>17</v>
      </c>
      <c r="D589" s="8" t="s">
        <v>703</v>
      </c>
      <c r="F589" s="28" t="str">
        <f>IF(CLIENTE[[#This Row],[RUC]]="No","Solo Boleta",IF(CLIENTE[[#This Row],[RUC]]="","Ingrese N° de RUC",VLOOKUP(CLIENTE[[#This Row],[RUC]],RUCS[],2,FALSE)))</f>
        <v>Ingrese N° de RUC</v>
      </c>
      <c r="G589" s="7" t="s">
        <v>22</v>
      </c>
      <c r="H589" s="26" t="s">
        <v>77</v>
      </c>
      <c r="I589" s="25"/>
      <c r="J589" s="8"/>
      <c r="K589" s="8"/>
    </row>
    <row r="590" spans="1:11" ht="14.25" customHeight="1" x14ac:dyDescent="0.25">
      <c r="A590" s="7" t="s">
        <v>2012</v>
      </c>
      <c r="B590" s="8" t="s">
        <v>2013</v>
      </c>
      <c r="C590" s="8" t="s">
        <v>17</v>
      </c>
      <c r="D590" s="8" t="s">
        <v>745</v>
      </c>
      <c r="F590" s="28" t="str">
        <f>IF(CLIENTE[[#This Row],[RUC]]="No","Solo Boleta",IF(CLIENTE[[#This Row],[RUC]]="","Ingrese N° de RUC",VLOOKUP(CLIENTE[[#This Row],[RUC]],RUCS[],2,FALSE)))</f>
        <v>Ingrese N° de RUC</v>
      </c>
      <c r="G590" s="7" t="s">
        <v>21</v>
      </c>
      <c r="H590" s="26" t="s">
        <v>77</v>
      </c>
      <c r="I590" s="25">
        <v>65</v>
      </c>
      <c r="J590" s="8"/>
      <c r="K590" s="8"/>
    </row>
    <row r="591" spans="1:11" ht="15.95" customHeight="1" x14ac:dyDescent="0.25">
      <c r="A591" s="7" t="s">
        <v>1707</v>
      </c>
      <c r="B591" s="8" t="s">
        <v>2014</v>
      </c>
      <c r="C591" s="8" t="s">
        <v>17</v>
      </c>
      <c r="D591" s="8" t="s">
        <v>683</v>
      </c>
      <c r="E591" s="7" t="s">
        <v>1710</v>
      </c>
      <c r="F591" s="28" t="str">
        <f>IF(CLIENTE[[#This Row],[RUC]]="No","Solo Boleta",IF(CLIENTE[[#This Row],[RUC]]="","Ingrese N° de RUC",VLOOKUP(CLIENTE[[#This Row],[RUC]],RUCS[],2,FALSE)))</f>
        <v xml:space="preserve">AUTORIDAD PORTUARIA NACIONAL </v>
      </c>
      <c r="G591" s="7"/>
      <c r="H591" s="26"/>
      <c r="I591" s="25"/>
      <c r="J591" s="8"/>
      <c r="K591" s="8"/>
    </row>
    <row r="592" spans="1:11" ht="15.95" customHeight="1" x14ac:dyDescent="0.25">
      <c r="A592" s="7" t="s">
        <v>2015</v>
      </c>
      <c r="B592" s="8" t="s">
        <v>2016</v>
      </c>
      <c r="C592" s="8" t="s">
        <v>17</v>
      </c>
      <c r="D592" s="8" t="s">
        <v>683</v>
      </c>
      <c r="E592" s="7" t="s">
        <v>2019</v>
      </c>
      <c r="F592" s="28" t="str">
        <f>IF(CLIENTE[[#This Row],[RUC]]="No","Solo Boleta",IF(CLIENTE[[#This Row],[RUC]]="","Ingrese N° de RUC",VLOOKUP(CLIENTE[[#This Row],[RUC]],RUCS[],2,FALSE)))</f>
        <v>CORDSOL GROUP S.A.C.</v>
      </c>
      <c r="G592" s="7" t="s">
        <v>34</v>
      </c>
      <c r="H592" s="26" t="s">
        <v>77</v>
      </c>
      <c r="I592" s="25">
        <v>105</v>
      </c>
      <c r="J592" s="8"/>
      <c r="K592" s="8"/>
    </row>
    <row r="593" spans="1:11" x14ac:dyDescent="0.25">
      <c r="A593" s="7" t="s">
        <v>2017</v>
      </c>
      <c r="B593" s="8" t="s">
        <v>2018</v>
      </c>
      <c r="C593" s="8" t="s">
        <v>17</v>
      </c>
      <c r="D593" s="8" t="s">
        <v>683</v>
      </c>
      <c r="E593" s="7" t="s">
        <v>2019</v>
      </c>
      <c r="F593" s="28" t="str">
        <f>IF(CLIENTE[[#This Row],[RUC]]="No","Solo Boleta",IF(CLIENTE[[#This Row],[RUC]]="","Ingrese N° de RUC",VLOOKUP(CLIENTE[[#This Row],[RUC]],RUCS[],2,FALSE)))</f>
        <v>CORDSOL GROUP S.A.C.</v>
      </c>
      <c r="G593" s="7" t="s">
        <v>35</v>
      </c>
      <c r="H593" s="26" t="s">
        <v>77</v>
      </c>
      <c r="I593" s="25">
        <v>105</v>
      </c>
      <c r="J593" s="8"/>
      <c r="K593" s="8"/>
    </row>
    <row r="594" spans="1:11" x14ac:dyDescent="0.25">
      <c r="A594" s="7" t="s">
        <v>2024</v>
      </c>
      <c r="B594" s="8" t="s">
        <v>2025</v>
      </c>
      <c r="C594" s="8" t="s">
        <v>18</v>
      </c>
      <c r="D594" s="8" t="s">
        <v>683</v>
      </c>
      <c r="F594" s="28" t="str">
        <f>IF(CLIENTE[[#This Row],[RUC]]="No","Solo Boleta",IF(CLIENTE[[#This Row],[RUC]]="","Ingrese N° de RUC",VLOOKUP(CLIENTE[[#This Row],[RUC]],RUCS[],2,FALSE)))</f>
        <v>Ingrese N° de RUC</v>
      </c>
      <c r="G594" s="7"/>
      <c r="H594" s="26"/>
      <c r="I594" s="25"/>
      <c r="J594" s="8"/>
      <c r="K594" s="8"/>
    </row>
    <row r="595" spans="1:11" x14ac:dyDescent="0.25">
      <c r="A595" s="7" t="s">
        <v>2032</v>
      </c>
      <c r="B595" s="8" t="s">
        <v>2033</v>
      </c>
      <c r="C595" s="8" t="s">
        <v>17</v>
      </c>
      <c r="D595" s="8" t="s">
        <v>683</v>
      </c>
      <c r="F595" s="28"/>
      <c r="G595" s="7" t="s">
        <v>25</v>
      </c>
      <c r="H595" s="26" t="s">
        <v>77</v>
      </c>
      <c r="I595" s="25">
        <v>60</v>
      </c>
      <c r="J595" s="8"/>
      <c r="K595" s="8"/>
    </row>
    <row r="596" spans="1:11" x14ac:dyDescent="0.25">
      <c r="A596" s="7" t="s">
        <v>2034</v>
      </c>
      <c r="B596" s="8" t="s">
        <v>2035</v>
      </c>
      <c r="C596" s="8" t="s">
        <v>17</v>
      </c>
      <c r="D596" s="8" t="s">
        <v>2036</v>
      </c>
      <c r="F596" s="28"/>
      <c r="G596" s="7"/>
      <c r="H596" s="26"/>
      <c r="I596" s="25"/>
      <c r="J596" s="8"/>
      <c r="K596" s="8"/>
    </row>
    <row r="597" spans="1:11" x14ac:dyDescent="0.25">
      <c r="A597" s="7" t="s">
        <v>2037</v>
      </c>
      <c r="B597" s="8" t="s">
        <v>2038</v>
      </c>
      <c r="C597" s="8" t="s">
        <v>18</v>
      </c>
      <c r="D597" s="8" t="s">
        <v>683</v>
      </c>
      <c r="F597" s="28" t="str">
        <f>IF(CLIENTE[[#This Row],[RUC]]="No","Solo Boleta",IF(CLIENTE[[#This Row],[RUC]]="","Ingrese N° de RUC",VLOOKUP(CLIENTE[[#This Row],[RUC]],RUCS[],2,FALSE)))</f>
        <v>Ingrese N° de RUC</v>
      </c>
      <c r="G597" s="7"/>
      <c r="H597" s="26"/>
      <c r="I597" s="25"/>
      <c r="J597" s="8"/>
      <c r="K597" s="8"/>
    </row>
    <row r="598" spans="1:11" x14ac:dyDescent="0.25">
      <c r="A598" s="7" t="s">
        <v>2039</v>
      </c>
      <c r="B598" s="8" t="s">
        <v>2040</v>
      </c>
      <c r="C598" s="8" t="s">
        <v>18</v>
      </c>
      <c r="D598" s="8" t="s">
        <v>683</v>
      </c>
      <c r="F598" s="28" t="str">
        <f>IF(CLIENTE[[#This Row],[RUC]]="No","Solo Boleta",IF(CLIENTE[[#This Row],[RUC]]="","Ingrese N° de RUC",VLOOKUP(CLIENTE[[#This Row],[RUC]],RUCS[],2,FALSE)))</f>
        <v>Ingrese N° de RUC</v>
      </c>
      <c r="G598" s="7" t="s">
        <v>32</v>
      </c>
      <c r="H598" s="26" t="s">
        <v>79</v>
      </c>
      <c r="I598" s="25" t="s">
        <v>2041</v>
      </c>
      <c r="J598" s="8"/>
      <c r="K598" s="8"/>
    </row>
    <row r="599" spans="1:11" x14ac:dyDescent="0.25">
      <c r="A599" s="7" t="s">
        <v>2042</v>
      </c>
      <c r="B599" s="8" t="s">
        <v>2043</v>
      </c>
      <c r="C599" s="8" t="s">
        <v>17</v>
      </c>
      <c r="D599" s="8" t="s">
        <v>703</v>
      </c>
      <c r="F599" s="28" t="str">
        <f>IF(CLIENTE[[#This Row],[RUC]]="No","Solo Boleta",IF(CLIENTE[[#This Row],[RUC]]="","Ingrese N° de RUC",VLOOKUP(CLIENTE[[#This Row],[RUC]],RUCS[],2,FALSE)))</f>
        <v>Ingrese N° de RUC</v>
      </c>
      <c r="G599" s="7" t="s">
        <v>31</v>
      </c>
      <c r="H599" s="26" t="s">
        <v>78</v>
      </c>
      <c r="I599" s="25">
        <v>130</v>
      </c>
      <c r="J599" s="8"/>
      <c r="K599" s="8"/>
    </row>
    <row r="600" spans="1:11" x14ac:dyDescent="0.25">
      <c r="A600" s="7" t="s">
        <v>2044</v>
      </c>
      <c r="B600" s="8" t="s">
        <v>2045</v>
      </c>
      <c r="C600" s="8" t="s">
        <v>18</v>
      </c>
      <c r="D600" s="8" t="s">
        <v>683</v>
      </c>
      <c r="F600" s="28" t="str">
        <f>IF(CLIENTE[[#This Row],[RUC]]="No","Solo Boleta",IF(CLIENTE[[#This Row],[RUC]]="","Ingrese N° de RUC",VLOOKUP(CLIENTE[[#This Row],[RUC]],RUCS[],2,FALSE)))</f>
        <v>Ingrese N° de RUC</v>
      </c>
      <c r="G600" s="7"/>
      <c r="H600" s="26"/>
      <c r="I600" s="25"/>
      <c r="J600" s="8"/>
      <c r="K600" s="8"/>
    </row>
    <row r="601" spans="1:11" x14ac:dyDescent="0.25">
      <c r="A601" s="7" t="s">
        <v>2046</v>
      </c>
      <c r="B601" s="8" t="s">
        <v>2047</v>
      </c>
      <c r="C601" s="8" t="s">
        <v>17</v>
      </c>
      <c r="D601" s="8" t="s">
        <v>745</v>
      </c>
      <c r="E601" s="7" t="s">
        <v>2050</v>
      </c>
      <c r="F601" s="28" t="s">
        <v>2051</v>
      </c>
      <c r="G601" s="7" t="s">
        <v>32</v>
      </c>
      <c r="H601" s="26" t="s">
        <v>77</v>
      </c>
      <c r="I601" s="25" t="s">
        <v>2048</v>
      </c>
      <c r="J601" s="8"/>
      <c r="K601" s="8"/>
    </row>
    <row r="602" spans="1:11" x14ac:dyDescent="0.25">
      <c r="A602" s="7" t="s">
        <v>2055</v>
      </c>
      <c r="B602" s="8" t="s">
        <v>2054</v>
      </c>
      <c r="C602" s="8" t="s">
        <v>17</v>
      </c>
      <c r="D602" s="8" t="s">
        <v>683</v>
      </c>
      <c r="F602" s="28" t="str">
        <f>IF(CLIENTE[[#This Row],[RUC]]="No","Solo Boleta",IF(CLIENTE[[#This Row],[RUC]]="","Ingrese N° de RUC",VLOOKUP(CLIENTE[[#This Row],[RUC]],RUCS[],2,FALSE)))</f>
        <v>Ingrese N° de RUC</v>
      </c>
      <c r="G602" s="7" t="s">
        <v>22</v>
      </c>
      <c r="H602" s="26" t="s">
        <v>79</v>
      </c>
      <c r="I602" s="25">
        <v>115</v>
      </c>
      <c r="J602" s="8"/>
      <c r="K602" s="8"/>
    </row>
    <row r="603" spans="1:11" x14ac:dyDescent="0.25">
      <c r="A603" s="7" t="s">
        <v>2056</v>
      </c>
      <c r="B603" s="8" t="s">
        <v>2057</v>
      </c>
      <c r="C603" s="8" t="s">
        <v>17</v>
      </c>
      <c r="D603" s="8" t="s">
        <v>683</v>
      </c>
      <c r="E603" s="7" t="s">
        <v>2058</v>
      </c>
      <c r="F603" s="28" t="s">
        <v>2059</v>
      </c>
      <c r="G603" s="7"/>
      <c r="H603" s="26"/>
      <c r="I603" s="25"/>
      <c r="J603" s="8"/>
      <c r="K603" s="8"/>
    </row>
    <row r="604" spans="1:11" x14ac:dyDescent="0.25">
      <c r="A604" s="7" t="s">
        <v>2065</v>
      </c>
      <c r="B604" s="8" t="s">
        <v>2066</v>
      </c>
      <c r="C604" s="8" t="s">
        <v>17</v>
      </c>
      <c r="D604" s="8" t="s">
        <v>683</v>
      </c>
      <c r="F604" s="28" t="str">
        <f>IF(CLIENTE[[#This Row],[RUC]]="No","Solo Boleta",IF(CLIENTE[[#This Row],[RUC]]="","Ingrese N° de RUC",VLOOKUP(CLIENTE[[#This Row],[RUC]],RUCS[],2,FALSE)))</f>
        <v>Ingrese N° de RUC</v>
      </c>
      <c r="G604" s="7"/>
      <c r="H604" s="26"/>
      <c r="I604" s="25"/>
      <c r="J604" s="8"/>
      <c r="K604" s="8"/>
    </row>
    <row r="605" spans="1:11" x14ac:dyDescent="0.25">
      <c r="A605" s="7" t="s">
        <v>2067</v>
      </c>
      <c r="B605" s="8" t="s">
        <v>2068</v>
      </c>
      <c r="C605" s="8" t="s">
        <v>18</v>
      </c>
      <c r="D605" s="8" t="s">
        <v>683</v>
      </c>
      <c r="F605" s="28" t="str">
        <f>IF(CLIENTE[[#This Row],[RUC]]="No","Solo Boleta",IF(CLIENTE[[#This Row],[RUC]]="","Ingrese N° de RUC",VLOOKUP(CLIENTE[[#This Row],[RUC]],RUCS[],2,FALSE)))</f>
        <v>Ingrese N° de RUC</v>
      </c>
      <c r="G605" s="7"/>
      <c r="H605" s="26"/>
      <c r="I605" s="25"/>
      <c r="J605" s="8"/>
      <c r="K605" s="8"/>
    </row>
    <row r="606" spans="1:11" x14ac:dyDescent="0.25">
      <c r="A606" s="7" t="s">
        <v>2069</v>
      </c>
      <c r="B606" s="8" t="s">
        <v>2070</v>
      </c>
      <c r="C606" s="8" t="s">
        <v>17</v>
      </c>
      <c r="D606" s="8" t="s">
        <v>683</v>
      </c>
      <c r="F606" s="28" t="str">
        <f>IF(CLIENTE[[#This Row],[RUC]]="No","Solo Boleta",IF(CLIENTE[[#This Row],[RUC]]="","Ingrese N° de RUC",VLOOKUP(CLIENTE[[#This Row],[RUC]],RUCS[],2,FALSE)))</f>
        <v>Ingrese N° de RUC</v>
      </c>
      <c r="G606" s="7" t="s">
        <v>22</v>
      </c>
      <c r="H606" s="26" t="s">
        <v>77</v>
      </c>
      <c r="I606" s="25">
        <v>60</v>
      </c>
      <c r="J606" s="8"/>
      <c r="K606" s="8"/>
    </row>
    <row r="607" spans="1:11" x14ac:dyDescent="0.25">
      <c r="A607" s="7" t="s">
        <v>2071</v>
      </c>
      <c r="B607" s="8" t="s">
        <v>2072</v>
      </c>
      <c r="C607" s="8" t="s">
        <v>18</v>
      </c>
      <c r="D607" s="8" t="s">
        <v>683</v>
      </c>
      <c r="F607" s="28" t="str">
        <f>IF(CLIENTE[[#This Row],[RUC]]="No","Solo Boleta",IF(CLIENTE[[#This Row],[RUC]]="","Ingrese N° de RUC",VLOOKUP(CLIENTE[[#This Row],[RUC]],RUCS[],2,FALSE)))</f>
        <v>Ingrese N° de RUC</v>
      </c>
      <c r="G607" s="7"/>
      <c r="H607" s="26"/>
      <c r="I607" s="25"/>
      <c r="J607" s="8"/>
      <c r="K607" s="8"/>
    </row>
    <row r="608" spans="1:11" x14ac:dyDescent="0.25">
      <c r="A608" s="7" t="s">
        <v>2073</v>
      </c>
      <c r="B608" s="8" t="s">
        <v>2074</v>
      </c>
      <c r="C608" s="8" t="s">
        <v>17</v>
      </c>
      <c r="D608" s="8" t="s">
        <v>703</v>
      </c>
      <c r="F608" s="28" t="str">
        <f>IF(CLIENTE[[#This Row],[RUC]]="No","Solo Boleta",IF(CLIENTE[[#This Row],[RUC]]="","Ingrese N° de RUC",VLOOKUP(CLIENTE[[#This Row],[RUC]],RUCS[],2,FALSE)))</f>
        <v>Ingrese N° de RUC</v>
      </c>
      <c r="G608" s="7" t="s">
        <v>23</v>
      </c>
      <c r="H608" s="26" t="s">
        <v>79</v>
      </c>
      <c r="I608" s="25">
        <v>85</v>
      </c>
      <c r="J608" s="8"/>
      <c r="K608" s="8"/>
    </row>
    <row r="609" spans="1:11" x14ac:dyDescent="0.25">
      <c r="A609" s="7" t="s">
        <v>2075</v>
      </c>
      <c r="B609" s="8" t="s">
        <v>2076</v>
      </c>
      <c r="C609" s="8" t="s">
        <v>17</v>
      </c>
      <c r="D609" s="8" t="s">
        <v>683</v>
      </c>
      <c r="F609" s="28" t="str">
        <f>IF(CLIENTE[[#This Row],[RUC]]="No","Solo Boleta",IF(CLIENTE[[#This Row],[RUC]]="","Ingrese N° de RUC",VLOOKUP(CLIENTE[[#This Row],[RUC]],RUCS[],2,FALSE)))</f>
        <v>Ingrese N° de RUC</v>
      </c>
      <c r="G609" s="7"/>
      <c r="H609" s="26"/>
      <c r="I609" s="25"/>
      <c r="J609" s="8"/>
      <c r="K609" s="8"/>
    </row>
    <row r="610" spans="1:11" x14ac:dyDescent="0.25">
      <c r="A610" s="7" t="s">
        <v>2077</v>
      </c>
      <c r="B610" s="8" t="s">
        <v>2078</v>
      </c>
      <c r="C610" s="8" t="s">
        <v>17</v>
      </c>
      <c r="D610" s="8" t="s">
        <v>2079</v>
      </c>
      <c r="F610" s="28" t="str">
        <f>IF(CLIENTE[[#This Row],[RUC]]="No","Solo Boleta",IF(CLIENTE[[#This Row],[RUC]]="","Ingrese N° de RUC",VLOOKUP(CLIENTE[[#This Row],[RUC]],RUCS[],2,FALSE)))</f>
        <v>Ingrese N° de RUC</v>
      </c>
      <c r="G610" s="7"/>
      <c r="H610" s="26"/>
      <c r="I610" s="25"/>
      <c r="J610" s="8"/>
      <c r="K610" s="8"/>
    </row>
    <row r="611" spans="1:11" x14ac:dyDescent="0.25">
      <c r="A611" s="7" t="s">
        <v>2080</v>
      </c>
      <c r="B611" s="8" t="s">
        <v>2081</v>
      </c>
      <c r="C611" s="8" t="s">
        <v>17</v>
      </c>
      <c r="D611" s="8" t="s">
        <v>683</v>
      </c>
      <c r="F611" s="28" t="str">
        <f>IF(CLIENTE[[#This Row],[RUC]]="No","Solo Boleta",IF(CLIENTE[[#This Row],[RUC]]="","Ingrese N° de RUC",VLOOKUP(CLIENTE[[#This Row],[RUC]],RUCS[],2,FALSE)))</f>
        <v>Ingrese N° de RUC</v>
      </c>
      <c r="G611" s="7" t="s">
        <v>20</v>
      </c>
      <c r="H611" s="26" t="s">
        <v>78</v>
      </c>
      <c r="I611" s="25">
        <v>140</v>
      </c>
      <c r="J611" s="8"/>
      <c r="K611" s="8"/>
    </row>
    <row r="612" spans="1:11" x14ac:dyDescent="0.25">
      <c r="A612" s="7" t="s">
        <v>2082</v>
      </c>
      <c r="B612" s="8" t="s">
        <v>2083</v>
      </c>
      <c r="C612" s="8" t="s">
        <v>17</v>
      </c>
      <c r="D612" s="8" t="s">
        <v>683</v>
      </c>
      <c r="F612" s="28" t="str">
        <f>IF(CLIENTE[[#This Row],[RUC]]="No","Solo Boleta",IF(CLIENTE[[#This Row],[RUC]]="","Ingrese N° de RUC",VLOOKUP(CLIENTE[[#This Row],[RUC]],RUCS[],2,FALSE)))</f>
        <v>Ingrese N° de RUC</v>
      </c>
      <c r="G612" s="7" t="s">
        <v>26</v>
      </c>
      <c r="H612" s="26" t="s">
        <v>79</v>
      </c>
      <c r="I612" s="25">
        <v>115</v>
      </c>
      <c r="J612" s="8"/>
      <c r="K612" s="8"/>
    </row>
    <row r="613" spans="1:11" x14ac:dyDescent="0.25">
      <c r="A613" s="7" t="s">
        <v>2084</v>
      </c>
      <c r="B613" s="8" t="s">
        <v>2085</v>
      </c>
      <c r="C613" s="8" t="s">
        <v>17</v>
      </c>
      <c r="D613" s="8" t="s">
        <v>683</v>
      </c>
      <c r="F613" s="28" t="str">
        <f>IF(CLIENTE[[#This Row],[RUC]]="No","Solo Boleta",IF(CLIENTE[[#This Row],[RUC]]="","Ingrese N° de RUC",VLOOKUP(CLIENTE[[#This Row],[RUC]],RUCS[],2,FALSE)))</f>
        <v>Ingrese N° de RUC</v>
      </c>
      <c r="G613" s="7" t="s">
        <v>24</v>
      </c>
      <c r="H613" s="26" t="s">
        <v>77</v>
      </c>
      <c r="I613" s="25" t="s">
        <v>1893</v>
      </c>
      <c r="J613" s="8"/>
      <c r="K613" s="8"/>
    </row>
    <row r="614" spans="1:11" x14ac:dyDescent="0.25">
      <c r="A614" s="7" t="s">
        <v>2086</v>
      </c>
      <c r="B614" s="8" t="s">
        <v>2087</v>
      </c>
      <c r="C614" s="8" t="s">
        <v>17</v>
      </c>
      <c r="D614" s="8" t="s">
        <v>1838</v>
      </c>
      <c r="F614" s="28" t="str">
        <f>IF(CLIENTE[[#This Row],[RUC]]="No","Solo Boleta",IF(CLIENTE[[#This Row],[RUC]]="","Ingrese N° de RUC",VLOOKUP(CLIENTE[[#This Row],[RUC]],RUCS[],2,FALSE)))</f>
        <v>Ingrese N° de RUC</v>
      </c>
      <c r="G614" s="7" t="s">
        <v>41</v>
      </c>
      <c r="H614" s="26" t="s">
        <v>78</v>
      </c>
      <c r="I614" s="25" t="s">
        <v>2088</v>
      </c>
      <c r="J614" s="8"/>
      <c r="K614" s="8"/>
    </row>
    <row r="615" spans="1:11" x14ac:dyDescent="0.25">
      <c r="A615" s="7" t="s">
        <v>2089</v>
      </c>
      <c r="B615" s="8" t="s">
        <v>2090</v>
      </c>
      <c r="C615" s="8" t="s">
        <v>17</v>
      </c>
      <c r="D615" s="8" t="s">
        <v>683</v>
      </c>
      <c r="F615" s="28" t="str">
        <f>IF(CLIENTE[[#This Row],[RUC]]="No","Solo Boleta",IF(CLIENTE[[#This Row],[RUC]]="","Ingrese N° de RUC",VLOOKUP(CLIENTE[[#This Row],[RUC]],RUCS[],2,FALSE)))</f>
        <v>Ingrese N° de RUC</v>
      </c>
      <c r="G615" s="7" t="s">
        <v>20</v>
      </c>
      <c r="H615" s="26" t="s">
        <v>78</v>
      </c>
      <c r="I615" s="25">
        <v>140</v>
      </c>
      <c r="J615" s="8"/>
      <c r="K615" s="8"/>
    </row>
    <row r="616" spans="1:11" x14ac:dyDescent="0.25">
      <c r="A616" s="7" t="s">
        <v>2092</v>
      </c>
      <c r="B616" s="8" t="s">
        <v>2093</v>
      </c>
      <c r="C616" s="8" t="s">
        <v>18</v>
      </c>
      <c r="D616" s="8" t="s">
        <v>703</v>
      </c>
      <c r="E616" s="7" t="s">
        <v>1326</v>
      </c>
      <c r="F616" s="28" t="str">
        <f>IF(CLIENTE[[#This Row],[RUC]]="No","Solo Boleta",IF(CLIENTE[[#This Row],[RUC]]="","Ingrese N° de RUC",VLOOKUP(CLIENTE[[#This Row],[RUC]],RUCS[],2,FALSE)))</f>
        <v>INTERAMERICANA TRUJILLO S.A.</v>
      </c>
      <c r="G616" s="7" t="s">
        <v>22</v>
      </c>
      <c r="H616" s="26" t="s">
        <v>77</v>
      </c>
      <c r="I616" s="25" t="s">
        <v>1994</v>
      </c>
      <c r="J616" s="8"/>
      <c r="K616" s="8"/>
    </row>
    <row r="617" spans="1:11" x14ac:dyDescent="0.25">
      <c r="A617" s="7" t="s">
        <v>2094</v>
      </c>
      <c r="B617" s="8" t="s">
        <v>2095</v>
      </c>
      <c r="C617" s="8" t="s">
        <v>17</v>
      </c>
      <c r="D617" s="8" t="s">
        <v>703</v>
      </c>
      <c r="E617" s="7" t="s">
        <v>1326</v>
      </c>
      <c r="F617" s="28" t="str">
        <f>IF(CLIENTE[[#This Row],[RUC]]="No","Solo Boleta",IF(CLIENTE[[#This Row],[RUC]]="","Ingrese N° de RUC",VLOOKUP(CLIENTE[[#This Row],[RUC]],RUCS[],2,FALSE)))</f>
        <v>INTERAMERICANA TRUJILLO S.A.</v>
      </c>
      <c r="G617" s="7" t="s">
        <v>32</v>
      </c>
      <c r="H617" s="26" t="s">
        <v>77</v>
      </c>
      <c r="I617" s="25" t="s">
        <v>2048</v>
      </c>
      <c r="J617" s="8"/>
      <c r="K617" s="8"/>
    </row>
    <row r="618" spans="1:11" x14ac:dyDescent="0.25">
      <c r="A618" s="7" t="s">
        <v>2105</v>
      </c>
      <c r="B618" s="8" t="s">
        <v>2106</v>
      </c>
      <c r="C618" s="8" t="s">
        <v>18</v>
      </c>
      <c r="D618" s="8" t="s">
        <v>683</v>
      </c>
      <c r="F618" s="28" t="s">
        <v>1624</v>
      </c>
      <c r="G618" s="7" t="s">
        <v>24</v>
      </c>
      <c r="H618" s="26" t="s">
        <v>77</v>
      </c>
      <c r="I618" s="25" t="s">
        <v>2107</v>
      </c>
      <c r="J618" s="8"/>
      <c r="K618" s="8"/>
    </row>
    <row r="619" spans="1:11" x14ac:dyDescent="0.25">
      <c r="A619" s="7" t="s">
        <v>2111</v>
      </c>
      <c r="B619" s="8" t="s">
        <v>2112</v>
      </c>
      <c r="C619" s="8" t="s">
        <v>17</v>
      </c>
      <c r="D619" s="8" t="s">
        <v>683</v>
      </c>
      <c r="F619" s="28" t="str">
        <f>IF(CLIENTE[[#This Row],[RUC]]="No","Solo Boleta",IF(CLIENTE[[#This Row],[RUC]]="","Ingrese N° de RUC",VLOOKUP(CLIENTE[[#This Row],[RUC]],RUCS[],2,FALSE)))</f>
        <v>Ingrese N° de RUC</v>
      </c>
      <c r="G619" s="7" t="s">
        <v>20</v>
      </c>
      <c r="H619" s="26" t="s">
        <v>78</v>
      </c>
      <c r="I619" s="25">
        <v>120</v>
      </c>
      <c r="J619" s="8"/>
      <c r="K619" s="8"/>
    </row>
    <row r="620" spans="1:11" x14ac:dyDescent="0.25">
      <c r="A620" s="7" t="s">
        <v>178</v>
      </c>
      <c r="B620" s="8" t="s">
        <v>2113</v>
      </c>
      <c r="C620" s="8" t="s">
        <v>17</v>
      </c>
      <c r="D620" s="8" t="s">
        <v>784</v>
      </c>
      <c r="F620" s="28" t="str">
        <f>IF(CLIENTE[[#This Row],[RUC]]="No","Solo Boleta",IF(CLIENTE[[#This Row],[RUC]]="","Ingrese N° de RUC",VLOOKUP(CLIENTE[[#This Row],[RUC]],RUCS[],2,FALSE)))</f>
        <v>Ingrese N° de RUC</v>
      </c>
      <c r="G620" s="107" t="s">
        <v>41</v>
      </c>
      <c r="H620" s="26" t="s">
        <v>78</v>
      </c>
      <c r="I620" s="25">
        <v>170</v>
      </c>
      <c r="J620" s="8"/>
      <c r="K620" s="8"/>
    </row>
    <row r="621" spans="1:11" x14ac:dyDescent="0.25">
      <c r="A621" s="7" t="s">
        <v>2114</v>
      </c>
      <c r="B621" s="8" t="s">
        <v>2115</v>
      </c>
      <c r="C621" s="8" t="s">
        <v>17</v>
      </c>
      <c r="D621" s="8" t="s">
        <v>784</v>
      </c>
      <c r="F621" s="28" t="str">
        <f>IF(CLIENTE[[#This Row],[RUC]]="No","Solo Boleta",IF(CLIENTE[[#This Row],[RUC]]="","Ingrese N° de RUC",VLOOKUP(CLIENTE[[#This Row],[RUC]],RUCS[],2,FALSE)))</f>
        <v>Ingrese N° de RUC</v>
      </c>
      <c r="G621" s="7" t="s">
        <v>43</v>
      </c>
      <c r="H621" s="26" t="s">
        <v>78</v>
      </c>
      <c r="I621" s="25">
        <v>170</v>
      </c>
      <c r="J621" s="8"/>
      <c r="K621" s="8"/>
    </row>
    <row r="622" spans="1:11" x14ac:dyDescent="0.25">
      <c r="A622" s="7" t="s">
        <v>2116</v>
      </c>
      <c r="B622" s="8" t="s">
        <v>2117</v>
      </c>
      <c r="C622" s="8" t="s">
        <v>17</v>
      </c>
      <c r="D622" s="8" t="s">
        <v>703</v>
      </c>
      <c r="F622" s="28" t="str">
        <f>IF(CLIENTE[[#This Row],[RUC]]="No","Solo Boleta",IF(CLIENTE[[#This Row],[RUC]]="","Ingrese N° de RUC",VLOOKUP(CLIENTE[[#This Row],[RUC]],RUCS[],2,FALSE)))</f>
        <v>Ingrese N° de RUC</v>
      </c>
      <c r="G622" s="7"/>
      <c r="H622" s="26"/>
      <c r="I622" s="25"/>
      <c r="J622" s="8"/>
      <c r="K622" s="8"/>
    </row>
    <row r="623" spans="1:11" x14ac:dyDescent="0.25">
      <c r="A623" s="7" t="s">
        <v>2118</v>
      </c>
      <c r="B623" s="8" t="s">
        <v>2119</v>
      </c>
      <c r="C623" s="8" t="s">
        <v>17</v>
      </c>
      <c r="D623" s="8" t="s">
        <v>683</v>
      </c>
      <c r="F623" s="28" t="str">
        <f>IF(CLIENTE[[#This Row],[RUC]]="No","Solo Boleta",IF(CLIENTE[[#This Row],[RUC]]="","Ingrese N° de RUC",VLOOKUP(CLIENTE[[#This Row],[RUC]],RUCS[],2,FALSE)))</f>
        <v>Ingrese N° de RUC</v>
      </c>
      <c r="G623" s="7"/>
      <c r="H623" s="26"/>
      <c r="I623" s="25"/>
      <c r="J623" s="8"/>
      <c r="K623" s="8"/>
    </row>
    <row r="624" spans="1:11" x14ac:dyDescent="0.25">
      <c r="A624" s="7" t="s">
        <v>2120</v>
      </c>
      <c r="B624" s="8" t="s">
        <v>2123</v>
      </c>
      <c r="C624" s="8" t="s">
        <v>17</v>
      </c>
      <c r="D624" s="8" t="s">
        <v>683</v>
      </c>
      <c r="F624" s="28" t="str">
        <f>IF(CLIENTE[[#This Row],[RUC]]="No","Solo Boleta",IF(CLIENTE[[#This Row],[RUC]]="","Ingrese N° de RUC",VLOOKUP(CLIENTE[[#This Row],[RUC]],RUCS[],2,FALSE)))</f>
        <v>Ingrese N° de RUC</v>
      </c>
      <c r="G624" s="7" t="s">
        <v>21</v>
      </c>
      <c r="H624" s="26" t="s">
        <v>77</v>
      </c>
      <c r="I624" s="25" t="s">
        <v>2124</v>
      </c>
      <c r="J624" s="8"/>
      <c r="K624" s="8"/>
    </row>
    <row r="625" spans="1:11" x14ac:dyDescent="0.25">
      <c r="A625" s="7" t="s">
        <v>2121</v>
      </c>
      <c r="B625" s="8" t="s">
        <v>2122</v>
      </c>
      <c r="C625" s="8" t="s">
        <v>17</v>
      </c>
      <c r="D625" s="8" t="s">
        <v>683</v>
      </c>
      <c r="F625" s="28" t="str">
        <f>IF(CLIENTE[[#This Row],[RUC]]="No","Solo Boleta",IF(CLIENTE[[#This Row],[RUC]]="","Ingrese N° de RUC",VLOOKUP(CLIENTE[[#This Row],[RUC]],RUCS[],2,FALSE)))</f>
        <v>Ingrese N° de RUC</v>
      </c>
      <c r="G625" s="7" t="s">
        <v>28</v>
      </c>
      <c r="H625" s="26" t="s">
        <v>77</v>
      </c>
      <c r="I625" s="25" t="s">
        <v>2125</v>
      </c>
      <c r="J625" s="8"/>
      <c r="K625" s="8"/>
    </row>
    <row r="626" spans="1:11" x14ac:dyDescent="0.25">
      <c r="A626" s="7" t="s">
        <v>2134</v>
      </c>
      <c r="B626" s="8" t="s">
        <v>2135</v>
      </c>
      <c r="C626" s="8" t="s">
        <v>17</v>
      </c>
      <c r="D626" s="8" t="s">
        <v>2136</v>
      </c>
      <c r="E626" s="7" t="s">
        <v>2137</v>
      </c>
      <c r="F626" s="28" t="s">
        <v>2138</v>
      </c>
      <c r="G626" s="7" t="s">
        <v>21</v>
      </c>
      <c r="H626" s="26" t="s">
        <v>77</v>
      </c>
      <c r="I626" s="25">
        <v>60</v>
      </c>
      <c r="J626" s="8"/>
      <c r="K626" s="8"/>
    </row>
    <row r="627" spans="1:11" x14ac:dyDescent="0.25">
      <c r="A627" s="7" t="s">
        <v>2140</v>
      </c>
      <c r="B627" s="8" t="s">
        <v>2141</v>
      </c>
      <c r="C627" s="8" t="s">
        <v>18</v>
      </c>
      <c r="D627" s="8" t="s">
        <v>683</v>
      </c>
      <c r="F627" s="28" t="str">
        <f>IF(CLIENTE[[#This Row],[RUC]]="No","Solo Boleta",IF(CLIENTE[[#This Row],[RUC]]="","Ingrese N° de RUC",VLOOKUP(CLIENTE[[#This Row],[RUC]],RUCS[],2,FALSE)))</f>
        <v>Ingrese N° de RUC</v>
      </c>
      <c r="G627" s="7" t="s">
        <v>29</v>
      </c>
      <c r="H627" s="26" t="s">
        <v>78</v>
      </c>
      <c r="I627" s="25">
        <v>130</v>
      </c>
      <c r="J627" s="8"/>
      <c r="K627" s="8"/>
    </row>
    <row r="628" spans="1:11" x14ac:dyDescent="0.25">
      <c r="A628" s="7" t="s">
        <v>2144</v>
      </c>
      <c r="B628" s="8" t="s">
        <v>2145</v>
      </c>
      <c r="C628" s="8" t="s">
        <v>17</v>
      </c>
      <c r="D628" s="8" t="s">
        <v>683</v>
      </c>
      <c r="F628" s="28" t="str">
        <f>IF(CLIENTE[[#This Row],[RUC]]="No","Solo Boleta",IF(CLIENTE[[#This Row],[RUC]]="","Ingrese N° de RUC",VLOOKUP(CLIENTE[[#This Row],[RUC]],RUCS[],2,FALSE)))</f>
        <v>Ingrese N° de RUC</v>
      </c>
      <c r="G628" s="7" t="s">
        <v>30</v>
      </c>
      <c r="H628" s="26" t="s">
        <v>78</v>
      </c>
      <c r="I628" s="25">
        <v>130</v>
      </c>
      <c r="J628" s="8"/>
      <c r="K628" s="8"/>
    </row>
    <row r="629" spans="1:11" x14ac:dyDescent="0.25">
      <c r="A629" s="7" t="s">
        <v>2148</v>
      </c>
      <c r="B629" s="8" t="s">
        <v>2149</v>
      </c>
      <c r="C629" s="8" t="s">
        <v>17</v>
      </c>
      <c r="D629" s="8" t="s">
        <v>683</v>
      </c>
      <c r="F629" s="28" t="str">
        <f>IF(CLIENTE[[#This Row],[RUC]]="No","Solo Boleta",IF(CLIENTE[[#This Row],[RUC]]="","Ingrese N° de RUC",VLOOKUP(CLIENTE[[#This Row],[RUC]],RUCS[],2,FALSE)))</f>
        <v>Ingrese N° de RUC</v>
      </c>
      <c r="G629" s="7" t="s">
        <v>39</v>
      </c>
      <c r="H629" s="26" t="s">
        <v>79</v>
      </c>
      <c r="I629" s="25"/>
      <c r="J629" s="8"/>
      <c r="K629" s="8"/>
    </row>
    <row r="630" spans="1:11" x14ac:dyDescent="0.25">
      <c r="A630" s="7" t="s">
        <v>2154</v>
      </c>
      <c r="B630" s="8" t="s">
        <v>2155</v>
      </c>
      <c r="C630" s="8" t="s">
        <v>17</v>
      </c>
      <c r="D630" s="8" t="s">
        <v>683</v>
      </c>
      <c r="F630" s="28" t="str">
        <f>IF(CLIENTE[[#This Row],[RUC]]="No","Solo Boleta",IF(CLIENTE[[#This Row],[RUC]]="","Ingrese N° de RUC",VLOOKUP(CLIENTE[[#This Row],[RUC]],RUCS[],2,FALSE)))</f>
        <v>Ingrese N° de RUC</v>
      </c>
      <c r="G630" s="7" t="s">
        <v>20</v>
      </c>
      <c r="H630" s="26" t="s">
        <v>78</v>
      </c>
      <c r="I630" s="25">
        <v>100</v>
      </c>
      <c r="J630" s="8"/>
      <c r="K630" s="8"/>
    </row>
    <row r="631" spans="1:11" x14ac:dyDescent="0.25">
      <c r="A631" s="7" t="s">
        <v>1387</v>
      </c>
      <c r="B631" s="8" t="s">
        <v>2168</v>
      </c>
      <c r="C631" s="8" t="s">
        <v>17</v>
      </c>
      <c r="D631" s="8" t="s">
        <v>683</v>
      </c>
      <c r="F631" s="28" t="str">
        <f>IF(CLIENTE[[#This Row],[RUC]]="No","Solo Boleta",IF(CLIENTE[[#This Row],[RUC]]="","Ingrese N° de RUC",VLOOKUP(CLIENTE[[#This Row],[RUC]],RUCS[],2,FALSE)))</f>
        <v>Ingrese N° de RUC</v>
      </c>
      <c r="G631" s="7" t="s">
        <v>30</v>
      </c>
      <c r="H631" s="26" t="s">
        <v>78</v>
      </c>
      <c r="I631" s="25" t="s">
        <v>2169</v>
      </c>
      <c r="J631" s="8"/>
      <c r="K631" s="8"/>
    </row>
    <row r="632" spans="1:11" x14ac:dyDescent="0.25">
      <c r="A632" s="7" t="s">
        <v>2170</v>
      </c>
      <c r="B632" s="8" t="s">
        <v>2171</v>
      </c>
      <c r="C632" s="8" t="s">
        <v>17</v>
      </c>
      <c r="D632" s="8" t="s">
        <v>765</v>
      </c>
      <c r="F632" s="28" t="str">
        <f>IF(CLIENTE[[#This Row],[RUC]]="No","Solo Boleta",IF(CLIENTE[[#This Row],[RUC]]="","Ingrese N° de RUC",VLOOKUP(CLIENTE[[#This Row],[RUC]],RUCS[],2,FALSE)))</f>
        <v>Ingrese N° de RUC</v>
      </c>
      <c r="G632" s="7" t="s">
        <v>47</v>
      </c>
      <c r="H632" s="26" t="s">
        <v>77</v>
      </c>
      <c r="I632" s="25" t="s">
        <v>2172</v>
      </c>
      <c r="J632" s="8"/>
      <c r="K632" s="8"/>
    </row>
    <row r="633" spans="1:11" x14ac:dyDescent="0.25">
      <c r="A633" s="7" t="s">
        <v>81</v>
      </c>
      <c r="B633" s="8" t="s">
        <v>84</v>
      </c>
      <c r="C633" s="8" t="s">
        <v>18</v>
      </c>
      <c r="D633" s="8" t="s">
        <v>703</v>
      </c>
      <c r="F633" s="28" t="str">
        <f>IF(CLIENTE[[#This Row],[RUC]]="No","Solo Boleta",IF(CLIENTE[[#This Row],[RUC]]="","Ingrese N° de RUC",VLOOKUP(CLIENTE[[#This Row],[RUC]],RUCS[],2,FALSE)))</f>
        <v>Ingrese N° de RUC</v>
      </c>
      <c r="G633" s="7" t="s">
        <v>40</v>
      </c>
      <c r="H633" s="26" t="s">
        <v>77</v>
      </c>
      <c r="I633" s="25" t="s">
        <v>2172</v>
      </c>
      <c r="J633" s="8"/>
      <c r="K633" s="8"/>
    </row>
    <row r="634" spans="1:11" x14ac:dyDescent="0.25">
      <c r="A634" s="7" t="s">
        <v>2181</v>
      </c>
      <c r="B634" s="7" t="s">
        <v>2182</v>
      </c>
      <c r="C634" s="8" t="s">
        <v>17</v>
      </c>
      <c r="D634" s="8" t="s">
        <v>683</v>
      </c>
      <c r="E634" s="7" t="s">
        <v>2178</v>
      </c>
      <c r="F634" s="28" t="str">
        <f>IF(CLIENTE[[#This Row],[RUC]]="No","Solo Boleta",IF(CLIENTE[[#This Row],[RUC]]="","Ingrese N° de RUC",VLOOKUP(CLIENTE[[#This Row],[RUC]],RUCS[],2,FALSE)))</f>
        <v>HIDROELECTRICA PELAGATOS S.A.C</v>
      </c>
      <c r="G634" s="7" t="s">
        <v>26</v>
      </c>
      <c r="H634" s="26" t="s">
        <v>77</v>
      </c>
      <c r="I634" s="25"/>
      <c r="J634" s="8"/>
      <c r="K634" s="8"/>
    </row>
    <row r="635" spans="1:11" x14ac:dyDescent="0.25">
      <c r="A635" s="7" t="s">
        <v>2183</v>
      </c>
      <c r="B635" s="8" t="s">
        <v>2184</v>
      </c>
      <c r="C635" s="8" t="s">
        <v>17</v>
      </c>
      <c r="D635" s="8" t="s">
        <v>683</v>
      </c>
      <c r="E635" s="7" t="s">
        <v>2178</v>
      </c>
      <c r="F635" s="28" t="str">
        <f>IF(CLIENTE[[#This Row],[RUC]]="No","Solo Boleta",IF(CLIENTE[[#This Row],[RUC]]="","Ingrese N° de RUC",VLOOKUP(CLIENTE[[#This Row],[RUC]],RUCS[],2,FALSE)))</f>
        <v>HIDROELECTRICA PELAGATOS S.A.C</v>
      </c>
      <c r="G635" s="7" t="s">
        <v>25</v>
      </c>
      <c r="H635" s="26" t="s">
        <v>77</v>
      </c>
      <c r="I635" s="25"/>
      <c r="J635" s="8"/>
      <c r="K635" s="8"/>
    </row>
    <row r="636" spans="1:11" x14ac:dyDescent="0.25">
      <c r="A636" s="7" t="s">
        <v>2199</v>
      </c>
      <c r="B636" s="8" t="s">
        <v>2200</v>
      </c>
      <c r="C636" s="8" t="s">
        <v>18</v>
      </c>
      <c r="D636" s="8" t="s">
        <v>683</v>
      </c>
      <c r="F636" s="28" t="str">
        <f>IF(CLIENTE[[#This Row],[RUC]]="No","Solo Boleta",IF(CLIENTE[[#This Row],[RUC]]="","Ingrese N° de RUC",VLOOKUP(CLIENTE[[#This Row],[RUC]],RUCS[],2,FALSE)))</f>
        <v>Ingrese N° de RUC</v>
      </c>
      <c r="G636" s="7" t="s">
        <v>26</v>
      </c>
      <c r="H636" s="26" t="s">
        <v>77</v>
      </c>
      <c r="I636" s="25">
        <v>70</v>
      </c>
      <c r="J636" s="8"/>
      <c r="K636" s="8"/>
    </row>
    <row r="637" spans="1:11" x14ac:dyDescent="0.25">
      <c r="A637" s="7" t="s">
        <v>2202</v>
      </c>
      <c r="B637" s="8" t="s">
        <v>2203</v>
      </c>
      <c r="C637" s="8" t="s">
        <v>17</v>
      </c>
      <c r="D637" s="8" t="s">
        <v>683</v>
      </c>
      <c r="E637" s="7" t="s">
        <v>1857</v>
      </c>
      <c r="F637" s="28" t="str">
        <f>IF(CLIENTE[[#This Row],[RUC]]="No","Solo Boleta",IF(CLIENTE[[#This Row],[RUC]]="","Ingrese N° de RUC",VLOOKUP(CLIENTE[[#This Row],[RUC]],RUCS[],2,FALSE)))</f>
        <v>INTERNATIONAL PROJECT CONSULTORING ASSOCIATES S.A.</v>
      </c>
      <c r="G637" s="7" t="s">
        <v>28</v>
      </c>
      <c r="H637" s="26" t="s">
        <v>79</v>
      </c>
      <c r="I637" s="25">
        <v>80</v>
      </c>
      <c r="J637" s="8"/>
      <c r="K637" s="8"/>
    </row>
    <row r="638" spans="1:11" x14ac:dyDescent="0.25">
      <c r="A638" s="7" t="s">
        <v>2208</v>
      </c>
      <c r="B638" s="8" t="s">
        <v>2209</v>
      </c>
      <c r="C638" s="8" t="s">
        <v>17</v>
      </c>
      <c r="D638" s="8" t="s">
        <v>683</v>
      </c>
      <c r="F638" s="28" t="str">
        <f>IF(CLIENTE[[#This Row],[RUC]]="No","Solo Boleta",IF(CLIENTE[[#This Row],[RUC]]="","Ingrese N° de RUC",VLOOKUP(CLIENTE[[#This Row],[RUC]],RUCS[],2,FALSE)))</f>
        <v>Ingrese N° de RUC</v>
      </c>
      <c r="G638" s="7" t="s">
        <v>32</v>
      </c>
      <c r="H638" s="26" t="s">
        <v>79</v>
      </c>
      <c r="I638" s="25" t="s">
        <v>2210</v>
      </c>
      <c r="J638" s="8"/>
      <c r="K638" s="8"/>
    </row>
    <row r="639" spans="1:11" x14ac:dyDescent="0.25">
      <c r="A639" s="7" t="s">
        <v>2218</v>
      </c>
      <c r="B639" s="8" t="s">
        <v>2219</v>
      </c>
      <c r="C639" s="8" t="s">
        <v>17</v>
      </c>
      <c r="D639" s="8" t="s">
        <v>683</v>
      </c>
      <c r="E639" s="7" t="s">
        <v>1051</v>
      </c>
      <c r="F639" s="28" t="str">
        <f>IF(CLIENTE[[#This Row],[RUC]]="No","Solo Boleta",IF(CLIENTE[[#This Row],[RUC]]="","Ingrese N° de RUC",VLOOKUP(CLIENTE[[#This Row],[RUC]],RUCS[],2,FALSE)))</f>
        <v>LAB TOP PERU S.R.L.</v>
      </c>
      <c r="G639" s="7" t="s">
        <v>25</v>
      </c>
      <c r="H639" s="26" t="s">
        <v>77</v>
      </c>
      <c r="I639" s="25">
        <v>70</v>
      </c>
      <c r="J639" s="8"/>
      <c r="K639" s="8"/>
    </row>
    <row r="640" spans="1:11" x14ac:dyDescent="0.25">
      <c r="A640" s="7" t="s">
        <v>2223</v>
      </c>
      <c r="B640" s="8" t="s">
        <v>2224</v>
      </c>
      <c r="C640" s="8" t="s">
        <v>17</v>
      </c>
      <c r="D640" s="8" t="s">
        <v>683</v>
      </c>
      <c r="E640" s="7" t="s">
        <v>2227</v>
      </c>
      <c r="F640" s="28" t="s">
        <v>2233</v>
      </c>
      <c r="G640" s="7" t="s">
        <v>32</v>
      </c>
      <c r="H640" s="26" t="s">
        <v>77</v>
      </c>
      <c r="I640" s="25" t="s">
        <v>2230</v>
      </c>
      <c r="J640" s="8"/>
      <c r="K640" s="8"/>
    </row>
    <row r="641" spans="1:11" x14ac:dyDescent="0.25">
      <c r="A641" s="7" t="s">
        <v>2225</v>
      </c>
      <c r="B641" s="8" t="s">
        <v>2226</v>
      </c>
      <c r="C641" s="8" t="s">
        <v>17</v>
      </c>
      <c r="D641" s="8" t="s">
        <v>683</v>
      </c>
      <c r="E641" s="7" t="s">
        <v>2228</v>
      </c>
      <c r="F641" s="28" t="s">
        <v>2229</v>
      </c>
      <c r="G641" s="7" t="s">
        <v>30</v>
      </c>
      <c r="H641" s="26" t="s">
        <v>78</v>
      </c>
      <c r="I641" s="25" t="s">
        <v>2231</v>
      </c>
      <c r="J641" s="8"/>
      <c r="K641" s="8"/>
    </row>
    <row r="642" spans="1:11" x14ac:dyDescent="0.25">
      <c r="A642" s="7" t="s">
        <v>2242</v>
      </c>
      <c r="B642" s="8" t="s">
        <v>2243</v>
      </c>
      <c r="C642" s="8" t="s">
        <v>17</v>
      </c>
      <c r="D642" s="8" t="s">
        <v>683</v>
      </c>
      <c r="F642" s="28" t="str">
        <f>IF(CLIENTE[[#This Row],[RUC]]="No","Solo Boleta",IF(CLIENTE[[#This Row],[RUC]]="","Ingrese N° de RUC",VLOOKUP(CLIENTE[[#This Row],[RUC]],RUCS[],2,FALSE)))</f>
        <v>Ingrese N° de RUC</v>
      </c>
      <c r="G642" s="7" t="s">
        <v>34</v>
      </c>
      <c r="H642" s="26" t="s">
        <v>79</v>
      </c>
      <c r="I642" s="25">
        <v>120</v>
      </c>
      <c r="J642" s="8"/>
      <c r="K642" s="8"/>
    </row>
    <row r="643" spans="1:11" x14ac:dyDescent="0.25">
      <c r="A643" s="7" t="s">
        <v>2244</v>
      </c>
      <c r="B643" s="8" t="s">
        <v>2245</v>
      </c>
      <c r="C643" s="8" t="s">
        <v>17</v>
      </c>
      <c r="D643" s="8" t="s">
        <v>751</v>
      </c>
      <c r="F643" s="28" t="str">
        <f>IF(CLIENTE[[#This Row],[RUC]]="No","Solo Boleta",IF(CLIENTE[[#This Row],[RUC]]="","Ingrese N° de RUC",VLOOKUP(CLIENTE[[#This Row],[RUC]],RUCS[],2,FALSE)))</f>
        <v>Ingrese N° de RUC</v>
      </c>
      <c r="G643" s="7" t="s">
        <v>22</v>
      </c>
      <c r="H643" s="26" t="s">
        <v>77</v>
      </c>
      <c r="I643" s="25">
        <v>65</v>
      </c>
      <c r="J643" s="8"/>
      <c r="K643" s="8"/>
    </row>
    <row r="644" spans="1:11" x14ac:dyDescent="0.25">
      <c r="A644" s="7" t="s">
        <v>2261</v>
      </c>
      <c r="B644" s="8" t="s">
        <v>2262</v>
      </c>
      <c r="C644" s="8" t="s">
        <v>17</v>
      </c>
      <c r="D644" s="8" t="s">
        <v>683</v>
      </c>
      <c r="F644" s="28" t="str">
        <f>IF(CLIENTE[[#This Row],[RUC]]="No","Solo Boleta",IF(CLIENTE[[#This Row],[RUC]]="","Ingrese N° de RUC",VLOOKUP(CLIENTE[[#This Row],[RUC]],RUCS[],2,FALSE)))</f>
        <v>Ingrese N° de RUC</v>
      </c>
      <c r="G644" s="7" t="s">
        <v>21</v>
      </c>
      <c r="H644" s="26" t="s">
        <v>77</v>
      </c>
      <c r="I644" s="25">
        <v>65</v>
      </c>
      <c r="J644" s="8"/>
      <c r="K644" s="8" t="s">
        <v>2265</v>
      </c>
    </row>
    <row r="645" spans="1:11" x14ac:dyDescent="0.25">
      <c r="A645" s="7" t="s">
        <v>2263</v>
      </c>
      <c r="B645" s="8" t="s">
        <v>2264</v>
      </c>
      <c r="C645" s="8" t="s">
        <v>18</v>
      </c>
      <c r="D645" s="8" t="s">
        <v>683</v>
      </c>
      <c r="F645" s="28" t="str">
        <f>IF(CLIENTE[[#This Row],[RUC]]="No","Solo Boleta",IF(CLIENTE[[#This Row],[RUC]]="","Ingrese N° de RUC",VLOOKUP(CLIENTE[[#This Row],[RUC]],RUCS[],2,FALSE)))</f>
        <v>Ingrese N° de RUC</v>
      </c>
      <c r="G645" s="7" t="s">
        <v>23</v>
      </c>
      <c r="H645" s="26" t="s">
        <v>77</v>
      </c>
      <c r="I645" s="25">
        <v>65</v>
      </c>
      <c r="J645" s="8"/>
      <c r="K645" s="8" t="s">
        <v>2265</v>
      </c>
    </row>
    <row r="646" spans="1:11" x14ac:dyDescent="0.25">
      <c r="A646" s="7" t="s">
        <v>1481</v>
      </c>
      <c r="B646" s="8" t="s">
        <v>1482</v>
      </c>
      <c r="C646" s="8" t="s">
        <v>17</v>
      </c>
      <c r="D646" s="8" t="s">
        <v>1238</v>
      </c>
      <c r="F646" s="28" t="str">
        <f>IF(CLIENTE[[#This Row],[RUC]]="No","Solo Boleta",IF(CLIENTE[[#This Row],[RUC]]="","Ingrese N° de RUC",VLOOKUP(CLIENTE[[#This Row],[RUC]],RUCS[],2,FALSE)))</f>
        <v>Ingrese N° de RUC</v>
      </c>
      <c r="G646" s="7" t="s">
        <v>26</v>
      </c>
      <c r="H646" s="26" t="s">
        <v>77</v>
      </c>
      <c r="I646" s="25">
        <v>65</v>
      </c>
      <c r="J646" s="8"/>
      <c r="K646" s="8" t="s">
        <v>2265</v>
      </c>
    </row>
    <row r="647" spans="1:11" x14ac:dyDescent="0.25">
      <c r="A647" s="7" t="s">
        <v>2289</v>
      </c>
      <c r="B647" s="8" t="s">
        <v>2290</v>
      </c>
      <c r="C647" s="8" t="s">
        <v>17</v>
      </c>
      <c r="D647" s="8" t="s">
        <v>683</v>
      </c>
      <c r="F647" s="28" t="str">
        <f>IF(CLIENTE[[#This Row],[RUC]]="No","Solo Boleta",IF(CLIENTE[[#This Row],[RUC]]="","Ingrese N° de RUC",VLOOKUP(CLIENTE[[#This Row],[RUC]],RUCS[],2,FALSE)))</f>
        <v>Ingrese N° de RUC</v>
      </c>
      <c r="G647" s="7" t="s">
        <v>30</v>
      </c>
      <c r="H647" s="26" t="s">
        <v>78</v>
      </c>
      <c r="I647" s="25">
        <v>140</v>
      </c>
      <c r="J647" s="8"/>
      <c r="K647" s="8"/>
    </row>
    <row r="648" spans="1:11" x14ac:dyDescent="0.25">
      <c r="A648" s="7" t="s">
        <v>2291</v>
      </c>
      <c r="B648" s="8" t="s">
        <v>2292</v>
      </c>
      <c r="C648" s="8" t="s">
        <v>17</v>
      </c>
      <c r="D648" s="8" t="s">
        <v>683</v>
      </c>
      <c r="F648" s="28" t="str">
        <f>IF(CLIENTE[[#This Row],[RUC]]="No","Solo Boleta",IF(CLIENTE[[#This Row],[RUC]]="","Ingrese N° de RUC",VLOOKUP(CLIENTE[[#This Row],[RUC]],RUCS[],2,FALSE)))</f>
        <v>Ingrese N° de RUC</v>
      </c>
      <c r="G648" s="7" t="s">
        <v>31</v>
      </c>
      <c r="H648" s="26" t="s">
        <v>78</v>
      </c>
      <c r="I648" s="25">
        <v>140</v>
      </c>
      <c r="J648" s="8"/>
      <c r="K648" s="8"/>
    </row>
    <row r="649" spans="1:11" x14ac:dyDescent="0.25">
      <c r="A649" s="7" t="s">
        <v>2306</v>
      </c>
      <c r="B649" s="8" t="s">
        <v>2307</v>
      </c>
      <c r="C649" s="8" t="s">
        <v>18</v>
      </c>
      <c r="D649" s="8" t="s">
        <v>683</v>
      </c>
      <c r="F649" s="28" t="str">
        <f>IF(CLIENTE[[#This Row],[RUC]]="No","Solo Boleta",IF(CLIENTE[[#This Row],[RUC]]="","Ingrese N° de RUC",VLOOKUP(CLIENTE[[#This Row],[RUC]],RUCS[],2,FALSE)))</f>
        <v>Ingrese N° de RUC</v>
      </c>
      <c r="G649" s="7" t="s">
        <v>27</v>
      </c>
      <c r="H649" s="26" t="s">
        <v>77</v>
      </c>
      <c r="I649" s="25">
        <v>125</v>
      </c>
      <c r="J649" s="8"/>
      <c r="K649" s="8"/>
    </row>
    <row r="650" spans="1:11" x14ac:dyDescent="0.25">
      <c r="A650" s="7" t="s">
        <v>2308</v>
      </c>
      <c r="B650" s="8" t="s">
        <v>2309</v>
      </c>
      <c r="C650" s="8" t="s">
        <v>17</v>
      </c>
      <c r="D650" s="8" t="s">
        <v>1265</v>
      </c>
      <c r="F650" s="28" t="str">
        <f>IF(CLIENTE[[#This Row],[RUC]]="No","Solo Boleta",IF(CLIENTE[[#This Row],[RUC]]="","Ingrese N° de RUC",VLOOKUP(CLIENTE[[#This Row],[RUC]],RUCS[],2,FALSE)))</f>
        <v>Ingrese N° de RUC</v>
      </c>
      <c r="G650" s="7" t="s">
        <v>44</v>
      </c>
      <c r="H650" s="26" t="s">
        <v>77</v>
      </c>
      <c r="I650" s="25">
        <v>125</v>
      </c>
      <c r="J650" s="8"/>
      <c r="K650" s="8"/>
    </row>
    <row r="651" spans="1:11" x14ac:dyDescent="0.25">
      <c r="A651" s="7" t="s">
        <v>2316</v>
      </c>
      <c r="B651" s="8" t="s">
        <v>2317</v>
      </c>
      <c r="C651" s="8" t="s">
        <v>17</v>
      </c>
      <c r="D651" s="8" t="s">
        <v>751</v>
      </c>
      <c r="F651" s="28" t="str">
        <f>IF(CLIENTE[[#This Row],[RUC]]="No","Solo Boleta",IF(CLIENTE[[#This Row],[RUC]]="","Ingrese N° de RUC",VLOOKUP(CLIENTE[[#This Row],[RUC]],RUCS[],2,FALSE)))</f>
        <v>Ingrese N° de RUC</v>
      </c>
      <c r="G651" s="7" t="s">
        <v>22</v>
      </c>
      <c r="H651" s="26" t="s">
        <v>77</v>
      </c>
      <c r="I651" s="25" t="s">
        <v>2124</v>
      </c>
      <c r="J651" s="8"/>
      <c r="K651" s="8"/>
    </row>
    <row r="652" spans="1:11" x14ac:dyDescent="0.25">
      <c r="A652" s="7" t="s">
        <v>2319</v>
      </c>
      <c r="B652" s="8" t="s">
        <v>2325</v>
      </c>
      <c r="C652" s="8" t="s">
        <v>17</v>
      </c>
      <c r="D652" s="8" t="s">
        <v>733</v>
      </c>
      <c r="F652" s="28" t="str">
        <f>IF(CLIENTE[[#This Row],[RUC]]="No","Solo Boleta",IF(CLIENTE[[#This Row],[RUC]]="","Ingrese N° de RUC",VLOOKUP(CLIENTE[[#This Row],[RUC]],RUCS[],2,FALSE)))</f>
        <v>Ingrese N° de RUC</v>
      </c>
      <c r="G652" s="7" t="s">
        <v>41</v>
      </c>
      <c r="H652" s="26" t="s">
        <v>78</v>
      </c>
      <c r="I652" s="25">
        <v>150</v>
      </c>
      <c r="J652" s="8"/>
      <c r="K652" s="8"/>
    </row>
    <row r="653" spans="1:11" x14ac:dyDescent="0.25">
      <c r="A653" s="7" t="s">
        <v>2343</v>
      </c>
      <c r="B653" s="8" t="s">
        <v>2344</v>
      </c>
      <c r="C653" s="8" t="s">
        <v>17</v>
      </c>
      <c r="D653" s="8" t="s">
        <v>683</v>
      </c>
      <c r="E653" s="7" t="s">
        <v>2358</v>
      </c>
      <c r="F653" s="28" t="str">
        <f>IF(CLIENTE[[#This Row],[RUC]]="No","Solo Boleta",IF(CLIENTE[[#This Row],[RUC]]="","Ingrese N° de RUC",VLOOKUP(CLIENTE[[#This Row],[RUC]],RUCS[],2,FALSE)))</f>
        <v>ANA PANDURO REATEGUI</v>
      </c>
      <c r="G653" s="7" t="s">
        <v>47</v>
      </c>
      <c r="H653" s="26" t="s">
        <v>79</v>
      </c>
      <c r="I653" s="25" t="s">
        <v>2345</v>
      </c>
      <c r="J653" s="8"/>
      <c r="K653" s="8"/>
    </row>
    <row r="654" spans="1:11" x14ac:dyDescent="0.25">
      <c r="A654" s="7" t="s">
        <v>2350</v>
      </c>
      <c r="B654" s="8" t="s">
        <v>2351</v>
      </c>
      <c r="C654" s="8" t="s">
        <v>17</v>
      </c>
      <c r="D654" s="8" t="s">
        <v>683</v>
      </c>
      <c r="F654" s="28" t="str">
        <f>IF(CLIENTE[[#This Row],[RUC]]="No","Solo Boleta",IF(CLIENTE[[#This Row],[RUC]]="","Ingrese N° de RUC",VLOOKUP(CLIENTE[[#This Row],[RUC]],RUCS[],2,FALSE)))</f>
        <v>Ingrese N° de RUC</v>
      </c>
      <c r="G654" s="7" t="s">
        <v>43</v>
      </c>
      <c r="H654" s="26" t="s">
        <v>78</v>
      </c>
      <c r="I654" s="25">
        <v>0</v>
      </c>
      <c r="J654" s="8"/>
      <c r="K654" s="8"/>
    </row>
    <row r="655" spans="1:11" x14ac:dyDescent="0.25">
      <c r="A655" s="7" t="s">
        <v>2352</v>
      </c>
      <c r="B655" s="8" t="s">
        <v>2353</v>
      </c>
      <c r="C655" s="8" t="s">
        <v>17</v>
      </c>
      <c r="D655" s="8" t="s">
        <v>683</v>
      </c>
      <c r="F655" s="28" t="str">
        <f>IF(CLIENTE[[#This Row],[RUC]]="No","Solo Boleta",IF(CLIENTE[[#This Row],[RUC]]="","Ingrese N° de RUC",VLOOKUP(CLIENTE[[#This Row],[RUC]],RUCS[],2,FALSE)))</f>
        <v>Ingrese N° de RUC</v>
      </c>
      <c r="G655" s="7" t="s">
        <v>41</v>
      </c>
      <c r="H655" s="26" t="s">
        <v>78</v>
      </c>
      <c r="I655" s="25">
        <v>0</v>
      </c>
      <c r="J655" s="8"/>
      <c r="K655" s="8"/>
    </row>
    <row r="656" spans="1:11" x14ac:dyDescent="0.25">
      <c r="A656" s="7" t="s">
        <v>2366</v>
      </c>
      <c r="B656" s="8" t="s">
        <v>2365</v>
      </c>
      <c r="C656" s="8" t="s">
        <v>17</v>
      </c>
      <c r="D656" s="8" t="s">
        <v>704</v>
      </c>
      <c r="F656" s="28" t="str">
        <f>IF(CLIENTE[[#This Row],[RUC]]="No","Solo Boleta",IF(CLIENTE[[#This Row],[RUC]]="","Ingrese N° de RUC",VLOOKUP(CLIENTE[[#This Row],[RUC]],RUCS[],2,FALSE)))</f>
        <v>Ingrese N° de RUC</v>
      </c>
      <c r="G656" s="7" t="s">
        <v>22</v>
      </c>
      <c r="H656" s="26" t="s">
        <v>77</v>
      </c>
      <c r="I656" s="25">
        <v>70</v>
      </c>
      <c r="J656" s="8"/>
      <c r="K656" s="8" t="s">
        <v>2265</v>
      </c>
    </row>
    <row r="657" spans="1:11" x14ac:dyDescent="0.25">
      <c r="A657" s="47" t="s">
        <v>2367</v>
      </c>
      <c r="B657" s="80" t="s">
        <v>2368</v>
      </c>
      <c r="C657" s="80" t="s">
        <v>17</v>
      </c>
      <c r="D657" s="80" t="s">
        <v>683</v>
      </c>
      <c r="E657" s="81"/>
      <c r="F657" s="82" t="str">
        <f>IF(CLIENTE[[#This Row],[RUC]]="No","Solo Boleta",IF(CLIENTE[[#This Row],[RUC]]="","Ingrese N° de RUC",VLOOKUP(CLIENTE[[#This Row],[RUC]],RUCS[],2,FALSE)))</f>
        <v>Ingrese N° de RUC</v>
      </c>
      <c r="G657" s="81" t="s">
        <v>35</v>
      </c>
      <c r="H657" s="83" t="s">
        <v>77</v>
      </c>
      <c r="I657" s="84" t="s">
        <v>2371</v>
      </c>
      <c r="J657" s="80"/>
      <c r="K657" s="80"/>
    </row>
    <row r="658" spans="1:11" x14ac:dyDescent="0.25">
      <c r="A658" s="7" t="s">
        <v>2369</v>
      </c>
      <c r="B658" s="8" t="s">
        <v>2370</v>
      </c>
      <c r="C658" s="8" t="s">
        <v>17</v>
      </c>
      <c r="D658" s="8" t="s">
        <v>683</v>
      </c>
      <c r="F658" s="28" t="str">
        <f>IF(CLIENTE[[#This Row],[RUC]]="No","Solo Boleta",IF(CLIENTE[[#This Row],[RUC]]="","Ingrese N° de RUC",VLOOKUP(CLIENTE[[#This Row],[RUC]],RUCS[],2,FALSE)))</f>
        <v>Ingrese N° de RUC</v>
      </c>
      <c r="G658" s="7" t="s">
        <v>34</v>
      </c>
      <c r="H658" s="26" t="s">
        <v>77</v>
      </c>
      <c r="I658" s="25" t="s">
        <v>2372</v>
      </c>
      <c r="J658" s="8"/>
      <c r="K658" s="8"/>
    </row>
    <row r="659" spans="1:11" x14ac:dyDescent="0.25">
      <c r="A659" s="7" t="s">
        <v>2379</v>
      </c>
      <c r="B659" s="8" t="s">
        <v>2380</v>
      </c>
      <c r="C659" s="8" t="s">
        <v>17</v>
      </c>
      <c r="D659" s="8" t="s">
        <v>683</v>
      </c>
      <c r="F659" s="28" t="str">
        <f>IF(CLIENTE[[#This Row],[RUC]]="No","Solo Boleta",IF(CLIENTE[[#This Row],[RUC]]="","Ingrese N° de RUC",VLOOKUP(CLIENTE[[#This Row],[RUC]],RUCS[],2,FALSE)))</f>
        <v>Ingrese N° de RUC</v>
      </c>
      <c r="G659" s="7" t="s">
        <v>25</v>
      </c>
      <c r="H659" s="26" t="s">
        <v>79</v>
      </c>
      <c r="I659" s="25">
        <v>80</v>
      </c>
      <c r="J659" s="8"/>
      <c r="K659" s="8" t="s">
        <v>2381</v>
      </c>
    </row>
    <row r="660" spans="1:11" x14ac:dyDescent="0.25">
      <c r="A660" s="7" t="s">
        <v>2382</v>
      </c>
      <c r="B660" s="8" t="s">
        <v>2383</v>
      </c>
      <c r="C660" s="8" t="s">
        <v>17</v>
      </c>
      <c r="D660" s="8" t="s">
        <v>704</v>
      </c>
      <c r="F660" s="28" t="str">
        <f>IF(CLIENTE[[#This Row],[RUC]]="No","Solo Boleta",IF(CLIENTE[[#This Row],[RUC]]="","Ingrese N° de RUC",VLOOKUP(CLIENTE[[#This Row],[RUC]],RUCS[],2,FALSE)))</f>
        <v>Ingrese N° de RUC</v>
      </c>
      <c r="G660" s="7"/>
      <c r="H660" s="26"/>
      <c r="I660" s="25"/>
      <c r="J660" s="8"/>
      <c r="K660" s="8"/>
    </row>
    <row r="661" spans="1:11" x14ac:dyDescent="0.25">
      <c r="A661" s="47" t="s">
        <v>2410</v>
      </c>
      <c r="B661" s="80" t="s">
        <v>2411</v>
      </c>
      <c r="C661" s="80" t="s">
        <v>18</v>
      </c>
      <c r="D661" s="80" t="s">
        <v>683</v>
      </c>
      <c r="E661" s="81"/>
      <c r="F661" s="82" t="str">
        <f>IF(CLIENTE[[#This Row],[RUC]]="No","Solo Boleta",IF(CLIENTE[[#This Row],[RUC]]="","Ingrese N° de RUC",VLOOKUP(CLIENTE[[#This Row],[RUC]],RUCS[],2,FALSE)))</f>
        <v>Ingrese N° de RUC</v>
      </c>
      <c r="G661" s="81" t="s">
        <v>26</v>
      </c>
      <c r="H661" s="83" t="s">
        <v>77</v>
      </c>
      <c r="I661" s="84">
        <v>65</v>
      </c>
      <c r="J661" s="80"/>
      <c r="K661" s="80"/>
    </row>
    <row r="662" spans="1:11" x14ac:dyDescent="0.25">
      <c r="A662" s="7" t="s">
        <v>2417</v>
      </c>
      <c r="B662" s="8" t="s">
        <v>2418</v>
      </c>
      <c r="C662" s="8" t="s">
        <v>17</v>
      </c>
      <c r="D662" s="8" t="s">
        <v>683</v>
      </c>
      <c r="F662" s="28" t="str">
        <f>IF(CLIENTE[[#This Row],[RUC]]="No","Solo Boleta",IF(CLIENTE[[#This Row],[RUC]]="","Ingrese N° de RUC",VLOOKUP(CLIENTE[[#This Row],[RUC]],RUCS[],2,FALSE)))</f>
        <v>Ingrese N° de RUC</v>
      </c>
      <c r="G662" s="7" t="s">
        <v>39</v>
      </c>
      <c r="H662" s="26" t="s">
        <v>77</v>
      </c>
      <c r="I662" s="25">
        <v>110</v>
      </c>
      <c r="J662" s="8"/>
      <c r="K662" s="8" t="s">
        <v>2381</v>
      </c>
    </row>
    <row r="663" spans="1:11" x14ac:dyDescent="0.25">
      <c r="A663" s="7" t="s">
        <v>2419</v>
      </c>
      <c r="B663" s="8" t="s">
        <v>2420</v>
      </c>
      <c r="C663" s="8" t="s">
        <v>17</v>
      </c>
      <c r="D663" s="8" t="s">
        <v>683</v>
      </c>
      <c r="F663" s="28" t="str">
        <f>IF(CLIENTE[[#This Row],[RUC]]="No","Solo Boleta",IF(CLIENTE[[#This Row],[RUC]]="","Ingrese N° de RUC",VLOOKUP(CLIENTE[[#This Row],[RUC]],RUCS[],2,FALSE)))</f>
        <v>Ingrese N° de RUC</v>
      </c>
      <c r="G663" s="7" t="s">
        <v>47</v>
      </c>
      <c r="H663" s="26" t="s">
        <v>77</v>
      </c>
      <c r="I663" s="25">
        <v>110</v>
      </c>
      <c r="J663" s="8"/>
      <c r="K663" s="8" t="s">
        <v>2381</v>
      </c>
    </row>
    <row r="664" spans="1:11" x14ac:dyDescent="0.25">
      <c r="A664" s="7" t="s">
        <v>2421</v>
      </c>
      <c r="B664" s="8" t="s">
        <v>2424</v>
      </c>
      <c r="C664" s="8" t="s">
        <v>17</v>
      </c>
      <c r="D664" s="8" t="s">
        <v>683</v>
      </c>
      <c r="F664" s="28" t="str">
        <f>IF(CLIENTE[[#This Row],[RUC]]="No","Solo Boleta",IF(CLIENTE[[#This Row],[RUC]]="","Ingrese N° de RUC",VLOOKUP(CLIENTE[[#This Row],[RUC]],RUCS[],2,FALSE)))</f>
        <v>Ingrese N° de RUC</v>
      </c>
      <c r="G664" s="7" t="s">
        <v>35</v>
      </c>
      <c r="H664" s="26" t="s">
        <v>77</v>
      </c>
      <c r="I664" s="25">
        <v>100</v>
      </c>
      <c r="J664" s="8"/>
      <c r="K664" s="8" t="s">
        <v>2381</v>
      </c>
    </row>
    <row r="665" spans="1:11" x14ac:dyDescent="0.25">
      <c r="A665" s="7" t="s">
        <v>2422</v>
      </c>
      <c r="B665" s="8" t="s">
        <v>2425</v>
      </c>
      <c r="C665" s="8" t="s">
        <v>17</v>
      </c>
      <c r="D665" s="8" t="s">
        <v>683</v>
      </c>
      <c r="F665" s="28" t="str">
        <f>IF(CLIENTE[[#This Row],[RUC]]="No","Solo Boleta",IF(CLIENTE[[#This Row],[RUC]]="","Ingrese N° de RUC",VLOOKUP(CLIENTE[[#This Row],[RUC]],RUCS[],2,FALSE)))</f>
        <v>Ingrese N° de RUC</v>
      </c>
      <c r="G665" s="7" t="s">
        <v>36</v>
      </c>
      <c r="H665" s="26" t="s">
        <v>77</v>
      </c>
      <c r="I665" s="25">
        <v>100</v>
      </c>
      <c r="J665" s="8"/>
      <c r="K665" s="8" t="s">
        <v>2381</v>
      </c>
    </row>
    <row r="666" spans="1:11" x14ac:dyDescent="0.25">
      <c r="A666" s="7" t="s">
        <v>2423</v>
      </c>
      <c r="B666" s="8" t="s">
        <v>2426</v>
      </c>
      <c r="C666" s="8" t="s">
        <v>18</v>
      </c>
      <c r="D666" s="8" t="s">
        <v>683</v>
      </c>
      <c r="F666" s="28" t="str">
        <f>IF(CLIENTE[[#This Row],[RUC]]="No","Solo Boleta",IF(CLIENTE[[#This Row],[RUC]]="","Ingrese N° de RUC",VLOOKUP(CLIENTE[[#This Row],[RUC]],RUCS[],2,FALSE)))</f>
        <v>Ingrese N° de RUC</v>
      </c>
      <c r="G666" s="7" t="s">
        <v>37</v>
      </c>
      <c r="H666" s="26" t="s">
        <v>77</v>
      </c>
      <c r="I666" s="25">
        <v>100</v>
      </c>
      <c r="J666" s="8"/>
      <c r="K666" s="8" t="s">
        <v>2381</v>
      </c>
    </row>
    <row r="667" spans="1:11" x14ac:dyDescent="0.25">
      <c r="A667" s="7" t="s">
        <v>2438</v>
      </c>
      <c r="B667" s="8" t="s">
        <v>2439</v>
      </c>
      <c r="C667" s="8" t="s">
        <v>18</v>
      </c>
      <c r="D667" s="8" t="s">
        <v>683</v>
      </c>
      <c r="F667" s="28" t="str">
        <f>IF(CLIENTE[[#This Row],[RUC]]="No","Solo Boleta",IF(CLIENTE[[#This Row],[RUC]]="","Ingrese N° de RUC",VLOOKUP(CLIENTE[[#This Row],[RUC]],RUCS[],2,FALSE)))</f>
        <v>Ingrese N° de RUC</v>
      </c>
      <c r="G667" s="7" t="s">
        <v>26</v>
      </c>
      <c r="H667" s="26" t="s">
        <v>79</v>
      </c>
      <c r="I667" s="25">
        <v>115</v>
      </c>
      <c r="J667" s="8"/>
      <c r="K667" s="8" t="s">
        <v>2381</v>
      </c>
    </row>
    <row r="668" spans="1:11" x14ac:dyDescent="0.25">
      <c r="A668" s="7" t="s">
        <v>2443</v>
      </c>
      <c r="B668" s="8" t="s">
        <v>2452</v>
      </c>
      <c r="C668" s="8" t="s">
        <v>17</v>
      </c>
      <c r="D668" s="8" t="s">
        <v>683</v>
      </c>
      <c r="E668" s="7" t="s">
        <v>2453</v>
      </c>
      <c r="F668" s="28" t="s">
        <v>2454</v>
      </c>
      <c r="G668" s="7" t="s">
        <v>22</v>
      </c>
      <c r="H668" s="26" t="s">
        <v>79</v>
      </c>
      <c r="I668" s="25">
        <v>90</v>
      </c>
      <c r="J668" s="8"/>
      <c r="K668" s="8" t="s">
        <v>2381</v>
      </c>
    </row>
    <row r="669" spans="1:11" x14ac:dyDescent="0.25">
      <c r="A669" s="7" t="s">
        <v>2447</v>
      </c>
      <c r="B669" s="8" t="s">
        <v>2448</v>
      </c>
      <c r="C669" s="8" t="s">
        <v>17</v>
      </c>
      <c r="D669" s="8" t="s">
        <v>784</v>
      </c>
      <c r="F669" s="28" t="str">
        <f>IF(CLIENTE[[#This Row],[RUC]]="No","Solo Boleta",IF(CLIENTE[[#This Row],[RUC]]="","Ingrese N° de RUC",VLOOKUP(CLIENTE[[#This Row],[RUC]],RUCS[],2,FALSE)))</f>
        <v>Ingrese N° de RUC</v>
      </c>
      <c r="G669" s="7" t="s">
        <v>20</v>
      </c>
      <c r="H669" s="26" t="s">
        <v>78</v>
      </c>
      <c r="I669" s="25" t="s">
        <v>2169</v>
      </c>
      <c r="J669" s="8"/>
      <c r="K669" s="8"/>
    </row>
    <row r="670" spans="1:11" x14ac:dyDescent="0.25">
      <c r="A670" s="7" t="s">
        <v>2459</v>
      </c>
      <c r="B670" s="8" t="s">
        <v>2460</v>
      </c>
      <c r="C670" s="8" t="s">
        <v>17</v>
      </c>
      <c r="D670" s="8" t="s">
        <v>784</v>
      </c>
      <c r="E670" s="7" t="s">
        <v>1039</v>
      </c>
      <c r="F670" s="28" t="str">
        <f>IF(CLIENTE[[#This Row],[RUC]]="No","Solo Boleta",IF(CLIENTE[[#This Row],[RUC]]="","Ingrese N° de RUC",VLOOKUP(CLIENTE[[#This Row],[RUC]],RUCS[],2,FALSE)))</f>
        <v>NEGOCIACIONES TAMBOGRANDE S.R.L.</v>
      </c>
      <c r="G670" s="7" t="s">
        <v>24</v>
      </c>
      <c r="H670" s="26" t="s">
        <v>77</v>
      </c>
      <c r="I670" s="25" t="s">
        <v>2461</v>
      </c>
      <c r="J670" s="8"/>
      <c r="K670" s="8"/>
    </row>
    <row r="671" spans="1:11" x14ac:dyDescent="0.25">
      <c r="A671" s="7" t="s">
        <v>2465</v>
      </c>
      <c r="B671" s="8" t="s">
        <v>2466</v>
      </c>
      <c r="C671" s="8" t="s">
        <v>17</v>
      </c>
      <c r="D671" s="8" t="s">
        <v>704</v>
      </c>
      <c r="F671" s="28" t="str">
        <f>IF(CLIENTE[[#This Row],[RUC]]="No","Solo Boleta",IF(CLIENTE[[#This Row],[RUC]]="","Ingrese N° de RUC",VLOOKUP(CLIENTE[[#This Row],[RUC]],RUCS[],2,FALSE)))</f>
        <v>Ingrese N° de RUC</v>
      </c>
      <c r="G671" s="7" t="s">
        <v>39</v>
      </c>
      <c r="H671" s="26" t="s">
        <v>79</v>
      </c>
      <c r="I671" s="25"/>
      <c r="J671" s="8"/>
      <c r="K671" s="8"/>
    </row>
    <row r="672" spans="1:11" x14ac:dyDescent="0.25">
      <c r="A672" s="7" t="s">
        <v>2467</v>
      </c>
      <c r="B672" s="8" t="s">
        <v>2468</v>
      </c>
      <c r="C672" s="8" t="s">
        <v>18</v>
      </c>
      <c r="D672" s="8" t="s">
        <v>683</v>
      </c>
      <c r="E672" s="7" t="s">
        <v>1051</v>
      </c>
      <c r="F672" s="28" t="str">
        <f>IF(CLIENTE[[#This Row],[RUC]]="No","Solo Boleta",IF(CLIENTE[[#This Row],[RUC]]="","Ingrese N° de RUC",VLOOKUP(CLIENTE[[#This Row],[RUC]],RUCS[],2,FALSE)))</f>
        <v>LAB TOP PERU S.R.L.</v>
      </c>
      <c r="G672" s="7" t="s">
        <v>26</v>
      </c>
      <c r="H672" s="26" t="s">
        <v>77</v>
      </c>
      <c r="I672" s="25">
        <v>70</v>
      </c>
      <c r="J672" s="8"/>
      <c r="K672" s="8" t="s">
        <v>2381</v>
      </c>
    </row>
    <row r="673" spans="1:11" x14ac:dyDescent="0.25">
      <c r="A673" s="7" t="s">
        <v>2479</v>
      </c>
      <c r="B673" s="8" t="s">
        <v>2480</v>
      </c>
      <c r="C673" s="8" t="s">
        <v>17</v>
      </c>
      <c r="D673" s="8" t="s">
        <v>683</v>
      </c>
      <c r="E673" s="7" t="s">
        <v>2481</v>
      </c>
      <c r="F673" s="28" t="str">
        <f>IF(CLIENTE[[#This Row],[RUC]]="No","Solo Boleta",IF(CLIENTE[[#This Row],[RUC]]="","Ingrese N° de RUC",VLOOKUP(CLIENTE[[#This Row],[RUC]],RUCS[],2,FALSE)))</f>
        <v>INIA</v>
      </c>
      <c r="G673" s="7" t="s">
        <v>24</v>
      </c>
      <c r="H673" s="26" t="s">
        <v>79</v>
      </c>
      <c r="I673" s="25">
        <v>90</v>
      </c>
      <c r="J673" s="8"/>
      <c r="K673" s="8" t="s">
        <v>2265</v>
      </c>
    </row>
    <row r="674" spans="1:11" x14ac:dyDescent="0.25">
      <c r="A674" s="7" t="s">
        <v>2485</v>
      </c>
      <c r="B674" s="8" t="s">
        <v>2486</v>
      </c>
      <c r="C674" s="8" t="s">
        <v>17</v>
      </c>
      <c r="D674" s="8" t="s">
        <v>2487</v>
      </c>
      <c r="F674" s="28" t="str">
        <f>IF(CLIENTE[[#This Row],[RUC]]="No","Solo Boleta",IF(CLIENTE[[#This Row],[RUC]]="","Ingrese N° de RUC",VLOOKUP(CLIENTE[[#This Row],[RUC]],RUCS[],2,FALSE)))</f>
        <v>Ingrese N° de RUC</v>
      </c>
      <c r="G674" s="7" t="s">
        <v>22</v>
      </c>
      <c r="H674" s="26" t="s">
        <v>77</v>
      </c>
      <c r="I674" s="25">
        <v>60</v>
      </c>
      <c r="J674" s="8"/>
      <c r="K674" s="8" t="s">
        <v>2381</v>
      </c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Tablas!$R$3:$R$4</xm:f>
          </x14:formula1>
          <xm:sqref>J4:J559 J561:J578</xm:sqref>
        </x14:dataValidation>
        <x14:dataValidation type="list" allowBlank="1" showInputMessage="1" showErrorMessage="1">
          <x14:formula1>
            <xm:f>Tablas!$D$3:$D$6</xm:f>
          </x14:formula1>
          <xm:sqref>H4:H674</xm:sqref>
        </x14:dataValidation>
        <x14:dataValidation type="list" allowBlank="1" showInputMessage="1" showErrorMessage="1">
          <x14:formula1>
            <xm:f>HABITACIONES!$A$4:$A$32</xm:f>
          </x14:formula1>
          <xm:sqref>G4:G674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995"/>
  <sheetViews>
    <sheetView topLeftCell="F1" zoomScale="118" zoomScaleNormal="118" workbookViewId="0">
      <selection activeCell="P117" sqref="P117"/>
    </sheetView>
  </sheetViews>
  <sheetFormatPr baseColWidth="10" defaultColWidth="11.42578125" defaultRowHeight="15" x14ac:dyDescent="0.25"/>
  <cols>
    <col min="1" max="1" width="10" style="7" customWidth="1"/>
    <col min="2" max="2" width="11.42578125" style="7" customWidth="1"/>
    <col min="3" max="3" width="38.42578125" style="8" customWidth="1"/>
    <col min="4" max="4" width="10.42578125" style="8" customWidth="1"/>
    <col min="5" max="5" width="15.140625" style="8" customWidth="1"/>
    <col min="6" max="7" width="14.140625" style="8" customWidth="1"/>
    <col min="8" max="8" width="11.42578125" style="8" customWidth="1"/>
    <col min="9" max="9" width="11.28515625" style="7" customWidth="1"/>
    <col min="10" max="10" width="11.42578125" style="8" customWidth="1"/>
    <col min="11" max="11" width="12.85546875" style="8" customWidth="1"/>
    <col min="12" max="15" width="11.42578125" style="8" customWidth="1"/>
    <col min="16" max="16" width="11.7109375" style="8" customWidth="1"/>
    <col min="17" max="17" width="11.140625" style="8" customWidth="1"/>
    <col min="18" max="18" width="37.28515625" style="8" customWidth="1"/>
    <col min="19" max="16384" width="11.42578125" style="8"/>
  </cols>
  <sheetData>
    <row r="2" spans="1:19" ht="23.25" x14ac:dyDescent="0.35">
      <c r="A2" s="127" t="s">
        <v>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8" t="s">
        <v>56</v>
      </c>
    </row>
    <row r="3" spans="1:19" ht="18.75" x14ac:dyDescent="0.3">
      <c r="A3" s="128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5" spans="1:19" x14ac:dyDescent="0.25">
      <c r="A5" s="129" t="s">
        <v>2485</v>
      </c>
      <c r="B5" s="130"/>
      <c r="C5" s="130"/>
      <c r="D5" s="130"/>
      <c r="E5" s="131"/>
      <c r="F5" s="129" t="s">
        <v>4</v>
      </c>
      <c r="G5" s="130"/>
      <c r="H5" s="131"/>
      <c r="I5" s="129" t="s">
        <v>74</v>
      </c>
      <c r="J5" s="130"/>
      <c r="K5" s="131"/>
      <c r="L5" s="129" t="s">
        <v>6</v>
      </c>
      <c r="M5" s="131"/>
      <c r="N5" s="129" t="s">
        <v>13</v>
      </c>
      <c r="O5" s="131"/>
      <c r="P5" s="132" t="s">
        <v>16</v>
      </c>
      <c r="Q5" s="133"/>
      <c r="R5" s="105"/>
    </row>
    <row r="6" spans="1:19" x14ac:dyDescent="0.25">
      <c r="A6" s="94" t="s">
        <v>1968</v>
      </c>
      <c r="B6" s="94" t="s">
        <v>1967</v>
      </c>
      <c r="C6" s="95" t="s">
        <v>2</v>
      </c>
      <c r="D6" s="95" t="s">
        <v>3</v>
      </c>
      <c r="E6" s="95" t="s">
        <v>682</v>
      </c>
      <c r="F6" s="95" t="s">
        <v>7</v>
      </c>
      <c r="G6" s="95" t="s">
        <v>2064</v>
      </c>
      <c r="H6" s="94" t="s">
        <v>73</v>
      </c>
      <c r="I6" s="95" t="s">
        <v>75</v>
      </c>
      <c r="J6" s="95" t="s">
        <v>5</v>
      </c>
      <c r="K6" s="95" t="s">
        <v>8</v>
      </c>
      <c r="L6" s="95" t="s">
        <v>9</v>
      </c>
      <c r="M6" s="95" t="s">
        <v>11</v>
      </c>
      <c r="N6" s="95" t="s">
        <v>12</v>
      </c>
      <c r="O6" s="95" t="s">
        <v>10</v>
      </c>
      <c r="P6" s="95" t="s">
        <v>14</v>
      </c>
      <c r="Q6" s="95" t="s">
        <v>15</v>
      </c>
      <c r="R6" s="96" t="s">
        <v>611</v>
      </c>
    </row>
    <row r="7" spans="1:19" ht="18.75" x14ac:dyDescent="0.3">
      <c r="A7" s="7" t="s">
        <v>2092</v>
      </c>
      <c r="B7" s="7" t="s">
        <v>391</v>
      </c>
      <c r="C7" s="92" t="str">
        <f>IF(REGISTRO_HUESPED[[#This Row],[Nº DI]]="","¿DNI?",VLOOKUP(REGISTRO_HUESPED[[#This Row],[Nº DI]],CLIENTE[],2,FALSE))</f>
        <v>Karla Luciana Corcuera Aguilar</v>
      </c>
      <c r="D7" s="92" t="str">
        <f>IF(REGISTRO_HUESPED[[#This Row],[Nº DI]]="","¿DNI?",VLOOKUP(REGISTRO_HUESPED[[#This Row],[Nº DI]],CLIENTE[],3,FALSE))</f>
        <v>Femenino</v>
      </c>
      <c r="E7" s="92" t="str">
        <f>IF(REGISTRO_HUESPED[[#This Row],[Nº DI]]="","¿PROCEDENCIA?",VLOOKUP(REGISTRO_HUESPED[[#This Row],[Nº DI]],CLIENTES!A:F,4,FALSE))</f>
        <v>Trujillo</v>
      </c>
      <c r="F7" s="97">
        <v>42583</v>
      </c>
      <c r="G7" s="98">
        <v>0.55833333333333335</v>
      </c>
      <c r="H7" s="100" t="s">
        <v>22</v>
      </c>
      <c r="I7" s="8" t="s">
        <v>77</v>
      </c>
      <c r="J7" s="90">
        <v>70</v>
      </c>
      <c r="K7" s="97">
        <v>42588</v>
      </c>
      <c r="L7" s="98">
        <v>0.56111111111111112</v>
      </c>
      <c r="M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7" s="8">
        <v>5</v>
      </c>
      <c r="O7" s="103">
        <f>IF(REGISTRO_HUESPED[[#This Row],[TARIFA]]="","¿Tarifa?",IF(REGISTRO_HUESPED[[#This Row],[COBRADOS]]="","¿Días?",REGISTRO_HUESPED[[#This Row],[TARIFA]]*REGISTRO_HUESPED[[#This Row],[COBRADOS]]))</f>
        <v>350</v>
      </c>
      <c r="P7" s="8" t="s">
        <v>51</v>
      </c>
      <c r="Q7" s="8">
        <v>1656</v>
      </c>
      <c r="R7" s="8" t="s">
        <v>2108</v>
      </c>
    </row>
    <row r="8" spans="1:19" ht="18.75" x14ac:dyDescent="0.3">
      <c r="A8" s="7" t="s">
        <v>2094</v>
      </c>
      <c r="B8" s="7" t="s">
        <v>391</v>
      </c>
      <c r="C8" s="92" t="str">
        <f>IF(REGISTRO_HUESPED[[#This Row],[Nº DI]]="","¿DNI?",VLOOKUP(REGISTRO_HUESPED[[#This Row],[Nº DI]],CLIENTE[],2,FALSE))</f>
        <v>Manuel Ajmes Benel Chavez</v>
      </c>
      <c r="D8" s="92" t="str">
        <f>IF(REGISTRO_HUESPED[[#This Row],[Nº DI]]="","¿DNI?",VLOOKUP(REGISTRO_HUESPED[[#This Row],[Nº DI]],CLIENTE[],3,FALSE))</f>
        <v>Masculino</v>
      </c>
      <c r="E8" s="92" t="str">
        <f>IF(REGISTRO_HUESPED[[#This Row],[Nº DI]]="","¿PROCEDENCIA?",VLOOKUP(REGISTRO_HUESPED[[#This Row],[Nº DI]],CLIENTES!A:F,4,FALSE))</f>
        <v>Trujillo</v>
      </c>
      <c r="F8" s="97">
        <v>42583</v>
      </c>
      <c r="G8" s="98">
        <v>0.59791666666666665</v>
      </c>
      <c r="H8" s="100" t="s">
        <v>32</v>
      </c>
      <c r="I8" s="8" t="s">
        <v>77</v>
      </c>
      <c r="J8" s="90">
        <v>85</v>
      </c>
      <c r="K8" s="97">
        <v>42588</v>
      </c>
      <c r="L8" s="98">
        <v>0.33333333333333331</v>
      </c>
      <c r="M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8" s="8">
        <v>5</v>
      </c>
      <c r="O8" s="103">
        <f>IF(REGISTRO_HUESPED[[#This Row],[TARIFA]]="","¿Tarifa?",IF(REGISTRO_HUESPED[[#This Row],[COBRADOS]]="","¿Días?",REGISTRO_HUESPED[[#This Row],[TARIFA]]*REGISTRO_HUESPED[[#This Row],[COBRADOS]]))</f>
        <v>425</v>
      </c>
      <c r="P8" s="8" t="s">
        <v>51</v>
      </c>
      <c r="Q8" s="8">
        <v>1658</v>
      </c>
    </row>
    <row r="9" spans="1:19" ht="18.75" x14ac:dyDescent="0.3">
      <c r="A9" s="7" t="s">
        <v>1114</v>
      </c>
      <c r="B9" s="7" t="s">
        <v>391</v>
      </c>
      <c r="C9" s="92" t="str">
        <f>IF(REGISTRO_HUESPED[[#This Row],[Nº DI]]="","¿DNI?",VLOOKUP(REGISTRO_HUESPED[[#This Row],[Nº DI]],CLIENTE[],2,FALSE))</f>
        <v>Henry Chero Valdivieso</v>
      </c>
      <c r="D9" s="92" t="str">
        <f>IF(REGISTRO_HUESPED[[#This Row],[Nº DI]]="","¿DNI?",VLOOKUP(REGISTRO_HUESPED[[#This Row],[Nº DI]],CLIENTE[],3,FALSE))</f>
        <v>Masculino</v>
      </c>
      <c r="E9" s="92" t="str">
        <f>IF(REGISTRO_HUESPED[[#This Row],[Nº DI]]="","¿PROCEDENCIA?",VLOOKUP(REGISTRO_HUESPED[[#This Row],[Nº DI]],CLIENTES!A:F,4,FALSE))</f>
        <v>Chimbote</v>
      </c>
      <c r="F9" s="97">
        <v>42583</v>
      </c>
      <c r="G9" s="98">
        <v>0.77083333333333337</v>
      </c>
      <c r="H9" s="99" t="s">
        <v>25</v>
      </c>
      <c r="I9" s="8" t="s">
        <v>77</v>
      </c>
      <c r="J9" s="90">
        <v>50</v>
      </c>
      <c r="K9" s="97">
        <v>42583</v>
      </c>
      <c r="L9" s="98">
        <v>0.99305555555555547</v>
      </c>
      <c r="M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" s="8">
        <v>1</v>
      </c>
      <c r="O9" s="103">
        <f>IF(REGISTRO_HUESPED[[#This Row],[TARIFA]]="","¿Tarifa?",IF(REGISTRO_HUESPED[[#This Row],[COBRADOS]]="","¿Días?",REGISTRO_HUESPED[[#This Row],[TARIFA]]*REGISTRO_HUESPED[[#This Row],[COBRADOS]]))</f>
        <v>50</v>
      </c>
      <c r="P9" s="8" t="s">
        <v>52</v>
      </c>
    </row>
    <row r="10" spans="1:19" ht="18.75" x14ac:dyDescent="0.3">
      <c r="A10" s="7" t="s">
        <v>781</v>
      </c>
      <c r="B10" s="7" t="s">
        <v>391</v>
      </c>
      <c r="C10" s="92" t="str">
        <f>IF(REGISTRO_HUESPED[[#This Row],[Nº DI]]="","¿DNI?",VLOOKUP(REGISTRO_HUESPED[[#This Row],[Nº DI]],CLIENTE[],2,FALSE))</f>
        <v>Giancarlo Urbina Gaitan</v>
      </c>
      <c r="D10" s="92" t="str">
        <f>IF(REGISTRO_HUESPED[[#This Row],[Nº DI]]="","¿DNI?",VLOOKUP(REGISTRO_HUESPED[[#This Row],[Nº DI]],CLIENTE[],3,FALSE))</f>
        <v>Masculino</v>
      </c>
      <c r="E10" s="92" t="str">
        <f>IF(REGISTRO_HUESPED[[#This Row],[Nº DI]]="","¿PROCEDENCIA?",VLOOKUP(REGISTRO_HUESPED[[#This Row],[Nº DI]],CLIENTES!A:F,4,FALSE))</f>
        <v>Trujillo</v>
      </c>
      <c r="F10" s="97">
        <v>42583</v>
      </c>
      <c r="G10" s="98">
        <v>0.83333333333333337</v>
      </c>
      <c r="H10" s="99" t="s">
        <v>26</v>
      </c>
      <c r="I10" s="8" t="s">
        <v>77</v>
      </c>
      <c r="J10" s="90">
        <v>65</v>
      </c>
      <c r="K10" s="97">
        <v>42584</v>
      </c>
      <c r="L10" s="98">
        <v>0.28472222222222221</v>
      </c>
      <c r="M1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" s="8">
        <v>1</v>
      </c>
      <c r="O10" s="103">
        <f>IF(REGISTRO_HUESPED[[#This Row],[TARIFA]]="","¿Tarifa?",IF(REGISTRO_HUESPED[[#This Row],[COBRADOS]]="","¿Días?",REGISTRO_HUESPED[[#This Row],[TARIFA]]*REGISTRO_HUESPED[[#This Row],[COBRADOS]]))</f>
        <v>65</v>
      </c>
      <c r="P10" s="8" t="s">
        <v>51</v>
      </c>
      <c r="Q10" s="8">
        <v>1655</v>
      </c>
    </row>
    <row r="11" spans="1:19" ht="18.75" x14ac:dyDescent="0.3">
      <c r="A11" s="7" t="s">
        <v>1720</v>
      </c>
      <c r="B11" s="7" t="s">
        <v>391</v>
      </c>
      <c r="C11" s="92" t="str">
        <f>IF(REGISTRO_HUESPED[[#This Row],[Nº DI]]="","¿DNI?",VLOOKUP(REGISTRO_HUESPED[[#This Row],[Nº DI]],CLIENTE[],2,FALSE))</f>
        <v>Pedro Saavedra Castro</v>
      </c>
      <c r="D11" s="92" t="str">
        <f>IF(REGISTRO_HUESPED[[#This Row],[Nº DI]]="","¿DNI?",VLOOKUP(REGISTRO_HUESPED[[#This Row],[Nº DI]],CLIENTE[],3,FALSE))</f>
        <v>Masculino</v>
      </c>
      <c r="E11" s="92" t="str">
        <f>IF(REGISTRO_HUESPED[[#This Row],[Nº DI]]="","¿PROCEDENCIA?",VLOOKUP(REGISTRO_HUESPED[[#This Row],[Nº DI]],CLIENTES!A:F,4,FALSE))</f>
        <v>Lima</v>
      </c>
      <c r="F11" s="97">
        <v>42583</v>
      </c>
      <c r="G11" s="104">
        <v>0.9868055555555556</v>
      </c>
      <c r="H11" s="99" t="s">
        <v>20</v>
      </c>
      <c r="I11" s="8" t="s">
        <v>78</v>
      </c>
      <c r="J11" s="90">
        <v>130</v>
      </c>
      <c r="K11" s="97">
        <v>42584</v>
      </c>
      <c r="L11" s="98">
        <v>0.33055555555555555</v>
      </c>
      <c r="M1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" s="8">
        <v>1</v>
      </c>
      <c r="O11" s="103">
        <f>IF(REGISTRO_HUESPED[[#This Row],[TARIFA]]="","¿Tarifa?",IF(REGISTRO_HUESPED[[#This Row],[COBRADOS]]="","¿Días?",REGISTRO_HUESPED[[#This Row],[TARIFA]]*REGISTRO_HUESPED[[#This Row],[COBRADOS]]))</f>
        <v>130</v>
      </c>
      <c r="P11" s="8" t="s">
        <v>51</v>
      </c>
      <c r="Q11" s="8">
        <v>1654</v>
      </c>
    </row>
    <row r="12" spans="1:19" ht="18.75" x14ac:dyDescent="0.3">
      <c r="A12" s="7" t="s">
        <v>83</v>
      </c>
      <c r="B12" s="7" t="s">
        <v>391</v>
      </c>
      <c r="C12" s="92" t="str">
        <f>IF(REGISTRO_HUESPED[[#This Row],[Nº DI]]="","¿DNI?",VLOOKUP(REGISTRO_HUESPED[[#This Row],[Nº DI]],CLIENTE[],2,FALSE))</f>
        <v>Marlon Adolfo Pastor Granados</v>
      </c>
      <c r="D12" s="92" t="str">
        <f>IF(REGISTRO_HUESPED[[#This Row],[Nº DI]]="","¿DNI?",VLOOKUP(REGISTRO_HUESPED[[#This Row],[Nº DI]],CLIENTE[],3,FALSE))</f>
        <v>Masculino</v>
      </c>
      <c r="E12" s="92" t="str">
        <f>IF(REGISTRO_HUESPED[[#This Row],[Nº DI]]="","¿PROCEDENCIA?",VLOOKUP(REGISTRO_HUESPED[[#This Row],[Nº DI]],CLIENTES!A:F,4,FALSE))</f>
        <v>Lima</v>
      </c>
      <c r="F12" s="97">
        <v>42584</v>
      </c>
      <c r="G12" s="98">
        <v>0.58472222222222225</v>
      </c>
      <c r="H12" s="100" t="s">
        <v>26</v>
      </c>
      <c r="I12" s="8" t="s">
        <v>77</v>
      </c>
      <c r="J12" s="90">
        <v>50</v>
      </c>
      <c r="K12" s="97">
        <v>42586</v>
      </c>
      <c r="L12" s="98">
        <v>0.39861111111111108</v>
      </c>
      <c r="M1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2" s="8">
        <v>2</v>
      </c>
      <c r="O12" s="103">
        <f>IF(REGISTRO_HUESPED[[#This Row],[TARIFA]]="","¿Tarifa?",IF(REGISTRO_HUESPED[[#This Row],[COBRADOS]]="","¿Días?",REGISTRO_HUESPED[[#This Row],[TARIFA]]*REGISTRO_HUESPED[[#This Row],[COBRADOS]]))</f>
        <v>100</v>
      </c>
      <c r="P12" s="8" t="s">
        <v>52</v>
      </c>
    </row>
    <row r="13" spans="1:19" ht="18.75" x14ac:dyDescent="0.3">
      <c r="A13" s="7" t="s">
        <v>2105</v>
      </c>
      <c r="B13" s="7" t="s">
        <v>391</v>
      </c>
      <c r="C13" s="92" t="str">
        <f>IF(REGISTRO_HUESPED[[#This Row],[Nº DI]]="","¿DNI?",VLOOKUP(REGISTRO_HUESPED[[#This Row],[Nº DI]],CLIENTE[],2,FALSE))</f>
        <v>Nelly Catherina Diaz Chavez</v>
      </c>
      <c r="D13" s="92" t="str">
        <f>IF(REGISTRO_HUESPED[[#This Row],[Nº DI]]="","¿DNI?",VLOOKUP(REGISTRO_HUESPED[[#This Row],[Nº DI]],CLIENTE[],3,FALSE))</f>
        <v>Femenino</v>
      </c>
      <c r="E13" s="92" t="str">
        <f>IF(REGISTRO_HUESPED[[#This Row],[Nº DI]]="","¿PROCEDENCIA?",VLOOKUP(REGISTRO_HUESPED[[#This Row],[Nº DI]],CLIENTES!A:F,4,FALSE))</f>
        <v>Lima</v>
      </c>
      <c r="F13" s="97">
        <v>42585</v>
      </c>
      <c r="G13" s="98">
        <v>0.56180555555555556</v>
      </c>
      <c r="H13" s="100" t="s">
        <v>24</v>
      </c>
      <c r="I13" s="8" t="s">
        <v>77</v>
      </c>
      <c r="J13" s="90">
        <v>70</v>
      </c>
      <c r="K13" s="97">
        <v>42590</v>
      </c>
      <c r="L13" s="98">
        <v>0.50069444444444444</v>
      </c>
      <c r="M1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13" s="8">
        <v>5</v>
      </c>
      <c r="O13" s="103">
        <f>IF(REGISTRO_HUESPED[[#This Row],[TARIFA]]="","¿Tarifa?",IF(REGISTRO_HUESPED[[#This Row],[COBRADOS]]="","¿Días?",REGISTRO_HUESPED[[#This Row],[TARIFA]]*REGISTRO_HUESPED[[#This Row],[COBRADOS]]))</f>
        <v>350</v>
      </c>
      <c r="P13" s="8" t="s">
        <v>51</v>
      </c>
      <c r="Q13" s="8">
        <v>1668</v>
      </c>
    </row>
    <row r="14" spans="1:19" ht="18.75" x14ac:dyDescent="0.3">
      <c r="A14" s="13" t="s">
        <v>358</v>
      </c>
      <c r="B14" s="7" t="s">
        <v>391</v>
      </c>
      <c r="C14" s="92" t="str">
        <f>IF(REGISTRO_HUESPED[[#This Row],[Nº DI]]="","¿DNI?",VLOOKUP(REGISTRO_HUESPED[[#This Row],[Nº DI]],CLIENTE[],2,FALSE))</f>
        <v>Gonzalo Triveño Romero</v>
      </c>
      <c r="D14" s="92" t="str">
        <f>IF(REGISTRO_HUESPED[[#This Row],[Nº DI]]="","¿DNI?",VLOOKUP(REGISTRO_HUESPED[[#This Row],[Nº DI]],CLIENTE[],3,FALSE))</f>
        <v>Masculino</v>
      </c>
      <c r="E14" s="92" t="str">
        <f>IF(REGISTRO_HUESPED[[#This Row],[Nº DI]]="","¿PROCEDENCIA?",VLOOKUP(REGISTRO_HUESPED[[#This Row],[Nº DI]],CLIENTES!A:F,4,FALSE))</f>
        <v>Lima</v>
      </c>
      <c r="F14" s="97">
        <v>42585</v>
      </c>
      <c r="G14" s="98">
        <v>0.93402777777777779</v>
      </c>
      <c r="H14" s="99" t="s">
        <v>27</v>
      </c>
      <c r="I14" s="8" t="s">
        <v>77</v>
      </c>
      <c r="J14" s="90">
        <v>125</v>
      </c>
      <c r="K14" s="97">
        <v>42586</v>
      </c>
      <c r="L14" s="98">
        <v>0.58333333333333337</v>
      </c>
      <c r="M1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4" s="8">
        <v>1</v>
      </c>
      <c r="O14" s="103">
        <f>IF(REGISTRO_HUESPED[[#This Row],[TARIFA]]="","¿Tarifa?",IF(REGISTRO_HUESPED[[#This Row],[COBRADOS]]="","¿Días?",REGISTRO_HUESPED[[#This Row],[TARIFA]]*REGISTRO_HUESPED[[#This Row],[COBRADOS]]))</f>
        <v>125</v>
      </c>
      <c r="P14" s="8" t="s">
        <v>2166</v>
      </c>
      <c r="R14" s="8" t="s">
        <v>2131</v>
      </c>
    </row>
    <row r="15" spans="1:19" ht="18.75" x14ac:dyDescent="0.3">
      <c r="A15" s="7" t="s">
        <v>178</v>
      </c>
      <c r="B15" s="7" t="s">
        <v>391</v>
      </c>
      <c r="C15" s="92" t="str">
        <f>IF(REGISTRO_HUESPED[[#This Row],[Nº DI]]="","¿DNI?",VLOOKUP(REGISTRO_HUESPED[[#This Row],[Nº DI]],CLIENTE[],2,FALSE))</f>
        <v>Alexander Yllanes Calderon</v>
      </c>
      <c r="D15" s="92" t="str">
        <f>IF(REGISTRO_HUESPED[[#This Row],[Nº DI]]="","¿DNI?",VLOOKUP(REGISTRO_HUESPED[[#This Row],[Nº DI]],CLIENTE[],3,FALSE))</f>
        <v>Masculino</v>
      </c>
      <c r="E15" s="92" t="s">
        <v>784</v>
      </c>
      <c r="F15" s="97">
        <v>42586</v>
      </c>
      <c r="G15" s="98">
        <v>2.5694444444444447E-2</v>
      </c>
      <c r="H15" s="100" t="s">
        <v>41</v>
      </c>
      <c r="I15" s="8" t="s">
        <v>78</v>
      </c>
      <c r="J15" s="90">
        <v>170</v>
      </c>
      <c r="K15" s="97">
        <v>42589</v>
      </c>
      <c r="L15" s="98">
        <v>0.50555555555555554</v>
      </c>
      <c r="M1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5" s="8">
        <v>4</v>
      </c>
      <c r="O15" s="103">
        <f>IF(REGISTRO_HUESPED[[#This Row],[TARIFA]]="","¿Tarifa?",IF(REGISTRO_HUESPED[[#This Row],[COBRADOS]]="","¿Días?",REGISTRO_HUESPED[[#This Row],[TARIFA]]*REGISTRO_HUESPED[[#This Row],[COBRADOS]]))</f>
        <v>680</v>
      </c>
      <c r="P15" s="8" t="s">
        <v>51</v>
      </c>
      <c r="Q15" s="8">
        <v>1665</v>
      </c>
    </row>
    <row r="16" spans="1:19" ht="18.75" x14ac:dyDescent="0.3">
      <c r="A16" s="7" t="s">
        <v>2114</v>
      </c>
      <c r="B16" s="7" t="s">
        <v>391</v>
      </c>
      <c r="C16" s="92" t="str">
        <f>IF(REGISTRO_HUESPED[[#This Row],[Nº DI]]="","¿DNI?",VLOOKUP(REGISTRO_HUESPED[[#This Row],[Nº DI]],CLIENTE[],2,FALSE))</f>
        <v>Anibal Sergio Rodriguez Velasquez</v>
      </c>
      <c r="D16" s="92" t="str">
        <f>IF(REGISTRO_HUESPED[[#This Row],[Nº DI]]="","¿DNI?",VLOOKUP(REGISTRO_HUESPED[[#This Row],[Nº DI]],CLIENTE[],3,FALSE))</f>
        <v>Masculino</v>
      </c>
      <c r="E16" s="92" t="str">
        <f>IF(REGISTRO_HUESPED[[#This Row],[Nº DI]]="","¿PROCEDENCIA?",VLOOKUP(REGISTRO_HUESPED[[#This Row],[Nº DI]],CLIENTES!A:F,4,FALSE))</f>
        <v>Ica</v>
      </c>
      <c r="F16" s="97">
        <v>42586</v>
      </c>
      <c r="G16" s="98">
        <v>2.5694444444444447E-2</v>
      </c>
      <c r="H16" s="100" t="s">
        <v>43</v>
      </c>
      <c r="I16" s="8" t="s">
        <v>78</v>
      </c>
      <c r="J16" s="90">
        <v>170</v>
      </c>
      <c r="K16" s="97">
        <v>42589</v>
      </c>
      <c r="L16" s="98">
        <v>0.50555555555555554</v>
      </c>
      <c r="M1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6" s="8">
        <v>4</v>
      </c>
      <c r="O16" s="103">
        <f>IF(REGISTRO_HUESPED[[#This Row],[TARIFA]]="","¿Tarifa?",IF(REGISTRO_HUESPED[[#This Row],[COBRADOS]]="","¿Días?",REGISTRO_HUESPED[[#This Row],[TARIFA]]*REGISTRO_HUESPED[[#This Row],[COBRADOS]]))</f>
        <v>680</v>
      </c>
      <c r="P16" s="8" t="s">
        <v>51</v>
      </c>
      <c r="Q16" s="8">
        <v>1665</v>
      </c>
    </row>
    <row r="17" spans="1:18" ht="18.75" x14ac:dyDescent="0.3">
      <c r="A17" s="7" t="s">
        <v>2116</v>
      </c>
      <c r="B17" s="7" t="s">
        <v>391</v>
      </c>
      <c r="C17" s="92" t="str">
        <f>IF(REGISTRO_HUESPED[[#This Row],[Nº DI]]="","¿DNI?",VLOOKUP(REGISTRO_HUESPED[[#This Row],[Nº DI]],CLIENTE[],2,FALSE))</f>
        <v xml:space="preserve">Erick Zamora Sanchez </v>
      </c>
      <c r="D17" s="92" t="str">
        <f>IF(REGISTRO_HUESPED[[#This Row],[Nº DI]]="","¿DNI?",VLOOKUP(REGISTRO_HUESPED[[#This Row],[Nº DI]],CLIENTE[],3,FALSE))</f>
        <v>Masculino</v>
      </c>
      <c r="E17" s="92" t="str">
        <f>IF(REGISTRO_HUESPED[[#This Row],[Nº DI]]="","¿PROCEDENCIA?",VLOOKUP(REGISTRO_HUESPED[[#This Row],[Nº DI]],CLIENTES!A:F,4,FALSE))</f>
        <v>Trujillo</v>
      </c>
      <c r="F17" s="97">
        <v>42586</v>
      </c>
      <c r="G17" s="98">
        <v>0.27430555555555552</v>
      </c>
      <c r="H17" s="99" t="s">
        <v>23</v>
      </c>
      <c r="I17" s="8" t="s">
        <v>77</v>
      </c>
      <c r="J17" s="90">
        <v>65</v>
      </c>
      <c r="K17" s="97">
        <v>42589</v>
      </c>
      <c r="L17" s="98">
        <v>0.32569444444444445</v>
      </c>
      <c r="M1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7" s="8">
        <v>3</v>
      </c>
      <c r="O17" s="103">
        <f>IF(REGISTRO_HUESPED[[#This Row],[TARIFA]]="","¿Tarifa?",IF(REGISTRO_HUESPED[[#This Row],[COBRADOS]]="","¿Días?",REGISTRO_HUESPED[[#This Row],[TARIFA]]*REGISTRO_HUESPED[[#This Row],[COBRADOS]]))</f>
        <v>195</v>
      </c>
      <c r="P17" s="8" t="s">
        <v>51</v>
      </c>
      <c r="Q17" s="8">
        <v>1662</v>
      </c>
    </row>
    <row r="18" spans="1:18" ht="18.75" x14ac:dyDescent="0.3">
      <c r="A18" s="7" t="s">
        <v>2118</v>
      </c>
      <c r="B18" s="7" t="s">
        <v>391</v>
      </c>
      <c r="C18" s="92" t="str">
        <f>IF(REGISTRO_HUESPED[[#This Row],[Nº DI]]="","¿DNI?",VLOOKUP(REGISTRO_HUESPED[[#This Row],[Nº DI]],CLIENTE[],2,FALSE))</f>
        <v xml:space="preserve">Willian Cesar Arroyo Lopez </v>
      </c>
      <c r="D18" s="92" t="str">
        <f>IF(REGISTRO_HUESPED[[#This Row],[Nº DI]]="","¿DNI?",VLOOKUP(REGISTRO_HUESPED[[#This Row],[Nº DI]],CLIENTE[],3,FALSE))</f>
        <v>Masculino</v>
      </c>
      <c r="E18" s="92" t="str">
        <f>IF(REGISTRO_HUESPED[[#This Row],[Nº DI]]="","¿PROCEDENCIA?",VLOOKUP(REGISTRO_HUESPED[[#This Row],[Nº DI]],CLIENTES!A:F,4,FALSE))</f>
        <v>Lima</v>
      </c>
      <c r="F18" s="97">
        <v>42586</v>
      </c>
      <c r="G18" s="98">
        <v>0.27430555555555552</v>
      </c>
      <c r="H18" s="99" t="s">
        <v>25</v>
      </c>
      <c r="I18" s="8" t="s">
        <v>77</v>
      </c>
      <c r="J18" s="90">
        <v>65</v>
      </c>
      <c r="K18" s="97">
        <v>42588</v>
      </c>
      <c r="L18" s="109">
        <v>0.47638888888888892</v>
      </c>
      <c r="M1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8" s="8">
        <v>2</v>
      </c>
      <c r="O18" s="103">
        <f>IF(REGISTRO_HUESPED[[#This Row],[TARIFA]]="","¿Tarifa?",IF(REGISTRO_HUESPED[[#This Row],[COBRADOS]]="","¿Días?",REGISTRO_HUESPED[[#This Row],[TARIFA]]*REGISTRO_HUESPED[[#This Row],[COBRADOS]]))</f>
        <v>130</v>
      </c>
      <c r="P18" s="8" t="s">
        <v>51</v>
      </c>
      <c r="Q18" s="8">
        <v>1660</v>
      </c>
    </row>
    <row r="19" spans="1:18" ht="18.75" x14ac:dyDescent="0.3">
      <c r="A19" s="7" t="s">
        <v>2120</v>
      </c>
      <c r="B19" s="7" t="s">
        <v>391</v>
      </c>
      <c r="C19" s="92" t="str">
        <f>IF(REGISTRO_HUESPED[[#This Row],[Nº DI]]="","¿DNI?",VLOOKUP(REGISTRO_HUESPED[[#This Row],[Nº DI]],CLIENTE[],2,FALSE))</f>
        <v>Carlos Alberto Garcia Ruiton</v>
      </c>
      <c r="D19" s="92" t="str">
        <f>IF(REGISTRO_HUESPED[[#This Row],[Nº DI]]="","¿DNI?",VLOOKUP(REGISTRO_HUESPED[[#This Row],[Nº DI]],CLIENTE[],3,FALSE))</f>
        <v>Masculino</v>
      </c>
      <c r="E19" s="92" t="str">
        <f>IF(REGISTRO_HUESPED[[#This Row],[Nº DI]]="","¿PROCEDENCIA?",VLOOKUP(REGISTRO_HUESPED[[#This Row],[Nº DI]],CLIENTES!A:F,4,FALSE))</f>
        <v>Lima</v>
      </c>
      <c r="F19" s="97">
        <v>42586</v>
      </c>
      <c r="G19" s="98">
        <v>0.33333333333333331</v>
      </c>
      <c r="H19" s="100" t="s">
        <v>21</v>
      </c>
      <c r="I19" s="8" t="s">
        <v>77</v>
      </c>
      <c r="J19" s="90">
        <v>70</v>
      </c>
      <c r="K19" s="97">
        <v>42586</v>
      </c>
      <c r="L19" s="98">
        <v>0.4993055555555555</v>
      </c>
      <c r="M1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9" s="8">
        <v>1</v>
      </c>
      <c r="O19" s="103">
        <v>50</v>
      </c>
      <c r="P19" s="8" t="s">
        <v>50</v>
      </c>
      <c r="Q19" s="8">
        <v>377</v>
      </c>
    </row>
    <row r="20" spans="1:18" ht="18.75" x14ac:dyDescent="0.3">
      <c r="A20" s="7" t="s">
        <v>2121</v>
      </c>
      <c r="B20" s="7" t="s">
        <v>391</v>
      </c>
      <c r="C20" s="92" t="str">
        <f>IF(REGISTRO_HUESPED[[#This Row],[Nº DI]]="","¿DNI?",VLOOKUP(REGISTRO_HUESPED[[#This Row],[Nº DI]],CLIENTE[],2,FALSE))</f>
        <v>Wilfredo Fernando Orosco Quiñones</v>
      </c>
      <c r="D20" s="92" t="str">
        <f>IF(REGISTRO_HUESPED[[#This Row],[Nº DI]]="","¿DNI?",VLOOKUP(REGISTRO_HUESPED[[#This Row],[Nº DI]],CLIENTE[],3,FALSE))</f>
        <v>Masculino</v>
      </c>
      <c r="E20" s="92" t="str">
        <f>IF(REGISTRO_HUESPED[[#This Row],[Nº DI]]="","¿PROCEDENCIA?",VLOOKUP(REGISTRO_HUESPED[[#This Row],[Nº DI]],CLIENTES!A:F,4,FALSE))</f>
        <v>Lima</v>
      </c>
      <c r="F20" s="97">
        <v>42586</v>
      </c>
      <c r="G20" s="98">
        <v>0.33333333333333331</v>
      </c>
      <c r="H20" s="100" t="s">
        <v>28</v>
      </c>
      <c r="I20" s="8" t="s">
        <v>77</v>
      </c>
      <c r="J20" s="90">
        <v>90</v>
      </c>
      <c r="K20" s="97">
        <v>42586</v>
      </c>
      <c r="L20" s="98">
        <v>0.4993055555555555</v>
      </c>
      <c r="M2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0" s="8">
        <v>1</v>
      </c>
      <c r="O20" s="103">
        <v>50</v>
      </c>
      <c r="P20" s="8" t="s">
        <v>50</v>
      </c>
      <c r="Q20" s="8">
        <v>377</v>
      </c>
    </row>
    <row r="21" spans="1:18" ht="18.75" x14ac:dyDescent="0.3">
      <c r="A21" s="7" t="s">
        <v>2140</v>
      </c>
      <c r="B21" s="7" t="s">
        <v>391</v>
      </c>
      <c r="C21" s="92" t="str">
        <f>IF(REGISTRO_HUESPED[[#This Row],[Nº DI]]="","¿DNI?",VLOOKUP(REGISTRO_HUESPED[[#This Row],[Nº DI]],CLIENTE[],2,FALSE))</f>
        <v>Zenobia Cacchi Saavedra</v>
      </c>
      <c r="D21" s="92" t="str">
        <f>IF(REGISTRO_HUESPED[[#This Row],[Nº DI]]="","¿DNI?",VLOOKUP(REGISTRO_HUESPED[[#This Row],[Nº DI]],CLIENTE[],3,FALSE))</f>
        <v>Femenino</v>
      </c>
      <c r="E21" s="92" t="str">
        <f>IF(REGISTRO_HUESPED[[#This Row],[Nº DI]]="","¿PROCEDENCIA?",VLOOKUP(REGISTRO_HUESPED[[#This Row],[Nº DI]],CLIENTES!A:F,4,FALSE))</f>
        <v>Lima</v>
      </c>
      <c r="F21" s="97">
        <v>42586</v>
      </c>
      <c r="G21" s="98">
        <v>0.95000000000000007</v>
      </c>
      <c r="H21" s="100" t="s">
        <v>29</v>
      </c>
      <c r="I21" s="8" t="s">
        <v>78</v>
      </c>
      <c r="J21" s="90">
        <v>130</v>
      </c>
      <c r="K21" s="97">
        <v>42588</v>
      </c>
      <c r="L21" s="98">
        <v>0.55277777777777781</v>
      </c>
      <c r="M2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1" s="8">
        <v>2</v>
      </c>
      <c r="O21" s="103">
        <f>IF(REGISTRO_HUESPED[[#This Row],[TARIFA]]="","¿Tarifa?",IF(REGISTRO_HUESPED[[#This Row],[COBRADOS]]="","¿Días?",REGISTRO_HUESPED[[#This Row],[TARIFA]]*REGISTRO_HUESPED[[#This Row],[COBRADOS]]))</f>
        <v>260</v>
      </c>
      <c r="P21" s="8" t="s">
        <v>51</v>
      </c>
      <c r="Q21" s="8">
        <v>1661</v>
      </c>
    </row>
    <row r="22" spans="1:18" ht="18.75" x14ac:dyDescent="0.3">
      <c r="A22" s="7" t="s">
        <v>2144</v>
      </c>
      <c r="B22" s="7" t="s">
        <v>391</v>
      </c>
      <c r="C22" s="92" t="str">
        <f>IF(REGISTRO_HUESPED[[#This Row],[Nº DI]]="","¿DNI?",VLOOKUP(REGISTRO_HUESPED[[#This Row],[Nº DI]],CLIENTE[],2,FALSE))</f>
        <v>Rafael Cacchi Saavedra</v>
      </c>
      <c r="D22" s="92" t="str">
        <f>IF(REGISTRO_HUESPED[[#This Row],[Nº DI]]="","¿DNI?",VLOOKUP(REGISTRO_HUESPED[[#This Row],[Nº DI]],CLIENTE[],3,FALSE))</f>
        <v>Masculino</v>
      </c>
      <c r="E22" s="92" t="str">
        <f>IF(REGISTRO_HUESPED[[#This Row],[Nº DI]]="","¿PROCEDENCIA?",VLOOKUP(REGISTRO_HUESPED[[#This Row],[Nº DI]],CLIENTES!A:F,4,FALSE))</f>
        <v>Lima</v>
      </c>
      <c r="F22" s="97">
        <v>42586</v>
      </c>
      <c r="G22" s="98">
        <v>0.95000000000000007</v>
      </c>
      <c r="H22" s="100" t="s">
        <v>30</v>
      </c>
      <c r="I22" s="8" t="s">
        <v>78</v>
      </c>
      <c r="J22" s="90">
        <v>130</v>
      </c>
      <c r="K22" s="97">
        <v>42588</v>
      </c>
      <c r="L22" s="110">
        <v>0.55277777777777781</v>
      </c>
      <c r="M2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2" s="8">
        <v>2</v>
      </c>
      <c r="O22" s="103">
        <f>IF(REGISTRO_HUESPED[[#This Row],[TARIFA]]="","¿Tarifa?",IF(REGISTRO_HUESPED[[#This Row],[COBRADOS]]="","¿Días?",REGISTRO_HUESPED[[#This Row],[TARIFA]]*REGISTRO_HUESPED[[#This Row],[COBRADOS]]))</f>
        <v>260</v>
      </c>
      <c r="P22" s="8" t="s">
        <v>51</v>
      </c>
      <c r="Q22" s="8">
        <v>1661</v>
      </c>
    </row>
    <row r="23" spans="1:18" ht="18.75" x14ac:dyDescent="0.3">
      <c r="A23" s="7" t="s">
        <v>2144</v>
      </c>
      <c r="B23" s="7" t="s">
        <v>391</v>
      </c>
      <c r="C23" s="92" t="str">
        <f>IF(REGISTRO_HUESPED[[#This Row],[Nº DI]]="","¿DNI?",VLOOKUP(REGISTRO_HUESPED[[#This Row],[Nº DI]],CLIENTE[],2,FALSE))</f>
        <v>Rafael Cacchi Saavedra</v>
      </c>
      <c r="D23" s="92" t="str">
        <f>IF(REGISTRO_HUESPED[[#This Row],[Nº DI]]="","¿DNI?",VLOOKUP(REGISTRO_HUESPED[[#This Row],[Nº DI]],CLIENTE[],3,FALSE))</f>
        <v>Masculino</v>
      </c>
      <c r="E23" s="92" t="str">
        <f>IF(REGISTRO_HUESPED[[#This Row],[Nº DI]]="","¿PROCEDENCIA?",VLOOKUP(REGISTRO_HUESPED[[#This Row],[Nº DI]],CLIENTES!A:F,4,FALSE))</f>
        <v>Lima</v>
      </c>
      <c r="F23" s="97">
        <v>42586</v>
      </c>
      <c r="G23" s="98">
        <v>0.95000000000000007</v>
      </c>
      <c r="H23" s="100" t="s">
        <v>31</v>
      </c>
      <c r="I23" s="8" t="s">
        <v>78</v>
      </c>
      <c r="J23" s="90">
        <v>130</v>
      </c>
      <c r="K23" s="97">
        <v>42588</v>
      </c>
      <c r="L23" s="98">
        <v>0.55277777777777781</v>
      </c>
      <c r="M2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3" s="8">
        <v>2</v>
      </c>
      <c r="O23" s="103">
        <f>IF(REGISTRO_HUESPED[[#This Row],[TARIFA]]="","¿Tarifa?",IF(REGISTRO_HUESPED[[#This Row],[COBRADOS]]="","¿Días?",REGISTRO_HUESPED[[#This Row],[TARIFA]]*REGISTRO_HUESPED[[#This Row],[COBRADOS]]))</f>
        <v>260</v>
      </c>
      <c r="P23" s="8" t="s">
        <v>51</v>
      </c>
      <c r="Q23" s="8">
        <v>1661</v>
      </c>
    </row>
    <row r="24" spans="1:18" ht="18.75" x14ac:dyDescent="0.3">
      <c r="A24" s="9" t="s">
        <v>2017</v>
      </c>
      <c r="B24" s="7" t="s">
        <v>391</v>
      </c>
      <c r="C24" s="92" t="str">
        <f>IF(REGISTRO_HUESPED[[#This Row],[Nº DI]]="","¿DNI?",VLOOKUP(REGISTRO_HUESPED[[#This Row],[Nº DI]],CLIENTE[],2,FALSE))</f>
        <v>Francis Troverso Pizarro</v>
      </c>
      <c r="D24" s="92" t="str">
        <f>IF(REGISTRO_HUESPED[[#This Row],[Nº DI]]="","¿DNI?",VLOOKUP(REGISTRO_HUESPED[[#This Row],[Nº DI]],CLIENTE[],3,FALSE))</f>
        <v>Masculino</v>
      </c>
      <c r="E24" s="92" t="str">
        <f>IF(REGISTRO_HUESPED[[#This Row],[Nº DI]]="","¿PROCEDENCIA?",VLOOKUP(REGISTRO_HUESPED[[#This Row],[Nº DI]],CLIENTES!A:F,4,FALSE))</f>
        <v>Lima</v>
      </c>
      <c r="F24" s="97">
        <v>42586</v>
      </c>
      <c r="G24" s="98">
        <v>0.95000000000000007</v>
      </c>
      <c r="H24" s="100" t="s">
        <v>26</v>
      </c>
      <c r="I24" s="8" t="s">
        <v>77</v>
      </c>
      <c r="J24" s="90">
        <v>60</v>
      </c>
      <c r="K24" s="97">
        <v>42588</v>
      </c>
      <c r="L24" s="98">
        <v>0.54861111111111105</v>
      </c>
      <c r="M2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4" s="8">
        <v>2</v>
      </c>
      <c r="O24" s="103">
        <f>IF(REGISTRO_HUESPED[[#This Row],[TARIFA]]="","¿Tarifa?",IF(REGISTRO_HUESPED[[#This Row],[COBRADOS]]="","¿Días?",REGISTRO_HUESPED[[#This Row],[TARIFA]]*REGISTRO_HUESPED[[#This Row],[COBRADOS]]))</f>
        <v>120</v>
      </c>
      <c r="P24" s="8" t="s">
        <v>51</v>
      </c>
      <c r="Q24" s="8">
        <v>1661</v>
      </c>
    </row>
    <row r="25" spans="1:18" ht="18.75" x14ac:dyDescent="0.3">
      <c r="A25" s="7" t="s">
        <v>2144</v>
      </c>
      <c r="B25" s="7" t="s">
        <v>391</v>
      </c>
      <c r="C25" s="92" t="str">
        <f>IF(REGISTRO_HUESPED[[#This Row],[Nº DI]]="","¿DNI?",VLOOKUP(REGISTRO_HUESPED[[#This Row],[Nº DI]],CLIENTE[],2,FALSE))</f>
        <v>Rafael Cacchi Saavedra</v>
      </c>
      <c r="D25" s="92" t="str">
        <f>IF(REGISTRO_HUESPED[[#This Row],[Nº DI]]="","¿DNI?",VLOOKUP(REGISTRO_HUESPED[[#This Row],[Nº DI]],CLIENTE[],3,FALSE))</f>
        <v>Masculino</v>
      </c>
      <c r="E25" s="92" t="str">
        <f>IF(REGISTRO_HUESPED[[#This Row],[Nº DI]]="","¿PROCEDENCIA?",VLOOKUP(REGISTRO_HUESPED[[#This Row],[Nº DI]],CLIENTES!A:F,4,FALSE))</f>
        <v>Lima</v>
      </c>
      <c r="F25" s="97">
        <v>42586</v>
      </c>
      <c r="G25" s="98">
        <v>0.95000000000000007</v>
      </c>
      <c r="H25" s="100" t="s">
        <v>28</v>
      </c>
      <c r="I25" s="8" t="s">
        <v>77</v>
      </c>
      <c r="J25" s="90">
        <v>80</v>
      </c>
      <c r="K25" s="97">
        <v>42588</v>
      </c>
      <c r="L25" s="98">
        <v>0.55277777777777781</v>
      </c>
      <c r="M2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5" s="8">
        <v>2</v>
      </c>
      <c r="O25" s="103">
        <f>IF(REGISTRO_HUESPED[[#This Row],[TARIFA]]="","¿Tarifa?",IF(REGISTRO_HUESPED[[#This Row],[COBRADOS]]="","¿Días?",REGISTRO_HUESPED[[#This Row],[TARIFA]]*REGISTRO_HUESPED[[#This Row],[COBRADOS]]))</f>
        <v>160</v>
      </c>
      <c r="P25" s="8" t="s">
        <v>51</v>
      </c>
      <c r="Q25" s="8">
        <v>1661</v>
      </c>
    </row>
    <row r="26" spans="1:18" ht="18.75" x14ac:dyDescent="0.3">
      <c r="A26" s="7" t="s">
        <v>2134</v>
      </c>
      <c r="B26" s="7" t="s">
        <v>391</v>
      </c>
      <c r="C26" s="92" t="str">
        <f>IF(REGISTRO_HUESPED[[#This Row],[Nº DI]]="","¿DNI?",VLOOKUP(REGISTRO_HUESPED[[#This Row],[Nº DI]],CLIENTE[],2,FALSE))</f>
        <v>Daniel Odar Prado</v>
      </c>
      <c r="D26" s="92" t="str">
        <f>IF(REGISTRO_HUESPED[[#This Row],[Nº DI]]="","¿DNI?",VLOOKUP(REGISTRO_HUESPED[[#This Row],[Nº DI]],CLIENTE[],3,FALSE))</f>
        <v>Masculino</v>
      </c>
      <c r="E26" s="92" t="str">
        <f>IF(REGISTRO_HUESPED[[#This Row],[Nº DI]]="","¿PROCEDENCIA?",VLOOKUP(REGISTRO_HUESPED[[#This Row],[Nº DI]],CLIENTES!A:F,4,FALSE))</f>
        <v>Coronel Portillo</v>
      </c>
      <c r="F26" s="97">
        <v>42587</v>
      </c>
      <c r="G26" s="98">
        <v>0.45694444444444443</v>
      </c>
      <c r="H26" s="100" t="s">
        <v>21</v>
      </c>
      <c r="I26" s="8" t="s">
        <v>77</v>
      </c>
      <c r="J26" s="90">
        <v>60</v>
      </c>
      <c r="K26" s="97">
        <v>42588</v>
      </c>
      <c r="L26" s="98">
        <v>0.39027777777777778</v>
      </c>
      <c r="M2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6" s="8">
        <v>1</v>
      </c>
      <c r="O26" s="103">
        <f>IF(REGISTRO_HUESPED[[#This Row],[TARIFA]]="","¿Tarifa?",IF(REGISTRO_HUESPED[[#This Row],[COBRADOS]]="","¿Días?",REGISTRO_HUESPED[[#This Row],[TARIFA]]*REGISTRO_HUESPED[[#This Row],[COBRADOS]]))</f>
        <v>60</v>
      </c>
      <c r="P26" s="8" t="s">
        <v>51</v>
      </c>
      <c r="Q26" s="8">
        <v>1657</v>
      </c>
      <c r="R26" s="8" t="s">
        <v>2153</v>
      </c>
    </row>
    <row r="27" spans="1:18" ht="18.75" x14ac:dyDescent="0.3">
      <c r="A27" s="7" t="s">
        <v>68</v>
      </c>
      <c r="B27" s="7" t="s">
        <v>391</v>
      </c>
      <c r="C27" s="92" t="str">
        <f>IF(REGISTRO_HUESPED[[#This Row],[Nº DI]]="","¿DNI?",VLOOKUP(REGISTRO_HUESPED[[#This Row],[Nº DI]],CLIENTE[],2,FALSE))</f>
        <v>Jose Antonio Chirinos Zaquinaula</v>
      </c>
      <c r="D27" s="92" t="str">
        <f>IF(REGISTRO_HUESPED[[#This Row],[Nº DI]]="","¿DNI?",VLOOKUP(REGISTRO_HUESPED[[#This Row],[Nº DI]],CLIENTE[],3,FALSE))</f>
        <v>Masculino</v>
      </c>
      <c r="E27" s="92" t="str">
        <f>IF(REGISTRO_HUESPED[[#This Row],[Nº DI]]="","¿PROCEDENCIA?",VLOOKUP(REGISTRO_HUESPED[[#This Row],[Nº DI]],CLIENTES!A:F,4,FALSE))</f>
        <v>Lima</v>
      </c>
      <c r="F27" s="97">
        <v>42587</v>
      </c>
      <c r="G27" s="98">
        <v>0.26458333333333334</v>
      </c>
      <c r="H27" s="100" t="s">
        <v>44</v>
      </c>
      <c r="I27" s="8" t="s">
        <v>77</v>
      </c>
      <c r="J27" s="90">
        <v>125</v>
      </c>
      <c r="K27" s="97">
        <v>42588</v>
      </c>
      <c r="L27" s="98">
        <v>0.53888888888888886</v>
      </c>
      <c r="M2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7" s="8">
        <v>1</v>
      </c>
      <c r="O27" s="103">
        <f>IF(REGISTRO_HUESPED[[#This Row],[TARIFA]]="","¿Tarifa?",IF(REGISTRO_HUESPED[[#This Row],[COBRADOS]]="","¿Días?",REGISTRO_HUESPED[[#This Row],[TARIFA]]*REGISTRO_HUESPED[[#This Row],[COBRADOS]]))</f>
        <v>125</v>
      </c>
      <c r="P27" s="8" t="s">
        <v>2166</v>
      </c>
      <c r="R27" s="8" t="s">
        <v>2165</v>
      </c>
    </row>
    <row r="28" spans="1:18" ht="18.75" x14ac:dyDescent="0.3">
      <c r="A28" s="7" t="s">
        <v>2044</v>
      </c>
      <c r="B28" s="7" t="s">
        <v>391</v>
      </c>
      <c r="C28" s="92" t="str">
        <f>IF(REGISTRO_HUESPED[[#This Row],[Nº DI]]="","¿DNI?",VLOOKUP(REGISTRO_HUESPED[[#This Row],[Nº DI]],CLIENTE[],2,FALSE))</f>
        <v>Elena Melchora  Pizarro Quinranilla</v>
      </c>
      <c r="D28" s="92" t="str">
        <f>IF(REGISTRO_HUESPED[[#This Row],[Nº DI]]="","¿DNI?",VLOOKUP(REGISTRO_HUESPED[[#This Row],[Nº DI]],CLIENTE[],3,FALSE))</f>
        <v>Femenino</v>
      </c>
      <c r="E28" s="92" t="str">
        <f>IF(REGISTRO_HUESPED[[#This Row],[Nº DI]]="","¿PROCEDENCIA?",VLOOKUP(REGISTRO_HUESPED[[#This Row],[Nº DI]],CLIENTES!A:F,4,FALSE))</f>
        <v>Lima</v>
      </c>
      <c r="F28" s="97">
        <v>42587</v>
      </c>
      <c r="G28" s="98">
        <v>0.71319444444444446</v>
      </c>
      <c r="H28" s="100" t="s">
        <v>48</v>
      </c>
      <c r="I28" s="8" t="s">
        <v>77</v>
      </c>
      <c r="J28" s="90">
        <v>70</v>
      </c>
      <c r="K28" s="97">
        <v>42588</v>
      </c>
      <c r="L28" s="98">
        <v>0.47638888888888892</v>
      </c>
      <c r="M2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8" s="8">
        <v>1</v>
      </c>
      <c r="O28" s="103">
        <f>IF(REGISTRO_HUESPED[[#This Row],[TARIFA]]="","¿Tarifa?",IF(REGISTRO_HUESPED[[#This Row],[COBRADOS]]="","¿Días?",REGISTRO_HUESPED[[#This Row],[TARIFA]]*REGISTRO_HUESPED[[#This Row],[COBRADOS]]))</f>
        <v>70</v>
      </c>
      <c r="P28" s="8" t="s">
        <v>51</v>
      </c>
      <c r="Q28" s="8">
        <v>1659</v>
      </c>
      <c r="R28" s="8" t="s">
        <v>2146</v>
      </c>
    </row>
    <row r="29" spans="1:18" ht="18.75" x14ac:dyDescent="0.3">
      <c r="A29" s="7" t="s">
        <v>2148</v>
      </c>
      <c r="B29" s="7" t="s">
        <v>391</v>
      </c>
      <c r="C29" s="92" t="str">
        <f>IF(REGISTRO_HUESPED[[#This Row],[Nº DI]]="","¿DNI?",VLOOKUP(REGISTRO_HUESPED[[#This Row],[Nº DI]],CLIENTE[],2,FALSE))</f>
        <v>Dante Zuñiga La Rosa</v>
      </c>
      <c r="D29" s="92" t="str">
        <f>IF(REGISTRO_HUESPED[[#This Row],[Nº DI]]="","¿DNI?",VLOOKUP(REGISTRO_HUESPED[[#This Row],[Nº DI]],CLIENTE[],3,FALSE))</f>
        <v>Masculino</v>
      </c>
      <c r="E29" s="92" t="str">
        <f>IF(REGISTRO_HUESPED[[#This Row],[Nº DI]]="","¿PROCEDENCIA?",VLOOKUP(REGISTRO_HUESPED[[#This Row],[Nº DI]],CLIENTES!A:F,4,FALSE))</f>
        <v>Lima</v>
      </c>
      <c r="F29" s="97">
        <v>42587</v>
      </c>
      <c r="G29" s="98">
        <v>0.88194444444444453</v>
      </c>
      <c r="H29" s="100" t="s">
        <v>39</v>
      </c>
      <c r="I29" s="8" t="s">
        <v>79</v>
      </c>
      <c r="J29" s="108" t="s">
        <v>2164</v>
      </c>
      <c r="K29" s="97">
        <v>42588</v>
      </c>
      <c r="L29" s="98">
        <v>0.51527777777777783</v>
      </c>
      <c r="M2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9" s="8">
        <v>1</v>
      </c>
      <c r="O29" s="103">
        <v>122</v>
      </c>
      <c r="P29" s="8" t="s">
        <v>52</v>
      </c>
    </row>
    <row r="30" spans="1:18" ht="18.75" x14ac:dyDescent="0.3">
      <c r="A30" s="7" t="s">
        <v>2154</v>
      </c>
      <c r="B30" s="7" t="s">
        <v>391</v>
      </c>
      <c r="C30" s="92" t="str">
        <f>IF(REGISTRO_HUESPED[[#This Row],[Nº DI]]="","¿DNI?",VLOOKUP(REGISTRO_HUESPED[[#This Row],[Nº DI]],CLIENTE[],2,FALSE))</f>
        <v>Elton Sobenes Guitton</v>
      </c>
      <c r="D30" s="92" t="str">
        <f>IF(REGISTRO_HUESPED[[#This Row],[Nº DI]]="","¿DNI?",VLOOKUP(REGISTRO_HUESPED[[#This Row],[Nº DI]],CLIENTE[],3,FALSE))</f>
        <v>Masculino</v>
      </c>
      <c r="E30" s="92" t="str">
        <f>IF(REGISTRO_HUESPED[[#This Row],[Nº DI]]="","¿PROCEDENCIA?",VLOOKUP(REGISTRO_HUESPED[[#This Row],[Nº DI]],CLIENTES!A:F,4,FALSE))</f>
        <v>Lima</v>
      </c>
      <c r="F30" s="97">
        <v>42587</v>
      </c>
      <c r="G30" s="98">
        <v>0.98263888888888884</v>
      </c>
      <c r="H30" s="100" t="s">
        <v>20</v>
      </c>
      <c r="I30" s="8" t="s">
        <v>78</v>
      </c>
      <c r="J30" s="90">
        <v>100</v>
      </c>
      <c r="K30" s="97">
        <v>42590</v>
      </c>
      <c r="L30" s="98">
        <v>0.53541666666666665</v>
      </c>
      <c r="M3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0" s="8">
        <v>3</v>
      </c>
      <c r="O30" s="103">
        <f>IF(REGISTRO_HUESPED[[#This Row],[TARIFA]]="","¿Tarifa?",IF(REGISTRO_HUESPED[[#This Row],[COBRADOS]]="","¿Días?",REGISTRO_HUESPED[[#This Row],[TARIFA]]*REGISTRO_HUESPED[[#This Row],[COBRADOS]]))</f>
        <v>300</v>
      </c>
      <c r="P30" s="8" t="s">
        <v>52</v>
      </c>
    </row>
    <row r="31" spans="1:18" ht="18.75" x14ac:dyDescent="0.3">
      <c r="A31" s="7" t="s">
        <v>1387</v>
      </c>
      <c r="B31" s="7" t="s">
        <v>391</v>
      </c>
      <c r="C31" s="92" t="str">
        <f>IF(REGISTRO_HUESPED[[#This Row],[Nº DI]]="","¿DNI?",VLOOKUP(REGISTRO_HUESPED[[#This Row],[Nº DI]],CLIENTE[],2,FALSE))</f>
        <v xml:space="preserve">Jose Orrego Alvarado </v>
      </c>
      <c r="D31" s="92" t="str">
        <f>IF(REGISTRO_HUESPED[[#This Row],[Nº DI]]="","¿DNI?",VLOOKUP(REGISTRO_HUESPED[[#This Row],[Nº DI]],CLIENTE[],3,FALSE))</f>
        <v>Masculino</v>
      </c>
      <c r="E31" s="92" t="str">
        <f>IF(REGISTRO_HUESPED[[#This Row],[Nº DI]]="","¿PROCEDENCIA?",VLOOKUP(REGISTRO_HUESPED[[#This Row],[Nº DI]],CLIENTES!A:F,4,FALSE))</f>
        <v>Tumbes</v>
      </c>
      <c r="F31" s="97">
        <v>42588</v>
      </c>
      <c r="G31" s="98">
        <v>0.76736111111111116</v>
      </c>
      <c r="H31" s="100" t="s">
        <v>30</v>
      </c>
      <c r="I31" s="8" t="s">
        <v>78</v>
      </c>
      <c r="J31" s="90">
        <v>140</v>
      </c>
      <c r="K31" s="97">
        <v>42589</v>
      </c>
      <c r="L31" s="98">
        <v>0.2638888888888889</v>
      </c>
      <c r="M3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1" s="8">
        <v>1</v>
      </c>
      <c r="O31" s="103">
        <f>IF(REGISTRO_HUESPED[[#This Row],[TARIFA]]="","¿Tarifa?",IF(REGISTRO_HUESPED[[#This Row],[COBRADOS]]="","¿Días?",REGISTRO_HUESPED[[#This Row],[TARIFA]]*REGISTRO_HUESPED[[#This Row],[COBRADOS]]))</f>
        <v>140</v>
      </c>
      <c r="P31" s="8" t="s">
        <v>50</v>
      </c>
      <c r="Q31" s="8">
        <v>378</v>
      </c>
    </row>
    <row r="32" spans="1:18" ht="18.75" x14ac:dyDescent="0.3">
      <c r="A32" s="7" t="s">
        <v>2170</v>
      </c>
      <c r="B32" s="7" t="s">
        <v>391</v>
      </c>
      <c r="C32" s="92" t="str">
        <f>IF(REGISTRO_HUESPED[[#This Row],[Nº DI]]="","¿DNI?",VLOOKUP(REGISTRO_HUESPED[[#This Row],[Nº DI]],CLIENTE[],2,FALSE))</f>
        <v>Braulio Elias Peña Bueno</v>
      </c>
      <c r="D32" s="92" t="str">
        <f>IF(REGISTRO_HUESPED[[#This Row],[Nº DI]]="","¿DNI?",VLOOKUP(REGISTRO_HUESPED[[#This Row],[Nº DI]],CLIENTE[],3,FALSE))</f>
        <v>Masculino</v>
      </c>
      <c r="E32" s="92" t="str">
        <f>IF(REGISTRO_HUESPED[[#This Row],[Nº DI]]="","¿PROCEDENCIA?",VLOOKUP(REGISTRO_HUESPED[[#This Row],[Nº DI]],CLIENTES!A:F,4,FALSE))</f>
        <v>Arequipa</v>
      </c>
      <c r="F32" s="97">
        <v>42588</v>
      </c>
      <c r="G32" s="98">
        <v>0.77500000000000002</v>
      </c>
      <c r="H32" s="100" t="s">
        <v>47</v>
      </c>
      <c r="I32" s="8" t="s">
        <v>77</v>
      </c>
      <c r="J32" s="90">
        <v>100</v>
      </c>
      <c r="K32" s="97">
        <v>42589</v>
      </c>
      <c r="L32" s="98">
        <v>0.31944444444444448</v>
      </c>
      <c r="M3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2" s="8">
        <v>1</v>
      </c>
      <c r="O32" s="103">
        <f>IF(REGISTRO_HUESPED[[#This Row],[TARIFA]]="","¿Tarifa?",IF(REGISTRO_HUESPED[[#This Row],[COBRADOS]]="","¿Días?",REGISTRO_HUESPED[[#This Row],[TARIFA]]*REGISTRO_HUESPED[[#This Row],[COBRADOS]]))</f>
        <v>100</v>
      </c>
      <c r="P32" s="8" t="s">
        <v>51</v>
      </c>
      <c r="Q32" s="8">
        <v>1664</v>
      </c>
    </row>
    <row r="33" spans="1:18" ht="18.75" x14ac:dyDescent="0.3">
      <c r="A33" s="7" t="s">
        <v>81</v>
      </c>
      <c r="B33" s="7" t="s">
        <v>391</v>
      </c>
      <c r="C33" s="92" t="str">
        <f>IF(REGISTRO_HUESPED[[#This Row],[Nº DI]]="","¿DNI?",VLOOKUP(REGISTRO_HUESPED[[#This Row],[Nº DI]],CLIENTE[],2,FALSE))</f>
        <v>Sheilla Flor Alva Quilcat</v>
      </c>
      <c r="D33" s="92" t="str">
        <f>IF(REGISTRO_HUESPED[[#This Row],[Nº DI]]="","¿DNI?",VLOOKUP(REGISTRO_HUESPED[[#This Row],[Nº DI]],CLIENTE[],3,FALSE))</f>
        <v>Femenino</v>
      </c>
      <c r="E33" s="92" t="s">
        <v>703</v>
      </c>
      <c r="F33" s="97">
        <v>42588</v>
      </c>
      <c r="G33" s="98">
        <v>0.77569444444444446</v>
      </c>
      <c r="H33" s="100" t="s">
        <v>40</v>
      </c>
      <c r="I33" s="8" t="s">
        <v>77</v>
      </c>
      <c r="J33" s="90">
        <v>100</v>
      </c>
      <c r="K33" s="97">
        <v>42589</v>
      </c>
      <c r="L33" s="98">
        <v>0.31944444444444448</v>
      </c>
      <c r="M3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3" s="8">
        <v>1</v>
      </c>
      <c r="O33" s="103">
        <f>IF(REGISTRO_HUESPED[[#This Row],[TARIFA]]="","¿Tarifa?",IF(REGISTRO_HUESPED[[#This Row],[COBRADOS]]="","¿Días?",REGISTRO_HUESPED[[#This Row],[TARIFA]]*REGISTRO_HUESPED[[#This Row],[COBRADOS]]))</f>
        <v>100</v>
      </c>
      <c r="P33" s="8" t="s">
        <v>51</v>
      </c>
      <c r="Q33" s="8">
        <v>1664</v>
      </c>
    </row>
    <row r="34" spans="1:18" ht="18.75" x14ac:dyDescent="0.3">
      <c r="A34" s="7" t="s">
        <v>125</v>
      </c>
      <c r="B34" s="7" t="s">
        <v>391</v>
      </c>
      <c r="C34" s="92" t="str">
        <f>IF(REGISTRO_HUESPED[[#This Row],[Nº DI]]="","¿DNI?",VLOOKUP(REGISTRO_HUESPED[[#This Row],[Nº DI]],CLIENTE[],2,FALSE))</f>
        <v>Cristian Alexander Reyes Muñoz</v>
      </c>
      <c r="D34" s="92" t="str">
        <f>IF(REGISTRO_HUESPED[[#This Row],[Nº DI]]="","¿DNI?",VLOOKUP(REGISTRO_HUESPED[[#This Row],[Nº DI]],CLIENTE[],3,FALSE))</f>
        <v>Masculino</v>
      </c>
      <c r="E34" s="92" t="str">
        <f>IF(REGISTRO_HUESPED[[#This Row],[Nº DI]]="","¿PROCEDENCIA?",VLOOKUP(REGISTRO_HUESPED[[#This Row],[Nº DI]],CLIENTES!A:F,4,FALSE))</f>
        <v>Lima</v>
      </c>
      <c r="F34" s="97">
        <v>42588</v>
      </c>
      <c r="G34" s="98">
        <v>0.99583333333333324</v>
      </c>
      <c r="H34" s="100" t="s">
        <v>39</v>
      </c>
      <c r="I34" s="8" t="s">
        <v>79</v>
      </c>
      <c r="J34" s="90">
        <v>110</v>
      </c>
      <c r="K34" s="97">
        <v>42589</v>
      </c>
      <c r="L34" s="98">
        <v>0.48402777777777778</v>
      </c>
      <c r="M3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4" s="8">
        <v>1</v>
      </c>
      <c r="O34" s="103">
        <f>IF(REGISTRO_HUESPED[[#This Row],[TARIFA]]="","¿Tarifa?",IF(REGISTRO_HUESPED[[#This Row],[COBRADOS]]="","¿Días?",REGISTRO_HUESPED[[#This Row],[TARIFA]]*REGISTRO_HUESPED[[#This Row],[COBRADOS]]))</f>
        <v>110</v>
      </c>
      <c r="P34" s="8" t="s">
        <v>51</v>
      </c>
      <c r="Q34" s="8">
        <v>1666</v>
      </c>
    </row>
    <row r="35" spans="1:18" ht="18.75" x14ac:dyDescent="0.3">
      <c r="A35" s="7" t="s">
        <v>2181</v>
      </c>
      <c r="B35" s="7" t="s">
        <v>391</v>
      </c>
      <c r="C35" s="92" t="str">
        <f>IF(REGISTRO_HUESPED[[#This Row],[Nº DI]]="","¿DNI?",VLOOKUP(REGISTRO_HUESPED[[#This Row],[Nº DI]],CLIENTE[],2,FALSE))</f>
        <v>Jorge Rozas Velasco</v>
      </c>
      <c r="D35" s="92" t="str">
        <f>IF(REGISTRO_HUESPED[[#This Row],[Nº DI]]="","¿DNI?",VLOOKUP(REGISTRO_HUESPED[[#This Row],[Nº DI]],CLIENTE[],3,FALSE))</f>
        <v>Masculino</v>
      </c>
      <c r="E35" s="92" t="str">
        <f>IF(REGISTRO_HUESPED[[#This Row],[Nº DI]]="","¿PROCEDENCIA?",VLOOKUP(REGISTRO_HUESPED[[#This Row],[Nº DI]],CLIENTES!A:F,4,FALSE))</f>
        <v>Lima</v>
      </c>
      <c r="F35" s="97">
        <v>42589</v>
      </c>
      <c r="G35" s="98">
        <v>0.18055555555555555</v>
      </c>
      <c r="H35" s="100" t="s">
        <v>26</v>
      </c>
      <c r="I35" s="8" t="s">
        <v>77</v>
      </c>
      <c r="J35" s="90">
        <v>60</v>
      </c>
      <c r="K35" s="97">
        <v>42589</v>
      </c>
      <c r="L35" s="98">
        <v>0.40833333333333338</v>
      </c>
      <c r="M3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5" s="8">
        <v>1</v>
      </c>
      <c r="O35" s="103">
        <f>IF(REGISTRO_HUESPED[[#This Row],[TARIFA]]="","¿Tarifa?",IF(REGISTRO_HUESPED[[#This Row],[COBRADOS]]="","¿Días?",REGISTRO_HUESPED[[#This Row],[TARIFA]]*REGISTRO_HUESPED[[#This Row],[COBRADOS]]))</f>
        <v>60</v>
      </c>
      <c r="P35" s="8" t="s">
        <v>51</v>
      </c>
      <c r="Q35" s="8">
        <v>1663</v>
      </c>
      <c r="R35" s="8" t="s">
        <v>2191</v>
      </c>
    </row>
    <row r="36" spans="1:18" ht="18.75" x14ac:dyDescent="0.3">
      <c r="A36" s="7" t="s">
        <v>2183</v>
      </c>
      <c r="B36" s="7" t="s">
        <v>391</v>
      </c>
      <c r="C36" s="92" t="str">
        <f>IF(REGISTRO_HUESPED[[#This Row],[Nº DI]]="","¿DNI?",VLOOKUP(REGISTRO_HUESPED[[#This Row],[Nº DI]],CLIENTE[],2,FALSE))</f>
        <v>Smith Alejandro Nuñez Del Prado</v>
      </c>
      <c r="D36" s="92" t="str">
        <f>IF(REGISTRO_HUESPED[[#This Row],[Nº DI]]="","¿DNI?",VLOOKUP(REGISTRO_HUESPED[[#This Row],[Nº DI]],CLIENTE[],3,FALSE))</f>
        <v>Masculino</v>
      </c>
      <c r="E36" s="92" t="str">
        <f>IF(REGISTRO_HUESPED[[#This Row],[Nº DI]]="","¿PROCEDENCIA?",VLOOKUP(REGISTRO_HUESPED[[#This Row],[Nº DI]],CLIENTES!A:F,4,FALSE))</f>
        <v>Lima</v>
      </c>
      <c r="F36" s="97">
        <v>42589</v>
      </c>
      <c r="G36" s="98">
        <v>0.18055555555555555</v>
      </c>
      <c r="H36" s="100" t="s">
        <v>22</v>
      </c>
      <c r="I36" s="8" t="s">
        <v>77</v>
      </c>
      <c r="J36" s="90">
        <v>60</v>
      </c>
      <c r="K36" s="97">
        <v>42589</v>
      </c>
      <c r="L36" s="98">
        <v>0.40833333333333338</v>
      </c>
      <c r="M3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6" s="8">
        <v>1</v>
      </c>
      <c r="O36" s="103">
        <f>IF(REGISTRO_HUESPED[[#This Row],[TARIFA]]="","¿Tarifa?",IF(REGISTRO_HUESPED[[#This Row],[COBRADOS]]="","¿Días?",REGISTRO_HUESPED[[#This Row],[TARIFA]]*REGISTRO_HUESPED[[#This Row],[COBRADOS]]))</f>
        <v>60</v>
      </c>
      <c r="P36" s="8" t="s">
        <v>51</v>
      </c>
      <c r="Q36" s="8">
        <v>1663</v>
      </c>
    </row>
    <row r="37" spans="1:18" ht="18.75" x14ac:dyDescent="0.3">
      <c r="A37" s="7" t="s">
        <v>380</v>
      </c>
      <c r="B37" s="7" t="s">
        <v>391</v>
      </c>
      <c r="C37" s="92" t="str">
        <f>IF(REGISTRO_HUESPED[[#This Row],[Nº DI]]="","¿DNI?",VLOOKUP(REGISTRO_HUESPED[[#This Row],[Nº DI]],CLIENTE[],2,FALSE))</f>
        <v xml:space="preserve">Franklin Farfan Alfaro </v>
      </c>
      <c r="D37" s="92" t="str">
        <f>IF(REGISTRO_HUESPED[[#This Row],[Nº DI]]="","¿DNI?",VLOOKUP(REGISTRO_HUESPED[[#This Row],[Nº DI]],CLIENTE[],3,FALSE))</f>
        <v>Masculino</v>
      </c>
      <c r="E37" s="92" t="str">
        <f>IF(REGISTRO_HUESPED[[#This Row],[Nº DI]]="","¿PROCEDENCIA?",VLOOKUP(REGISTRO_HUESPED[[#This Row],[Nº DI]],CLIENTES!A:F,4,FALSE))</f>
        <v>Lima</v>
      </c>
      <c r="F37" s="97">
        <v>42589</v>
      </c>
      <c r="G37" s="98">
        <v>0.65486111111111112</v>
      </c>
      <c r="H37" s="100" t="s">
        <v>46</v>
      </c>
      <c r="I37" s="8" t="s">
        <v>79</v>
      </c>
      <c r="J37" s="90">
        <v>140</v>
      </c>
      <c r="K37" s="97">
        <v>42590</v>
      </c>
      <c r="L37" s="98">
        <v>0.26458333333333334</v>
      </c>
      <c r="M3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7" s="8">
        <v>1</v>
      </c>
      <c r="O37" s="103">
        <f>IF(REGISTRO_HUESPED[[#This Row],[TARIFA]]="","¿Tarifa?",IF(REGISTRO_HUESPED[[#This Row],[COBRADOS]]="","¿Días?",REGISTRO_HUESPED[[#This Row],[TARIFA]]*REGISTRO_HUESPED[[#This Row],[COBRADOS]]))</f>
        <v>140</v>
      </c>
      <c r="P37" s="8" t="s">
        <v>52</v>
      </c>
    </row>
    <row r="38" spans="1:18" ht="18.75" x14ac:dyDescent="0.3">
      <c r="A38" s="7" t="s">
        <v>2199</v>
      </c>
      <c r="B38" s="7" t="s">
        <v>391</v>
      </c>
      <c r="C38" s="92" t="str">
        <f>IF(REGISTRO_HUESPED[[#This Row],[Nº DI]]="","¿DNI?",VLOOKUP(REGISTRO_HUESPED[[#This Row],[Nº DI]],CLIENTE[],2,FALSE))</f>
        <v>Coni Nair Barrueto Naupari</v>
      </c>
      <c r="D38" s="92" t="str">
        <f>IF(REGISTRO_HUESPED[[#This Row],[Nº DI]]="","¿DNI?",VLOOKUP(REGISTRO_HUESPED[[#This Row],[Nº DI]],CLIENTE[],3,FALSE))</f>
        <v>Femenino</v>
      </c>
      <c r="E38" s="92" t="str">
        <f>IF(REGISTRO_HUESPED[[#This Row],[Nº DI]]="","¿PROCEDENCIA?",VLOOKUP(REGISTRO_HUESPED[[#This Row],[Nº DI]],CLIENTES!A:F,4,FALSE))</f>
        <v>Lima</v>
      </c>
      <c r="F38" s="97">
        <v>42590</v>
      </c>
      <c r="G38" s="98">
        <v>0.23819444444444446</v>
      </c>
      <c r="H38" s="99" t="s">
        <v>26</v>
      </c>
      <c r="I38" s="8" t="s">
        <v>77</v>
      </c>
      <c r="J38" s="90">
        <v>70</v>
      </c>
      <c r="K38" s="97">
        <v>42591</v>
      </c>
      <c r="L38" s="98">
        <v>0.34583333333333338</v>
      </c>
      <c r="M3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8" s="101">
        <v>1.5</v>
      </c>
      <c r="O38" s="103">
        <f>IF(REGISTRO_HUESPED[[#This Row],[TARIFA]]="","¿Tarifa?",IF(REGISTRO_HUESPED[[#This Row],[COBRADOS]]="","¿Días?",REGISTRO_HUESPED[[#This Row],[TARIFA]]*REGISTRO_HUESPED[[#This Row],[COBRADOS]]))</f>
        <v>105</v>
      </c>
      <c r="P38" s="8" t="s">
        <v>51</v>
      </c>
      <c r="Q38" s="8">
        <v>1678</v>
      </c>
    </row>
    <row r="39" spans="1:18" ht="18.75" x14ac:dyDescent="0.3">
      <c r="A39" s="7" t="s">
        <v>2202</v>
      </c>
      <c r="B39" s="7" t="s">
        <v>391</v>
      </c>
      <c r="C39" s="92" t="str">
        <f>IF(REGISTRO_HUESPED[[#This Row],[Nº DI]]="","¿DNI?",VLOOKUP(REGISTRO_HUESPED[[#This Row],[Nº DI]],CLIENTE[],2,FALSE))</f>
        <v>Humberto Ricardo Laserna Zubiaga</v>
      </c>
      <c r="D39" s="92" t="str">
        <f>IF(REGISTRO_HUESPED[[#This Row],[Nº DI]]="","¿DNI?",VLOOKUP(REGISTRO_HUESPED[[#This Row],[Nº DI]],CLIENTE[],3,FALSE))</f>
        <v>Masculino</v>
      </c>
      <c r="E39" s="92" t="str">
        <f>IF(REGISTRO_HUESPED[[#This Row],[Nº DI]]="","¿PROCEDENCIA?",VLOOKUP(REGISTRO_HUESPED[[#This Row],[Nº DI]],CLIENTES!A:F,4,FALSE))</f>
        <v>Lima</v>
      </c>
      <c r="F39" s="97">
        <v>42590</v>
      </c>
      <c r="G39" s="98">
        <v>0.3347222222222222</v>
      </c>
      <c r="H39" s="100" t="s">
        <v>28</v>
      </c>
      <c r="I39" s="8" t="s">
        <v>79</v>
      </c>
      <c r="J39" s="90">
        <v>80</v>
      </c>
      <c r="K39" s="97">
        <v>42590</v>
      </c>
      <c r="L39" s="98">
        <v>0.46319444444444446</v>
      </c>
      <c r="M3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9" s="8">
        <v>1</v>
      </c>
      <c r="O39" s="103">
        <f>IF(REGISTRO_HUESPED[[#This Row],[TARIFA]]="","¿Tarifa?",IF(REGISTRO_HUESPED[[#This Row],[COBRADOS]]="","¿Días?",REGISTRO_HUESPED[[#This Row],[TARIFA]]*REGISTRO_HUESPED[[#This Row],[COBRADOS]]))</f>
        <v>80</v>
      </c>
      <c r="P39" s="8" t="s">
        <v>51</v>
      </c>
      <c r="Q39" s="8">
        <v>1667</v>
      </c>
      <c r="R39" s="8" t="s">
        <v>2207</v>
      </c>
    </row>
    <row r="40" spans="1:18" ht="18.75" x14ac:dyDescent="0.3">
      <c r="A40" s="7" t="s">
        <v>2208</v>
      </c>
      <c r="B40" s="7" t="s">
        <v>391</v>
      </c>
      <c r="C40" s="92" t="str">
        <f>IF(REGISTRO_HUESPED[[#This Row],[Nº DI]]="","¿DNI?",VLOOKUP(REGISTRO_HUESPED[[#This Row],[Nº DI]],CLIENTE[],2,FALSE))</f>
        <v>Omar Segundo Miñano Garcia</v>
      </c>
      <c r="D40" s="92" t="str">
        <f>IF(REGISTRO_HUESPED[[#This Row],[Nº DI]]="","¿DNI?",VLOOKUP(REGISTRO_HUESPED[[#This Row],[Nº DI]],CLIENTE[],3,FALSE))</f>
        <v>Masculino</v>
      </c>
      <c r="E40" s="92" t="str">
        <f>IF(REGISTRO_HUESPED[[#This Row],[Nº DI]]="","¿PROCEDENCIA?",VLOOKUP(REGISTRO_HUESPED[[#This Row],[Nº DI]],CLIENTES!A:F,4,FALSE))</f>
        <v>Lima</v>
      </c>
      <c r="F40" s="97">
        <v>42590</v>
      </c>
      <c r="G40" s="98">
        <v>0.49583333333333335</v>
      </c>
      <c r="H40" s="100" t="s">
        <v>32</v>
      </c>
      <c r="I40" s="8" t="s">
        <v>79</v>
      </c>
      <c r="J40" s="90">
        <v>80</v>
      </c>
      <c r="K40" s="97">
        <v>42590</v>
      </c>
      <c r="L40" s="98">
        <v>0.85138888888888886</v>
      </c>
      <c r="M4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0" s="8">
        <v>1</v>
      </c>
      <c r="O40" s="103">
        <f>IF(REGISTRO_HUESPED[[#This Row],[TARIFA]]="","¿Tarifa?",IF(REGISTRO_HUESPED[[#This Row],[COBRADOS]]="","¿Días?",REGISTRO_HUESPED[[#This Row],[TARIFA]]*REGISTRO_HUESPED[[#This Row],[COBRADOS]]))</f>
        <v>80</v>
      </c>
      <c r="P40" s="8" t="s">
        <v>52</v>
      </c>
      <c r="R40" s="8" t="s">
        <v>2211</v>
      </c>
    </row>
    <row r="41" spans="1:18" ht="18.75" x14ac:dyDescent="0.3">
      <c r="A41" s="7" t="s">
        <v>2094</v>
      </c>
      <c r="B41" s="7" t="s">
        <v>391</v>
      </c>
      <c r="C41" s="92" t="s">
        <v>2095</v>
      </c>
      <c r="D41" s="92" t="str">
        <f>IF(REGISTRO_HUESPED[[#This Row],[Nº DI]]="","¿DNI?",VLOOKUP(REGISTRO_HUESPED[[#This Row],[Nº DI]],CLIENTE[],3,FALSE))</f>
        <v>Masculino</v>
      </c>
      <c r="E41" s="92" t="str">
        <f>IF(REGISTRO_HUESPED[[#This Row],[Nº DI]]="","¿PROCEDENCIA?",VLOOKUP(REGISTRO_HUESPED[[#This Row],[Nº DI]],CLIENTES!A:F,4,FALSE))</f>
        <v>Trujillo</v>
      </c>
      <c r="F41" s="97">
        <v>42590</v>
      </c>
      <c r="G41" s="98">
        <v>0.58263888888888882</v>
      </c>
      <c r="H41" s="100" t="s">
        <v>24</v>
      </c>
      <c r="I41" s="8" t="s">
        <v>77</v>
      </c>
      <c r="J41" s="90">
        <v>70</v>
      </c>
      <c r="K41" s="97">
        <v>42595</v>
      </c>
      <c r="L41" s="98">
        <v>0.32847222222222222</v>
      </c>
      <c r="M4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41" s="8">
        <v>5</v>
      </c>
      <c r="O41" s="103">
        <f>IF(REGISTRO_HUESPED[[#This Row],[TARIFA]]="","¿Tarifa?",IF(REGISTRO_HUESPED[[#This Row],[COBRADOS]]="","¿Días?",REGISTRO_HUESPED[[#This Row],[TARIFA]]*REGISTRO_HUESPED[[#This Row],[COBRADOS]]))</f>
        <v>350</v>
      </c>
      <c r="P41" s="8" t="s">
        <v>51</v>
      </c>
      <c r="Q41" s="8">
        <v>1684</v>
      </c>
    </row>
    <row r="42" spans="1:18" ht="18.75" x14ac:dyDescent="0.3">
      <c r="A42" s="7" t="s">
        <v>781</v>
      </c>
      <c r="B42" s="7" t="s">
        <v>391</v>
      </c>
      <c r="C42" s="92" t="str">
        <f>IF(REGISTRO_HUESPED[[#This Row],[Nº DI]]="","¿DNI?",VLOOKUP(REGISTRO_HUESPED[[#This Row],[Nº DI]],CLIENTE[],2,FALSE))</f>
        <v>Giancarlo Urbina Gaitan</v>
      </c>
      <c r="D42" s="92" t="str">
        <f>IF(REGISTRO_HUESPED[[#This Row],[Nº DI]]="","¿DNI?",VLOOKUP(REGISTRO_HUESPED[[#This Row],[Nº DI]],CLIENTE[],3,FALSE))</f>
        <v>Masculino</v>
      </c>
      <c r="E42" s="92" t="str">
        <f>IF(REGISTRO_HUESPED[[#This Row],[Nº DI]]="","¿PROCEDENCIA?",VLOOKUP(REGISTRO_HUESPED[[#This Row],[Nº DI]],CLIENTES!A:F,4,FALSE))</f>
        <v>Trujillo</v>
      </c>
      <c r="F42" s="97">
        <v>42590</v>
      </c>
      <c r="G42" s="98">
        <v>0.85416666666666663</v>
      </c>
      <c r="H42" s="100" t="s">
        <v>22</v>
      </c>
      <c r="I42" s="8" t="s">
        <v>77</v>
      </c>
      <c r="J42" s="90">
        <v>65</v>
      </c>
      <c r="K42" s="97">
        <v>42591</v>
      </c>
      <c r="L42" s="98">
        <v>0.29236111111111113</v>
      </c>
      <c r="M4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2" s="8">
        <v>1</v>
      </c>
      <c r="O42" s="103">
        <f>IF(REGISTRO_HUESPED[[#This Row],[TARIFA]]="","¿Tarifa?",IF(REGISTRO_HUESPED[[#This Row],[COBRADOS]]="","¿Días?",REGISTRO_HUESPED[[#This Row],[TARIFA]]*REGISTRO_HUESPED[[#This Row],[COBRADOS]]))</f>
        <v>65</v>
      </c>
      <c r="P42" s="8" t="s">
        <v>51</v>
      </c>
      <c r="Q42" s="8">
        <v>1670</v>
      </c>
    </row>
    <row r="43" spans="1:18" ht="18.75" x14ac:dyDescent="0.3">
      <c r="A43" s="7" t="s">
        <v>2218</v>
      </c>
      <c r="B43" s="7" t="s">
        <v>391</v>
      </c>
      <c r="C43" s="92" t="str">
        <f>IF(REGISTRO_HUESPED[[#This Row],[Nº DI]]="","¿DNI?",VLOOKUP(REGISTRO_HUESPED[[#This Row],[Nº DI]],CLIENTE[],2,FALSE))</f>
        <v>Juan Manuel Quillas Fiestas</v>
      </c>
      <c r="D43" s="92" t="str">
        <f>IF(REGISTRO_HUESPED[[#This Row],[Nº DI]]="","¿DNI?",VLOOKUP(REGISTRO_HUESPED[[#This Row],[Nº DI]],CLIENTE[],3,FALSE))</f>
        <v>Masculino</v>
      </c>
      <c r="E43" s="92" t="str">
        <f>IF(REGISTRO_HUESPED[[#This Row],[Nº DI]]="","¿PROCEDENCIA?",VLOOKUP(REGISTRO_HUESPED[[#This Row],[Nº DI]],CLIENTES!A:F,4,FALSE))</f>
        <v>Lima</v>
      </c>
      <c r="F43" s="97">
        <v>42591</v>
      </c>
      <c r="G43" s="98">
        <v>0.25833333333333336</v>
      </c>
      <c r="H43" s="100" t="s">
        <v>25</v>
      </c>
      <c r="I43" s="8" t="s">
        <v>77</v>
      </c>
      <c r="J43" s="90">
        <v>70</v>
      </c>
      <c r="K43" s="97">
        <v>42592</v>
      </c>
      <c r="L43" s="98">
        <v>1.3888888888888888E-2</v>
      </c>
      <c r="M4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3" s="8">
        <v>1</v>
      </c>
      <c r="O43" s="103">
        <f>IF(REGISTRO_HUESPED[[#This Row],[TARIFA]]="","¿Tarifa?",IF(REGISTRO_HUESPED[[#This Row],[COBRADOS]]="","¿Días?",REGISTRO_HUESPED[[#This Row],[TARIFA]]*REGISTRO_HUESPED[[#This Row],[COBRADOS]]))</f>
        <v>70</v>
      </c>
      <c r="P43" s="8" t="s">
        <v>51</v>
      </c>
      <c r="Q43" s="8">
        <v>1672</v>
      </c>
    </row>
    <row r="44" spans="1:18" ht="18.75" x14ac:dyDescent="0.3">
      <c r="A44" s="7" t="s">
        <v>83</v>
      </c>
      <c r="B44" s="7" t="s">
        <v>391</v>
      </c>
      <c r="C44" s="92" t="str">
        <f>IF(REGISTRO_HUESPED[[#This Row],[Nº DI]]="","¿DNI?",VLOOKUP(REGISTRO_HUESPED[[#This Row],[Nº DI]],CLIENTE[],2,FALSE))</f>
        <v>Marlon Adolfo Pastor Granados</v>
      </c>
      <c r="D44" s="92" t="str">
        <f>IF(REGISTRO_HUESPED[[#This Row],[Nº DI]]="","¿DNI?",VLOOKUP(REGISTRO_HUESPED[[#This Row],[Nº DI]],CLIENTE[],3,FALSE))</f>
        <v>Masculino</v>
      </c>
      <c r="E44" s="92" t="str">
        <f>IF(REGISTRO_HUESPED[[#This Row],[Nº DI]]="","¿PROCEDENCIA?",VLOOKUP(REGISTRO_HUESPED[[#This Row],[Nº DI]],CLIENTES!A:F,4,FALSE))</f>
        <v>Lima</v>
      </c>
      <c r="F44" s="97">
        <v>42591</v>
      </c>
      <c r="G44" s="98">
        <v>0.63124999999999998</v>
      </c>
      <c r="H44" s="100" t="s">
        <v>26</v>
      </c>
      <c r="I44" s="8" t="s">
        <v>77</v>
      </c>
      <c r="J44" s="90">
        <v>50</v>
      </c>
      <c r="K44" s="97">
        <v>42594</v>
      </c>
      <c r="L44" s="98">
        <v>0.39652777777777781</v>
      </c>
      <c r="M4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4" s="8">
        <v>3</v>
      </c>
      <c r="O44" s="103">
        <f>IF(REGISTRO_HUESPED[[#This Row],[TARIFA]]="","¿Tarifa?",IF(REGISTRO_HUESPED[[#This Row],[COBRADOS]]="","¿Días?",REGISTRO_HUESPED[[#This Row],[TARIFA]]*REGISTRO_HUESPED[[#This Row],[COBRADOS]]))</f>
        <v>150</v>
      </c>
      <c r="P44" s="8" t="s">
        <v>52</v>
      </c>
    </row>
    <row r="45" spans="1:18" ht="18.75" x14ac:dyDescent="0.3">
      <c r="A45" s="7" t="s">
        <v>2223</v>
      </c>
      <c r="B45" s="7" t="s">
        <v>391</v>
      </c>
      <c r="C45" s="92" t="str">
        <f>IF(REGISTRO_HUESPED[[#This Row],[Nº DI]]="","¿DNI?",VLOOKUP(REGISTRO_HUESPED[[#This Row],[Nº DI]],CLIENTE[],2,FALSE))</f>
        <v>Paull Renato Neyra Gorriti</v>
      </c>
      <c r="D45" s="92" t="str">
        <f>IF(REGISTRO_HUESPED[[#This Row],[Nº DI]]="","¿DNI?",VLOOKUP(REGISTRO_HUESPED[[#This Row],[Nº DI]],CLIENTE[],3,FALSE))</f>
        <v>Masculino</v>
      </c>
      <c r="E45" s="92" t="str">
        <f>IF(REGISTRO_HUESPED[[#This Row],[Nº DI]]="","¿PROCEDENCIA?",VLOOKUP(REGISTRO_HUESPED[[#This Row],[Nº DI]],CLIENTES!A:F,4,FALSE))</f>
        <v>Lima</v>
      </c>
      <c r="F45" s="97">
        <v>42591</v>
      </c>
      <c r="G45" s="98">
        <v>0.63888888888888895</v>
      </c>
      <c r="H45" s="100" t="s">
        <v>32</v>
      </c>
      <c r="I45" s="8" t="s">
        <v>77</v>
      </c>
      <c r="J45" s="90">
        <v>80</v>
      </c>
      <c r="K45" s="97">
        <v>42592</v>
      </c>
      <c r="L45" s="98">
        <v>0.4458333333333333</v>
      </c>
      <c r="M4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5" s="8">
        <v>1</v>
      </c>
      <c r="O45" s="103">
        <f>IF(REGISTRO_HUESPED[[#This Row],[TARIFA]]="","¿Tarifa?",IF(REGISTRO_HUESPED[[#This Row],[COBRADOS]]="","¿Días?",REGISTRO_HUESPED[[#This Row],[TARIFA]]*REGISTRO_HUESPED[[#This Row],[COBRADOS]]))</f>
        <v>80</v>
      </c>
      <c r="P45" s="8" t="s">
        <v>51</v>
      </c>
      <c r="Q45" s="8">
        <v>1675</v>
      </c>
    </row>
    <row r="46" spans="1:18" ht="18.75" x14ac:dyDescent="0.3">
      <c r="A46" s="7" t="s">
        <v>2225</v>
      </c>
      <c r="B46" s="7" t="s">
        <v>391</v>
      </c>
      <c r="C46" s="92" t="str">
        <f>IF(REGISTRO_HUESPED[[#This Row],[Nº DI]]="","¿DNI?",VLOOKUP(REGISTRO_HUESPED[[#This Row],[Nº DI]],CLIENTE[],2,FALSE))</f>
        <v>Enrique Manuel Sanchez Barrueto</v>
      </c>
      <c r="D46" s="92" t="str">
        <f>IF(REGISTRO_HUESPED[[#This Row],[Nº DI]]="","¿DNI?",VLOOKUP(REGISTRO_HUESPED[[#This Row],[Nº DI]],CLIENTE[],3,FALSE))</f>
        <v>Masculino</v>
      </c>
      <c r="E46" s="92" t="str">
        <f>IF(REGISTRO_HUESPED[[#This Row],[Nº DI]]="","¿PROCEDENCIA?",VLOOKUP(REGISTRO_HUESPED[[#This Row],[Nº DI]],CLIENTES!A:F,4,FALSE))</f>
        <v>Lima</v>
      </c>
      <c r="F46" s="97">
        <v>42591</v>
      </c>
      <c r="G46" s="98">
        <v>0.64027777777777783</v>
      </c>
      <c r="H46" s="100" t="s">
        <v>30</v>
      </c>
      <c r="I46" s="8" t="s">
        <v>78</v>
      </c>
      <c r="J46" s="90">
        <v>130</v>
      </c>
      <c r="K46" s="97">
        <v>42592</v>
      </c>
      <c r="L46" s="98">
        <v>0.4465277777777778</v>
      </c>
      <c r="M4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6" s="8">
        <v>1</v>
      </c>
      <c r="O46" s="103">
        <f>IF(REGISTRO_HUESPED[[#This Row],[TARIFA]]="","¿Tarifa?",IF(REGISTRO_HUESPED[[#This Row],[COBRADOS]]="","¿Días?",REGISTRO_HUESPED[[#This Row],[TARIFA]]*REGISTRO_HUESPED[[#This Row],[COBRADOS]]))</f>
        <v>130</v>
      </c>
      <c r="P46" s="8" t="s">
        <v>51</v>
      </c>
      <c r="Q46" s="8">
        <v>1676</v>
      </c>
    </row>
    <row r="47" spans="1:18" ht="18.75" x14ac:dyDescent="0.3">
      <c r="A47" s="7" t="s">
        <v>214</v>
      </c>
      <c r="B47" s="7" t="s">
        <v>391</v>
      </c>
      <c r="C47" s="92" t="str">
        <f>IF(REGISTRO_HUESPED[[#This Row],[Nº DI]]="","¿DNI?",VLOOKUP(REGISTRO_HUESPED[[#This Row],[Nº DI]],CLIENTE[],2,FALSE))</f>
        <v>Miguel Marca Mejia</v>
      </c>
      <c r="D47" s="92" t="str">
        <f>IF(REGISTRO_HUESPED[[#This Row],[Nº DI]]="","¿DNI?",VLOOKUP(REGISTRO_HUESPED[[#This Row],[Nº DI]],CLIENTE[],3,FALSE))</f>
        <v>Masculino</v>
      </c>
      <c r="E47" s="92" t="str">
        <f>IF(REGISTRO_HUESPED[[#This Row],[Nº DI]]="","¿PROCEDENCIA?",VLOOKUP(REGISTRO_HUESPED[[#This Row],[Nº DI]],CLIENTES!A:F,4,FALSE))</f>
        <v>Lima</v>
      </c>
      <c r="F47" s="97">
        <v>42591</v>
      </c>
      <c r="G47" s="98">
        <v>0.66597222222222219</v>
      </c>
      <c r="H47" s="100" t="s">
        <v>48</v>
      </c>
      <c r="I47" s="8" t="s">
        <v>77</v>
      </c>
      <c r="J47" s="90">
        <v>100</v>
      </c>
      <c r="K47" s="97">
        <v>42594</v>
      </c>
      <c r="L47" s="98">
        <v>0.3611111111111111</v>
      </c>
      <c r="M4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7" s="8">
        <v>3</v>
      </c>
      <c r="O47" s="103">
        <f>IF(REGISTRO_HUESPED[[#This Row],[TARIFA]]="","¿Tarifa?",IF(REGISTRO_HUESPED[[#This Row],[COBRADOS]]="","¿Días?",REGISTRO_HUESPED[[#This Row],[TARIFA]]*REGISTRO_HUESPED[[#This Row],[COBRADOS]]))</f>
        <v>300</v>
      </c>
      <c r="P47" s="8" t="s">
        <v>51</v>
      </c>
      <c r="Q47" s="8" t="s">
        <v>2269</v>
      </c>
      <c r="R47" s="8" t="s">
        <v>2270</v>
      </c>
    </row>
    <row r="48" spans="1:18" ht="18.75" x14ac:dyDescent="0.3">
      <c r="A48" s="7" t="s">
        <v>91</v>
      </c>
      <c r="B48" s="7" t="s">
        <v>391</v>
      </c>
      <c r="C48" s="92" t="str">
        <f>IF(REGISTRO_HUESPED[[#This Row],[Nº DI]]="","¿DNI?",VLOOKUP(REGISTRO_HUESPED[[#This Row],[Nº DI]],CLIENTE[],2,FALSE))</f>
        <v>Rolando Javier Escobar Ceballos</v>
      </c>
      <c r="D48" s="92" t="str">
        <f>IF(REGISTRO_HUESPED[[#This Row],[Nº DI]]="","¿DNI?",VLOOKUP(REGISTRO_HUESPED[[#This Row],[Nº DI]],CLIENTE[],3,FALSE))</f>
        <v>Masculino</v>
      </c>
      <c r="E48" s="92" t="str">
        <f>IF(REGISTRO_HUESPED[[#This Row],[Nº DI]]="","¿PROCEDENCIA?",VLOOKUP(REGISTRO_HUESPED[[#This Row],[Nº DI]],CLIENTES!A:F,4,FALSE))</f>
        <v>Trujillo</v>
      </c>
      <c r="F48" s="97">
        <v>42591</v>
      </c>
      <c r="G48" s="98">
        <v>0.9291666666666667</v>
      </c>
      <c r="H48" s="100" t="s">
        <v>23</v>
      </c>
      <c r="I48" s="8" t="s">
        <v>77</v>
      </c>
      <c r="J48" s="90">
        <v>65</v>
      </c>
      <c r="K48" s="97">
        <v>42592</v>
      </c>
      <c r="L48" s="98">
        <v>0.34791666666666665</v>
      </c>
      <c r="M4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8" s="8">
        <v>1</v>
      </c>
      <c r="O48" s="103">
        <f>IF(REGISTRO_HUESPED[[#This Row],[TARIFA]]="","¿Tarifa?",IF(REGISTRO_HUESPED[[#This Row],[COBRADOS]]="","¿Días?",REGISTRO_HUESPED[[#This Row],[TARIFA]]*REGISTRO_HUESPED[[#This Row],[COBRADOS]]))</f>
        <v>65</v>
      </c>
      <c r="P48" s="8" t="s">
        <v>51</v>
      </c>
      <c r="Q48" s="8">
        <v>1674</v>
      </c>
    </row>
    <row r="49" spans="1:18" ht="18.75" x14ac:dyDescent="0.3">
      <c r="A49" s="7" t="s">
        <v>1569</v>
      </c>
      <c r="B49" s="7" t="s">
        <v>391</v>
      </c>
      <c r="C49" s="92" t="str">
        <f>IF(REGISTRO_HUESPED[[#This Row],[Nº DI]]="","¿DNI?",VLOOKUP(REGISTRO_HUESPED[[#This Row],[Nº DI]],CLIENTE[],2,FALSE))</f>
        <v xml:space="preserve">Juan Jose Santos Paredes </v>
      </c>
      <c r="D49" s="92" t="str">
        <f>IF(REGISTRO_HUESPED[[#This Row],[Nº DI]]="","¿DNI?",VLOOKUP(REGISTRO_HUESPED[[#This Row],[Nº DI]],CLIENTE[],3,FALSE))</f>
        <v>Masculino</v>
      </c>
      <c r="E49" s="92" t="str">
        <f>IF(REGISTRO_HUESPED[[#This Row],[Nº DI]]="","¿PROCEDENCIA?",VLOOKUP(REGISTRO_HUESPED[[#This Row],[Nº DI]],CLIENTES!A:F,4,FALSE))</f>
        <v>Lima</v>
      </c>
      <c r="F49" s="97">
        <v>42592</v>
      </c>
      <c r="G49" s="98">
        <v>0.24930555555555556</v>
      </c>
      <c r="H49" s="99" t="s">
        <v>28</v>
      </c>
      <c r="I49" s="8" t="s">
        <v>79</v>
      </c>
      <c r="J49" s="90">
        <v>115</v>
      </c>
      <c r="K49" s="97">
        <v>42593</v>
      </c>
      <c r="L49" s="98">
        <v>0.4465277777777778</v>
      </c>
      <c r="M4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9" s="8">
        <v>1</v>
      </c>
      <c r="O49" s="103">
        <f>IF(REGISTRO_HUESPED[[#This Row],[TARIFA]]="","¿Tarifa?",IF(REGISTRO_HUESPED[[#This Row],[COBRADOS]]="","¿Días?",REGISTRO_HUESPED[[#This Row],[TARIFA]]*REGISTRO_HUESPED[[#This Row],[COBRADOS]]))</f>
        <v>115</v>
      </c>
      <c r="P49" s="8" t="s">
        <v>51</v>
      </c>
      <c r="Q49" s="8">
        <v>1673</v>
      </c>
      <c r="R49" s="8" t="s">
        <v>2274</v>
      </c>
    </row>
    <row r="50" spans="1:18" ht="18.75" x14ac:dyDescent="0.3">
      <c r="A50" s="7" t="s">
        <v>159</v>
      </c>
      <c r="B50" s="7" t="s">
        <v>391</v>
      </c>
      <c r="C50" s="92" t="str">
        <f>IF(REGISTRO_HUESPED[[#This Row],[Nº DI]]="","¿DNI?",VLOOKUP(REGISTRO_HUESPED[[#This Row],[Nº DI]],CLIENTE[],2,FALSE))</f>
        <v>Lizsl Yackeline Cordova Murga</v>
      </c>
      <c r="D50" s="92" t="str">
        <f>IF(REGISTRO_HUESPED[[#This Row],[Nº DI]]="","¿DNI?",VLOOKUP(REGISTRO_HUESPED[[#This Row],[Nº DI]],CLIENTE[],3,FALSE))</f>
        <v>Femenino</v>
      </c>
      <c r="E50" s="92" t="str">
        <f>IF(REGISTRO_HUESPED[[#This Row],[Nº DI]]="","¿PROCEDENCIA?",VLOOKUP(REGISTRO_HUESPED[[#This Row],[Nº DI]],CLIENTES!A:F,4,FALSE))</f>
        <v>Chimbote</v>
      </c>
      <c r="F50" s="97">
        <v>42592</v>
      </c>
      <c r="G50" s="98">
        <v>0.7631944444444444</v>
      </c>
      <c r="H50" s="100" t="s">
        <v>32</v>
      </c>
      <c r="I50" s="8" t="s">
        <v>79</v>
      </c>
      <c r="J50" s="90">
        <v>110</v>
      </c>
      <c r="K50" s="97">
        <v>42593</v>
      </c>
      <c r="L50" s="98">
        <v>0.46319444444444446</v>
      </c>
      <c r="M5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0" s="8">
        <v>1</v>
      </c>
      <c r="O50" s="103">
        <f>IF(REGISTRO_HUESPED[[#This Row],[TARIFA]]="","¿Tarifa?",IF(REGISTRO_HUESPED[[#This Row],[COBRADOS]]="","¿Días?",REGISTRO_HUESPED[[#This Row],[TARIFA]]*REGISTRO_HUESPED[[#This Row],[COBRADOS]]))</f>
        <v>110</v>
      </c>
      <c r="P50" s="8" t="s">
        <v>52</v>
      </c>
    </row>
    <row r="51" spans="1:18" ht="18.75" x14ac:dyDescent="0.3">
      <c r="A51" s="7" t="s">
        <v>2242</v>
      </c>
      <c r="B51" s="7" t="s">
        <v>391</v>
      </c>
      <c r="C51" s="92" t="str">
        <f>IF(REGISTRO_HUESPED[[#This Row],[Nº DI]]="","¿DNI?",VLOOKUP(REGISTRO_HUESPED[[#This Row],[Nº DI]],CLIENTE[],2,FALSE))</f>
        <v>Victor Raul De La Cruz Carrasco</v>
      </c>
      <c r="D51" s="92" t="str">
        <f>IF(REGISTRO_HUESPED[[#This Row],[Nº DI]]="","¿DNI?",VLOOKUP(REGISTRO_HUESPED[[#This Row],[Nº DI]],CLIENTE[],3,FALSE))</f>
        <v>Masculino</v>
      </c>
      <c r="E51" s="92" t="str">
        <f>IF(REGISTRO_HUESPED[[#This Row],[Nº DI]]="","¿PROCEDENCIA?",VLOOKUP(REGISTRO_HUESPED[[#This Row],[Nº DI]],CLIENTES!A:F,4,FALSE))</f>
        <v>Lima</v>
      </c>
      <c r="F51" s="97">
        <v>42592</v>
      </c>
      <c r="G51" s="98">
        <v>0.95208333333333339</v>
      </c>
      <c r="H51" s="100" t="s">
        <v>34</v>
      </c>
      <c r="I51" s="8" t="s">
        <v>79</v>
      </c>
      <c r="J51" s="108">
        <v>115</v>
      </c>
      <c r="K51" s="97">
        <v>42593</v>
      </c>
      <c r="L51" s="98">
        <v>0.4465277777777778</v>
      </c>
      <c r="M5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1" s="8">
        <v>1</v>
      </c>
      <c r="O51" s="103">
        <f>IF(REGISTRO_HUESPED[[#This Row],[TARIFA]]="","¿Tarifa?",IF(REGISTRO_HUESPED[[#This Row],[COBRADOS]]="","¿Días?",REGISTRO_HUESPED[[#This Row],[TARIFA]]*REGISTRO_HUESPED[[#This Row],[COBRADOS]]))</f>
        <v>115</v>
      </c>
      <c r="P51" s="8" t="s">
        <v>52</v>
      </c>
      <c r="R51" s="8" t="s">
        <v>2275</v>
      </c>
    </row>
    <row r="52" spans="1:18" ht="18.75" x14ac:dyDescent="0.3">
      <c r="A52" s="7" t="s">
        <v>2244</v>
      </c>
      <c r="B52" s="7" t="s">
        <v>391</v>
      </c>
      <c r="C52" s="92" t="str">
        <f>IF(REGISTRO_HUESPED[[#This Row],[Nº DI]]="","¿DNI?",VLOOKUP(REGISTRO_HUESPED[[#This Row],[Nº DI]],CLIENTE[],2,FALSE))</f>
        <v>Sandro Paolo Valle Riestra</v>
      </c>
      <c r="D52" s="92" t="str">
        <f>IF(REGISTRO_HUESPED[[#This Row],[Nº DI]]="","¿DNI?",VLOOKUP(REGISTRO_HUESPED[[#This Row],[Nº DI]],CLIENTE[],3,FALSE))</f>
        <v>Masculino</v>
      </c>
      <c r="E52" s="92" t="str">
        <f>IF(REGISTRO_HUESPED[[#This Row],[Nº DI]]="","¿PROCEDENCIA?",VLOOKUP(REGISTRO_HUESPED[[#This Row],[Nº DI]],CLIENTES!A:F,4,FALSE))</f>
        <v>Callao</v>
      </c>
      <c r="F52" s="97">
        <v>42593</v>
      </c>
      <c r="G52" s="98">
        <v>0.13263888888888889</v>
      </c>
      <c r="H52" s="100" t="s">
        <v>23</v>
      </c>
      <c r="I52" s="8" t="s">
        <v>77</v>
      </c>
      <c r="J52" s="90">
        <v>65</v>
      </c>
      <c r="K52" s="97">
        <v>42593</v>
      </c>
      <c r="L52" s="98">
        <v>0.40833333333333338</v>
      </c>
      <c r="M5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2" s="8">
        <v>1</v>
      </c>
      <c r="O52" s="103">
        <f>IF(REGISTRO_HUESPED[[#This Row],[TARIFA]]="","¿Tarifa?",IF(REGISTRO_HUESPED[[#This Row],[COBRADOS]]="","¿Días?",REGISTRO_HUESPED[[#This Row],[TARIFA]]*REGISTRO_HUESPED[[#This Row],[COBRADOS]]))</f>
        <v>65</v>
      </c>
      <c r="P52" s="8" t="s">
        <v>51</v>
      </c>
      <c r="Q52" s="8">
        <v>1677</v>
      </c>
    </row>
    <row r="53" spans="1:18" ht="18.75" x14ac:dyDescent="0.3">
      <c r="A53" s="7" t="s">
        <v>1701</v>
      </c>
      <c r="B53" s="7" t="s">
        <v>391</v>
      </c>
      <c r="C53" s="92" t="str">
        <f>IF(REGISTRO_HUESPED[[#This Row],[Nº DI]]="","¿DNI?",VLOOKUP(REGISTRO_HUESPED[[#This Row],[Nº DI]],CLIENTE[],2,FALSE))</f>
        <v>Jose Luis Arbulu Camacho</v>
      </c>
      <c r="D53" s="92" t="str">
        <f>IF(REGISTRO_HUESPED[[#This Row],[Nº DI]]="","¿DNI?",VLOOKUP(REGISTRO_HUESPED[[#This Row],[Nº DI]],CLIENTE[],3,FALSE))</f>
        <v>Masculino</v>
      </c>
      <c r="E53" s="92" t="str">
        <f>IF(REGISTRO_HUESPED[[#This Row],[Nº DI]]="","¿PROCEDENCIA?",VLOOKUP(REGISTRO_HUESPED[[#This Row],[Nº DI]],CLIENTES!A:F,4,FALSE))</f>
        <v>Lima</v>
      </c>
      <c r="F53" s="97">
        <v>42593</v>
      </c>
      <c r="G53" s="98">
        <v>0.22013888888888888</v>
      </c>
      <c r="H53" s="100" t="s">
        <v>25</v>
      </c>
      <c r="I53" s="8" t="s">
        <v>77</v>
      </c>
      <c r="J53" s="90">
        <v>70</v>
      </c>
      <c r="K53" s="97">
        <v>42593</v>
      </c>
      <c r="L53" s="98">
        <v>0.96527777777777779</v>
      </c>
      <c r="M5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3" s="8">
        <v>1</v>
      </c>
      <c r="O53" s="103">
        <f>IF(REGISTRO_HUESPED[[#This Row],[TARIFA]]="","¿Tarifa?",IF(REGISTRO_HUESPED[[#This Row],[COBRADOS]]="","¿Días?",REGISTRO_HUESPED[[#This Row],[TARIFA]]*REGISTRO_HUESPED[[#This Row],[COBRADOS]]))</f>
        <v>70</v>
      </c>
      <c r="P53" s="8" t="s">
        <v>51</v>
      </c>
      <c r="Q53" s="8">
        <v>1679</v>
      </c>
      <c r="R53" s="8" t="s">
        <v>2248</v>
      </c>
    </row>
    <row r="54" spans="1:18" ht="18.75" x14ac:dyDescent="0.3">
      <c r="A54" s="7" t="s">
        <v>1974</v>
      </c>
      <c r="B54" s="7" t="s">
        <v>391</v>
      </c>
      <c r="C54" s="92" t="str">
        <f>IF(REGISTRO_HUESPED[[#This Row],[Nº DI]]="","¿DNI?",VLOOKUP(REGISTRO_HUESPED[[#This Row],[Nº DI]],CLIENTE[],2,FALSE))</f>
        <v>Eduardo Frias Lopez</v>
      </c>
      <c r="D54" s="92" t="str">
        <f>IF(REGISTRO_HUESPED[[#This Row],[Nº DI]]="","¿DNI?",VLOOKUP(REGISTRO_HUESPED[[#This Row],[Nº DI]],CLIENTE[],3,FALSE))</f>
        <v>Masculino</v>
      </c>
      <c r="E54" s="92" t="str">
        <f>IF(REGISTRO_HUESPED[[#This Row],[Nº DI]]="","¿PROCEDENCIA?",VLOOKUP(REGISTRO_HUESPED[[#This Row],[Nº DI]],CLIENTES!A:F,4,FALSE))</f>
        <v>Chimbote</v>
      </c>
      <c r="F54" s="97">
        <v>42593</v>
      </c>
      <c r="G54" s="98">
        <v>0.74444444444444446</v>
      </c>
      <c r="H54" s="100" t="s">
        <v>22</v>
      </c>
      <c r="I54" s="8" t="s">
        <v>77</v>
      </c>
      <c r="J54" s="90">
        <v>65</v>
      </c>
      <c r="K54" s="97">
        <v>42595</v>
      </c>
      <c r="L54" s="98">
        <v>0.44930555555555557</v>
      </c>
      <c r="M5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4" s="8">
        <v>2</v>
      </c>
      <c r="O54" s="103">
        <f>IF(REGISTRO_HUESPED[[#This Row],[TARIFA]]="","¿Tarifa?",IF(REGISTRO_HUESPED[[#This Row],[COBRADOS]]="","¿Días?",REGISTRO_HUESPED[[#This Row],[TARIFA]]*REGISTRO_HUESPED[[#This Row],[COBRADOS]]))</f>
        <v>130</v>
      </c>
      <c r="P54" s="8" t="s">
        <v>50</v>
      </c>
      <c r="Q54" s="8">
        <v>380</v>
      </c>
    </row>
    <row r="55" spans="1:18" ht="18.75" x14ac:dyDescent="0.3">
      <c r="A55" s="7" t="s">
        <v>2261</v>
      </c>
      <c r="B55" s="7" t="s">
        <v>391</v>
      </c>
      <c r="C55" s="92" t="str">
        <f>IF(REGISTRO_HUESPED[[#This Row],[Nº DI]]="","¿DNI?",VLOOKUP(REGISTRO_HUESPED[[#This Row],[Nº DI]],CLIENTE[],2,FALSE))</f>
        <v xml:space="preserve">Juan Jose Chafloque Bernal </v>
      </c>
      <c r="D55" s="92" t="str">
        <f>IF(REGISTRO_HUESPED[[#This Row],[Nº DI]]="","¿DNI?",VLOOKUP(REGISTRO_HUESPED[[#This Row],[Nº DI]],CLIENTE[],3,FALSE))</f>
        <v>Masculino</v>
      </c>
      <c r="E55" s="92" t="str">
        <f>IF(REGISTRO_HUESPED[[#This Row],[Nº DI]]="","¿PROCEDENCIA?",VLOOKUP(REGISTRO_HUESPED[[#This Row],[Nº DI]],CLIENTES!A:F,4,FALSE))</f>
        <v>Lima</v>
      </c>
      <c r="F55" s="97">
        <v>42593</v>
      </c>
      <c r="G55" s="98">
        <v>0.74652777777777779</v>
      </c>
      <c r="H55" s="100" t="s">
        <v>21</v>
      </c>
      <c r="I55" s="8" t="s">
        <v>77</v>
      </c>
      <c r="J55" s="90">
        <v>65</v>
      </c>
      <c r="K55" s="97">
        <v>42595</v>
      </c>
      <c r="L55" s="98">
        <v>0.44930555555555557</v>
      </c>
      <c r="M5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5" s="8">
        <v>2</v>
      </c>
      <c r="O55" s="103">
        <f>IF(REGISTRO_HUESPED[[#This Row],[TARIFA]]="","¿Tarifa?",IF(REGISTRO_HUESPED[[#This Row],[COBRADOS]]="","¿Días?",REGISTRO_HUESPED[[#This Row],[TARIFA]]*REGISTRO_HUESPED[[#This Row],[COBRADOS]]))</f>
        <v>130</v>
      </c>
      <c r="P55" s="8" t="s">
        <v>50</v>
      </c>
      <c r="Q55" s="8">
        <v>381</v>
      </c>
    </row>
    <row r="56" spans="1:18" ht="18.75" x14ac:dyDescent="0.3">
      <c r="A56" s="7" t="s">
        <v>2263</v>
      </c>
      <c r="B56" s="7" t="s">
        <v>391</v>
      </c>
      <c r="C56" s="92" t="str">
        <f>IF(REGISTRO_HUESPED[[#This Row],[Nº DI]]="","¿DNI?",VLOOKUP(REGISTRO_HUESPED[[#This Row],[Nº DI]],CLIENTE[],2,FALSE))</f>
        <v>Linda Carolyn Cotrina Olano</v>
      </c>
      <c r="D56" s="92" t="str">
        <f>IF(REGISTRO_HUESPED[[#This Row],[Nº DI]]="","¿DNI?",VLOOKUP(REGISTRO_HUESPED[[#This Row],[Nº DI]],CLIENTE[],3,FALSE))</f>
        <v>Femenino</v>
      </c>
      <c r="E56" s="92" t="str">
        <f>IF(REGISTRO_HUESPED[[#This Row],[Nº DI]]="","¿PROCEDENCIA?",VLOOKUP(REGISTRO_HUESPED[[#This Row],[Nº DI]],CLIENTES!A:F,4,FALSE))</f>
        <v>Lima</v>
      </c>
      <c r="F56" s="97">
        <v>42593</v>
      </c>
      <c r="G56" s="98">
        <v>0.74652777777777779</v>
      </c>
      <c r="H56" s="100" t="s">
        <v>23</v>
      </c>
      <c r="I56" s="8" t="s">
        <v>77</v>
      </c>
      <c r="J56" s="90">
        <v>65</v>
      </c>
      <c r="K56" s="97">
        <v>42595</v>
      </c>
      <c r="L56" s="98">
        <v>0.44930555555555557</v>
      </c>
      <c r="M5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6" s="8">
        <v>2</v>
      </c>
      <c r="O56" s="103">
        <f>IF(REGISTRO_HUESPED[[#This Row],[TARIFA]]="","¿Tarifa?",IF(REGISTRO_HUESPED[[#This Row],[COBRADOS]]="","¿Días?",REGISTRO_HUESPED[[#This Row],[TARIFA]]*REGISTRO_HUESPED[[#This Row],[COBRADOS]]))</f>
        <v>130</v>
      </c>
      <c r="P56" s="8" t="s">
        <v>50</v>
      </c>
      <c r="Q56" s="8">
        <v>382</v>
      </c>
    </row>
    <row r="57" spans="1:18" ht="18.75" x14ac:dyDescent="0.3">
      <c r="A57" s="7" t="s">
        <v>2015</v>
      </c>
      <c r="B57" s="7" t="s">
        <v>391</v>
      </c>
      <c r="C57" s="92" t="str">
        <f>IF(REGISTRO_HUESPED[[#This Row],[Nº DI]]="","¿DNI?",VLOOKUP(REGISTRO_HUESPED[[#This Row],[Nº DI]],CLIENTE[],2,FALSE))</f>
        <v>Cordova Solis Herman</v>
      </c>
      <c r="D57" s="92" t="str">
        <f>IF(REGISTRO_HUESPED[[#This Row],[Nº DI]]="","¿DNI?",VLOOKUP(REGISTRO_HUESPED[[#This Row],[Nº DI]],CLIENTE[],3,FALSE))</f>
        <v>Masculino</v>
      </c>
      <c r="E57" s="92" t="str">
        <f>IF(REGISTRO_HUESPED[[#This Row],[Nº DI]]="","¿PROCEDENCIA?",VLOOKUP(REGISTRO_HUESPED[[#This Row],[Nº DI]],CLIENTES!A:F,4,FALSE))</f>
        <v>Lima</v>
      </c>
      <c r="F57" s="97">
        <v>42593</v>
      </c>
      <c r="G57" s="98">
        <v>0.93819444444444444</v>
      </c>
      <c r="H57" s="100" t="s">
        <v>28</v>
      </c>
      <c r="I57" s="8" t="s">
        <v>77</v>
      </c>
      <c r="J57" s="90">
        <v>80</v>
      </c>
      <c r="K57" s="97">
        <v>42594</v>
      </c>
      <c r="L57" s="98">
        <v>0.55486111111111114</v>
      </c>
      <c r="M5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7" s="8">
        <v>1</v>
      </c>
      <c r="O57" s="103">
        <f>IF(REGISTRO_HUESPED[[#This Row],[TARIFA]]="","¿Tarifa?",IF(REGISTRO_HUESPED[[#This Row],[COBRADOS]]="","¿Días?",REGISTRO_HUESPED[[#This Row],[TARIFA]]*REGISTRO_HUESPED[[#This Row],[COBRADOS]]))</f>
        <v>80</v>
      </c>
      <c r="P57" s="8" t="s">
        <v>51</v>
      </c>
      <c r="Q57" s="8">
        <v>1682</v>
      </c>
    </row>
    <row r="58" spans="1:18" ht="18.75" x14ac:dyDescent="0.3">
      <c r="A58" s="7" t="s">
        <v>2015</v>
      </c>
      <c r="B58" s="7" t="s">
        <v>391</v>
      </c>
      <c r="C58" s="92" t="str">
        <f>IF(REGISTRO_HUESPED[[#This Row],[Nº DI]]="","¿DNI?",VLOOKUP(REGISTRO_HUESPED[[#This Row],[Nº DI]],CLIENTE[],2,FALSE))</f>
        <v>Cordova Solis Herman</v>
      </c>
      <c r="D58" s="92" t="str">
        <f>IF(REGISTRO_HUESPED[[#This Row],[Nº DI]]="","¿DNI?",VLOOKUP(REGISTRO_HUESPED[[#This Row],[Nº DI]],CLIENTE[],3,FALSE))</f>
        <v>Masculino</v>
      </c>
      <c r="E58" s="92" t="str">
        <f>IF(REGISTRO_HUESPED[[#This Row],[Nº DI]]="","¿PROCEDENCIA?",VLOOKUP(REGISTRO_HUESPED[[#This Row],[Nº DI]],CLIENTES!A:F,4,FALSE))</f>
        <v>Lima</v>
      </c>
      <c r="F58" s="97">
        <v>42593</v>
      </c>
      <c r="G58" s="98">
        <v>0.93819444444444444</v>
      </c>
      <c r="H58" s="100" t="s">
        <v>30</v>
      </c>
      <c r="I58" s="8" t="s">
        <v>78</v>
      </c>
      <c r="J58" s="90">
        <v>130</v>
      </c>
      <c r="K58" s="97">
        <v>42594</v>
      </c>
      <c r="L58" s="98">
        <v>0.55486111111111114</v>
      </c>
      <c r="M5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8" s="8">
        <v>1</v>
      </c>
      <c r="O58" s="103">
        <f>IF(REGISTRO_HUESPED[[#This Row],[TARIFA]]="","¿Tarifa?",IF(REGISTRO_HUESPED[[#This Row],[COBRADOS]]="","¿Días?",REGISTRO_HUESPED[[#This Row],[TARIFA]]*REGISTRO_HUESPED[[#This Row],[COBRADOS]]))</f>
        <v>130</v>
      </c>
      <c r="P58" s="8" t="s">
        <v>51</v>
      </c>
      <c r="Q58" s="8">
        <v>1682</v>
      </c>
    </row>
    <row r="59" spans="1:18" ht="18.75" x14ac:dyDescent="0.3">
      <c r="A59" s="7" t="s">
        <v>2015</v>
      </c>
      <c r="B59" s="7" t="s">
        <v>391</v>
      </c>
      <c r="C59" s="92" t="str">
        <f>IF(REGISTRO_HUESPED[[#This Row],[Nº DI]]="","¿DNI?",VLOOKUP(REGISTRO_HUESPED[[#This Row],[Nº DI]],CLIENTE[],2,FALSE))</f>
        <v>Cordova Solis Herman</v>
      </c>
      <c r="D59" s="92" t="str">
        <f>IF(REGISTRO_HUESPED[[#This Row],[Nº DI]]="","¿DNI?",VLOOKUP(REGISTRO_HUESPED[[#This Row],[Nº DI]],CLIENTE[],3,FALSE))</f>
        <v>Masculino</v>
      </c>
      <c r="E59" s="92" t="str">
        <f>IF(REGISTRO_HUESPED[[#This Row],[Nº DI]]="","¿PROCEDENCIA?",VLOOKUP(REGISTRO_HUESPED[[#This Row],[Nº DI]],CLIENTES!A:F,4,FALSE))</f>
        <v>Lima</v>
      </c>
      <c r="F59" s="97">
        <v>42593</v>
      </c>
      <c r="G59" s="98">
        <v>0.93819444444444444</v>
      </c>
      <c r="H59" s="100" t="s">
        <v>31</v>
      </c>
      <c r="I59" s="8" t="s">
        <v>78</v>
      </c>
      <c r="J59" s="90">
        <v>130</v>
      </c>
      <c r="K59" s="97">
        <v>42594</v>
      </c>
      <c r="L59" s="98">
        <v>0.55486111111111114</v>
      </c>
      <c r="M5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9" s="8">
        <v>1</v>
      </c>
      <c r="O59" s="103">
        <f>IF(REGISTRO_HUESPED[[#This Row],[TARIFA]]="","¿Tarifa?",IF(REGISTRO_HUESPED[[#This Row],[COBRADOS]]="","¿Días?",REGISTRO_HUESPED[[#This Row],[TARIFA]]*REGISTRO_HUESPED[[#This Row],[COBRADOS]]))</f>
        <v>130</v>
      </c>
      <c r="P59" s="8" t="s">
        <v>51</v>
      </c>
      <c r="Q59" s="8">
        <v>1682</v>
      </c>
    </row>
    <row r="60" spans="1:18" ht="18.75" x14ac:dyDescent="0.3">
      <c r="A60" s="9" t="s">
        <v>781</v>
      </c>
      <c r="B60" s="7" t="s">
        <v>391</v>
      </c>
      <c r="C60" s="92" t="str">
        <f>IF(REGISTRO_HUESPED[[#This Row],[Nº DI]]="","¿DNI?",VLOOKUP(REGISTRO_HUESPED[[#This Row],[Nº DI]],CLIENTE[],2,FALSE))</f>
        <v>Giancarlo Urbina Gaitan</v>
      </c>
      <c r="D60" s="92" t="str">
        <f>IF(REGISTRO_HUESPED[[#This Row],[Nº DI]]="","¿DNI?",VLOOKUP(REGISTRO_HUESPED[[#This Row],[Nº DI]],CLIENTE[],3,FALSE))</f>
        <v>Masculino</v>
      </c>
      <c r="E60" s="92" t="str">
        <f>IF(REGISTRO_HUESPED[[#This Row],[Nº DI]]="","¿PROCEDENCIA?",VLOOKUP(REGISTRO_HUESPED[[#This Row],[Nº DI]],CLIENTES!A:F,4,FALSE))</f>
        <v>Trujillo</v>
      </c>
      <c r="F60" s="97">
        <v>42595</v>
      </c>
      <c r="G60" s="98">
        <v>0.98888888888888893</v>
      </c>
      <c r="H60" s="100" t="s">
        <v>25</v>
      </c>
      <c r="I60" s="8" t="s">
        <v>77</v>
      </c>
      <c r="J60" s="90">
        <v>65</v>
      </c>
      <c r="K60" s="97">
        <v>42595</v>
      </c>
      <c r="L60" s="98">
        <v>0.30624999999999997</v>
      </c>
      <c r="M6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0</v>
      </c>
      <c r="N60" s="8">
        <v>1</v>
      </c>
      <c r="O60" s="103">
        <f>IF(REGISTRO_HUESPED[[#This Row],[TARIFA]]="","¿Tarifa?",IF(REGISTRO_HUESPED[[#This Row],[COBRADOS]]="","¿Días?",REGISTRO_HUESPED[[#This Row],[TARIFA]]*REGISTRO_HUESPED[[#This Row],[COBRADOS]]))</f>
        <v>65</v>
      </c>
      <c r="P60" s="8" t="s">
        <v>51</v>
      </c>
      <c r="Q60" s="8">
        <v>1683</v>
      </c>
    </row>
    <row r="61" spans="1:18" ht="18.75" x14ac:dyDescent="0.3">
      <c r="A61" s="7" t="s">
        <v>1481</v>
      </c>
      <c r="B61" s="7" t="s">
        <v>391</v>
      </c>
      <c r="C61" s="92" t="str">
        <f>IF(REGISTRO_HUESPED[[#This Row],[Nº DI]]="","¿DNI?",VLOOKUP(REGISTRO_HUESPED[[#This Row],[Nº DI]],CLIENTE[],2,FALSE))</f>
        <v>Marco Gerardo Guzman Romero</v>
      </c>
      <c r="D61" s="92" t="str">
        <f>IF(REGISTRO_HUESPED[[#This Row],[Nº DI]]="","¿DNI?",VLOOKUP(REGISTRO_HUESPED[[#This Row],[Nº DI]],CLIENTE[],3,FALSE))</f>
        <v>Masculino</v>
      </c>
      <c r="E61" s="92" t="str">
        <f>IF(REGISTRO_HUESPED[[#This Row],[Nº DI]]="","¿PROCEDENCIA?",VLOOKUP(REGISTRO_HUESPED[[#This Row],[Nº DI]],CLIENTES!A:F,4,FALSE))</f>
        <v>Huacho</v>
      </c>
      <c r="F61" s="97">
        <v>42595</v>
      </c>
      <c r="G61" s="98">
        <v>0.55555555555555558</v>
      </c>
      <c r="H61" s="100" t="s">
        <v>26</v>
      </c>
      <c r="I61" s="8" t="s">
        <v>77</v>
      </c>
      <c r="J61" s="90">
        <v>65</v>
      </c>
      <c r="K61" s="97">
        <v>42596</v>
      </c>
      <c r="L61" s="98">
        <v>0.57638888888888895</v>
      </c>
      <c r="M6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1" s="8">
        <v>1</v>
      </c>
      <c r="O61" s="103">
        <f>IF(REGISTRO_HUESPED[[#This Row],[TARIFA]]="","¿Tarifa?",IF(REGISTRO_HUESPED[[#This Row],[COBRADOS]]="","¿Días?",REGISTRO_HUESPED[[#This Row],[TARIFA]]*REGISTRO_HUESPED[[#This Row],[COBRADOS]]))</f>
        <v>65</v>
      </c>
      <c r="P61" s="8" t="s">
        <v>52</v>
      </c>
    </row>
    <row r="62" spans="1:18" ht="18.75" x14ac:dyDescent="0.3">
      <c r="A62" s="7" t="s">
        <v>2289</v>
      </c>
      <c r="B62" s="7" t="s">
        <v>391</v>
      </c>
      <c r="C62" s="92" t="str">
        <f>IF(REGISTRO_HUESPED[[#This Row],[Nº DI]]="","¿DNI?",VLOOKUP(REGISTRO_HUESPED[[#This Row],[Nº DI]],CLIENTE[],2,FALSE))</f>
        <v>Holler Rivera Schreiler</v>
      </c>
      <c r="D62" s="92" t="str">
        <f>IF(REGISTRO_HUESPED[[#This Row],[Nº DI]]="","¿DNI?",VLOOKUP(REGISTRO_HUESPED[[#This Row],[Nº DI]],CLIENTE[],3,FALSE))</f>
        <v>Masculino</v>
      </c>
      <c r="E62" s="92" t="str">
        <f>IF(REGISTRO_HUESPED[[#This Row],[Nº DI]]="","¿PROCEDENCIA?",VLOOKUP(REGISTRO_HUESPED[[#This Row],[Nº DI]],CLIENTES!A:F,4,FALSE))</f>
        <v>Lima</v>
      </c>
      <c r="F62" s="97">
        <v>42596</v>
      </c>
      <c r="G62" s="98">
        <v>9.0277777777777787E-3</v>
      </c>
      <c r="H62" s="100" t="s">
        <v>30</v>
      </c>
      <c r="I62" s="8" t="s">
        <v>78</v>
      </c>
      <c r="J62" s="90">
        <v>140</v>
      </c>
      <c r="K62" s="97">
        <v>42596</v>
      </c>
      <c r="L62" s="98">
        <v>0.39027777777777778</v>
      </c>
      <c r="M6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2" s="8">
        <v>1</v>
      </c>
      <c r="O62" s="103">
        <f>IF(REGISTRO_HUESPED[[#This Row],[TARIFA]]="","¿Tarifa?",IF(REGISTRO_HUESPED[[#This Row],[COBRADOS]]="","¿Días?",REGISTRO_HUESPED[[#This Row],[TARIFA]]*REGISTRO_HUESPED[[#This Row],[COBRADOS]]))</f>
        <v>140</v>
      </c>
      <c r="P62" s="8" t="s">
        <v>50</v>
      </c>
      <c r="Q62" s="8">
        <v>383</v>
      </c>
    </row>
    <row r="63" spans="1:18" ht="18.75" x14ac:dyDescent="0.3">
      <c r="A63" s="7" t="s">
        <v>2291</v>
      </c>
      <c r="B63" s="7" t="s">
        <v>391</v>
      </c>
      <c r="C63" s="92" t="str">
        <f>IF(REGISTRO_HUESPED[[#This Row],[Nº DI]]="","¿DNI?",VLOOKUP(REGISTRO_HUESPED[[#This Row],[Nº DI]],CLIENTE[],2,FALSE))</f>
        <v>Sebastian Reyes Del Castillo</v>
      </c>
      <c r="D63" s="92" t="str">
        <f>IF(REGISTRO_HUESPED[[#This Row],[Nº DI]]="","¿DNI?",VLOOKUP(REGISTRO_HUESPED[[#This Row],[Nº DI]],CLIENTE[],3,FALSE))</f>
        <v>Masculino</v>
      </c>
      <c r="E63" s="92" t="str">
        <f>IF(REGISTRO_HUESPED[[#This Row],[Nº DI]]="","¿PROCEDENCIA?",VLOOKUP(REGISTRO_HUESPED[[#This Row],[Nº DI]],CLIENTES!A:F,4,FALSE))</f>
        <v>Lima</v>
      </c>
      <c r="F63" s="97">
        <v>42596</v>
      </c>
      <c r="G63" s="98">
        <v>9.0277777777777787E-3</v>
      </c>
      <c r="H63" s="100" t="s">
        <v>31</v>
      </c>
      <c r="I63" s="8" t="s">
        <v>78</v>
      </c>
      <c r="J63" s="90">
        <v>140</v>
      </c>
      <c r="K63" s="97">
        <v>42596</v>
      </c>
      <c r="L63" s="98">
        <v>0.39027777777777778</v>
      </c>
      <c r="M6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3" s="8">
        <v>1</v>
      </c>
      <c r="O63" s="103">
        <f>IF(REGISTRO_HUESPED[[#This Row],[TARIFA]]="","¿Tarifa?",IF(REGISTRO_HUESPED[[#This Row],[COBRADOS]]="","¿Días?",REGISTRO_HUESPED[[#This Row],[TARIFA]]*REGISTRO_HUESPED[[#This Row],[COBRADOS]]))</f>
        <v>140</v>
      </c>
      <c r="P63" s="8" t="s">
        <v>50</v>
      </c>
      <c r="Q63" s="8">
        <v>384</v>
      </c>
    </row>
    <row r="64" spans="1:18" ht="18.75" x14ac:dyDescent="0.3">
      <c r="A64" s="7" t="s">
        <v>1567</v>
      </c>
      <c r="B64" s="7" t="s">
        <v>391</v>
      </c>
      <c r="C64" s="92" t="str">
        <f>IF(REGISTRO_HUESPED[[#This Row],[Nº DI]]="","¿DNI?",VLOOKUP(REGISTRO_HUESPED[[#This Row],[Nº DI]],CLIENTE[],2,FALSE))</f>
        <v>Lorena Mireya Muñoz Schenone</v>
      </c>
      <c r="D64" s="92" t="str">
        <f>IF(REGISTRO_HUESPED[[#This Row],[Nº DI]]="","¿DNI?",VLOOKUP(REGISTRO_HUESPED[[#This Row],[Nº DI]],CLIENTE[],3,FALSE))</f>
        <v>Femenino</v>
      </c>
      <c r="E64" s="92" t="str">
        <f>IF(REGISTRO_HUESPED[[#This Row],[Nº DI]]="","¿PROCEDENCIA?",VLOOKUP(REGISTRO_HUESPED[[#This Row],[Nº DI]],CLIENTES!A:F,4,FALSE))</f>
        <v>Callao</v>
      </c>
      <c r="F64" s="97">
        <v>42596</v>
      </c>
      <c r="G64" s="98">
        <v>9.0277777777777787E-3</v>
      </c>
      <c r="H64" s="100" t="s">
        <v>23</v>
      </c>
      <c r="I64" s="8" t="s">
        <v>77</v>
      </c>
      <c r="J64" s="90">
        <v>70</v>
      </c>
      <c r="K64" s="97">
        <v>42596</v>
      </c>
      <c r="L64" s="98">
        <v>0.39027777777777778</v>
      </c>
      <c r="M6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4" s="8">
        <v>1</v>
      </c>
      <c r="O64" s="103">
        <f>IF(REGISTRO_HUESPED[[#This Row],[TARIFA]]="","¿Tarifa?",IF(REGISTRO_HUESPED[[#This Row],[COBRADOS]]="","¿Días?",REGISTRO_HUESPED[[#This Row],[TARIFA]]*REGISTRO_HUESPED[[#This Row],[COBRADOS]]))</f>
        <v>70</v>
      </c>
      <c r="P64" s="8" t="s">
        <v>50</v>
      </c>
      <c r="Q64" s="8">
        <v>384</v>
      </c>
    </row>
    <row r="65" spans="1:18" ht="18.75" x14ac:dyDescent="0.3">
      <c r="A65" s="7" t="s">
        <v>1249</v>
      </c>
      <c r="B65" s="7" t="s">
        <v>391</v>
      </c>
      <c r="C65" s="92" t="str">
        <f>IF(REGISTRO_HUESPED[[#This Row],[Nº DI]]="","¿DNI?",VLOOKUP(REGISTRO_HUESPED[[#This Row],[Nº DI]],CLIENTE[],2,FALSE))</f>
        <v>Maximo Chavez Reyes</v>
      </c>
      <c r="D65" s="92" t="str">
        <f>IF(REGISTRO_HUESPED[[#This Row],[Nº DI]]="","¿DNI?",VLOOKUP(REGISTRO_HUESPED[[#This Row],[Nº DI]],CLIENTE[],3,FALSE))</f>
        <v>Masculino</v>
      </c>
      <c r="E65" s="92" t="str">
        <f>IF(REGISTRO_HUESPED[[#This Row],[Nº DI]]="","¿PROCEDENCIA?",VLOOKUP(REGISTRO_HUESPED[[#This Row],[Nº DI]],CLIENTES!A:F,4,FALSE))</f>
        <v>Nuevo chimbote</v>
      </c>
      <c r="F65" s="97">
        <v>42596</v>
      </c>
      <c r="G65" s="98">
        <v>0.85972222222222217</v>
      </c>
      <c r="H65" s="99" t="s">
        <v>39</v>
      </c>
      <c r="I65" s="8" t="s">
        <v>77</v>
      </c>
      <c r="J65" s="90">
        <v>100</v>
      </c>
      <c r="K65" s="97">
        <v>42601</v>
      </c>
      <c r="L65" s="98">
        <v>0.41944444444444445</v>
      </c>
      <c r="M6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65" s="8">
        <v>5</v>
      </c>
      <c r="O65" s="103">
        <f>IF(REGISTRO_HUESPED[[#This Row],[TARIFA]]="","¿Tarifa?",IF(REGISTRO_HUESPED[[#This Row],[COBRADOS]]="","¿Días?",REGISTRO_HUESPED[[#This Row],[TARIFA]]*REGISTRO_HUESPED[[#This Row],[COBRADOS]]))</f>
        <v>500</v>
      </c>
      <c r="P65" s="8" t="s">
        <v>51</v>
      </c>
      <c r="Q65" s="8" t="s">
        <v>2337</v>
      </c>
    </row>
    <row r="66" spans="1:18" ht="18.75" x14ac:dyDescent="0.3">
      <c r="A66" s="7" t="s">
        <v>1252</v>
      </c>
      <c r="B66" s="7" t="s">
        <v>391</v>
      </c>
      <c r="C66" s="92" t="str">
        <f>IF(REGISTRO_HUESPED[[#This Row],[Nº DI]]="","¿DNI?",VLOOKUP(REGISTRO_HUESPED[[#This Row],[Nº DI]],CLIENTE[],2,FALSE))</f>
        <v>Willian Raul Lara Lobato</v>
      </c>
      <c r="D66" s="92" t="str">
        <f>IF(REGISTRO_HUESPED[[#This Row],[Nº DI]]="","¿DNI?",VLOOKUP(REGISTRO_HUESPED[[#This Row],[Nº DI]],CLIENTE[],3,FALSE))</f>
        <v>Masculino</v>
      </c>
      <c r="E66" s="92" t="str">
        <f>IF(REGISTRO_HUESPED[[#This Row],[Nº DI]]="","¿PROCEDENCIA?",VLOOKUP(REGISTRO_HUESPED[[#This Row],[Nº DI]],CLIENTES!A:F,4,FALSE))</f>
        <v>Cajamarca</v>
      </c>
      <c r="F66" s="97">
        <v>42596</v>
      </c>
      <c r="G66" s="98">
        <v>0.8833333333333333</v>
      </c>
      <c r="H66" s="100" t="s">
        <v>34</v>
      </c>
      <c r="I66" s="8" t="s">
        <v>77</v>
      </c>
      <c r="J66" s="90">
        <v>100</v>
      </c>
      <c r="K66" s="97">
        <v>42600</v>
      </c>
      <c r="L66" s="98">
        <v>0.59375</v>
      </c>
      <c r="M6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66" s="8">
        <v>4</v>
      </c>
      <c r="O66" s="103">
        <f>IF(REGISTRO_HUESPED[[#This Row],[TARIFA]]="","¿Tarifa?",IF(REGISTRO_HUESPED[[#This Row],[COBRADOS]]="","¿Días?",REGISTRO_HUESPED[[#This Row],[TARIFA]]*REGISTRO_HUESPED[[#This Row],[COBRADOS]]))</f>
        <v>400</v>
      </c>
      <c r="P66" s="8" t="s">
        <v>51</v>
      </c>
      <c r="Q66" s="111" t="s">
        <v>2332</v>
      </c>
    </row>
    <row r="67" spans="1:18" ht="18.75" x14ac:dyDescent="0.3">
      <c r="A67" s="7" t="s">
        <v>68</v>
      </c>
      <c r="B67" s="7" t="s">
        <v>391</v>
      </c>
      <c r="C67" s="92" t="str">
        <f>IF(REGISTRO_HUESPED[[#This Row],[Nº DI]]="","¿DNI?",VLOOKUP(REGISTRO_HUESPED[[#This Row],[Nº DI]],CLIENTE[],2,FALSE))</f>
        <v>Jose Antonio Chirinos Zaquinaula</v>
      </c>
      <c r="D67" s="92" t="str">
        <f>IF(REGISTRO_HUESPED[[#This Row],[Nº DI]]="","¿DNI?",VLOOKUP(REGISTRO_HUESPED[[#This Row],[Nº DI]],CLIENTE[],3,FALSE))</f>
        <v>Masculino</v>
      </c>
      <c r="E67" s="92" t="str">
        <f>IF(REGISTRO_HUESPED[[#This Row],[Nº DI]]="","¿PROCEDENCIA?",VLOOKUP(REGISTRO_HUESPED[[#This Row],[Nº DI]],CLIENTES!A:F,4,FALSE))</f>
        <v>Lima</v>
      </c>
      <c r="F67" s="97">
        <v>42597</v>
      </c>
      <c r="G67" s="98">
        <v>0.7319444444444444</v>
      </c>
      <c r="H67" s="100" t="s">
        <v>45</v>
      </c>
      <c r="I67" s="8" t="s">
        <v>77</v>
      </c>
      <c r="J67" s="90">
        <v>125</v>
      </c>
      <c r="K67" s="97">
        <v>42601</v>
      </c>
      <c r="L67" s="98">
        <v>0.45902777777777781</v>
      </c>
      <c r="M6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67" s="8">
        <v>4</v>
      </c>
      <c r="O67" s="103">
        <f>IF(REGISTRO_HUESPED[[#This Row],[TARIFA]]="","¿Tarifa?",IF(REGISTRO_HUESPED[[#This Row],[COBRADOS]]="","¿Días?",REGISTRO_HUESPED[[#This Row],[TARIFA]]*REGISTRO_HUESPED[[#This Row],[COBRADOS]]))</f>
        <v>500</v>
      </c>
      <c r="P67" s="8" t="s">
        <v>2166</v>
      </c>
      <c r="R67" s="8" t="s">
        <v>2341</v>
      </c>
    </row>
    <row r="68" spans="1:18" ht="18.75" x14ac:dyDescent="0.3">
      <c r="A68" s="7" t="s">
        <v>781</v>
      </c>
      <c r="B68" s="7" t="s">
        <v>391</v>
      </c>
      <c r="C68" s="92" t="str">
        <f>IF(REGISTRO_HUESPED[[#This Row],[Nº DI]]="","¿DNI?",VLOOKUP(REGISTRO_HUESPED[[#This Row],[Nº DI]],CLIENTE[],2,FALSE))</f>
        <v>Giancarlo Urbina Gaitan</v>
      </c>
      <c r="D68" s="92" t="str">
        <f>IF(REGISTRO_HUESPED[[#This Row],[Nº DI]]="","¿DNI?",VLOOKUP(REGISTRO_HUESPED[[#This Row],[Nº DI]],CLIENTE[],3,FALSE))</f>
        <v>Masculino</v>
      </c>
      <c r="E68" s="92" t="str">
        <f>IF(REGISTRO_HUESPED[[#This Row],[Nº DI]]="","¿PROCEDENCIA?",VLOOKUP(REGISTRO_HUESPED[[#This Row],[Nº DI]],CLIENTES!A:F,4,FALSE))</f>
        <v>Trujillo</v>
      </c>
      <c r="F68" s="97">
        <v>42597</v>
      </c>
      <c r="G68" s="98">
        <v>0.85416666666666663</v>
      </c>
      <c r="H68" s="99" t="s">
        <v>25</v>
      </c>
      <c r="I68" s="8" t="s">
        <v>77</v>
      </c>
      <c r="J68" s="90">
        <v>65</v>
      </c>
      <c r="K68" s="97">
        <v>42598</v>
      </c>
      <c r="L68" s="98">
        <v>0.3263888888888889</v>
      </c>
      <c r="M6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8" s="101">
        <v>1</v>
      </c>
      <c r="O68" s="103">
        <f>IF(REGISTRO_HUESPED[[#This Row],[TARIFA]]="","¿Tarifa?",IF(REGISTRO_HUESPED[[#This Row],[COBRADOS]]="","¿Días?",REGISTRO_HUESPED[[#This Row],[TARIFA]]*REGISTRO_HUESPED[[#This Row],[COBRADOS]]))</f>
        <v>65</v>
      </c>
      <c r="P68" s="8" t="s">
        <v>51</v>
      </c>
      <c r="Q68" s="8">
        <v>1686</v>
      </c>
    </row>
    <row r="69" spans="1:18" ht="18.75" x14ac:dyDescent="0.3">
      <c r="A69" s="7" t="s">
        <v>83</v>
      </c>
      <c r="B69" s="7" t="s">
        <v>391</v>
      </c>
      <c r="C69" s="92" t="str">
        <f>IF(REGISTRO_HUESPED[[#This Row],[Nº DI]]="","¿DNI?",VLOOKUP(REGISTRO_HUESPED[[#This Row],[Nº DI]],CLIENTE[],2,FALSE))</f>
        <v>Marlon Adolfo Pastor Granados</v>
      </c>
      <c r="D69" s="92" t="str">
        <f>IF(REGISTRO_HUESPED[[#This Row],[Nº DI]]="","¿DNI?",VLOOKUP(REGISTRO_HUESPED[[#This Row],[Nº DI]],CLIENTE[],3,FALSE))</f>
        <v>Masculino</v>
      </c>
      <c r="E69" s="92" t="str">
        <f>IF(REGISTRO_HUESPED[[#This Row],[Nº DI]]="","¿PROCEDENCIA?",VLOOKUP(REGISTRO_HUESPED[[#This Row],[Nº DI]],CLIENTES!A:F,4,FALSE))</f>
        <v>Lima</v>
      </c>
      <c r="F69" s="97">
        <v>42598</v>
      </c>
      <c r="G69" s="98">
        <v>0.58472222222222225</v>
      </c>
      <c r="H69" s="100" t="s">
        <v>26</v>
      </c>
      <c r="I69" s="8" t="s">
        <v>77</v>
      </c>
      <c r="J69" s="90">
        <v>50</v>
      </c>
      <c r="K69" s="97">
        <v>42601</v>
      </c>
      <c r="L69" s="98">
        <v>0.41111111111111115</v>
      </c>
      <c r="M6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69" s="8">
        <v>3</v>
      </c>
      <c r="O69" s="103">
        <f>IF(REGISTRO_HUESPED[[#This Row],[TARIFA]]="","¿Tarifa?",IF(REGISTRO_HUESPED[[#This Row],[COBRADOS]]="","¿Días?",REGISTRO_HUESPED[[#This Row],[TARIFA]]*REGISTRO_HUESPED[[#This Row],[COBRADOS]]))</f>
        <v>150</v>
      </c>
      <c r="P69" s="8" t="s">
        <v>52</v>
      </c>
    </row>
    <row r="70" spans="1:18" ht="18.75" x14ac:dyDescent="0.3">
      <c r="A70" s="7" t="s">
        <v>2306</v>
      </c>
      <c r="B70" s="7" t="s">
        <v>391</v>
      </c>
      <c r="C70" s="92" t="str">
        <f>IF(REGISTRO_HUESPED[[#This Row],[Nº DI]]="","¿DNI?",VLOOKUP(REGISTRO_HUESPED[[#This Row],[Nº DI]],CLIENTE[],2,FALSE))</f>
        <v>Maria Virginia Kawakami Arredondo</v>
      </c>
      <c r="D70" s="92" t="str">
        <f>IF(REGISTRO_HUESPED[[#This Row],[Nº DI]]="","¿DNI?",VLOOKUP(REGISTRO_HUESPED[[#This Row],[Nº DI]],CLIENTE[],3,FALSE))</f>
        <v>Femenino</v>
      </c>
      <c r="E70" s="92" t="str">
        <f>IF(REGISTRO_HUESPED[[#This Row],[Nº DI]]="","¿PROCEDENCIA?",VLOOKUP(REGISTRO_HUESPED[[#This Row],[Nº DI]],CLIENTES!A:F,4,FALSE))</f>
        <v>Lima</v>
      </c>
      <c r="F70" s="97">
        <v>42599</v>
      </c>
      <c r="G70" s="98">
        <v>6.3888888888888884E-2</v>
      </c>
      <c r="H70" s="100" t="s">
        <v>27</v>
      </c>
      <c r="I70" s="8" t="s">
        <v>77</v>
      </c>
      <c r="J70" s="90">
        <v>125</v>
      </c>
      <c r="K70" s="97">
        <v>42599</v>
      </c>
      <c r="L70" s="98">
        <v>0.41041666666666665</v>
      </c>
      <c r="M7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0" s="8">
        <v>1</v>
      </c>
      <c r="O70" s="103">
        <f>IF(REGISTRO_HUESPED[[#This Row],[TARIFA]]="","¿Tarifa?",IF(REGISTRO_HUESPED[[#This Row],[COBRADOS]]="","¿Días?",REGISTRO_HUESPED[[#This Row],[TARIFA]]*REGISTRO_HUESPED[[#This Row],[COBRADOS]]))</f>
        <v>125</v>
      </c>
      <c r="P70" s="8" t="s">
        <v>2166</v>
      </c>
      <c r="R70" s="8" t="s">
        <v>2131</v>
      </c>
    </row>
    <row r="71" spans="1:18" ht="18.75" x14ac:dyDescent="0.3">
      <c r="A71" s="7" t="s">
        <v>2308</v>
      </c>
      <c r="B71" s="7" t="s">
        <v>1969</v>
      </c>
      <c r="C71" s="92" t="str">
        <f>IF(REGISTRO_HUESPED[[#This Row],[Nº DI]]="","¿DNI?",VLOOKUP(REGISTRO_HUESPED[[#This Row],[Nº DI]],CLIENTE[],2,FALSE))</f>
        <v>Carlos Raul Consante Ron</v>
      </c>
      <c r="D71" s="92" t="str">
        <f>IF(REGISTRO_HUESPED[[#This Row],[Nº DI]]="","¿DNI?",VLOOKUP(REGISTRO_HUESPED[[#This Row],[Nº DI]],CLIENTE[],3,FALSE))</f>
        <v>Masculino</v>
      </c>
      <c r="E71" s="92" t="str">
        <f>IF(REGISTRO_HUESPED[[#This Row],[Nº DI]]="","¿PROCEDENCIA?",VLOOKUP(REGISTRO_HUESPED[[#This Row],[Nº DI]],CLIENTES!A:F,4,FALSE))</f>
        <v>Ecuador</v>
      </c>
      <c r="F71" s="97">
        <v>42599</v>
      </c>
      <c r="G71" s="98">
        <v>6.458333333333334E-2</v>
      </c>
      <c r="H71" s="100" t="s">
        <v>44</v>
      </c>
      <c r="I71" s="8" t="s">
        <v>77</v>
      </c>
      <c r="J71" s="90">
        <v>125</v>
      </c>
      <c r="K71" s="97">
        <v>42599</v>
      </c>
      <c r="L71" s="98">
        <v>0.41041666666666665</v>
      </c>
      <c r="M7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1" s="8">
        <v>1</v>
      </c>
      <c r="O71" s="103">
        <f>IF(REGISTRO_HUESPED[[#This Row],[TARIFA]]="","¿Tarifa?",IF(REGISTRO_HUESPED[[#This Row],[COBRADOS]]="","¿Días?",REGISTRO_HUESPED[[#This Row],[TARIFA]]*REGISTRO_HUESPED[[#This Row],[COBRADOS]]))</f>
        <v>125</v>
      </c>
      <c r="P71" s="8" t="s">
        <v>2166</v>
      </c>
      <c r="R71" s="8" t="s">
        <v>2131</v>
      </c>
    </row>
    <row r="72" spans="1:18" ht="18.75" x14ac:dyDescent="0.3">
      <c r="A72" s="7" t="s">
        <v>2316</v>
      </c>
      <c r="B72" s="7" t="s">
        <v>391</v>
      </c>
      <c r="C72" s="92" t="str">
        <f>IF(REGISTRO_HUESPED[[#This Row],[Nº DI]]="","¿DNI?",VLOOKUP(REGISTRO_HUESPED[[#This Row],[Nº DI]],CLIENTE[],2,FALSE))</f>
        <v>Guillermo Ray Ramirez Sandoval</v>
      </c>
      <c r="D72" s="92" t="str">
        <f>IF(REGISTRO_HUESPED[[#This Row],[Nº DI]]="","¿DNI?",VLOOKUP(REGISTRO_HUESPED[[#This Row],[Nº DI]],CLIENTE[],3,FALSE))</f>
        <v>Masculino</v>
      </c>
      <c r="E72" s="92" t="str">
        <f>IF(REGISTRO_HUESPED[[#This Row],[Nº DI]]="","¿PROCEDENCIA?",VLOOKUP(REGISTRO_HUESPED[[#This Row],[Nº DI]],CLIENTES!A:F,4,FALSE))</f>
        <v>Callao</v>
      </c>
      <c r="F72" s="97">
        <v>42599</v>
      </c>
      <c r="G72" s="98">
        <v>0.61458333333333337</v>
      </c>
      <c r="H72" s="100" t="s">
        <v>22</v>
      </c>
      <c r="I72" s="8" t="s">
        <v>77</v>
      </c>
      <c r="J72" s="90">
        <v>70</v>
      </c>
      <c r="K72" s="97">
        <v>42600</v>
      </c>
      <c r="L72" s="98">
        <v>0.34513888888888888</v>
      </c>
      <c r="M7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2" s="8">
        <v>1</v>
      </c>
      <c r="O72" s="103">
        <f>IF(REGISTRO_HUESPED[[#This Row],[TARIFA]]="","¿Tarifa?",IF(REGISTRO_HUESPED[[#This Row],[COBRADOS]]="","¿Días?",REGISTRO_HUESPED[[#This Row],[TARIFA]]*REGISTRO_HUESPED[[#This Row],[COBRADOS]]))</f>
        <v>70</v>
      </c>
      <c r="P72" s="8" t="s">
        <v>50</v>
      </c>
      <c r="Q72" s="8">
        <v>386</v>
      </c>
      <c r="R72" s="8" t="s">
        <v>2361</v>
      </c>
    </row>
    <row r="73" spans="1:18" ht="18.75" x14ac:dyDescent="0.3">
      <c r="A73" s="7" t="s">
        <v>2319</v>
      </c>
      <c r="B73" s="7" t="s">
        <v>391</v>
      </c>
      <c r="C73" s="92" t="str">
        <f>IF(REGISTRO_HUESPED[[#This Row],[Nº DI]]="","¿DNI?",VLOOKUP(REGISTRO_HUESPED[[#This Row],[Nº DI]],CLIENTE[],2,FALSE))</f>
        <v xml:space="preserve">Gonzales Moreno Luis </v>
      </c>
      <c r="D73" s="92" t="str">
        <f>IF(REGISTRO_HUESPED[[#This Row],[Nº DI]]="","¿DNI?",VLOOKUP(REGISTRO_HUESPED[[#This Row],[Nº DI]],CLIENTE[],3,FALSE))</f>
        <v>Masculino</v>
      </c>
      <c r="E73" s="92" t="str">
        <f>IF(REGISTRO_HUESPED[[#This Row],[Nº DI]]="","¿PROCEDENCIA?",VLOOKUP(REGISTRO_HUESPED[[#This Row],[Nº DI]],CLIENTES!A:F,4,FALSE))</f>
        <v>Chiclayo</v>
      </c>
      <c r="F73" s="97">
        <v>42599</v>
      </c>
      <c r="G73" s="98">
        <v>0.84930555555555554</v>
      </c>
      <c r="H73" s="100" t="s">
        <v>41</v>
      </c>
      <c r="I73" s="8" t="s">
        <v>78</v>
      </c>
      <c r="J73" s="90">
        <v>150</v>
      </c>
      <c r="K73" s="97">
        <v>42600</v>
      </c>
      <c r="L73" s="98">
        <v>0.33611111111111108</v>
      </c>
      <c r="M7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3" s="8">
        <v>1</v>
      </c>
      <c r="O73" s="103">
        <f>IF(REGISTRO_HUESPED[[#This Row],[TARIFA]]="","¿Tarifa?",IF(REGISTRO_HUESPED[[#This Row],[COBRADOS]]="","¿Días?",REGISTRO_HUESPED[[#This Row],[TARIFA]]*REGISTRO_HUESPED[[#This Row],[COBRADOS]]))</f>
        <v>150</v>
      </c>
      <c r="P73" s="8" t="s">
        <v>50</v>
      </c>
      <c r="Q73" s="8">
        <v>385</v>
      </c>
    </row>
    <row r="74" spans="1:18" ht="18.75" x14ac:dyDescent="0.3">
      <c r="A74" s="7" t="s">
        <v>2316</v>
      </c>
      <c r="B74" s="7" t="s">
        <v>391</v>
      </c>
      <c r="C74" s="92" t="str">
        <f>IF(REGISTRO_HUESPED[[#This Row],[Nº DI]]="","¿DNI?",VLOOKUP(REGISTRO_HUESPED[[#This Row],[Nº DI]],CLIENTE[],2,FALSE))</f>
        <v>Guillermo Ray Ramirez Sandoval</v>
      </c>
      <c r="D74" s="92" t="str">
        <f>IF(REGISTRO_HUESPED[[#This Row],[Nº DI]]="","¿DNI?",VLOOKUP(REGISTRO_HUESPED[[#This Row],[Nº DI]],CLIENTE[],3,FALSE))</f>
        <v>Masculino</v>
      </c>
      <c r="E74" s="92" t="str">
        <f>IF(REGISTRO_HUESPED[[#This Row],[Nº DI]]="","¿PROCEDENCIA?",VLOOKUP(REGISTRO_HUESPED[[#This Row],[Nº DI]],CLIENTES!A:F,4,FALSE))</f>
        <v>Callao</v>
      </c>
      <c r="F74" s="97">
        <v>42600</v>
      </c>
      <c r="G74" s="98">
        <v>0.625</v>
      </c>
      <c r="H74" s="100" t="s">
        <v>22</v>
      </c>
      <c r="I74" s="8" t="s">
        <v>77</v>
      </c>
      <c r="J74" s="90">
        <v>70</v>
      </c>
      <c r="K74" s="97">
        <v>42601</v>
      </c>
      <c r="L74" s="98">
        <v>0.3576388888888889</v>
      </c>
      <c r="M7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4" s="8">
        <v>1</v>
      </c>
      <c r="O74" s="103">
        <f>IF(REGISTRO_HUESPED[[#This Row],[TARIFA]]="","¿Tarifa?",IF(REGISTRO_HUESPED[[#This Row],[COBRADOS]]="","¿Días?",REGISTRO_HUESPED[[#This Row],[TARIFA]]*REGISTRO_HUESPED[[#This Row],[COBRADOS]]))</f>
        <v>70</v>
      </c>
    </row>
    <row r="75" spans="1:18" ht="18.75" x14ac:dyDescent="0.3">
      <c r="A75" s="7" t="s">
        <v>2015</v>
      </c>
      <c r="B75" s="7" t="s">
        <v>391</v>
      </c>
      <c r="C75" s="92" t="str">
        <f>IF(REGISTRO_HUESPED[[#This Row],[Nº DI]]="","¿DNI?",VLOOKUP(REGISTRO_HUESPED[[#This Row],[Nº DI]],CLIENTE[],2,FALSE))</f>
        <v>Cordova Solis Herman</v>
      </c>
      <c r="D75" s="92" t="str">
        <f>IF(REGISTRO_HUESPED[[#This Row],[Nº DI]]="","¿DNI?",VLOOKUP(REGISTRO_HUESPED[[#This Row],[Nº DI]],CLIENTE[],3,FALSE))</f>
        <v>Masculino</v>
      </c>
      <c r="E75" s="92" t="str">
        <f>IF(REGISTRO_HUESPED[[#This Row],[Nº DI]]="","¿PROCEDENCIA?",VLOOKUP(REGISTRO_HUESPED[[#This Row],[Nº DI]],CLIENTES!A:F,4,FALSE))</f>
        <v>Lima</v>
      </c>
      <c r="F75" s="97">
        <v>42600</v>
      </c>
      <c r="G75" s="98">
        <v>0.98125000000000007</v>
      </c>
      <c r="H75" s="100" t="s">
        <v>28</v>
      </c>
      <c r="I75" s="8" t="s">
        <v>77</v>
      </c>
      <c r="J75" s="90">
        <v>80</v>
      </c>
      <c r="K75" s="97">
        <v>42601</v>
      </c>
      <c r="L75" s="98">
        <v>0.42291666666666666</v>
      </c>
      <c r="M7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5" s="8">
        <v>1</v>
      </c>
      <c r="O75" s="103">
        <f>IF(REGISTRO_HUESPED[[#This Row],[TARIFA]]="","¿Tarifa?",IF(REGISTRO_HUESPED[[#This Row],[COBRADOS]]="","¿Días?",REGISTRO_HUESPED[[#This Row],[TARIFA]]*REGISTRO_HUESPED[[#This Row],[COBRADOS]]))</f>
        <v>80</v>
      </c>
      <c r="P75" s="8" t="s">
        <v>51</v>
      </c>
      <c r="Q75" s="8">
        <v>1692</v>
      </c>
    </row>
    <row r="76" spans="1:18" ht="18.75" x14ac:dyDescent="0.3">
      <c r="A76" s="7" t="s">
        <v>2015</v>
      </c>
      <c r="B76" s="7" t="s">
        <v>391</v>
      </c>
      <c r="C76" s="92" t="str">
        <f>IF(REGISTRO_HUESPED[[#This Row],[Nº DI]]="","¿DNI?",VLOOKUP(REGISTRO_HUESPED[[#This Row],[Nº DI]],CLIENTE[],2,FALSE))</f>
        <v>Cordova Solis Herman</v>
      </c>
      <c r="D76" s="92" t="str">
        <f>IF(REGISTRO_HUESPED[[#This Row],[Nº DI]]="","¿DNI?",VLOOKUP(REGISTRO_HUESPED[[#This Row],[Nº DI]],CLIENTE[],3,FALSE))</f>
        <v>Masculino</v>
      </c>
      <c r="E76" s="92" t="str">
        <f>IF(REGISTRO_HUESPED[[#This Row],[Nº DI]]="","¿PROCEDENCIA?",VLOOKUP(REGISTRO_HUESPED[[#This Row],[Nº DI]],CLIENTES!A:F,4,FALSE))</f>
        <v>Lima</v>
      </c>
      <c r="F76" s="97">
        <v>42600</v>
      </c>
      <c r="G76" s="98">
        <v>0.98125000000000007</v>
      </c>
      <c r="H76" s="100" t="s">
        <v>25</v>
      </c>
      <c r="I76" s="8" t="s">
        <v>77</v>
      </c>
      <c r="J76" s="90">
        <v>70</v>
      </c>
      <c r="K76" s="97">
        <v>42601</v>
      </c>
      <c r="L76" s="98">
        <v>0.42291666666666666</v>
      </c>
      <c r="M7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6" s="8">
        <v>1</v>
      </c>
      <c r="O76" s="103">
        <f>IF(REGISTRO_HUESPED[[#This Row],[TARIFA]]="","¿Tarifa?",IF(REGISTRO_HUESPED[[#This Row],[COBRADOS]]="","¿Días?",REGISTRO_HUESPED[[#This Row],[TARIFA]]*REGISTRO_HUESPED[[#This Row],[COBRADOS]]))</f>
        <v>70</v>
      </c>
      <c r="P76" s="8" t="s">
        <v>51</v>
      </c>
      <c r="Q76" s="8">
        <v>1692</v>
      </c>
    </row>
    <row r="77" spans="1:18" ht="18.75" x14ac:dyDescent="0.3">
      <c r="A77" s="7" t="s">
        <v>2316</v>
      </c>
      <c r="B77" s="7" t="s">
        <v>391</v>
      </c>
      <c r="C77" s="92" t="str">
        <f>IF(REGISTRO_HUESPED[[#This Row],[Nº DI]]="","¿DNI?",VLOOKUP(REGISTRO_HUESPED[[#This Row],[Nº DI]],CLIENTE[],2,FALSE))</f>
        <v>Guillermo Ray Ramirez Sandoval</v>
      </c>
      <c r="D77" s="92" t="str">
        <f>IF(REGISTRO_HUESPED[[#This Row],[Nº DI]]="","¿DNI?",VLOOKUP(REGISTRO_HUESPED[[#This Row],[Nº DI]],CLIENTE[],3,FALSE))</f>
        <v>Masculino</v>
      </c>
      <c r="E77" s="92" t="str">
        <f>IF(REGISTRO_HUESPED[[#This Row],[Nº DI]]="","¿PROCEDENCIA?",VLOOKUP(REGISTRO_HUESPED[[#This Row],[Nº DI]],CLIENTES!A:F,4,FALSE))</f>
        <v>Callao</v>
      </c>
      <c r="F77" s="97">
        <v>42601</v>
      </c>
      <c r="G77" s="98">
        <v>0.50416666666666665</v>
      </c>
      <c r="H77" s="100" t="s">
        <v>22</v>
      </c>
      <c r="I77" s="8" t="s">
        <v>77</v>
      </c>
      <c r="J77" s="90">
        <v>70</v>
      </c>
      <c r="K77" s="97">
        <v>42602</v>
      </c>
      <c r="L77" s="98">
        <v>0.38680555555555557</v>
      </c>
      <c r="M7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7" s="8">
        <v>1</v>
      </c>
      <c r="O77" s="103">
        <f>IF(REGISTRO_HUESPED[[#This Row],[TARIFA]]="","¿Tarifa?",IF(REGISTRO_HUESPED[[#This Row],[COBRADOS]]="","¿Días?",REGISTRO_HUESPED[[#This Row],[TARIFA]]*REGISTRO_HUESPED[[#This Row],[COBRADOS]]))</f>
        <v>70</v>
      </c>
    </row>
    <row r="78" spans="1:18" ht="18.75" x14ac:dyDescent="0.3">
      <c r="A78" s="7" t="s">
        <v>2343</v>
      </c>
      <c r="B78" s="7" t="s">
        <v>391</v>
      </c>
      <c r="C78" s="92" t="str">
        <f>IF(REGISTRO_HUESPED[[#This Row],[Nº DI]]="","¿DNI?",VLOOKUP(REGISTRO_HUESPED[[#This Row],[Nº DI]],CLIENTE[],2,FALSE))</f>
        <v>Fernando Vasquez Arevalo</v>
      </c>
      <c r="D78" s="92" t="str">
        <f>IF(REGISTRO_HUESPED[[#This Row],[Nº DI]]="","¿DNI?",VLOOKUP(REGISTRO_HUESPED[[#This Row],[Nº DI]],CLIENTE[],3,FALSE))</f>
        <v>Masculino</v>
      </c>
      <c r="E78" s="92" t="str">
        <f>IF(REGISTRO_HUESPED[[#This Row],[Nº DI]]="","¿PROCEDENCIA?",VLOOKUP(REGISTRO_HUESPED[[#This Row],[Nº DI]],CLIENTES!A:F,4,FALSE))</f>
        <v>Lima</v>
      </c>
      <c r="F78" s="97">
        <v>42601</v>
      </c>
      <c r="G78" s="98">
        <v>0.50416666666666665</v>
      </c>
      <c r="H78" s="100" t="s">
        <v>47</v>
      </c>
      <c r="I78" s="8" t="s">
        <v>79</v>
      </c>
      <c r="J78" s="90">
        <v>140</v>
      </c>
      <c r="K78" s="97">
        <v>42602</v>
      </c>
      <c r="L78" s="98">
        <v>0.39027777777777778</v>
      </c>
      <c r="M7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8" s="8">
        <v>1</v>
      </c>
      <c r="O78" s="103">
        <f>IF(REGISTRO_HUESPED[[#This Row],[TARIFA]]="","¿Tarifa?",IF(REGISTRO_HUESPED[[#This Row],[COBRADOS]]="","¿Días?",REGISTRO_HUESPED[[#This Row],[TARIFA]]*REGISTRO_HUESPED[[#This Row],[COBRADOS]]))</f>
        <v>140</v>
      </c>
      <c r="P78" s="8" t="s">
        <v>51</v>
      </c>
      <c r="Q78" s="8">
        <v>1700</v>
      </c>
    </row>
    <row r="79" spans="1:18" ht="18.75" x14ac:dyDescent="0.3">
      <c r="A79" s="7" t="s">
        <v>2347</v>
      </c>
      <c r="B79" s="7" t="s">
        <v>391</v>
      </c>
      <c r="C79" s="92" t="s">
        <v>1519</v>
      </c>
      <c r="D79" s="92" t="s">
        <v>17</v>
      </c>
      <c r="E79" s="92" t="s">
        <v>1835</v>
      </c>
      <c r="F79" s="97">
        <v>42601</v>
      </c>
      <c r="G79" s="98">
        <v>0.6958333333333333</v>
      </c>
      <c r="H79" s="99" t="s">
        <v>46</v>
      </c>
      <c r="I79" s="8" t="s">
        <v>79</v>
      </c>
      <c r="J79" s="90">
        <v>130</v>
      </c>
      <c r="K79" s="97">
        <v>42602</v>
      </c>
      <c r="L79" s="98">
        <v>0.3743055555555555</v>
      </c>
      <c r="M7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9" s="8">
        <v>1</v>
      </c>
      <c r="O79" s="103">
        <f>IF(REGISTRO_HUESPED[[#This Row],[TARIFA]]="","¿Tarifa?",IF(REGISTRO_HUESPED[[#This Row],[COBRADOS]]="","¿Días?",REGISTRO_HUESPED[[#This Row],[TARIFA]]*REGISTRO_HUESPED[[#This Row],[COBRADOS]]))</f>
        <v>130</v>
      </c>
      <c r="P79" s="8" t="s">
        <v>51</v>
      </c>
      <c r="Q79" s="8">
        <v>1698</v>
      </c>
    </row>
    <row r="80" spans="1:18" ht="18.75" x14ac:dyDescent="0.3">
      <c r="A80" s="7" t="s">
        <v>2015</v>
      </c>
      <c r="B80" s="7" t="s">
        <v>391</v>
      </c>
      <c r="C80" s="92" t="str">
        <f>IF(REGISTRO_HUESPED[[#This Row],[Nº DI]]="","¿DNI?",VLOOKUP(REGISTRO_HUESPED[[#This Row],[Nº DI]],CLIENTE[],2,FALSE))</f>
        <v>Cordova Solis Herman</v>
      </c>
      <c r="D80" s="92" t="str">
        <f>IF(REGISTRO_HUESPED[[#This Row],[Nº DI]]="","¿DNI?",VLOOKUP(REGISTRO_HUESPED[[#This Row],[Nº DI]],CLIENTE[],3,FALSE))</f>
        <v>Masculino</v>
      </c>
      <c r="E80" s="92" t="str">
        <f>IF(REGISTRO_HUESPED[[#This Row],[Nº DI]]="","¿PROCEDENCIA?",VLOOKUP(REGISTRO_HUESPED[[#This Row],[Nº DI]],CLIENTES!A:F,4,FALSE))</f>
        <v>Lima</v>
      </c>
      <c r="F80" s="97">
        <v>42601</v>
      </c>
      <c r="G80" s="98">
        <v>0.91666666666666663</v>
      </c>
      <c r="H80" s="100" t="s">
        <v>28</v>
      </c>
      <c r="I80" s="8" t="s">
        <v>77</v>
      </c>
      <c r="J80" s="90">
        <v>80</v>
      </c>
      <c r="K80" s="97">
        <v>42602</v>
      </c>
      <c r="L80" s="98">
        <v>0.21666666666666667</v>
      </c>
      <c r="M8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0" s="8">
        <v>1</v>
      </c>
      <c r="O80" s="103">
        <f>IF(REGISTRO_HUESPED[[#This Row],[TARIFA]]="","¿Tarifa?",IF(REGISTRO_HUESPED[[#This Row],[COBRADOS]]="","¿Días?",REGISTRO_HUESPED[[#This Row],[TARIFA]]*REGISTRO_HUESPED[[#This Row],[COBRADOS]]))</f>
        <v>80</v>
      </c>
      <c r="P80" s="8" t="s">
        <v>51</v>
      </c>
      <c r="Q80" s="8">
        <v>1696</v>
      </c>
    </row>
    <row r="81" spans="1:18" ht="18.75" x14ac:dyDescent="0.3">
      <c r="A81" s="7" t="s">
        <v>2350</v>
      </c>
      <c r="B81" s="7" t="s">
        <v>391</v>
      </c>
      <c r="C81" s="92" t="str">
        <f>IF(REGISTRO_HUESPED[[#This Row],[Nº DI]]="","¿DNI?",VLOOKUP(REGISTRO_HUESPED[[#This Row],[Nº DI]],CLIENTE[],2,FALSE))</f>
        <v>Victor Carlos Coquis Senis</v>
      </c>
      <c r="D81" s="92" t="str">
        <f>IF(REGISTRO_HUESPED[[#This Row],[Nº DI]]="","¿DNI?",VLOOKUP(REGISTRO_HUESPED[[#This Row],[Nº DI]],CLIENTE[],3,FALSE))</f>
        <v>Masculino</v>
      </c>
      <c r="E81" s="92" t="str">
        <f>IF(REGISTRO_HUESPED[[#This Row],[Nº DI]]="","¿PROCEDENCIA?",VLOOKUP(REGISTRO_HUESPED[[#This Row],[Nº DI]],CLIENTES!A:F,4,FALSE))</f>
        <v>Lima</v>
      </c>
      <c r="F81" s="97">
        <v>42602</v>
      </c>
      <c r="G81" s="98">
        <v>2.0833333333333332E-2</v>
      </c>
      <c r="H81" s="99" t="s">
        <v>43</v>
      </c>
      <c r="I81" s="8" t="s">
        <v>78</v>
      </c>
      <c r="J81" s="90">
        <v>0</v>
      </c>
      <c r="K81" s="97">
        <v>42603</v>
      </c>
      <c r="L81" s="98">
        <v>0.99305555555555547</v>
      </c>
      <c r="M8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81" s="8">
        <v>3</v>
      </c>
      <c r="O81" s="103">
        <f>IF(REGISTRO_HUESPED[[#This Row],[TARIFA]]="","¿Tarifa?",IF(REGISTRO_HUESPED[[#This Row],[COBRADOS]]="","¿Días?",REGISTRO_HUESPED[[#This Row],[TARIFA]]*REGISTRO_HUESPED[[#This Row],[COBRADOS]]))</f>
        <v>0</v>
      </c>
      <c r="P81" s="8" t="s">
        <v>1135</v>
      </c>
      <c r="R81" s="8" t="s">
        <v>2394</v>
      </c>
    </row>
    <row r="82" spans="1:18" ht="18.75" x14ac:dyDescent="0.3">
      <c r="A82" s="7" t="s">
        <v>2352</v>
      </c>
      <c r="B82" s="7" t="s">
        <v>391</v>
      </c>
      <c r="C82" s="92" t="str">
        <f>IF(REGISTRO_HUESPED[[#This Row],[Nº DI]]="","¿DNI?",VLOOKUP(REGISTRO_HUESPED[[#This Row],[Nº DI]],CLIENTE[],2,FALSE))</f>
        <v>Armando Bonifaz Casaverde</v>
      </c>
      <c r="D82" s="92" t="str">
        <f>IF(REGISTRO_HUESPED[[#This Row],[Nº DI]]="","¿DNI?",VLOOKUP(REGISTRO_HUESPED[[#This Row],[Nº DI]],CLIENTE[],3,FALSE))</f>
        <v>Masculino</v>
      </c>
      <c r="E82" s="92" t="str">
        <f>IF(REGISTRO_HUESPED[[#This Row],[Nº DI]]="","¿PROCEDENCIA?",VLOOKUP(REGISTRO_HUESPED[[#This Row],[Nº DI]],CLIENTES!A:F,4,FALSE))</f>
        <v>Lima</v>
      </c>
      <c r="F82" s="97">
        <v>42602</v>
      </c>
      <c r="G82" s="98">
        <v>2.0833333333333332E-2</v>
      </c>
      <c r="H82" s="100" t="s">
        <v>41</v>
      </c>
      <c r="I82" s="8" t="s">
        <v>78</v>
      </c>
      <c r="J82" s="90">
        <v>0</v>
      </c>
      <c r="K82" s="97">
        <v>42603</v>
      </c>
      <c r="L82" s="98">
        <v>0.99305555555555547</v>
      </c>
      <c r="M8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82" s="8">
        <v>3</v>
      </c>
      <c r="O82" s="103">
        <f>IF(REGISTRO_HUESPED[[#This Row],[TARIFA]]="","¿Tarifa?",IF(REGISTRO_HUESPED[[#This Row],[COBRADOS]]="","¿Días?",REGISTRO_HUESPED[[#This Row],[TARIFA]]*REGISTRO_HUESPED[[#This Row],[COBRADOS]]))</f>
        <v>0</v>
      </c>
      <c r="P82" s="8" t="s">
        <v>1135</v>
      </c>
      <c r="R82" s="8" t="s">
        <v>2394</v>
      </c>
    </row>
    <row r="83" spans="1:18" ht="18.75" x14ac:dyDescent="0.3">
      <c r="A83" s="7" t="s">
        <v>2369</v>
      </c>
      <c r="B83" s="7" t="s">
        <v>391</v>
      </c>
      <c r="C83" s="92" t="str">
        <f>IF(REGISTRO_HUESPED[[#This Row],[Nº DI]]="","¿DNI?",VLOOKUP(REGISTRO_HUESPED[[#This Row],[Nº DI]],CLIENTE[],2,FALSE))</f>
        <v>Armando Masse Fernandez</v>
      </c>
      <c r="D83" s="92" t="str">
        <f>IF(REGISTRO_HUESPED[[#This Row],[Nº DI]]="","¿DNI?",VLOOKUP(REGISTRO_HUESPED[[#This Row],[Nº DI]],CLIENTE[],3,FALSE))</f>
        <v>Masculino</v>
      </c>
      <c r="E83" s="92" t="str">
        <f>IF(REGISTRO_HUESPED[[#This Row],[Nº DI]]="","¿PROCEDENCIA?",VLOOKUP(REGISTRO_HUESPED[[#This Row],[Nº DI]],CLIENTES!A:F,4,FALSE))</f>
        <v>Lima</v>
      </c>
      <c r="F83" s="97">
        <v>42602</v>
      </c>
      <c r="G83" s="98">
        <v>0.27083333333333331</v>
      </c>
      <c r="H83" s="100" t="s">
        <v>34</v>
      </c>
      <c r="I83" s="8" t="s">
        <v>77</v>
      </c>
      <c r="J83" s="90">
        <v>0</v>
      </c>
      <c r="K83" s="97">
        <v>42603</v>
      </c>
      <c r="L83" s="98">
        <v>0.99305555555555547</v>
      </c>
      <c r="M8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83" s="8">
        <v>3</v>
      </c>
      <c r="O83" s="103">
        <f>IF(REGISTRO_HUESPED[[#This Row],[TARIFA]]="","¿Tarifa?",IF(REGISTRO_HUESPED[[#This Row],[COBRADOS]]="","¿Días?",REGISTRO_HUESPED[[#This Row],[TARIFA]]*REGISTRO_HUESPED[[#This Row],[COBRADOS]]))</f>
        <v>0</v>
      </c>
      <c r="P83" s="8" t="s">
        <v>1135</v>
      </c>
      <c r="R83" s="8" t="s">
        <v>2394</v>
      </c>
    </row>
    <row r="84" spans="1:18" ht="18.75" x14ac:dyDescent="0.3">
      <c r="A84" s="7" t="s">
        <v>2316</v>
      </c>
      <c r="B84" s="7" t="s">
        <v>391</v>
      </c>
      <c r="C84" s="92" t="str">
        <f>IF(REGISTRO_HUESPED[[#This Row],[Nº DI]]="","¿DNI?",VLOOKUP(REGISTRO_HUESPED[[#This Row],[Nº DI]],CLIENTE[],2,FALSE))</f>
        <v>Guillermo Ray Ramirez Sandoval</v>
      </c>
      <c r="D84" s="92" t="str">
        <f>IF(REGISTRO_HUESPED[[#This Row],[Nº DI]]="","¿DNI?",VLOOKUP(REGISTRO_HUESPED[[#This Row],[Nº DI]],CLIENTE[],3,FALSE))</f>
        <v>Masculino</v>
      </c>
      <c r="E84" s="92" t="str">
        <f>IF(REGISTRO_HUESPED[[#This Row],[Nº DI]]="","¿PROCEDENCIA?",VLOOKUP(REGISTRO_HUESPED[[#This Row],[Nº DI]],CLIENTES!A:F,4,FALSE))</f>
        <v>Callao</v>
      </c>
      <c r="F84" s="97">
        <v>42602</v>
      </c>
      <c r="G84" s="98">
        <v>0.5180555555555556</v>
      </c>
      <c r="H84" s="100" t="s">
        <v>20</v>
      </c>
      <c r="I84" s="8" t="s">
        <v>78</v>
      </c>
      <c r="J84" s="90">
        <v>140</v>
      </c>
      <c r="K84" s="97">
        <v>42604</v>
      </c>
      <c r="L84" s="98">
        <v>0.49652777777777773</v>
      </c>
      <c r="M8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4" s="8">
        <v>2</v>
      </c>
      <c r="O84" s="103">
        <f>IF(REGISTRO_HUESPED[[#This Row],[TARIFA]]="","¿Tarifa?",IF(REGISTRO_HUESPED[[#This Row],[COBRADOS]]="","¿Días?",REGISTRO_HUESPED[[#This Row],[TARIFA]]*REGISTRO_HUESPED[[#This Row],[COBRADOS]]))</f>
        <v>280</v>
      </c>
      <c r="P84" s="8" t="s">
        <v>50</v>
      </c>
      <c r="Q84" s="8">
        <v>387</v>
      </c>
    </row>
    <row r="85" spans="1:18" ht="18.75" x14ac:dyDescent="0.3">
      <c r="A85" s="7" t="s">
        <v>1249</v>
      </c>
      <c r="B85" s="7" t="s">
        <v>391</v>
      </c>
      <c r="C85" s="92" t="str">
        <f>IF(REGISTRO_HUESPED[[#This Row],[Nº DI]]="","¿DNI?",VLOOKUP(REGISTRO_HUESPED[[#This Row],[Nº DI]],CLIENTE[],2,FALSE))</f>
        <v>Maximo Chavez Reyes</v>
      </c>
      <c r="D85" s="92" t="str">
        <f>IF(REGISTRO_HUESPED[[#This Row],[Nº DI]]="","¿DNI?",VLOOKUP(REGISTRO_HUESPED[[#This Row],[Nº DI]],CLIENTE[],3,FALSE))</f>
        <v>Masculino</v>
      </c>
      <c r="E85" s="92" t="str">
        <f>IF(REGISTRO_HUESPED[[#This Row],[Nº DI]]="","¿PROCEDENCIA?",VLOOKUP(REGISTRO_HUESPED[[#This Row],[Nº DI]],CLIENTES!A:F,4,FALSE))</f>
        <v>Nuevo chimbote</v>
      </c>
      <c r="F85" s="97">
        <v>42602</v>
      </c>
      <c r="G85" s="98">
        <v>0.47222222222222227</v>
      </c>
      <c r="H85" s="100" t="s">
        <v>39</v>
      </c>
      <c r="I85" s="8" t="s">
        <v>77</v>
      </c>
      <c r="J85" s="90">
        <v>100</v>
      </c>
      <c r="K85" s="97">
        <v>42603</v>
      </c>
      <c r="L85" s="98">
        <v>0.39444444444444443</v>
      </c>
      <c r="M8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5" s="8">
        <v>1</v>
      </c>
      <c r="O85" s="103">
        <f>IF(REGISTRO_HUESPED[[#This Row],[TARIFA]]="","¿Tarifa?",IF(REGISTRO_HUESPED[[#This Row],[COBRADOS]]="","¿Días?",REGISTRO_HUESPED[[#This Row],[TARIFA]]*REGISTRO_HUESPED[[#This Row],[COBRADOS]]))</f>
        <v>100</v>
      </c>
      <c r="P85" s="8" t="s">
        <v>51</v>
      </c>
      <c r="Q85" s="8">
        <v>1691</v>
      </c>
    </row>
    <row r="86" spans="1:18" ht="18.75" x14ac:dyDescent="0.3">
      <c r="A86" s="7" t="s">
        <v>2366</v>
      </c>
      <c r="B86" s="7" t="s">
        <v>391</v>
      </c>
      <c r="C86" s="92" t="str">
        <f>IF(REGISTRO_HUESPED[[#This Row],[Nº DI]]="","¿DNI?",VLOOKUP(REGISTRO_HUESPED[[#This Row],[Nº DI]],CLIENTE[],2,FALSE))</f>
        <v>Ronal Enrique Robles Garro</v>
      </c>
      <c r="D86" s="92" t="str">
        <f>IF(REGISTRO_HUESPED[[#This Row],[Nº DI]]="","¿DNI?",VLOOKUP(REGISTRO_HUESPED[[#This Row],[Nº DI]],CLIENTE[],3,FALSE))</f>
        <v>Masculino</v>
      </c>
      <c r="E86" s="92" t="str">
        <f>IF(REGISTRO_HUESPED[[#This Row],[Nº DI]]="","¿PROCEDENCIA?",VLOOKUP(REGISTRO_HUESPED[[#This Row],[Nº DI]],CLIENTES!A:F,4,FALSE))</f>
        <v>Chimbote</v>
      </c>
      <c r="F86" s="97">
        <v>42602</v>
      </c>
      <c r="G86" s="98">
        <v>0.83124999999999993</v>
      </c>
      <c r="H86" s="100" t="s">
        <v>22</v>
      </c>
      <c r="I86" s="8" t="s">
        <v>77</v>
      </c>
      <c r="J86" s="90">
        <v>70</v>
      </c>
      <c r="K86" s="97">
        <v>42603</v>
      </c>
      <c r="L86" s="98">
        <v>0.42430555555555555</v>
      </c>
      <c r="M8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6" s="8">
        <v>1</v>
      </c>
      <c r="O86" s="103">
        <f>IF(REGISTRO_HUESPED[[#This Row],[TARIFA]]="","¿Tarifa?",IF(REGISTRO_HUESPED[[#This Row],[COBRADOS]]="","¿Días?",REGISTRO_HUESPED[[#This Row],[TARIFA]]*REGISTRO_HUESPED[[#This Row],[COBRADOS]]))</f>
        <v>70</v>
      </c>
      <c r="P86" s="8" t="s">
        <v>52</v>
      </c>
    </row>
    <row r="87" spans="1:18" ht="18.75" x14ac:dyDescent="0.3">
      <c r="A87" s="7" t="s">
        <v>380</v>
      </c>
      <c r="B87" s="7" t="s">
        <v>391</v>
      </c>
      <c r="C87" s="92" t="str">
        <f>IF(REGISTRO_HUESPED[[#This Row],[Nº DI]]="","¿DNI?",VLOOKUP(REGISTRO_HUESPED[[#This Row],[Nº DI]],CLIENTE[],2,FALSE))</f>
        <v xml:space="preserve">Franklin Farfan Alfaro </v>
      </c>
      <c r="D87" s="92" t="str">
        <f>IF(REGISTRO_HUESPED[[#This Row],[Nº DI]]="","¿DNI?",VLOOKUP(REGISTRO_HUESPED[[#This Row],[Nº DI]],CLIENTE[],3,FALSE))</f>
        <v>Masculino</v>
      </c>
      <c r="E87" s="92" t="str">
        <f>IF(REGISTRO_HUESPED[[#This Row],[Nº DI]]="","¿PROCEDENCIA?",VLOOKUP(REGISTRO_HUESPED[[#This Row],[Nº DI]],CLIENTES!A:F,4,FALSE))</f>
        <v>Lima</v>
      </c>
      <c r="F87" s="97">
        <v>42602</v>
      </c>
      <c r="G87" s="98">
        <v>0.89097222222222217</v>
      </c>
      <c r="H87" s="100" t="s">
        <v>46</v>
      </c>
      <c r="I87" s="8" t="s">
        <v>79</v>
      </c>
      <c r="J87" s="90">
        <v>130</v>
      </c>
      <c r="K87" s="97">
        <v>42603</v>
      </c>
      <c r="L87" s="98">
        <v>0.53402777777777777</v>
      </c>
      <c r="M8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7" s="8">
        <v>1</v>
      </c>
      <c r="O87" s="103">
        <f>IF(REGISTRO_HUESPED[[#This Row],[TARIFA]]="","¿Tarifa?",IF(REGISTRO_HUESPED[[#This Row],[COBRADOS]]="","¿Días?",REGISTRO_HUESPED[[#This Row],[TARIFA]]*REGISTRO_HUESPED[[#This Row],[COBRADOS]]))</f>
        <v>130</v>
      </c>
      <c r="P87" s="8" t="s">
        <v>52</v>
      </c>
      <c r="R87" s="8" t="s">
        <v>2373</v>
      </c>
    </row>
    <row r="88" spans="1:18" ht="18.75" x14ac:dyDescent="0.3">
      <c r="A88" s="7" t="s">
        <v>2073</v>
      </c>
      <c r="B88" s="7" t="s">
        <v>391</v>
      </c>
      <c r="C88" s="92" t="str">
        <f>IF(REGISTRO_HUESPED[[#This Row],[Nº DI]]="","¿DNI?",VLOOKUP(REGISTRO_HUESPED[[#This Row],[Nº DI]],CLIENTE[],2,FALSE))</f>
        <v>Gimer herrera Segobia</v>
      </c>
      <c r="D88" s="92" t="str">
        <f>IF(REGISTRO_HUESPED[[#This Row],[Nº DI]]="","¿DNI?",VLOOKUP(REGISTRO_HUESPED[[#This Row],[Nº DI]],CLIENTE[],3,FALSE))</f>
        <v>Masculino</v>
      </c>
      <c r="E88" s="92" t="str">
        <f>IF(REGISTRO_HUESPED[[#This Row],[Nº DI]]="","¿PROCEDENCIA?",VLOOKUP(REGISTRO_HUESPED[[#This Row],[Nº DI]],CLIENTES!A:F,4,FALSE))</f>
        <v>Trujillo</v>
      </c>
      <c r="F88" s="97">
        <v>42603</v>
      </c>
      <c r="G88" s="98">
        <v>3.2638888888888891E-2</v>
      </c>
      <c r="H88" s="100" t="s">
        <v>26</v>
      </c>
      <c r="I88" s="8" t="s">
        <v>79</v>
      </c>
      <c r="J88" s="90">
        <v>85</v>
      </c>
      <c r="K88" s="97">
        <v>42603</v>
      </c>
      <c r="L88" s="104">
        <v>0.31527777777777777</v>
      </c>
      <c r="M8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8" s="8">
        <v>1</v>
      </c>
      <c r="O88" s="103">
        <f>IF(REGISTRO_HUESPED[[#This Row],[TARIFA]]="","¿Tarifa?",IF(REGISTRO_HUESPED[[#This Row],[COBRADOS]]="","¿Días?",REGISTRO_HUESPED[[#This Row],[TARIFA]]*REGISTRO_HUESPED[[#This Row],[COBRADOS]]))</f>
        <v>85</v>
      </c>
      <c r="P88" s="8" t="s">
        <v>52</v>
      </c>
      <c r="R88" s="8" t="s">
        <v>2373</v>
      </c>
    </row>
    <row r="89" spans="1:18" ht="18.75" x14ac:dyDescent="0.3">
      <c r="A89" s="7" t="s">
        <v>2367</v>
      </c>
      <c r="B89" s="7" t="s">
        <v>391</v>
      </c>
      <c r="C89" s="92" t="str">
        <f>IF(REGISTRO_HUESPED[[#This Row],[Nº DI]]="","¿DNI?",VLOOKUP(REGISTRO_HUESPED[[#This Row],[Nº DI]],CLIENTE[],2,FALSE))</f>
        <v>Manuel Muñoz Alva</v>
      </c>
      <c r="D89" s="92" t="str">
        <f>IF(REGISTRO_HUESPED[[#This Row],[Nº DI]]="","¿DNI?",VLOOKUP(REGISTRO_HUESPED[[#This Row],[Nº DI]],CLIENTE[],3,FALSE))</f>
        <v>Masculino</v>
      </c>
      <c r="E89" s="92" t="str">
        <f>IF(REGISTRO_HUESPED[[#This Row],[Nº DI]]="","¿PROCEDENCIA?",VLOOKUP(REGISTRO_HUESPED[[#This Row],[Nº DI]],CLIENTES!A:F,4,FALSE))</f>
        <v>Lima</v>
      </c>
      <c r="F89" s="97">
        <v>42603</v>
      </c>
      <c r="G89" s="98">
        <v>3.2638888888888891E-2</v>
      </c>
      <c r="H89" s="99" t="s">
        <v>35</v>
      </c>
      <c r="I89" s="8" t="s">
        <v>77</v>
      </c>
      <c r="J89" s="90">
        <v>0</v>
      </c>
      <c r="K89" s="97">
        <v>42603</v>
      </c>
      <c r="L89" s="98">
        <v>0.99305555555555547</v>
      </c>
      <c r="M8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9" s="8">
        <v>2</v>
      </c>
      <c r="O89" s="103">
        <f>IF(REGISTRO_HUESPED[[#This Row],[TARIFA]]="","¿Tarifa?",IF(REGISTRO_HUESPED[[#This Row],[COBRADOS]]="","¿Días?",REGISTRO_HUESPED[[#This Row],[TARIFA]]*REGISTRO_HUESPED[[#This Row],[COBRADOS]]))</f>
        <v>0</v>
      </c>
      <c r="P89" s="8" t="s">
        <v>1135</v>
      </c>
      <c r="R89" s="8" t="s">
        <v>2395</v>
      </c>
    </row>
    <row r="90" spans="1:18" ht="18.75" x14ac:dyDescent="0.3">
      <c r="A90" s="7" t="s">
        <v>214</v>
      </c>
      <c r="B90" s="7" t="s">
        <v>391</v>
      </c>
      <c r="C90" s="92" t="str">
        <f>IF(REGISTRO_HUESPED[[#This Row],[Nº DI]]="","¿DNI?",VLOOKUP(REGISTRO_HUESPED[[#This Row],[Nº DI]],CLIENTE[],2,FALSE))</f>
        <v>Miguel Marca Mejia</v>
      </c>
      <c r="D90" s="92" t="str">
        <f>IF(REGISTRO_HUESPED[[#This Row],[Nº DI]]="","¿DNI?",VLOOKUP(REGISTRO_HUESPED[[#This Row],[Nº DI]],CLIENTE[],3,FALSE))</f>
        <v>Masculino</v>
      </c>
      <c r="E90" s="92" t="str">
        <f>IF(REGISTRO_HUESPED[[#This Row],[Nº DI]]="","¿PROCEDENCIA?",VLOOKUP(REGISTRO_HUESPED[[#This Row],[Nº DI]],CLIENTES!A:F,4,FALSE))</f>
        <v>Lima</v>
      </c>
      <c r="F90" s="97">
        <v>42603</v>
      </c>
      <c r="G90" s="98">
        <v>0.98055555555555562</v>
      </c>
      <c r="H90" s="99" t="s">
        <v>48</v>
      </c>
      <c r="I90" s="8" t="s">
        <v>77</v>
      </c>
      <c r="J90" s="90">
        <v>100</v>
      </c>
      <c r="K90" s="97">
        <v>42605</v>
      </c>
      <c r="L90" s="98">
        <v>0.27777777777777779</v>
      </c>
      <c r="M9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0" s="8">
        <v>2</v>
      </c>
      <c r="O90" s="103">
        <f>IF(REGISTRO_HUESPED[[#This Row],[TARIFA]]="","¿Tarifa?",IF(REGISTRO_HUESPED[[#This Row],[COBRADOS]]="","¿Días?",REGISTRO_HUESPED[[#This Row],[TARIFA]]*REGISTRO_HUESPED[[#This Row],[COBRADOS]]))</f>
        <v>200</v>
      </c>
      <c r="P90" s="97" t="s">
        <v>51</v>
      </c>
      <c r="Q90" s="8" t="s">
        <v>2385</v>
      </c>
    </row>
    <row r="91" spans="1:18" ht="18.75" x14ac:dyDescent="0.3">
      <c r="A91" s="7" t="s">
        <v>2379</v>
      </c>
      <c r="B91" s="7" t="s">
        <v>391</v>
      </c>
      <c r="C91" s="92" t="str">
        <f>IF(REGISTRO_HUESPED[[#This Row],[Nº DI]]="","¿DNI?",VLOOKUP(REGISTRO_HUESPED[[#This Row],[Nº DI]],CLIENTE[],2,FALSE))</f>
        <v>Alejandro Buela Pastor</v>
      </c>
      <c r="D91" s="92" t="str">
        <f>IF(REGISTRO_HUESPED[[#This Row],[Nº DI]]="","¿DNI?",VLOOKUP(REGISTRO_HUESPED[[#This Row],[Nº DI]],CLIENTE[],3,FALSE))</f>
        <v>Masculino</v>
      </c>
      <c r="E91" s="92" t="str">
        <f>IF(REGISTRO_HUESPED[[#This Row],[Nº DI]]="","¿PROCEDENCIA?",VLOOKUP(REGISTRO_HUESPED[[#This Row],[Nº DI]],CLIENTES!A:F,4,FALSE))</f>
        <v>Lima</v>
      </c>
      <c r="F91" s="97">
        <v>42604</v>
      </c>
      <c r="G91" s="98">
        <v>0.27638888888888885</v>
      </c>
      <c r="H91" s="99" t="s">
        <v>25</v>
      </c>
      <c r="I91" s="8" t="s">
        <v>79</v>
      </c>
      <c r="J91" s="90">
        <v>80</v>
      </c>
      <c r="K91" s="97">
        <v>42605</v>
      </c>
      <c r="L91" s="98">
        <v>0.50694444444444442</v>
      </c>
      <c r="M9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1" s="8">
        <v>1</v>
      </c>
      <c r="O91" s="103">
        <f>IF(REGISTRO_HUESPED[[#This Row],[TARIFA]]="","¿Tarifa?",IF(REGISTRO_HUESPED[[#This Row],[COBRADOS]]="","¿Días?",REGISTRO_HUESPED[[#This Row],[TARIFA]]*REGISTRO_HUESPED[[#This Row],[COBRADOS]]))</f>
        <v>80</v>
      </c>
      <c r="P91" s="8" t="s">
        <v>52</v>
      </c>
    </row>
    <row r="92" spans="1:18" ht="18.75" x14ac:dyDescent="0.3">
      <c r="A92" s="7" t="s">
        <v>2382</v>
      </c>
      <c r="B92" s="7" t="s">
        <v>391</v>
      </c>
      <c r="C92" s="92" t="str">
        <f>IF(REGISTRO_HUESPED[[#This Row],[Nº DI]]="","¿DNI?",VLOOKUP(REGISTRO_HUESPED[[#This Row],[Nº DI]],CLIENTE[],2,FALSE))</f>
        <v>Aldo Yovani Avila Clavijo</v>
      </c>
      <c r="D92" s="92" t="str">
        <f>IF(REGISTRO_HUESPED[[#This Row],[Nº DI]]="","¿DNI?",VLOOKUP(REGISTRO_HUESPED[[#This Row],[Nº DI]],CLIENTE[],3,FALSE))</f>
        <v>Masculino</v>
      </c>
      <c r="E92" s="92" t="str">
        <f>IF(REGISTRO_HUESPED[[#This Row],[Nº DI]]="","¿PROCEDENCIA?",VLOOKUP(REGISTRO_HUESPED[[#This Row],[Nº DI]],CLIENTES!A:F,4,FALSE))</f>
        <v>Chimbote</v>
      </c>
      <c r="F92" s="97">
        <v>42604</v>
      </c>
      <c r="G92" s="98">
        <v>0.74722222222222223</v>
      </c>
      <c r="H92" s="99" t="s">
        <v>24</v>
      </c>
      <c r="I92" s="8" t="s">
        <v>77</v>
      </c>
      <c r="J92" s="90">
        <v>70</v>
      </c>
      <c r="K92" s="97">
        <v>42607</v>
      </c>
      <c r="L92" s="98">
        <v>0.54166666666666663</v>
      </c>
      <c r="M9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92" s="8">
        <v>3</v>
      </c>
      <c r="O92" s="103">
        <f>IF(REGISTRO_HUESPED[[#This Row],[TARIFA]]="","¿Tarifa?",IF(REGISTRO_HUESPED[[#This Row],[COBRADOS]]="","¿Días?",REGISTRO_HUESPED[[#This Row],[TARIFA]]*REGISTRO_HUESPED[[#This Row],[COBRADOS]]))</f>
        <v>210</v>
      </c>
      <c r="P92" s="8" t="s">
        <v>50</v>
      </c>
      <c r="Q92" s="8" t="s">
        <v>2393</v>
      </c>
    </row>
    <row r="93" spans="1:18" ht="18.75" x14ac:dyDescent="0.3">
      <c r="A93" s="7" t="s">
        <v>781</v>
      </c>
      <c r="B93" s="7" t="s">
        <v>391</v>
      </c>
      <c r="C93" s="92" t="str">
        <f>IF(REGISTRO_HUESPED[[#This Row],[Nº DI]]="","¿DNI?",VLOOKUP(REGISTRO_HUESPED[[#This Row],[Nº DI]],CLIENTE[],2,FALSE))</f>
        <v>Giancarlo Urbina Gaitan</v>
      </c>
      <c r="D93" s="92" t="str">
        <f>IF(REGISTRO_HUESPED[[#This Row],[Nº DI]]="","¿DNI?",VLOOKUP(REGISTRO_HUESPED[[#This Row],[Nº DI]],CLIENTE[],3,FALSE))</f>
        <v>Masculino</v>
      </c>
      <c r="E93" s="92" t="str">
        <f>IF(REGISTRO_HUESPED[[#This Row],[Nº DI]]="","¿PROCEDENCIA?",VLOOKUP(REGISTRO_HUESPED[[#This Row],[Nº DI]],CLIENTES!A:F,4,FALSE))</f>
        <v>Trujillo</v>
      </c>
      <c r="F93" s="97">
        <v>42604</v>
      </c>
      <c r="G93" s="98">
        <v>0.77361111111111114</v>
      </c>
      <c r="H93" s="100" t="s">
        <v>25</v>
      </c>
      <c r="I93" s="8" t="s">
        <v>77</v>
      </c>
      <c r="J93" s="90">
        <v>65</v>
      </c>
      <c r="K93" s="97">
        <v>42606</v>
      </c>
      <c r="L93" s="98">
        <v>0.28750000000000003</v>
      </c>
      <c r="M9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3" s="8">
        <v>2</v>
      </c>
      <c r="O93" s="103">
        <f>IF(REGISTRO_HUESPED[[#This Row],[TARIFA]]="","¿Tarifa?",IF(REGISTRO_HUESPED[[#This Row],[COBRADOS]]="","¿Días?",REGISTRO_HUESPED[[#This Row],[TARIFA]]*REGISTRO_HUESPED[[#This Row],[COBRADOS]]))</f>
        <v>130</v>
      </c>
      <c r="P93" s="8" t="s">
        <v>51</v>
      </c>
      <c r="Q93" s="8">
        <v>1708</v>
      </c>
    </row>
    <row r="94" spans="1:18" ht="18.75" x14ac:dyDescent="0.3">
      <c r="A94" s="7" t="s">
        <v>1877</v>
      </c>
      <c r="B94" s="7" t="s">
        <v>391</v>
      </c>
      <c r="C94" s="92" t="str">
        <f>IF(REGISTRO_HUESPED[[#This Row],[Nº DI]]="","¿DNI?",VLOOKUP(REGISTRO_HUESPED[[#This Row],[Nº DI]],CLIENTE[],2,FALSE))</f>
        <v>Lissete Tipismana Garcia</v>
      </c>
      <c r="D94" s="92" t="str">
        <f>IF(REGISTRO_HUESPED[[#This Row],[Nº DI]]="","¿DNI?",VLOOKUP(REGISTRO_HUESPED[[#This Row],[Nº DI]],CLIENTE[],3,FALSE))</f>
        <v>Femenino</v>
      </c>
      <c r="E94" s="92" t="str">
        <f>IF(REGISTRO_HUESPED[[#This Row],[Nº DI]]="","¿PROCEDENCIA?",VLOOKUP(REGISTRO_HUESPED[[#This Row],[Nº DI]],CLIENTES!A:F,4,FALSE))</f>
        <v>Ica</v>
      </c>
      <c r="F94" s="97">
        <v>42604</v>
      </c>
      <c r="G94" s="98">
        <v>0.88124999999999998</v>
      </c>
      <c r="H94" s="100" t="s">
        <v>22</v>
      </c>
      <c r="I94" s="8" t="s">
        <v>77</v>
      </c>
      <c r="J94" s="90">
        <v>70</v>
      </c>
      <c r="K94" s="97">
        <v>42606</v>
      </c>
      <c r="L94" s="98">
        <v>0.56388888888888888</v>
      </c>
      <c r="M9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94" s="8">
        <v>2</v>
      </c>
      <c r="O94" s="103">
        <f>IF(REGISTRO_HUESPED[[#This Row],[TARIFA]]="","¿Tarifa?",IF(REGISTRO_HUESPED[[#This Row],[COBRADOS]]="","¿Días?",REGISTRO_HUESPED[[#This Row],[TARIFA]]*REGISTRO_HUESPED[[#This Row],[COBRADOS]]))</f>
        <v>140</v>
      </c>
      <c r="P94" s="8" t="s">
        <v>51</v>
      </c>
      <c r="Q94" s="8">
        <v>1712</v>
      </c>
      <c r="R94" s="8" t="s">
        <v>2399</v>
      </c>
    </row>
    <row r="95" spans="1:18" ht="18.75" x14ac:dyDescent="0.3">
      <c r="A95" s="7" t="s">
        <v>83</v>
      </c>
      <c r="B95" s="7" t="s">
        <v>391</v>
      </c>
      <c r="C95" s="92" t="str">
        <f>IF(REGISTRO_HUESPED[[#This Row],[Nº DI]]="","¿DNI?",VLOOKUP(REGISTRO_HUESPED[[#This Row],[Nº DI]],CLIENTE[],2,FALSE))</f>
        <v>Marlon Adolfo Pastor Granados</v>
      </c>
      <c r="D95" s="92" t="str">
        <f>IF(REGISTRO_HUESPED[[#This Row],[Nº DI]]="","¿DNI?",VLOOKUP(REGISTRO_HUESPED[[#This Row],[Nº DI]],CLIENTE[],3,FALSE))</f>
        <v>Masculino</v>
      </c>
      <c r="E95" s="92" t="str">
        <f>IF(REGISTRO_HUESPED[[#This Row],[Nº DI]]="","¿PROCEDENCIA?",VLOOKUP(REGISTRO_HUESPED[[#This Row],[Nº DI]],CLIENTES!A:F,4,FALSE))</f>
        <v>Lima</v>
      </c>
      <c r="F95" s="97">
        <v>42605</v>
      </c>
      <c r="G95" s="98">
        <v>0.67847222222222225</v>
      </c>
      <c r="H95" s="100" t="s">
        <v>26</v>
      </c>
      <c r="I95" s="8" t="s">
        <v>77</v>
      </c>
      <c r="J95" s="90">
        <v>50</v>
      </c>
      <c r="K95" s="97">
        <v>42607</v>
      </c>
      <c r="L95" s="98">
        <v>0.4680555555555555</v>
      </c>
      <c r="M9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5" s="8">
        <v>2</v>
      </c>
      <c r="O95" s="103">
        <f>IF(REGISTRO_HUESPED[[#This Row],[TARIFA]]="","¿Tarifa?",IF(REGISTRO_HUESPED[[#This Row],[COBRADOS]]="","¿Días?",REGISTRO_HUESPED[[#This Row],[TARIFA]]*REGISTRO_HUESPED[[#This Row],[COBRADOS]]))</f>
        <v>100</v>
      </c>
      <c r="P95" s="8" t="s">
        <v>52</v>
      </c>
    </row>
    <row r="96" spans="1:18" ht="18.75" x14ac:dyDescent="0.3">
      <c r="A96" s="7" t="s">
        <v>238</v>
      </c>
      <c r="B96" s="7" t="s">
        <v>391</v>
      </c>
      <c r="C96" s="92" t="str">
        <f>IF(REGISTRO_HUESPED[[#This Row],[Nº DI]]="","¿DNI?",VLOOKUP(REGISTRO_HUESPED[[#This Row],[Nº DI]],CLIENTE[],2,FALSE))</f>
        <v>Raul Aldoradin Llerena</v>
      </c>
      <c r="D96" s="92" t="str">
        <f>IF(REGISTRO_HUESPED[[#This Row],[Nº DI]]="","¿DNI?",VLOOKUP(REGISTRO_HUESPED[[#This Row],[Nº DI]],CLIENTE[],3,FALSE))</f>
        <v>Masculino</v>
      </c>
      <c r="E96" s="92" t="s">
        <v>683</v>
      </c>
      <c r="F96" s="97">
        <v>42605</v>
      </c>
      <c r="G96" s="98">
        <v>0.73611111111111116</v>
      </c>
      <c r="H96" s="100" t="s">
        <v>37</v>
      </c>
      <c r="I96" s="8" t="s">
        <v>79</v>
      </c>
      <c r="J96" s="90">
        <v>130</v>
      </c>
      <c r="K96" s="97">
        <v>42606</v>
      </c>
      <c r="L96" s="98">
        <v>0.54861111111111105</v>
      </c>
      <c r="M9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6" s="8">
        <v>1</v>
      </c>
      <c r="O96" s="103">
        <f>IF(REGISTRO_HUESPED[[#This Row],[TARIFA]]="","¿Tarifa?",IF(REGISTRO_HUESPED[[#This Row],[COBRADOS]]="","¿Días?",REGISTRO_HUESPED[[#This Row],[TARIFA]]*REGISTRO_HUESPED[[#This Row],[COBRADOS]]))</f>
        <v>130</v>
      </c>
      <c r="P96" s="8" t="s">
        <v>51</v>
      </c>
      <c r="Q96" s="8">
        <v>1711</v>
      </c>
    </row>
    <row r="97" spans="1:18" ht="18.75" x14ac:dyDescent="0.3">
      <c r="A97" s="7" t="s">
        <v>91</v>
      </c>
      <c r="B97" s="7" t="s">
        <v>391</v>
      </c>
      <c r="C97" s="92" t="str">
        <f>IF(REGISTRO_HUESPED[[#This Row],[Nº DI]]="","¿DNI?",VLOOKUP(REGISTRO_HUESPED[[#This Row],[Nº DI]],CLIENTE[],2,FALSE))</f>
        <v>Rolando Javier Escobar Ceballos</v>
      </c>
      <c r="D97" s="92" t="str">
        <f>IF(REGISTRO_HUESPED[[#This Row],[Nº DI]]="","¿DNI?",VLOOKUP(REGISTRO_HUESPED[[#This Row],[Nº DI]],CLIENTE[],3,FALSE))</f>
        <v>Masculino</v>
      </c>
      <c r="E97" s="92" t="str">
        <f>IF(REGISTRO_HUESPED[[#This Row],[Nº DI]]="","¿PROCEDENCIA?",VLOOKUP(REGISTRO_HUESPED[[#This Row],[Nº DI]],CLIENTES!A:F,4,FALSE))</f>
        <v>Trujillo</v>
      </c>
      <c r="F97" s="97">
        <v>42605</v>
      </c>
      <c r="G97" s="98">
        <v>0.83472222222222225</v>
      </c>
      <c r="H97" s="100" t="s">
        <v>23</v>
      </c>
      <c r="I97" s="8" t="s">
        <v>77</v>
      </c>
      <c r="J97" s="90">
        <v>65</v>
      </c>
      <c r="K97" s="97">
        <v>42606</v>
      </c>
      <c r="L97" s="98">
        <v>0.48125000000000001</v>
      </c>
      <c r="M9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7" s="8">
        <v>1</v>
      </c>
      <c r="O97" s="103">
        <f>IF(REGISTRO_HUESPED[[#This Row],[TARIFA]]="","¿Tarifa?",IF(REGISTRO_HUESPED[[#This Row],[COBRADOS]]="","¿Días?",REGISTRO_HUESPED[[#This Row],[TARIFA]]*REGISTRO_HUESPED[[#This Row],[COBRADOS]]))</f>
        <v>65</v>
      </c>
      <c r="P97" s="8" t="s">
        <v>51</v>
      </c>
      <c r="Q97" s="8">
        <v>1709</v>
      </c>
    </row>
    <row r="98" spans="1:18" ht="18.75" x14ac:dyDescent="0.3">
      <c r="A98" s="7" t="s">
        <v>2218</v>
      </c>
      <c r="B98" s="7" t="s">
        <v>391</v>
      </c>
      <c r="C98" s="92" t="str">
        <f>IF(REGISTRO_HUESPED[[#This Row],[Nº DI]]="","¿DNI?",VLOOKUP(REGISTRO_HUESPED[[#This Row],[Nº DI]],CLIENTE[],2,FALSE))</f>
        <v>Juan Manuel Quillas Fiestas</v>
      </c>
      <c r="D98" s="92" t="str">
        <f>IF(REGISTRO_HUESPED[[#This Row],[Nº DI]]="","¿DNI?",VLOOKUP(REGISTRO_HUESPED[[#This Row],[Nº DI]],CLIENTE[],3,FALSE))</f>
        <v>Masculino</v>
      </c>
      <c r="E98" s="92" t="str">
        <f>IF(REGISTRO_HUESPED[[#This Row],[Nº DI]]="","¿PROCEDENCIA?",VLOOKUP(REGISTRO_HUESPED[[#This Row],[Nº DI]],CLIENTES!A:F,4,FALSE))</f>
        <v>Lima</v>
      </c>
      <c r="F98" s="97">
        <v>42607</v>
      </c>
      <c r="G98" s="98">
        <v>0.2951388888888889</v>
      </c>
      <c r="H98" s="99" t="s">
        <v>22</v>
      </c>
      <c r="I98" s="8" t="s">
        <v>77</v>
      </c>
      <c r="J98" s="90">
        <v>70</v>
      </c>
      <c r="K98" s="97">
        <v>42607</v>
      </c>
      <c r="L98" s="98">
        <v>0.95833333333333337</v>
      </c>
      <c r="M9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8" s="8">
        <v>1</v>
      </c>
      <c r="O98" s="103">
        <f>IF(REGISTRO_HUESPED[[#This Row],[TARIFA]]="","¿Tarifa?",IF(REGISTRO_HUESPED[[#This Row],[COBRADOS]]="","¿Días?",REGISTRO_HUESPED[[#This Row],[TARIFA]]*REGISTRO_HUESPED[[#This Row],[COBRADOS]]))</f>
        <v>70</v>
      </c>
      <c r="P98" s="8" t="s">
        <v>51</v>
      </c>
      <c r="Q98" s="8">
        <v>1713</v>
      </c>
    </row>
    <row r="99" spans="1:18" ht="18.75" x14ac:dyDescent="0.3">
      <c r="A99" s="47" t="s">
        <v>2410</v>
      </c>
      <c r="B99" s="7" t="s">
        <v>391</v>
      </c>
      <c r="C99" s="92" t="str">
        <f>IF(REGISTRO_HUESPED[[#This Row],[Nº DI]]="","¿DNI?",VLOOKUP(REGISTRO_HUESPED[[#This Row],[Nº DI]],CLIENTE[],2,FALSE))</f>
        <v>Elvia Leiva Alata</v>
      </c>
      <c r="D99" s="92" t="str">
        <f>IF(REGISTRO_HUESPED[[#This Row],[Nº DI]]="","¿DNI?",VLOOKUP(REGISTRO_HUESPED[[#This Row],[Nº DI]],CLIENTE[],3,FALSE))</f>
        <v>Femenino</v>
      </c>
      <c r="E99" s="92" t="str">
        <f>IF(REGISTRO_HUESPED[[#This Row],[Nº DI]]="","¿PROCEDENCIA?",VLOOKUP(REGISTRO_HUESPED[[#This Row],[Nº DI]],CLIENTES!A:F,4,FALSE))</f>
        <v>Lima</v>
      </c>
      <c r="F99" s="97">
        <v>42608</v>
      </c>
      <c r="G99" s="98">
        <v>0.26180555555555557</v>
      </c>
      <c r="H99" s="99" t="s">
        <v>26</v>
      </c>
      <c r="I99" s="8" t="s">
        <v>77</v>
      </c>
      <c r="J99" s="90">
        <v>65</v>
      </c>
      <c r="K99" s="97">
        <v>42608</v>
      </c>
      <c r="L99" s="98">
        <v>0.54861111111111105</v>
      </c>
      <c r="M9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9" s="8">
        <v>1</v>
      </c>
      <c r="O99" s="103">
        <f>IF(REGISTRO_HUESPED[[#This Row],[TARIFA]]="","¿Tarifa?",IF(REGISTRO_HUESPED[[#This Row],[COBRADOS]]="","¿Días?",REGISTRO_HUESPED[[#This Row],[TARIFA]]*REGISTRO_HUESPED[[#This Row],[COBRADOS]]))</f>
        <v>65</v>
      </c>
      <c r="P99" s="8" t="s">
        <v>51</v>
      </c>
      <c r="Q99" s="8">
        <v>1714</v>
      </c>
      <c r="R99" s="8" t="s">
        <v>2373</v>
      </c>
    </row>
    <row r="100" spans="1:18" ht="18.75" x14ac:dyDescent="0.3">
      <c r="A100" s="7" t="s">
        <v>2417</v>
      </c>
      <c r="B100" s="7" t="s">
        <v>391</v>
      </c>
      <c r="C100" s="92" t="str">
        <f>IF(REGISTRO_HUESPED[[#This Row],[Nº DI]]="","¿DNI?",VLOOKUP(REGISTRO_HUESPED[[#This Row],[Nº DI]],CLIENTE[],2,FALSE))</f>
        <v>Angel Francisco Salinas Vasquez</v>
      </c>
      <c r="D100" s="92" t="str">
        <f>IF(REGISTRO_HUESPED[[#This Row],[Nº DI]]="","¿DNI?",VLOOKUP(REGISTRO_HUESPED[[#This Row],[Nº DI]],CLIENTE[],3,FALSE))</f>
        <v>Masculino</v>
      </c>
      <c r="E100" s="92" t="str">
        <f>IF(REGISTRO_HUESPED[[#This Row],[Nº DI]]="","¿PROCEDENCIA?",VLOOKUP(REGISTRO_HUESPED[[#This Row],[Nº DI]],CLIENTES!A:F,4,FALSE))</f>
        <v>Lima</v>
      </c>
      <c r="F100" s="97">
        <v>42608</v>
      </c>
      <c r="G100" s="98">
        <v>0.45069444444444445</v>
      </c>
      <c r="H100" s="100" t="s">
        <v>39</v>
      </c>
      <c r="I100" s="8" t="s">
        <v>77</v>
      </c>
      <c r="J100" s="90">
        <v>110</v>
      </c>
      <c r="K100" s="97">
        <v>42610</v>
      </c>
      <c r="L100" s="98">
        <v>0.54583333333333328</v>
      </c>
      <c r="M10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0" s="8">
        <v>2</v>
      </c>
      <c r="O100" s="103">
        <f>IF(REGISTRO_HUESPED[[#This Row],[TARIFA]]="","¿Tarifa?",IF(REGISTRO_HUESPED[[#This Row],[COBRADOS]]="","¿Días?",REGISTRO_HUESPED[[#This Row],[TARIFA]]*REGISTRO_HUESPED[[#This Row],[COBRADOS]]))</f>
        <v>220</v>
      </c>
      <c r="P100" s="8" t="s">
        <v>51</v>
      </c>
      <c r="Q100" s="8">
        <v>1715</v>
      </c>
    </row>
    <row r="101" spans="1:18" ht="18.75" x14ac:dyDescent="0.3">
      <c r="A101" s="7" t="s">
        <v>2419</v>
      </c>
      <c r="B101" s="7" t="s">
        <v>391</v>
      </c>
      <c r="C101" s="92" t="str">
        <f>IF(REGISTRO_HUESPED[[#This Row],[Nº DI]]="","¿DNI?",VLOOKUP(REGISTRO_HUESPED[[#This Row],[Nº DI]],CLIENTE[],2,FALSE))</f>
        <v>Mario Higinio Montoya Silva</v>
      </c>
      <c r="D101" s="92" t="str">
        <f>IF(REGISTRO_HUESPED[[#This Row],[Nº DI]]="","¿DNI?",VLOOKUP(REGISTRO_HUESPED[[#This Row],[Nº DI]],CLIENTE[],3,FALSE))</f>
        <v>Masculino</v>
      </c>
      <c r="E101" s="92" t="str">
        <f>IF(REGISTRO_HUESPED[[#This Row],[Nº DI]]="","¿PROCEDENCIA?",VLOOKUP(REGISTRO_HUESPED[[#This Row],[Nº DI]],CLIENTES!A:F,4,FALSE))</f>
        <v>Lima</v>
      </c>
      <c r="F101" s="97">
        <v>42608</v>
      </c>
      <c r="G101" s="98">
        <v>0.45069444444444445</v>
      </c>
      <c r="H101" s="100" t="s">
        <v>47</v>
      </c>
      <c r="I101" s="8" t="s">
        <v>77</v>
      </c>
      <c r="J101" s="90">
        <v>110</v>
      </c>
      <c r="K101" s="97">
        <v>42610</v>
      </c>
      <c r="L101" s="98">
        <v>0.54583333333333328</v>
      </c>
      <c r="M101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1" s="8">
        <v>2</v>
      </c>
      <c r="O101" s="103">
        <f>IF(REGISTRO_HUESPED[[#This Row],[TARIFA]]="","¿Tarifa?",IF(REGISTRO_HUESPED[[#This Row],[COBRADOS]]="","¿Días?",REGISTRO_HUESPED[[#This Row],[TARIFA]]*REGISTRO_HUESPED[[#This Row],[COBRADOS]]))</f>
        <v>220</v>
      </c>
      <c r="P101" s="8" t="s">
        <v>51</v>
      </c>
      <c r="Q101" s="8">
        <v>1715</v>
      </c>
    </row>
    <row r="102" spans="1:18" ht="18.75" x14ac:dyDescent="0.3">
      <c r="A102" s="7" t="s">
        <v>2421</v>
      </c>
      <c r="B102" s="7" t="s">
        <v>391</v>
      </c>
      <c r="C102" s="92" t="str">
        <f>IF(REGISTRO_HUESPED[[#This Row],[Nº DI]]="","¿DNI?",VLOOKUP(REGISTRO_HUESPED[[#This Row],[Nº DI]],CLIENTE[],2,FALSE))</f>
        <v>Carlos Flores Guarguera</v>
      </c>
      <c r="D102" s="92" t="str">
        <f>IF(REGISTRO_HUESPED[[#This Row],[Nº DI]]="","¿DNI?",VLOOKUP(REGISTRO_HUESPED[[#This Row],[Nº DI]],CLIENTE[],3,FALSE))</f>
        <v>Masculino</v>
      </c>
      <c r="E102" s="92" t="str">
        <f>IF(REGISTRO_HUESPED[[#This Row],[Nº DI]]="","¿PROCEDENCIA?",VLOOKUP(REGISTRO_HUESPED[[#This Row],[Nº DI]],CLIENTES!A:F,4,FALSE))</f>
        <v>Lima</v>
      </c>
      <c r="F102" s="97">
        <v>42608</v>
      </c>
      <c r="G102" s="98">
        <v>0.65833333333333333</v>
      </c>
      <c r="H102" s="100" t="s">
        <v>35</v>
      </c>
      <c r="I102" s="8" t="s">
        <v>77</v>
      </c>
      <c r="J102" s="90">
        <v>100</v>
      </c>
      <c r="K102" s="97">
        <v>42609</v>
      </c>
      <c r="L102" s="98">
        <v>0.54861111111111105</v>
      </c>
      <c r="M10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2" s="8">
        <v>1</v>
      </c>
      <c r="O102" s="103">
        <f>IF(REGISTRO_HUESPED[[#This Row],[TARIFA]]="","¿Tarifa?",IF(REGISTRO_HUESPED[[#This Row],[COBRADOS]]="","¿Días?",REGISTRO_HUESPED[[#This Row],[TARIFA]]*REGISTRO_HUESPED[[#This Row],[COBRADOS]]))</f>
        <v>100</v>
      </c>
      <c r="P102" s="8" t="s">
        <v>50</v>
      </c>
      <c r="Q102" s="8">
        <v>390</v>
      </c>
      <c r="R102" s="8" t="s">
        <v>2437</v>
      </c>
    </row>
    <row r="103" spans="1:18" ht="18.75" x14ac:dyDescent="0.3">
      <c r="A103" s="7" t="s">
        <v>2422</v>
      </c>
      <c r="B103" s="7" t="s">
        <v>391</v>
      </c>
      <c r="C103" s="92" t="str">
        <f>IF(REGISTRO_HUESPED[[#This Row],[Nº DI]]="","¿DNI?",VLOOKUP(REGISTRO_HUESPED[[#This Row],[Nº DI]],CLIENTE[],2,FALSE))</f>
        <v>Rino Bustamante Diaz</v>
      </c>
      <c r="D103" s="92" t="str">
        <f>IF(REGISTRO_HUESPED[[#This Row],[Nº DI]]="","¿DNI?",VLOOKUP(REGISTRO_HUESPED[[#This Row],[Nº DI]],CLIENTE[],3,FALSE))</f>
        <v>Masculino</v>
      </c>
      <c r="E103" s="92" t="str">
        <f>IF(REGISTRO_HUESPED[[#This Row],[Nº DI]]="","¿PROCEDENCIA?",VLOOKUP(REGISTRO_HUESPED[[#This Row],[Nº DI]],CLIENTES!A:F,4,FALSE))</f>
        <v>Lima</v>
      </c>
      <c r="F103" s="97">
        <v>42608</v>
      </c>
      <c r="G103" s="98">
        <v>0.65833333333333333</v>
      </c>
      <c r="H103" s="100" t="s">
        <v>36</v>
      </c>
      <c r="I103" s="8" t="s">
        <v>77</v>
      </c>
      <c r="J103" s="90">
        <v>100</v>
      </c>
      <c r="K103" s="97">
        <v>42609</v>
      </c>
      <c r="L103" s="98">
        <v>0.54861111111111105</v>
      </c>
      <c r="M10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3" s="8">
        <v>1</v>
      </c>
      <c r="O103" s="103">
        <f>IF(REGISTRO_HUESPED[[#This Row],[TARIFA]]="","¿Tarifa?",IF(REGISTRO_HUESPED[[#This Row],[COBRADOS]]="","¿Días?",REGISTRO_HUESPED[[#This Row],[TARIFA]]*REGISTRO_HUESPED[[#This Row],[COBRADOS]]))</f>
        <v>100</v>
      </c>
      <c r="P103" s="8" t="s">
        <v>50</v>
      </c>
      <c r="Q103" s="8">
        <v>391</v>
      </c>
      <c r="R103" s="8" t="s">
        <v>2437</v>
      </c>
    </row>
    <row r="104" spans="1:18" ht="18.75" x14ac:dyDescent="0.3">
      <c r="A104" s="7" t="s">
        <v>2423</v>
      </c>
      <c r="B104" s="7" t="s">
        <v>391</v>
      </c>
      <c r="C104" s="92" t="str">
        <f>IF(REGISTRO_HUESPED[[#This Row],[Nº DI]]="","¿DNI?",VLOOKUP(REGISTRO_HUESPED[[#This Row],[Nº DI]],CLIENTE[],2,FALSE))</f>
        <v>Helen Ventura Galban</v>
      </c>
      <c r="D104" s="92" t="str">
        <f>IF(REGISTRO_HUESPED[[#This Row],[Nº DI]]="","¿DNI?",VLOOKUP(REGISTRO_HUESPED[[#This Row],[Nº DI]],CLIENTE[],3,FALSE))</f>
        <v>Femenino</v>
      </c>
      <c r="E104" s="92" t="str">
        <f>IF(REGISTRO_HUESPED[[#This Row],[Nº DI]]="","¿PROCEDENCIA?",VLOOKUP(REGISTRO_HUESPED[[#This Row],[Nº DI]],CLIENTES!A:F,4,FALSE))</f>
        <v>Lima</v>
      </c>
      <c r="F104" s="97">
        <v>42608</v>
      </c>
      <c r="G104" s="98">
        <v>0.65833333333333333</v>
      </c>
      <c r="H104" s="100" t="s">
        <v>37</v>
      </c>
      <c r="I104" s="8" t="s">
        <v>77</v>
      </c>
      <c r="J104" s="90">
        <v>100</v>
      </c>
      <c r="K104" s="97">
        <v>42609</v>
      </c>
      <c r="L104" s="98">
        <v>0.54861111111111105</v>
      </c>
      <c r="M10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4" s="8">
        <v>1</v>
      </c>
      <c r="O104" s="103">
        <f>IF(REGISTRO_HUESPED[[#This Row],[TARIFA]]="","¿Tarifa?",IF(REGISTRO_HUESPED[[#This Row],[COBRADOS]]="","¿Días?",REGISTRO_HUESPED[[#This Row],[TARIFA]]*REGISTRO_HUESPED[[#This Row],[COBRADOS]]))</f>
        <v>100</v>
      </c>
      <c r="P104" s="8" t="s">
        <v>50</v>
      </c>
      <c r="Q104" s="8">
        <v>392</v>
      </c>
      <c r="R104" s="8" t="s">
        <v>2437</v>
      </c>
    </row>
    <row r="105" spans="1:18" ht="18.75" x14ac:dyDescent="0.3">
      <c r="A105" s="7" t="s">
        <v>2438</v>
      </c>
      <c r="B105" s="7" t="s">
        <v>391</v>
      </c>
      <c r="C105" s="92" t="str">
        <f>IF(REGISTRO_HUESPED[[#This Row],[Nº DI]]="","¿DNI?",VLOOKUP(REGISTRO_HUESPED[[#This Row],[Nº DI]],CLIENTE[],2,FALSE))</f>
        <v xml:space="preserve">Maria  Elena Lurita Bellido </v>
      </c>
      <c r="D105" s="92" t="str">
        <f>IF(REGISTRO_HUESPED[[#This Row],[Nº DI]]="","¿DNI?",VLOOKUP(REGISTRO_HUESPED[[#This Row],[Nº DI]],CLIENTE[],3,FALSE))</f>
        <v>Femenino</v>
      </c>
      <c r="E105" s="92" t="str">
        <f>IF(REGISTRO_HUESPED[[#This Row],[Nº DI]]="","¿PROCEDENCIA?",VLOOKUP(REGISTRO_HUESPED[[#This Row],[Nº DI]],CLIENTES!A:F,4,FALSE))</f>
        <v>Lima</v>
      </c>
      <c r="F105" s="97">
        <v>42609</v>
      </c>
      <c r="G105" s="98">
        <v>0.80347222222222225</v>
      </c>
      <c r="H105" s="100" t="s">
        <v>26</v>
      </c>
      <c r="I105" s="8" t="s">
        <v>79</v>
      </c>
      <c r="J105" s="90">
        <v>115</v>
      </c>
      <c r="K105" s="97">
        <v>42611</v>
      </c>
      <c r="L105" s="104">
        <v>0.33124999999999999</v>
      </c>
      <c r="M10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5" s="8">
        <v>2</v>
      </c>
      <c r="O105" s="103">
        <f>IF(REGISTRO_HUESPED[[#This Row],[TARIFA]]="","¿Tarifa?",IF(REGISTRO_HUESPED[[#This Row],[COBRADOS]]="","¿Días?",REGISTRO_HUESPED[[#This Row],[TARIFA]]*REGISTRO_HUESPED[[#This Row],[COBRADOS]]))</f>
        <v>230</v>
      </c>
      <c r="P105" s="8" t="s">
        <v>50</v>
      </c>
      <c r="Q105" s="8">
        <v>393</v>
      </c>
    </row>
    <row r="106" spans="1:18" ht="18.75" x14ac:dyDescent="0.3">
      <c r="A106" s="7" t="s">
        <v>2443</v>
      </c>
      <c r="B106" s="7" t="s">
        <v>391</v>
      </c>
      <c r="C106" s="92" t="str">
        <f>IF(REGISTRO_HUESPED[[#This Row],[Nº DI]]="","¿DNI?",VLOOKUP(REGISTRO_HUESPED[[#This Row],[Nº DI]],CLIENTE[],2,FALSE))</f>
        <v>Yarleque Carreyo  Erick  Salvatore</v>
      </c>
      <c r="D106" s="92" t="str">
        <f>IF(REGISTRO_HUESPED[[#This Row],[Nº DI]]="","¿DNI?",VLOOKUP(REGISTRO_HUESPED[[#This Row],[Nº DI]],CLIENTE[],3,FALSE))</f>
        <v>Masculino</v>
      </c>
      <c r="E106" s="92" t="str">
        <f>IF(REGISTRO_HUESPED[[#This Row],[Nº DI]]="","¿PROCEDENCIA?",VLOOKUP(REGISTRO_HUESPED[[#This Row],[Nº DI]],CLIENTES!A:F,4,FALSE))</f>
        <v>Lima</v>
      </c>
      <c r="F106" s="97">
        <v>42610</v>
      </c>
      <c r="G106" s="98">
        <v>0.875</v>
      </c>
      <c r="H106" s="100" t="s">
        <v>22</v>
      </c>
      <c r="I106" s="8" t="s">
        <v>79</v>
      </c>
      <c r="J106" s="90">
        <v>90</v>
      </c>
      <c r="K106" s="97">
        <v>42611</v>
      </c>
      <c r="L106" s="98">
        <v>0.53402777777777777</v>
      </c>
      <c r="M10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6" s="8">
        <v>1</v>
      </c>
      <c r="O106" s="103">
        <f>IF(REGISTRO_HUESPED[[#This Row],[TARIFA]]="","¿Tarifa?",IF(REGISTRO_HUESPED[[#This Row],[COBRADOS]]="","¿Días?",REGISTRO_HUESPED[[#This Row],[TARIFA]]*REGISTRO_HUESPED[[#This Row],[COBRADOS]]))</f>
        <v>90</v>
      </c>
      <c r="P106" s="8" t="s">
        <v>51</v>
      </c>
      <c r="Q106" s="8">
        <v>1712</v>
      </c>
    </row>
    <row r="107" spans="1:18" ht="18.75" x14ac:dyDescent="0.3">
      <c r="A107" s="7" t="s">
        <v>2447</v>
      </c>
      <c r="B107" s="7" t="s">
        <v>391</v>
      </c>
      <c r="C107" s="92" t="str">
        <f>IF(REGISTRO_HUESPED[[#This Row],[Nº DI]]="","¿DNI?",VLOOKUP(REGISTRO_HUESPED[[#This Row],[Nº DI]],CLIENTE[],2,FALSE))</f>
        <v>Richard Edinson Mochcco Castillo</v>
      </c>
      <c r="D107" s="92" t="str">
        <f>IF(REGISTRO_HUESPED[[#This Row],[Nº DI]]="","¿DNI?",VLOOKUP(REGISTRO_HUESPED[[#This Row],[Nº DI]],CLIENTE[],3,FALSE))</f>
        <v>Masculino</v>
      </c>
      <c r="E107" s="92" t="str">
        <f>IF(REGISTRO_HUESPED[[#This Row],[Nº DI]]="","¿PROCEDENCIA?",VLOOKUP(REGISTRO_HUESPED[[#This Row],[Nº DI]],CLIENTES!A:F,4,FALSE))</f>
        <v>Ica</v>
      </c>
      <c r="F107" s="97">
        <v>42611</v>
      </c>
      <c r="G107" s="98">
        <v>0.52222222222222225</v>
      </c>
      <c r="H107" s="100" t="s">
        <v>20</v>
      </c>
      <c r="I107" s="8" t="s">
        <v>78</v>
      </c>
      <c r="J107" s="90">
        <v>175</v>
      </c>
      <c r="K107" s="97">
        <v>42612</v>
      </c>
      <c r="L107" s="98">
        <v>0.4284722222222222</v>
      </c>
      <c r="M10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7" s="8">
        <v>1</v>
      </c>
      <c r="O107" s="103">
        <v>175</v>
      </c>
      <c r="P107" s="8" t="s">
        <v>50</v>
      </c>
      <c r="Q107" s="8">
        <v>395</v>
      </c>
    </row>
    <row r="108" spans="1:18" ht="18.75" x14ac:dyDescent="0.3">
      <c r="A108" s="7" t="s">
        <v>2382</v>
      </c>
      <c r="B108" s="7" t="s">
        <v>391</v>
      </c>
      <c r="C108" s="92" t="str">
        <f>IF(REGISTRO_HUESPED[[#This Row],[Nº DI]]="","¿DNI?",VLOOKUP(REGISTRO_HUESPED[[#This Row],[Nº DI]],CLIENTE[],2,FALSE))</f>
        <v>Aldo Yovani Avila Clavijo</v>
      </c>
      <c r="D108" s="92" t="str">
        <f>IF(REGISTRO_HUESPED[[#This Row],[Nº DI]]="","¿DNI?",VLOOKUP(REGISTRO_HUESPED[[#This Row],[Nº DI]],CLIENTE[],3,FALSE))</f>
        <v>Masculino</v>
      </c>
      <c r="E108" s="92" t="str">
        <f>IF(REGISTRO_HUESPED[[#This Row],[Nº DI]]="","¿PROCEDENCIA?",VLOOKUP(REGISTRO_HUESPED[[#This Row],[Nº DI]],CLIENTES!A:F,4,FALSE))</f>
        <v>Chimbote</v>
      </c>
      <c r="F108" s="97">
        <v>42611</v>
      </c>
      <c r="G108" s="98">
        <v>0.60277777777777775</v>
      </c>
      <c r="H108" s="100" t="s">
        <v>48</v>
      </c>
      <c r="I108" s="8" t="s">
        <v>79</v>
      </c>
      <c r="J108" s="90">
        <v>140</v>
      </c>
      <c r="K108" s="97">
        <v>42612</v>
      </c>
      <c r="L108" s="98">
        <v>0.4291666666666667</v>
      </c>
      <c r="M10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8" s="8">
        <v>1</v>
      </c>
      <c r="O108" s="103">
        <f>IF(REGISTRO_HUESPED[[#This Row],[TARIFA]]="","¿Tarifa?",IF(REGISTRO_HUESPED[[#This Row],[COBRADOS]]="","¿Días?",REGISTRO_HUESPED[[#This Row],[TARIFA]]*REGISTRO_HUESPED[[#This Row],[COBRADOS]]))</f>
        <v>140</v>
      </c>
      <c r="P108" s="8" t="s">
        <v>52</v>
      </c>
    </row>
    <row r="109" spans="1:18" ht="18.75" x14ac:dyDescent="0.3">
      <c r="A109" s="7" t="s">
        <v>159</v>
      </c>
      <c r="B109" s="7" t="s">
        <v>391</v>
      </c>
      <c r="C109" s="92" t="str">
        <f>IF(REGISTRO_HUESPED[[#This Row],[Nº DI]]="","¿DNI?",VLOOKUP(REGISTRO_HUESPED[[#This Row],[Nº DI]],CLIENTE[],2,FALSE))</f>
        <v>Lizsl Yackeline Cordova Murga</v>
      </c>
      <c r="D109" s="92" t="str">
        <f>IF(REGISTRO_HUESPED[[#This Row],[Nº DI]]="","¿DNI?",VLOOKUP(REGISTRO_HUESPED[[#This Row],[Nº DI]],CLIENTE[],3,FALSE))</f>
        <v>Femenino</v>
      </c>
      <c r="E109" s="92" t="str">
        <f>IF(REGISTRO_HUESPED[[#This Row],[Nº DI]]="","¿PROCEDENCIA?",VLOOKUP(REGISTRO_HUESPED[[#This Row],[Nº DI]],CLIENTES!A:F,4,FALSE))</f>
        <v>Chimbote</v>
      </c>
      <c r="F109" s="97">
        <v>42611</v>
      </c>
      <c r="G109" s="98">
        <v>0.75069444444444444</v>
      </c>
      <c r="H109" s="100" t="s">
        <v>28</v>
      </c>
      <c r="I109" s="8" t="s">
        <v>79</v>
      </c>
      <c r="J109" s="90">
        <v>110</v>
      </c>
      <c r="K109" s="97">
        <v>42612</v>
      </c>
      <c r="L109" s="98">
        <v>0.34652777777777777</v>
      </c>
      <c r="M10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9" s="8">
        <v>1</v>
      </c>
      <c r="O109" s="103">
        <f>IF(REGISTRO_HUESPED[[#This Row],[TARIFA]]="","¿Tarifa?",IF(REGISTRO_HUESPED[[#This Row],[COBRADOS]]="","¿Días?",REGISTRO_HUESPED[[#This Row],[TARIFA]]*REGISTRO_HUESPED[[#This Row],[COBRADOS]]))</f>
        <v>110</v>
      </c>
      <c r="P109" s="8" t="s">
        <v>52</v>
      </c>
    </row>
    <row r="110" spans="1:18" ht="18.75" x14ac:dyDescent="0.3">
      <c r="A110" s="7" t="s">
        <v>2459</v>
      </c>
      <c r="B110" s="7" t="s">
        <v>391</v>
      </c>
      <c r="C110" s="92" t="str">
        <f>IF(REGISTRO_HUESPED[[#This Row],[Nº DI]]="","¿DNI?",VLOOKUP(REGISTRO_HUESPED[[#This Row],[Nº DI]],CLIENTE[],2,FALSE))</f>
        <v>Roberto Carlos Sanchez Galvez</v>
      </c>
      <c r="D110" s="92" t="str">
        <f>IF(REGISTRO_HUESPED[[#This Row],[Nº DI]]="","¿DNI?",VLOOKUP(REGISTRO_HUESPED[[#This Row],[Nº DI]],CLIENTE[],3,FALSE))</f>
        <v>Masculino</v>
      </c>
      <c r="E110" s="92" t="str">
        <f>IF(REGISTRO_HUESPED[[#This Row],[Nº DI]]="","¿PROCEDENCIA?",VLOOKUP(REGISTRO_HUESPED[[#This Row],[Nº DI]],CLIENTES!A:F,4,FALSE))</f>
        <v>Ica</v>
      </c>
      <c r="F110" s="97">
        <v>42611</v>
      </c>
      <c r="G110" s="98">
        <v>0.79513888888888884</v>
      </c>
      <c r="H110" s="100" t="s">
        <v>24</v>
      </c>
      <c r="I110" s="8" t="s">
        <v>77</v>
      </c>
      <c r="J110" s="90">
        <v>65</v>
      </c>
      <c r="K110" s="97">
        <v>42612</v>
      </c>
      <c r="L110" s="98">
        <v>0.4284722222222222</v>
      </c>
      <c r="M110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0" s="8">
        <v>1</v>
      </c>
      <c r="O110" s="103">
        <f>IF(REGISTRO_HUESPED[[#This Row],[TARIFA]]="","¿Tarifa?",IF(REGISTRO_HUESPED[[#This Row],[COBRADOS]]="","¿Días?",REGISTRO_HUESPED[[#This Row],[TARIFA]]*REGISTRO_HUESPED[[#This Row],[COBRADOS]]))</f>
        <v>65</v>
      </c>
      <c r="P110" s="8" t="s">
        <v>51</v>
      </c>
      <c r="Q110" s="8">
        <v>1717</v>
      </c>
    </row>
    <row r="111" spans="1:18" ht="18.75" x14ac:dyDescent="0.3">
      <c r="A111" s="7" t="s">
        <v>2465</v>
      </c>
      <c r="B111" s="7" t="s">
        <v>391</v>
      </c>
      <c r="C111" s="92" t="str">
        <f>IF(REGISTRO_HUESPED[[#This Row],[Nº DI]]="","¿DNI?",VLOOKUP(REGISTRO_HUESPED[[#This Row],[Nº DI]],CLIENTE[],2,FALSE))</f>
        <v>Frank Milutin Puente Djuravich</v>
      </c>
      <c r="D111" s="92" t="str">
        <f>IF(REGISTRO_HUESPED[[#This Row],[Nº DI]]="","¿DNI?",VLOOKUP(REGISTRO_HUESPED[[#This Row],[Nº DI]],CLIENTE[],3,FALSE))</f>
        <v>Masculino</v>
      </c>
      <c r="E111" s="92" t="str">
        <f>IF(REGISTRO_HUESPED[[#This Row],[Nº DI]]="","¿PROCEDENCIA?",VLOOKUP(REGISTRO_HUESPED[[#This Row],[Nº DI]],CLIENTES!A:F,4,FALSE))</f>
        <v>Chimbote</v>
      </c>
      <c r="F111" s="97">
        <v>42612</v>
      </c>
      <c r="G111" s="98">
        <v>0.91180555555555554</v>
      </c>
      <c r="H111" s="100" t="s">
        <v>38</v>
      </c>
      <c r="I111" s="8" t="s">
        <v>79</v>
      </c>
      <c r="J111" s="90"/>
      <c r="K111" s="97"/>
      <c r="L111" s="98"/>
      <c r="M111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1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12" spans="1:18" ht="18.75" x14ac:dyDescent="0.3">
      <c r="A112" s="7" t="s">
        <v>2467</v>
      </c>
      <c r="B112" s="7" t="s">
        <v>391</v>
      </c>
      <c r="C112" s="92" t="str">
        <f>IF(REGISTRO_HUESPED[[#This Row],[Nº DI]]="","¿DNI?",VLOOKUP(REGISTRO_HUESPED[[#This Row],[Nº DI]],CLIENTE[],2,FALSE))</f>
        <v>Maria Antonieta Reategui Bartha</v>
      </c>
      <c r="D112" s="92" t="str">
        <f>IF(REGISTRO_HUESPED[[#This Row],[Nº DI]]="","¿DNI?",VLOOKUP(REGISTRO_HUESPED[[#This Row],[Nº DI]],CLIENTE[],3,FALSE))</f>
        <v>Femenino</v>
      </c>
      <c r="E112" s="92" t="str">
        <f>IF(REGISTRO_HUESPED[[#This Row],[Nº DI]]="","¿PROCEDENCIA?",VLOOKUP(REGISTRO_HUESPED[[#This Row],[Nº DI]],CLIENTES!A:F,4,FALSE))</f>
        <v>Lima</v>
      </c>
      <c r="F112" s="97">
        <v>42613</v>
      </c>
      <c r="G112" s="98">
        <v>0.2388888888888889</v>
      </c>
      <c r="H112" s="100" t="s">
        <v>26</v>
      </c>
      <c r="I112" s="8" t="s">
        <v>77</v>
      </c>
      <c r="J112" s="90">
        <v>70</v>
      </c>
      <c r="K112" s="97">
        <v>42613</v>
      </c>
      <c r="L112" s="98">
        <v>0.59375</v>
      </c>
      <c r="M112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2" s="8">
        <v>1</v>
      </c>
      <c r="O112" s="103">
        <f>IF(REGISTRO_HUESPED[[#This Row],[TARIFA]]="","¿Tarifa?",IF(REGISTRO_HUESPED[[#This Row],[COBRADOS]]="","¿Días?",REGISTRO_HUESPED[[#This Row],[TARIFA]]*REGISTRO_HUESPED[[#This Row],[COBRADOS]]))</f>
        <v>70</v>
      </c>
      <c r="P112" s="8" t="s">
        <v>51</v>
      </c>
      <c r="Q112" s="8">
        <v>1718</v>
      </c>
    </row>
    <row r="113" spans="1:18" ht="18.75" x14ac:dyDescent="0.3">
      <c r="A113" s="7" t="s">
        <v>537</v>
      </c>
      <c r="B113" s="7" t="s">
        <v>391</v>
      </c>
      <c r="C113" s="92" t="str">
        <f>IF(REGISTRO_HUESPED[[#This Row],[Nº DI]]="","¿DNI?",VLOOKUP(REGISTRO_HUESPED[[#This Row],[Nº DI]],CLIENTE[],2,FALSE))</f>
        <v>Dagoberto Api Vilela</v>
      </c>
      <c r="D113" s="92" t="str">
        <f>IF(REGISTRO_HUESPED[[#This Row],[Nº DI]]="","¿DNI?",VLOOKUP(REGISTRO_HUESPED[[#This Row],[Nº DI]],CLIENTE[],3,FALSE))</f>
        <v>Masculino</v>
      </c>
      <c r="E113" s="92" t="str">
        <f>IF(REGISTRO_HUESPED[[#This Row],[Nº DI]]="","¿PROCEDENCIA?",VLOOKUP(REGISTRO_HUESPED[[#This Row],[Nº DI]],CLIENTES!A:F,4,FALSE))</f>
        <v>Lima</v>
      </c>
      <c r="F113" s="97">
        <v>42613</v>
      </c>
      <c r="G113" s="98">
        <v>0.25486111111111109</v>
      </c>
      <c r="H113" s="100" t="s">
        <v>41</v>
      </c>
      <c r="I113" s="8" t="s">
        <v>78</v>
      </c>
      <c r="J113" s="90">
        <v>130</v>
      </c>
      <c r="K113" s="97">
        <v>42614</v>
      </c>
      <c r="L113" s="98">
        <v>0.29305555555555557</v>
      </c>
      <c r="M113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3" s="8">
        <v>1</v>
      </c>
      <c r="O113" s="103">
        <f>IF(REGISTRO_HUESPED[[#This Row],[TARIFA]]="","¿Tarifa?",IF(REGISTRO_HUESPED[[#This Row],[COBRADOS]]="","¿Días?",REGISTRO_HUESPED[[#This Row],[TARIFA]]*REGISTRO_HUESPED[[#This Row],[COBRADOS]]))</f>
        <v>130</v>
      </c>
      <c r="P113" s="8" t="s">
        <v>50</v>
      </c>
      <c r="Q113" s="8">
        <v>396</v>
      </c>
    </row>
    <row r="114" spans="1:18" ht="18.75" x14ac:dyDescent="0.3">
      <c r="A114" s="7" t="s">
        <v>83</v>
      </c>
      <c r="B114" s="7" t="s">
        <v>391</v>
      </c>
      <c r="C114" s="92" t="str">
        <f>IF(REGISTRO_HUESPED[[#This Row],[Nº DI]]="","¿DNI?",VLOOKUP(REGISTRO_HUESPED[[#This Row],[Nº DI]],CLIENTE[],2,FALSE))</f>
        <v>Marlon Adolfo Pastor Granados</v>
      </c>
      <c r="D114" s="92" t="str">
        <f>IF(REGISTRO_HUESPED[[#This Row],[Nº DI]]="","¿DNI?",VLOOKUP(REGISTRO_HUESPED[[#This Row],[Nº DI]],CLIENTE[],3,FALSE))</f>
        <v>Masculino</v>
      </c>
      <c r="E114" s="92" t="str">
        <f>IF(REGISTRO_HUESPED[[#This Row],[Nº DI]]="","¿PROCEDENCIA?",VLOOKUP(REGISTRO_HUESPED[[#This Row],[Nº DI]],CLIENTES!A:F,4,FALSE))</f>
        <v>Lima</v>
      </c>
      <c r="F114" s="97">
        <v>42613</v>
      </c>
      <c r="G114" s="98">
        <v>0.66111111111111109</v>
      </c>
      <c r="H114" s="100" t="s">
        <v>26</v>
      </c>
      <c r="I114" s="8" t="s">
        <v>77</v>
      </c>
      <c r="J114" s="90">
        <v>50</v>
      </c>
      <c r="K114" s="97">
        <v>42615</v>
      </c>
      <c r="L114" s="98">
        <v>0.41111111111111115</v>
      </c>
      <c r="M114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4" s="8">
        <v>2</v>
      </c>
      <c r="O114" s="103">
        <f>IF(REGISTRO_HUESPED[[#This Row],[TARIFA]]="","¿Tarifa?",IF(REGISTRO_HUESPED[[#This Row],[COBRADOS]]="","¿Días?",REGISTRO_HUESPED[[#This Row],[TARIFA]]*REGISTRO_HUESPED[[#This Row],[COBRADOS]]))</f>
        <v>100</v>
      </c>
      <c r="P114" s="8" t="s">
        <v>52</v>
      </c>
    </row>
    <row r="115" spans="1:18" ht="18.75" x14ac:dyDescent="0.3">
      <c r="A115" s="7" t="s">
        <v>781</v>
      </c>
      <c r="B115" s="7" t="s">
        <v>391</v>
      </c>
      <c r="C115" s="92" t="str">
        <f>IF(REGISTRO_HUESPED[[#This Row],[Nº DI]]="","¿DNI?",VLOOKUP(REGISTRO_HUESPED[[#This Row],[Nº DI]],CLIENTE[],2,FALSE))</f>
        <v>Giancarlo Urbina Gaitan</v>
      </c>
      <c r="D115" s="92" t="str">
        <f>IF(REGISTRO_HUESPED[[#This Row],[Nº DI]]="","¿DNI?",VLOOKUP(REGISTRO_HUESPED[[#This Row],[Nº DI]],CLIENTE[],3,FALSE))</f>
        <v>Masculino</v>
      </c>
      <c r="E115" s="92" t="str">
        <f>IF(REGISTRO_HUESPED[[#This Row],[Nº DI]]="","¿PROCEDENCIA?",VLOOKUP(REGISTRO_HUESPED[[#This Row],[Nº DI]],CLIENTES!A:F,4,FALSE))</f>
        <v>Trujillo</v>
      </c>
      <c r="F115" s="97">
        <v>42613</v>
      </c>
      <c r="G115" s="98">
        <v>0.81736111111111109</v>
      </c>
      <c r="H115" s="100" t="s">
        <v>25</v>
      </c>
      <c r="I115" s="8" t="s">
        <v>77</v>
      </c>
      <c r="J115" s="90">
        <v>65</v>
      </c>
      <c r="K115" s="97">
        <v>42614</v>
      </c>
      <c r="L115" s="98">
        <v>0.33055555555555555</v>
      </c>
      <c r="M115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5" s="8">
        <v>1</v>
      </c>
      <c r="O115" s="103">
        <f>IF(REGISTRO_HUESPED[[#This Row],[TARIFA]]="","¿Tarifa?",IF(REGISTRO_HUESPED[[#This Row],[COBRADOS]]="","¿Días?",REGISTRO_HUESPED[[#This Row],[TARIFA]]*REGISTRO_HUESPED[[#This Row],[COBRADOS]]))</f>
        <v>65</v>
      </c>
      <c r="P115" s="8" t="s">
        <v>51</v>
      </c>
      <c r="Q115" s="8">
        <v>1720</v>
      </c>
    </row>
    <row r="116" spans="1:18" ht="18.75" x14ac:dyDescent="0.3">
      <c r="A116" s="7" t="s">
        <v>2479</v>
      </c>
      <c r="B116" s="7" t="s">
        <v>391</v>
      </c>
      <c r="C116" s="92" t="str">
        <f>IF(REGISTRO_HUESPED[[#This Row],[Nº DI]]="","¿DNI?",VLOOKUP(REGISTRO_HUESPED[[#This Row],[Nº DI]],CLIENTE[],2,FALSE))</f>
        <v>Roberto Alvarado Rodriguez</v>
      </c>
      <c r="D116" s="92" t="str">
        <f>IF(REGISTRO_HUESPED[[#This Row],[Nº DI]]="","¿DNI?",VLOOKUP(REGISTRO_HUESPED[[#This Row],[Nº DI]],CLIENTE[],3,FALSE))</f>
        <v>Masculino</v>
      </c>
      <c r="E116" s="92" t="str">
        <f>IF(REGISTRO_HUESPED[[#This Row],[Nº DI]]="","¿PROCEDENCIA?",VLOOKUP(REGISTRO_HUESPED[[#This Row],[Nº DI]],CLIENTES!A:F,4,FALSE))</f>
        <v>Lima</v>
      </c>
      <c r="F116" s="97">
        <v>42614</v>
      </c>
      <c r="G116" s="98">
        <v>0.25486111111111109</v>
      </c>
      <c r="H116" s="100" t="s">
        <v>24</v>
      </c>
      <c r="I116" s="8" t="s">
        <v>79</v>
      </c>
      <c r="J116" s="90">
        <v>90</v>
      </c>
      <c r="K116" s="97">
        <v>42614</v>
      </c>
      <c r="L116" s="98">
        <v>0.20416666666666669</v>
      </c>
      <c r="M116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6" s="8">
        <v>1</v>
      </c>
      <c r="O116" s="103">
        <f>IF(REGISTRO_HUESPED[[#This Row],[TARIFA]]="","¿Tarifa?",IF(REGISTRO_HUESPED[[#This Row],[COBRADOS]]="","¿Días?",REGISTRO_HUESPED[[#This Row],[TARIFA]]*REGISTRO_HUESPED[[#This Row],[COBRADOS]]))</f>
        <v>90</v>
      </c>
      <c r="P116" s="8" t="s">
        <v>51</v>
      </c>
      <c r="Q116" s="8">
        <v>1719</v>
      </c>
    </row>
    <row r="117" spans="1:18" ht="18.75" x14ac:dyDescent="0.3">
      <c r="A117" s="7" t="s">
        <v>68</v>
      </c>
      <c r="B117" s="7" t="s">
        <v>391</v>
      </c>
      <c r="C117" s="92" t="str">
        <f>IF(REGISTRO_HUESPED[[#This Row],[Nº DI]]="","¿DNI?",VLOOKUP(REGISTRO_HUESPED[[#This Row],[Nº DI]],CLIENTE[],2,FALSE))</f>
        <v>Jose Antonio Chirinos Zaquinaula</v>
      </c>
      <c r="D117" s="92" t="str">
        <f>IF(REGISTRO_HUESPED[[#This Row],[Nº DI]]="","¿DNI?",VLOOKUP(REGISTRO_HUESPED[[#This Row],[Nº DI]],CLIENTE[],3,FALSE))</f>
        <v>Masculino</v>
      </c>
      <c r="E117" s="92" t="str">
        <f>IF(REGISTRO_HUESPED[[#This Row],[Nº DI]]="","¿PROCEDENCIA?",VLOOKUP(REGISTRO_HUESPED[[#This Row],[Nº DI]],CLIENTES!A:F,4,FALSE))</f>
        <v>Lima</v>
      </c>
      <c r="F117" s="97">
        <v>42614</v>
      </c>
      <c r="G117" s="98">
        <v>0.76597222222222217</v>
      </c>
      <c r="H117" s="100" t="s">
        <v>45</v>
      </c>
      <c r="I117" s="8" t="s">
        <v>77</v>
      </c>
      <c r="J117" s="90">
        <v>125</v>
      </c>
      <c r="K117" s="97">
        <v>42615</v>
      </c>
      <c r="L117" s="98">
        <v>0.54722222222222217</v>
      </c>
      <c r="M117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O117" s="103" t="str">
        <f>IF(REGISTRO_HUESPED[[#This Row],[TARIFA]]="","¿Tarifa?",IF(REGISTRO_HUESPED[[#This Row],[COBRADOS]]="","¿Días?",REGISTRO_HUESPED[[#This Row],[TARIFA]]*REGISTRO_HUESPED[[#This Row],[COBRADOS]]))</f>
        <v>¿Días?</v>
      </c>
      <c r="P117" s="8" t="s">
        <v>2166</v>
      </c>
      <c r="R117" s="8" t="s">
        <v>2131</v>
      </c>
    </row>
    <row r="118" spans="1:18" ht="18.75" x14ac:dyDescent="0.3">
      <c r="A118" s="9" t="s">
        <v>1583</v>
      </c>
      <c r="B118" s="7" t="s">
        <v>391</v>
      </c>
      <c r="C118" s="92" t="str">
        <f>IF(REGISTRO_HUESPED[[#This Row],[Nº DI]]="","¿DNI?",VLOOKUP(REGISTRO_HUESPED[[#This Row],[Nº DI]],CLIENTE[],2,FALSE))</f>
        <v>Oscar Rodriguez Barrantes</v>
      </c>
      <c r="D118" s="92" t="str">
        <f>IF(REGISTRO_HUESPED[[#This Row],[Nº DI]]="","¿DNI?",VLOOKUP(REGISTRO_HUESPED[[#This Row],[Nº DI]],CLIENTE[],3,FALSE))</f>
        <v>Masculino</v>
      </c>
      <c r="E118" s="92" t="str">
        <f>IF(REGISTRO_HUESPED[[#This Row],[Nº DI]]="","¿PROCEDENCIA?",VLOOKUP(REGISTRO_HUESPED[[#This Row],[Nº DI]],CLIENTES!A:F,4,FALSE))</f>
        <v>Chiclayo</v>
      </c>
      <c r="F118" s="97">
        <v>42614</v>
      </c>
      <c r="G118" s="98">
        <v>0.85902777777777783</v>
      </c>
      <c r="H118" s="100" t="s">
        <v>23</v>
      </c>
      <c r="I118" s="8" t="s">
        <v>77</v>
      </c>
      <c r="J118" s="90">
        <v>60</v>
      </c>
      <c r="K118" s="97">
        <v>42615</v>
      </c>
      <c r="L118" s="98">
        <v>0.41180555555555554</v>
      </c>
      <c r="M118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8" s="8">
        <v>1</v>
      </c>
      <c r="O118" s="103">
        <f>IF(REGISTRO_HUESPED[[#This Row],[TARIFA]]="","¿Tarifa?",IF(REGISTRO_HUESPED[[#This Row],[COBRADOS]]="","¿Días?",REGISTRO_HUESPED[[#This Row],[TARIFA]]*REGISTRO_HUESPED[[#This Row],[COBRADOS]]))</f>
        <v>60</v>
      </c>
      <c r="P118" s="8" t="s">
        <v>51</v>
      </c>
      <c r="Q118" s="8">
        <v>1722</v>
      </c>
    </row>
    <row r="119" spans="1:18" ht="18.75" x14ac:dyDescent="0.3">
      <c r="A119" s="7" t="s">
        <v>2485</v>
      </c>
      <c r="B119" s="7" t="s">
        <v>391</v>
      </c>
      <c r="C119" s="92" t="str">
        <f>IF(REGISTRO_HUESPED[[#This Row],[Nº DI]]="","¿DNI?",VLOOKUP(REGISTRO_HUESPED[[#This Row],[Nº DI]],CLIENTE[],2,FALSE))</f>
        <v>Henry Avalos Pachas</v>
      </c>
      <c r="D119" s="92" t="str">
        <f>IF(REGISTRO_HUESPED[[#This Row],[Nº DI]]="","¿DNI?",VLOOKUP(REGISTRO_HUESPED[[#This Row],[Nº DI]],CLIENTE[],3,FALSE))</f>
        <v>Masculino</v>
      </c>
      <c r="E119" s="92" t="str">
        <f>IF(REGISTRO_HUESPED[[#This Row],[Nº DI]]="","¿PROCEDENCIA?",VLOOKUP(REGISTRO_HUESPED[[#This Row],[Nº DI]],CLIENTES!A:F,4,FALSE))</f>
        <v>chincha</v>
      </c>
      <c r="F119" s="97">
        <v>42614</v>
      </c>
      <c r="G119" s="98">
        <v>0.85902777777777783</v>
      </c>
      <c r="H119" s="100" t="s">
        <v>22</v>
      </c>
      <c r="I119" s="8" t="s">
        <v>77</v>
      </c>
      <c r="J119" s="90">
        <v>60</v>
      </c>
      <c r="K119" s="97">
        <v>42615</v>
      </c>
      <c r="L119" s="98">
        <v>0.41180555555555554</v>
      </c>
      <c r="M119" s="102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9" s="8">
        <v>1</v>
      </c>
      <c r="O119" s="103">
        <f>IF(REGISTRO_HUESPED[[#This Row],[TARIFA]]="","¿Tarifa?",IF(REGISTRO_HUESPED[[#This Row],[COBRADOS]]="","¿Días?",REGISTRO_HUESPED[[#This Row],[TARIFA]]*REGISTRO_HUESPED[[#This Row],[COBRADOS]]))</f>
        <v>60</v>
      </c>
      <c r="P119" s="8" t="s">
        <v>51</v>
      </c>
      <c r="Q119" s="8">
        <v>1724</v>
      </c>
    </row>
    <row r="120" spans="1:18" ht="18.75" x14ac:dyDescent="0.3">
      <c r="B120" s="7" t="s">
        <v>391</v>
      </c>
      <c r="C120" s="92" t="str">
        <f>IF(REGISTRO_HUESPED[[#This Row],[Nº DI]]="","¿DNI?",VLOOKUP(REGISTRO_HUESPED[[#This Row],[Nº DI]],CLIENTE[],2,FALSE))</f>
        <v>¿DNI?</v>
      </c>
      <c r="D120" s="92" t="str">
        <f>IF(REGISTRO_HUESPED[[#This Row],[Nº DI]]="","¿DNI?",VLOOKUP(REGISTRO_HUESPED[[#This Row],[Nº DI]],CLIENTE[],3,FALSE))</f>
        <v>¿DNI?</v>
      </c>
      <c r="E120" s="92" t="str">
        <f>IF(REGISTRO_HUESPED[[#This Row],[Nº DI]]="","¿PROCEDENCIA?",VLOOKUP(REGISTRO_HUESPED[[#This Row],[Nº DI]],CLIENTES!A:F,4,FALSE))</f>
        <v>¿PROCEDENCIA?</v>
      </c>
      <c r="F120" s="97"/>
      <c r="G120" s="98"/>
      <c r="H120" s="100"/>
      <c r="I120" s="8"/>
      <c r="J120" s="90"/>
      <c r="L120" s="98"/>
      <c r="M120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1" spans="1:18" ht="18.75" x14ac:dyDescent="0.3">
      <c r="B121" s="7" t="s">
        <v>391</v>
      </c>
      <c r="C121" s="92" t="str">
        <f>IF(REGISTRO_HUESPED[[#This Row],[Nº DI]]="","¿DNI?",VLOOKUP(REGISTRO_HUESPED[[#This Row],[Nº DI]],CLIENTE[],2,FALSE))</f>
        <v>¿DNI?</v>
      </c>
      <c r="D121" s="92" t="str">
        <f>IF(REGISTRO_HUESPED[[#This Row],[Nº DI]]="","¿DNI?",VLOOKUP(REGISTRO_HUESPED[[#This Row],[Nº DI]],CLIENTE[],3,FALSE))</f>
        <v>¿DNI?</v>
      </c>
      <c r="E121" s="92" t="str">
        <f>IF(REGISTRO_HUESPED[[#This Row],[Nº DI]]="","¿PROCEDENCIA?",VLOOKUP(REGISTRO_HUESPED[[#This Row],[Nº DI]],CLIENTES!A:F,4,FALSE))</f>
        <v>¿PROCEDENCIA?</v>
      </c>
      <c r="F121" s="97"/>
      <c r="G121" s="98"/>
      <c r="H121" s="100"/>
      <c r="I121" s="8"/>
      <c r="J121" s="90"/>
      <c r="L121" s="98"/>
      <c r="M121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2" spans="1:18" ht="18.75" x14ac:dyDescent="0.3">
      <c r="B122" s="7" t="s">
        <v>391</v>
      </c>
      <c r="C122" s="92" t="str">
        <f>IF(REGISTRO_HUESPED[[#This Row],[Nº DI]]="","¿DNI?",VLOOKUP(REGISTRO_HUESPED[[#This Row],[Nº DI]],CLIENTE[],2,FALSE))</f>
        <v>¿DNI?</v>
      </c>
      <c r="D122" s="92" t="str">
        <f>IF(REGISTRO_HUESPED[[#This Row],[Nº DI]]="","¿DNI?",VLOOKUP(REGISTRO_HUESPED[[#This Row],[Nº DI]],CLIENTE[],3,FALSE))</f>
        <v>¿DNI?</v>
      </c>
      <c r="E122" s="92" t="str">
        <f>IF(REGISTRO_HUESPED[[#This Row],[Nº DI]]="","¿PROCEDENCIA?",VLOOKUP(REGISTRO_HUESPED[[#This Row],[Nº DI]],CLIENTES!A:F,4,FALSE))</f>
        <v>¿PROCEDENCIA?</v>
      </c>
      <c r="G122" s="98"/>
      <c r="H122" s="100"/>
      <c r="I122" s="8"/>
      <c r="J122" s="90"/>
      <c r="L122" s="98"/>
      <c r="M122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3" spans="1:18" ht="18.75" x14ac:dyDescent="0.3">
      <c r="B123" s="7" t="s">
        <v>391</v>
      </c>
      <c r="C123" s="92" t="str">
        <f>IF(REGISTRO_HUESPED[[#This Row],[Nº DI]]="","¿DNI?",VLOOKUP(REGISTRO_HUESPED[[#This Row],[Nº DI]],CLIENTE[],2,FALSE))</f>
        <v>¿DNI?</v>
      </c>
      <c r="D123" s="92" t="str">
        <f>IF(REGISTRO_HUESPED[[#This Row],[Nº DI]]="","¿DNI?",VLOOKUP(REGISTRO_HUESPED[[#This Row],[Nº DI]],CLIENTE[],3,FALSE))</f>
        <v>¿DNI?</v>
      </c>
      <c r="E123" s="92" t="str">
        <f>IF(REGISTRO_HUESPED[[#This Row],[Nº DI]]="","¿PROCEDENCIA?",VLOOKUP(REGISTRO_HUESPED[[#This Row],[Nº DI]],CLIENTES!A:F,4,FALSE))</f>
        <v>¿PROCEDENCIA?</v>
      </c>
      <c r="G123" s="98"/>
      <c r="H123" s="100"/>
      <c r="I123" s="8"/>
      <c r="J123" s="90"/>
      <c r="L123" s="98"/>
      <c r="M123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4" spans="1:18" ht="18.75" x14ac:dyDescent="0.3">
      <c r="B124" s="7" t="s">
        <v>391</v>
      </c>
      <c r="C124" s="92" t="str">
        <f>IF(REGISTRO_HUESPED[[#This Row],[Nº DI]]="","¿DNI?",VLOOKUP(REGISTRO_HUESPED[[#This Row],[Nº DI]],CLIENTE[],2,FALSE))</f>
        <v>¿DNI?</v>
      </c>
      <c r="D124" s="92" t="str">
        <f>IF(REGISTRO_HUESPED[[#This Row],[Nº DI]]="","¿DNI?",VLOOKUP(REGISTRO_HUESPED[[#This Row],[Nº DI]],CLIENTE[],3,FALSE))</f>
        <v>¿DNI?</v>
      </c>
      <c r="E124" s="92" t="str">
        <f>IF(REGISTRO_HUESPED[[#This Row],[Nº DI]]="","¿PROCEDENCIA?",VLOOKUP(REGISTRO_HUESPED[[#This Row],[Nº DI]],CLIENTES!A:F,4,FALSE))</f>
        <v>¿PROCEDENCIA?</v>
      </c>
      <c r="G124" s="98"/>
      <c r="H124" s="100"/>
      <c r="I124" s="8"/>
      <c r="J124" s="90"/>
      <c r="L124" s="98"/>
      <c r="M124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5" spans="1:18" ht="18.75" x14ac:dyDescent="0.3">
      <c r="C125" s="92" t="str">
        <f>IF(REGISTRO_HUESPED[[#This Row],[Nº DI]]="","¿DNI?",VLOOKUP(REGISTRO_HUESPED[[#This Row],[Nº DI]],CLIENTE[],2,FALSE))</f>
        <v>¿DNI?</v>
      </c>
      <c r="D125" s="92" t="str">
        <f>IF(REGISTRO_HUESPED[[#This Row],[Nº DI]]="","¿DNI?",VLOOKUP(REGISTRO_HUESPED[[#This Row],[Nº DI]],CLIENTE[],3,FALSE))</f>
        <v>¿DNI?</v>
      </c>
      <c r="E125" s="92" t="str">
        <f>IF(REGISTRO_HUESPED[[#This Row],[Nº DI]]="","¿PROCEDENCIA?",VLOOKUP(REGISTRO_HUESPED[[#This Row],[Nº DI]],CLIENTES!A:F,4,FALSE))</f>
        <v>¿PROCEDENCIA?</v>
      </c>
      <c r="G125" s="98"/>
      <c r="H125" s="100"/>
      <c r="I125" s="8"/>
      <c r="J125" s="90"/>
      <c r="L125" s="98"/>
      <c r="M125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6" spans="1:18" ht="18.75" x14ac:dyDescent="0.3">
      <c r="C126" s="92" t="str">
        <f>IF(REGISTRO_HUESPED[[#This Row],[Nº DI]]="","¿DNI?",VLOOKUP(REGISTRO_HUESPED[[#This Row],[Nº DI]],CLIENTE[],2,FALSE))</f>
        <v>¿DNI?</v>
      </c>
      <c r="D126" s="92" t="str">
        <f>IF(REGISTRO_HUESPED[[#This Row],[Nº DI]]="","¿DNI?",VLOOKUP(REGISTRO_HUESPED[[#This Row],[Nº DI]],CLIENTE[],3,FALSE))</f>
        <v>¿DNI?</v>
      </c>
      <c r="E126" s="92" t="str">
        <f>IF(REGISTRO_HUESPED[[#This Row],[Nº DI]]="","¿PROCEDENCIA?",VLOOKUP(REGISTRO_HUESPED[[#This Row],[Nº DI]],CLIENTES!A:F,4,FALSE))</f>
        <v>¿PROCEDENCIA?</v>
      </c>
      <c r="G126" s="98"/>
      <c r="H126" s="100"/>
      <c r="I126" s="8"/>
      <c r="J126" s="90"/>
      <c r="L126" s="98"/>
      <c r="M126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7" spans="1:18" ht="18.75" x14ac:dyDescent="0.3">
      <c r="C127" s="92" t="str">
        <f>IF(REGISTRO_HUESPED[[#This Row],[Nº DI]]="","¿DNI?",VLOOKUP(REGISTRO_HUESPED[[#This Row],[Nº DI]],CLIENTE[],2,FALSE))</f>
        <v>¿DNI?</v>
      </c>
      <c r="D127" s="92" t="str">
        <f>IF(REGISTRO_HUESPED[[#This Row],[Nº DI]]="","¿DNI?",VLOOKUP(REGISTRO_HUESPED[[#This Row],[Nº DI]],CLIENTE[],3,FALSE))</f>
        <v>¿DNI?</v>
      </c>
      <c r="E127" s="92" t="str">
        <f>IF(REGISTRO_HUESPED[[#This Row],[Nº DI]]="","¿PROCEDENCIA?",VLOOKUP(REGISTRO_HUESPED[[#This Row],[Nº DI]],CLIENTES!A:F,4,FALSE))</f>
        <v>¿PROCEDENCIA?</v>
      </c>
      <c r="G127" s="98"/>
      <c r="H127" s="100"/>
      <c r="I127" s="8"/>
      <c r="J127" s="90"/>
      <c r="L127" s="98"/>
      <c r="M127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8" spans="1:18" ht="18.75" x14ac:dyDescent="0.3">
      <c r="C128" s="92" t="str">
        <f>IF(REGISTRO_HUESPED[[#This Row],[Nº DI]]="","¿DNI?",VLOOKUP(REGISTRO_HUESPED[[#This Row],[Nº DI]],CLIENTE[],2,FALSE))</f>
        <v>¿DNI?</v>
      </c>
      <c r="D128" s="92" t="str">
        <f>IF(REGISTRO_HUESPED[[#This Row],[Nº DI]]="","¿DNI?",VLOOKUP(REGISTRO_HUESPED[[#This Row],[Nº DI]],CLIENTE[],3,FALSE))</f>
        <v>¿DNI?</v>
      </c>
      <c r="E128" s="92" t="str">
        <f>IF(REGISTRO_HUESPED[[#This Row],[Nº DI]]="","¿PROCEDENCIA?",VLOOKUP(REGISTRO_HUESPED[[#This Row],[Nº DI]],CLIENTES!A:F,4,FALSE))</f>
        <v>¿PROCEDENCIA?</v>
      </c>
      <c r="G128" s="98"/>
      <c r="H128" s="100"/>
      <c r="I128" s="8"/>
      <c r="J128" s="90"/>
      <c r="L128" s="98"/>
      <c r="M128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9" spans="3:15" ht="18.75" x14ac:dyDescent="0.3">
      <c r="C129" s="92" t="str">
        <f>IF(REGISTRO_HUESPED[[#This Row],[Nº DI]]="","¿DNI?",VLOOKUP(REGISTRO_HUESPED[[#This Row],[Nº DI]],CLIENTE[],2,FALSE))</f>
        <v>¿DNI?</v>
      </c>
      <c r="D129" s="92" t="str">
        <f>IF(REGISTRO_HUESPED[[#This Row],[Nº DI]]="","¿DNI?",VLOOKUP(REGISTRO_HUESPED[[#This Row],[Nº DI]],CLIENTE[],3,FALSE))</f>
        <v>¿DNI?</v>
      </c>
      <c r="E129" s="92" t="str">
        <f>IF(REGISTRO_HUESPED[[#This Row],[Nº DI]]="","¿PROCEDENCIA?",VLOOKUP(REGISTRO_HUESPED[[#This Row],[Nº DI]],CLIENTES!A:F,4,FALSE))</f>
        <v>¿PROCEDENCIA?</v>
      </c>
      <c r="G129" s="98"/>
      <c r="H129" s="100"/>
      <c r="I129" s="8"/>
      <c r="J129" s="90"/>
      <c r="L129" s="98"/>
      <c r="M129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0" spans="3:15" ht="18.75" x14ac:dyDescent="0.3">
      <c r="C130" s="92" t="str">
        <f>IF(REGISTRO_HUESPED[[#This Row],[Nº DI]]="","¿DNI?",VLOOKUP(REGISTRO_HUESPED[[#This Row],[Nº DI]],CLIENTE[],2,FALSE))</f>
        <v>¿DNI?</v>
      </c>
      <c r="D130" s="92" t="str">
        <f>IF(REGISTRO_HUESPED[[#This Row],[Nº DI]]="","¿DNI?",VLOOKUP(REGISTRO_HUESPED[[#This Row],[Nº DI]],CLIENTE[],3,FALSE))</f>
        <v>¿DNI?</v>
      </c>
      <c r="E130" s="92" t="str">
        <f>IF(REGISTRO_HUESPED[[#This Row],[Nº DI]]="","¿PROCEDENCIA?",VLOOKUP(REGISTRO_HUESPED[[#This Row],[Nº DI]],CLIENTES!A:F,4,FALSE))</f>
        <v>¿PROCEDENCIA?</v>
      </c>
      <c r="G130" s="98"/>
      <c r="H130" s="100"/>
      <c r="I130" s="8"/>
      <c r="J130" s="90"/>
      <c r="L130" s="98"/>
      <c r="M130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1" spans="3:15" ht="18.75" x14ac:dyDescent="0.3">
      <c r="C131" s="92" t="str">
        <f>IF(REGISTRO_HUESPED[[#This Row],[Nº DI]]="","¿DNI?",VLOOKUP(REGISTRO_HUESPED[[#This Row],[Nº DI]],CLIENTE[],2,FALSE))</f>
        <v>¿DNI?</v>
      </c>
      <c r="D131" s="92" t="str">
        <f>IF(REGISTRO_HUESPED[[#This Row],[Nº DI]]="","¿DNI?",VLOOKUP(REGISTRO_HUESPED[[#This Row],[Nº DI]],CLIENTE[],3,FALSE))</f>
        <v>¿DNI?</v>
      </c>
      <c r="E131" s="92" t="str">
        <f>IF(REGISTRO_HUESPED[[#This Row],[Nº DI]]="","¿PROCEDENCIA?",VLOOKUP(REGISTRO_HUESPED[[#This Row],[Nº DI]],CLIENTES!A:F,4,FALSE))</f>
        <v>¿PROCEDENCIA?</v>
      </c>
      <c r="G131" s="98"/>
      <c r="H131" s="100"/>
      <c r="I131" s="8"/>
      <c r="J131" s="90"/>
      <c r="L131" s="98"/>
      <c r="M131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2" spans="3:15" ht="18.75" x14ac:dyDescent="0.3">
      <c r="C132" s="92" t="str">
        <f>IF(REGISTRO_HUESPED[[#This Row],[Nº DI]]="","¿DNI?",VLOOKUP(REGISTRO_HUESPED[[#This Row],[Nº DI]],CLIENTE[],2,FALSE))</f>
        <v>¿DNI?</v>
      </c>
      <c r="D132" s="92" t="str">
        <f>IF(REGISTRO_HUESPED[[#This Row],[Nº DI]]="","¿DNI?",VLOOKUP(REGISTRO_HUESPED[[#This Row],[Nº DI]],CLIENTE[],3,FALSE))</f>
        <v>¿DNI?</v>
      </c>
      <c r="E132" s="92" t="str">
        <f>IF(REGISTRO_HUESPED[[#This Row],[Nº DI]]="","¿PROCEDENCIA?",VLOOKUP(REGISTRO_HUESPED[[#This Row],[Nº DI]],CLIENTES!A:F,4,FALSE))</f>
        <v>¿PROCEDENCIA?</v>
      </c>
      <c r="G132" s="98"/>
      <c r="H132" s="100"/>
      <c r="I132" s="8"/>
      <c r="J132" s="90"/>
      <c r="L132" s="98"/>
      <c r="M132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3" spans="3:15" ht="18.75" x14ac:dyDescent="0.3">
      <c r="C133" s="92" t="str">
        <f>IF(REGISTRO_HUESPED[[#This Row],[Nº DI]]="","¿DNI?",VLOOKUP(REGISTRO_HUESPED[[#This Row],[Nº DI]],CLIENTE[],2,FALSE))</f>
        <v>¿DNI?</v>
      </c>
      <c r="D133" s="92" t="str">
        <f>IF(REGISTRO_HUESPED[[#This Row],[Nº DI]]="","¿DNI?",VLOOKUP(REGISTRO_HUESPED[[#This Row],[Nº DI]],CLIENTE[],3,FALSE))</f>
        <v>¿DNI?</v>
      </c>
      <c r="E133" s="92" t="str">
        <f>IF(REGISTRO_HUESPED[[#This Row],[Nº DI]]="","¿PROCEDENCIA?",VLOOKUP(REGISTRO_HUESPED[[#This Row],[Nº DI]],CLIENTES!A:F,4,FALSE))</f>
        <v>¿PROCEDENCIA?</v>
      </c>
      <c r="G133" s="98"/>
      <c r="H133" s="100"/>
      <c r="I133" s="8"/>
      <c r="J133" s="90"/>
      <c r="L133" s="98"/>
      <c r="M133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4" spans="3:15" ht="18.75" x14ac:dyDescent="0.3">
      <c r="C134" s="92" t="str">
        <f>IF(REGISTRO_HUESPED[[#This Row],[Nº DI]]="","¿DNI?",VLOOKUP(REGISTRO_HUESPED[[#This Row],[Nº DI]],CLIENTE[],2,FALSE))</f>
        <v>¿DNI?</v>
      </c>
      <c r="D134" s="92" t="str">
        <f>IF(REGISTRO_HUESPED[[#This Row],[Nº DI]]="","¿DNI?",VLOOKUP(REGISTRO_HUESPED[[#This Row],[Nº DI]],CLIENTE[],3,FALSE))</f>
        <v>¿DNI?</v>
      </c>
      <c r="E134" s="92" t="str">
        <f>IF(REGISTRO_HUESPED[[#This Row],[Nº DI]]="","¿PROCEDENCIA?",VLOOKUP(REGISTRO_HUESPED[[#This Row],[Nº DI]],CLIENTES!A:F,4,FALSE))</f>
        <v>¿PROCEDENCIA?</v>
      </c>
      <c r="G134" s="98"/>
      <c r="H134" s="100"/>
      <c r="I134" s="8"/>
      <c r="J134" s="90"/>
      <c r="L134" s="98"/>
      <c r="M134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5" spans="3:15" ht="18.75" x14ac:dyDescent="0.3">
      <c r="C135" s="92" t="str">
        <f>IF(REGISTRO_HUESPED[[#This Row],[Nº DI]]="","¿DNI?",VLOOKUP(REGISTRO_HUESPED[[#This Row],[Nº DI]],CLIENTE[],2,FALSE))</f>
        <v>¿DNI?</v>
      </c>
      <c r="D135" s="92" t="str">
        <f>IF(REGISTRO_HUESPED[[#This Row],[Nº DI]]="","¿DNI?",VLOOKUP(REGISTRO_HUESPED[[#This Row],[Nº DI]],CLIENTE[],3,FALSE))</f>
        <v>¿DNI?</v>
      </c>
      <c r="E135" s="92" t="str">
        <f>IF(REGISTRO_HUESPED[[#This Row],[Nº DI]]="","¿PROCEDENCIA?",VLOOKUP(REGISTRO_HUESPED[[#This Row],[Nº DI]],CLIENTES!A:F,4,FALSE))</f>
        <v>¿PROCEDENCIA?</v>
      </c>
      <c r="G135" s="98"/>
      <c r="H135" s="100"/>
      <c r="I135" s="8"/>
      <c r="J135" s="90"/>
      <c r="L135" s="98"/>
      <c r="M135" s="102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6" spans="3:15" ht="18.75" x14ac:dyDescent="0.3">
      <c r="C136" s="92" t="str">
        <f>IF(REGISTRO_HUESPED[[#This Row],[Nº DI]]="","¿DNI?",VLOOKUP(REGISTRO_HUESPED[[#This Row],[Nº DI]],CLIENTE[],2,FALSE))</f>
        <v>¿DNI?</v>
      </c>
      <c r="D136" s="92" t="str">
        <f>IF(REGISTRO_HUESPED[[#This Row],[Nº DI]]="","¿DNI?",VLOOKUP(REGISTRO_HUESPED[[#This Row],[Nº DI]],CLIENTE[],3,FALSE))</f>
        <v>¿DNI?</v>
      </c>
      <c r="E136" s="92" t="str">
        <f>IF(REGISTRO_HUESPED[[#This Row],[Nº DI]]="","¿PROCEDENCIA?",VLOOKUP(REGISTRO_HUESPED[[#This Row],[Nº DI]],CLIENTES!A:F,4,FALSE))</f>
        <v>¿PROCEDENCIA?</v>
      </c>
      <c r="H136" s="100"/>
      <c r="J136" s="90"/>
      <c r="M13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7" spans="3:15" ht="18.75" x14ac:dyDescent="0.3">
      <c r="C137" s="92" t="str">
        <f>IF(REGISTRO_HUESPED[[#This Row],[Nº DI]]="","¿DNI?",VLOOKUP(REGISTRO_HUESPED[[#This Row],[Nº DI]],CLIENTE[],2,FALSE))</f>
        <v>¿DNI?</v>
      </c>
      <c r="D137" s="92" t="str">
        <f>IF(REGISTRO_HUESPED[[#This Row],[Nº DI]]="","¿DNI?",VLOOKUP(REGISTRO_HUESPED[[#This Row],[Nº DI]],CLIENTE[],3,FALSE))</f>
        <v>¿DNI?</v>
      </c>
      <c r="E137" s="92" t="str">
        <f>IF(REGISTRO_HUESPED[[#This Row],[Nº DI]]="","¿PROCEDENCIA?",VLOOKUP(REGISTRO_HUESPED[[#This Row],[Nº DI]],CLIENTES!A:F,4,FALSE))</f>
        <v>¿PROCEDENCIA?</v>
      </c>
      <c r="H137" s="100"/>
      <c r="J137" s="90"/>
      <c r="M13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8" spans="3:15" ht="18.75" x14ac:dyDescent="0.3">
      <c r="C138" s="92" t="str">
        <f>IF(REGISTRO_HUESPED[[#This Row],[Nº DI]]="","¿DNI?",VLOOKUP(REGISTRO_HUESPED[[#This Row],[Nº DI]],CLIENTE[],2,FALSE))</f>
        <v>¿DNI?</v>
      </c>
      <c r="D138" s="92" t="str">
        <f>IF(REGISTRO_HUESPED[[#This Row],[Nº DI]]="","¿DNI?",VLOOKUP(REGISTRO_HUESPED[[#This Row],[Nº DI]],CLIENTE[],3,FALSE))</f>
        <v>¿DNI?</v>
      </c>
      <c r="E138" s="92" t="str">
        <f>IF(REGISTRO_HUESPED[[#This Row],[Nº DI]]="","¿PROCEDENCIA?",VLOOKUP(REGISTRO_HUESPED[[#This Row],[Nº DI]],CLIENTES!A:F,4,FALSE))</f>
        <v>¿PROCEDENCIA?</v>
      </c>
      <c r="H138" s="100"/>
      <c r="J138" s="90"/>
      <c r="M13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9" spans="3:15" ht="18.75" x14ac:dyDescent="0.3">
      <c r="C139" s="92" t="str">
        <f>IF(REGISTRO_HUESPED[[#This Row],[Nº DI]]="","¿DNI?",VLOOKUP(REGISTRO_HUESPED[[#This Row],[Nº DI]],CLIENTE[],2,FALSE))</f>
        <v>¿DNI?</v>
      </c>
      <c r="D139" s="92" t="str">
        <f>IF(REGISTRO_HUESPED[[#This Row],[Nº DI]]="","¿DNI?",VLOOKUP(REGISTRO_HUESPED[[#This Row],[Nº DI]],CLIENTE[],3,FALSE))</f>
        <v>¿DNI?</v>
      </c>
      <c r="E139" s="92" t="str">
        <f>IF(REGISTRO_HUESPED[[#This Row],[Nº DI]]="","¿PROCEDENCIA?",VLOOKUP(REGISTRO_HUESPED[[#This Row],[Nº DI]],CLIENTES!A:F,4,FALSE))</f>
        <v>¿PROCEDENCIA?</v>
      </c>
      <c r="H139" s="100"/>
      <c r="J139" s="90"/>
      <c r="M13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0" spans="3:15" ht="18.75" x14ac:dyDescent="0.3">
      <c r="C140" s="92" t="str">
        <f>IF(REGISTRO_HUESPED[[#This Row],[Nº DI]]="","¿DNI?",VLOOKUP(REGISTRO_HUESPED[[#This Row],[Nº DI]],CLIENTE[],2,FALSE))</f>
        <v>¿DNI?</v>
      </c>
      <c r="D140" s="92" t="str">
        <f>IF(REGISTRO_HUESPED[[#This Row],[Nº DI]]="","¿DNI?",VLOOKUP(REGISTRO_HUESPED[[#This Row],[Nº DI]],CLIENTE[],3,FALSE))</f>
        <v>¿DNI?</v>
      </c>
      <c r="E140" s="92" t="str">
        <f>IF(REGISTRO_HUESPED[[#This Row],[Nº DI]]="","¿PROCEDENCIA?",VLOOKUP(REGISTRO_HUESPED[[#This Row],[Nº DI]],CLIENTES!A:F,4,FALSE))</f>
        <v>¿PROCEDENCIA?</v>
      </c>
      <c r="H140" s="100"/>
      <c r="J140" s="90"/>
      <c r="M14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1" spans="3:15" ht="18.75" x14ac:dyDescent="0.3">
      <c r="C141" s="92" t="str">
        <f>IF(REGISTRO_HUESPED[[#This Row],[Nº DI]]="","¿DNI?",VLOOKUP(REGISTRO_HUESPED[[#This Row],[Nº DI]],CLIENTE[],2,FALSE))</f>
        <v>¿DNI?</v>
      </c>
      <c r="D141" s="92" t="str">
        <f>IF(REGISTRO_HUESPED[[#This Row],[Nº DI]]="","¿DNI?",VLOOKUP(REGISTRO_HUESPED[[#This Row],[Nº DI]],CLIENTE[],3,FALSE))</f>
        <v>¿DNI?</v>
      </c>
      <c r="E141" s="92" t="str">
        <f>IF(REGISTRO_HUESPED[[#This Row],[Nº DI]]="","¿PROCEDENCIA?",VLOOKUP(REGISTRO_HUESPED[[#This Row],[Nº DI]],CLIENTES!A:F,4,FALSE))</f>
        <v>¿PROCEDENCIA?</v>
      </c>
      <c r="H141" s="100"/>
      <c r="J141" s="90"/>
      <c r="M14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2" spans="3:15" ht="18.75" x14ac:dyDescent="0.3">
      <c r="C142" s="92" t="str">
        <f>IF(REGISTRO_HUESPED[[#This Row],[Nº DI]]="","¿DNI?",VLOOKUP(REGISTRO_HUESPED[[#This Row],[Nº DI]],CLIENTE[],2,FALSE))</f>
        <v>¿DNI?</v>
      </c>
      <c r="D142" s="92" t="str">
        <f>IF(REGISTRO_HUESPED[[#This Row],[Nº DI]]="","¿DNI?",VLOOKUP(REGISTRO_HUESPED[[#This Row],[Nº DI]],CLIENTE[],3,FALSE))</f>
        <v>¿DNI?</v>
      </c>
      <c r="E142" s="92" t="str">
        <f>IF(REGISTRO_HUESPED[[#This Row],[Nº DI]]="","¿PROCEDENCIA?",VLOOKUP(REGISTRO_HUESPED[[#This Row],[Nº DI]],CLIENTES!A:F,4,FALSE))</f>
        <v>¿PROCEDENCIA?</v>
      </c>
      <c r="H142" s="100"/>
      <c r="J142" s="90"/>
      <c r="M14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3" spans="3:15" ht="18.75" x14ac:dyDescent="0.3">
      <c r="C143" s="92" t="str">
        <f>IF(REGISTRO_HUESPED[[#This Row],[Nº DI]]="","¿DNI?",VLOOKUP(REGISTRO_HUESPED[[#This Row],[Nº DI]],CLIENTE[],2,FALSE))</f>
        <v>¿DNI?</v>
      </c>
      <c r="D143" s="92" t="str">
        <f>IF(REGISTRO_HUESPED[[#This Row],[Nº DI]]="","¿DNI?",VLOOKUP(REGISTRO_HUESPED[[#This Row],[Nº DI]],CLIENTE[],3,FALSE))</f>
        <v>¿DNI?</v>
      </c>
      <c r="E143" s="92" t="str">
        <f>IF(REGISTRO_HUESPED[[#This Row],[Nº DI]]="","¿PROCEDENCIA?",VLOOKUP(REGISTRO_HUESPED[[#This Row],[Nº DI]],CLIENTES!A:F,4,FALSE))</f>
        <v>¿PROCEDENCIA?</v>
      </c>
      <c r="H143" s="100"/>
      <c r="J143" s="90"/>
      <c r="M14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4" spans="3:15" ht="18.75" x14ac:dyDescent="0.3">
      <c r="C144" s="92" t="str">
        <f>IF(REGISTRO_HUESPED[[#This Row],[Nº DI]]="","¿DNI?",VLOOKUP(REGISTRO_HUESPED[[#This Row],[Nº DI]],CLIENTE[],2,FALSE))</f>
        <v>¿DNI?</v>
      </c>
      <c r="D144" s="92" t="str">
        <f>IF(REGISTRO_HUESPED[[#This Row],[Nº DI]]="","¿DNI?",VLOOKUP(REGISTRO_HUESPED[[#This Row],[Nº DI]],CLIENTE[],3,FALSE))</f>
        <v>¿DNI?</v>
      </c>
      <c r="E144" s="92" t="str">
        <f>IF(REGISTRO_HUESPED[[#This Row],[Nº DI]]="","¿PROCEDENCIA?",VLOOKUP(REGISTRO_HUESPED[[#This Row],[Nº DI]],CLIENTES!A:F,4,FALSE))</f>
        <v>¿PROCEDENCIA?</v>
      </c>
      <c r="H144" s="100"/>
      <c r="J144" s="90"/>
      <c r="M14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5" spans="3:15" ht="18.75" x14ac:dyDescent="0.3">
      <c r="C145" s="92" t="str">
        <f>IF(REGISTRO_HUESPED[[#This Row],[Nº DI]]="","¿DNI?",VLOOKUP(REGISTRO_HUESPED[[#This Row],[Nº DI]],CLIENTE[],2,FALSE))</f>
        <v>¿DNI?</v>
      </c>
      <c r="D145" s="92" t="str">
        <f>IF(REGISTRO_HUESPED[[#This Row],[Nº DI]]="","¿DNI?",VLOOKUP(REGISTRO_HUESPED[[#This Row],[Nº DI]],CLIENTE[],3,FALSE))</f>
        <v>¿DNI?</v>
      </c>
      <c r="E145" s="92" t="str">
        <f>IF(REGISTRO_HUESPED[[#This Row],[Nº DI]]="","¿PROCEDENCIA?",VLOOKUP(REGISTRO_HUESPED[[#This Row],[Nº DI]],CLIENTES!A:F,4,FALSE))</f>
        <v>¿PROCEDENCIA?</v>
      </c>
      <c r="H145" s="100"/>
      <c r="J145" s="90"/>
      <c r="M14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6" spans="3:15" ht="18.75" x14ac:dyDescent="0.3">
      <c r="C146" s="92" t="str">
        <f>IF(REGISTRO_HUESPED[[#This Row],[Nº DI]]="","¿DNI?",VLOOKUP(REGISTRO_HUESPED[[#This Row],[Nº DI]],CLIENTE[],2,FALSE))</f>
        <v>¿DNI?</v>
      </c>
      <c r="D146" s="92" t="str">
        <f>IF(REGISTRO_HUESPED[[#This Row],[Nº DI]]="","¿DNI?",VLOOKUP(REGISTRO_HUESPED[[#This Row],[Nº DI]],CLIENTE[],3,FALSE))</f>
        <v>¿DNI?</v>
      </c>
      <c r="E146" s="92" t="str">
        <f>IF(REGISTRO_HUESPED[[#This Row],[Nº DI]]="","¿PROCEDENCIA?",VLOOKUP(REGISTRO_HUESPED[[#This Row],[Nº DI]],CLIENTES!A:F,4,FALSE))</f>
        <v>¿PROCEDENCIA?</v>
      </c>
      <c r="H146" s="100"/>
      <c r="J146" s="90"/>
      <c r="M14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7" spans="3:15" ht="18.75" x14ac:dyDescent="0.3">
      <c r="C147" s="92" t="str">
        <f>IF(REGISTRO_HUESPED[[#This Row],[Nº DI]]="","¿DNI?",VLOOKUP(REGISTRO_HUESPED[[#This Row],[Nº DI]],CLIENTE[],2,FALSE))</f>
        <v>¿DNI?</v>
      </c>
      <c r="D147" s="92" t="str">
        <f>IF(REGISTRO_HUESPED[[#This Row],[Nº DI]]="","¿DNI?",VLOOKUP(REGISTRO_HUESPED[[#This Row],[Nº DI]],CLIENTE[],3,FALSE))</f>
        <v>¿DNI?</v>
      </c>
      <c r="E147" s="92" t="str">
        <f>IF(REGISTRO_HUESPED[[#This Row],[Nº DI]]="","¿PROCEDENCIA?",VLOOKUP(REGISTRO_HUESPED[[#This Row],[Nº DI]],CLIENTES!A:F,4,FALSE))</f>
        <v>¿PROCEDENCIA?</v>
      </c>
      <c r="H147" s="100"/>
      <c r="J147" s="90"/>
      <c r="M14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8" spans="3:15" ht="18.75" x14ac:dyDescent="0.3">
      <c r="C148" s="92" t="str">
        <f>IF(REGISTRO_HUESPED[[#This Row],[Nº DI]]="","¿DNI?",VLOOKUP(REGISTRO_HUESPED[[#This Row],[Nº DI]],CLIENTE[],2,FALSE))</f>
        <v>¿DNI?</v>
      </c>
      <c r="D148" s="92" t="str">
        <f>IF(REGISTRO_HUESPED[[#This Row],[Nº DI]]="","¿DNI?",VLOOKUP(REGISTRO_HUESPED[[#This Row],[Nº DI]],CLIENTE[],3,FALSE))</f>
        <v>¿DNI?</v>
      </c>
      <c r="E148" s="92" t="str">
        <f>IF(REGISTRO_HUESPED[[#This Row],[Nº DI]]="","¿PROCEDENCIA?",VLOOKUP(REGISTRO_HUESPED[[#This Row],[Nº DI]],CLIENTES!A:F,4,FALSE))</f>
        <v>¿PROCEDENCIA?</v>
      </c>
      <c r="H148" s="100"/>
      <c r="J148" s="90"/>
      <c r="M14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9" spans="3:15" ht="18.75" x14ac:dyDescent="0.3">
      <c r="C149" s="92" t="str">
        <f>IF(REGISTRO_HUESPED[[#This Row],[Nº DI]]="","¿DNI?",VLOOKUP(REGISTRO_HUESPED[[#This Row],[Nº DI]],CLIENTE[],2,FALSE))</f>
        <v>¿DNI?</v>
      </c>
      <c r="D149" s="92" t="str">
        <f>IF(REGISTRO_HUESPED[[#This Row],[Nº DI]]="","¿DNI?",VLOOKUP(REGISTRO_HUESPED[[#This Row],[Nº DI]],CLIENTE[],3,FALSE))</f>
        <v>¿DNI?</v>
      </c>
      <c r="E149" s="92" t="str">
        <f>IF(REGISTRO_HUESPED[[#This Row],[Nº DI]]="","¿PROCEDENCIA?",VLOOKUP(REGISTRO_HUESPED[[#This Row],[Nº DI]],CLIENTES!A:F,4,FALSE))</f>
        <v>¿PROCEDENCIA?</v>
      </c>
      <c r="H149" s="100"/>
      <c r="J149" s="90"/>
      <c r="M14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0" spans="3:15" ht="18.75" x14ac:dyDescent="0.3">
      <c r="C150" s="92" t="str">
        <f>IF(REGISTRO_HUESPED[[#This Row],[Nº DI]]="","¿DNI?",VLOOKUP(REGISTRO_HUESPED[[#This Row],[Nº DI]],CLIENTE[],2,FALSE))</f>
        <v>¿DNI?</v>
      </c>
      <c r="D150" s="92" t="str">
        <f>IF(REGISTRO_HUESPED[[#This Row],[Nº DI]]="","¿DNI?",VLOOKUP(REGISTRO_HUESPED[[#This Row],[Nº DI]],CLIENTE[],3,FALSE))</f>
        <v>¿DNI?</v>
      </c>
      <c r="E150" s="92" t="str">
        <f>IF(REGISTRO_HUESPED[[#This Row],[Nº DI]]="","¿PROCEDENCIA?",VLOOKUP(REGISTRO_HUESPED[[#This Row],[Nº DI]],CLIENTES!A:F,4,FALSE))</f>
        <v>¿PROCEDENCIA?</v>
      </c>
      <c r="H150" s="100"/>
      <c r="J150" s="90"/>
      <c r="M15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1" spans="3:15" ht="18.75" x14ac:dyDescent="0.3">
      <c r="C151" s="92" t="str">
        <f>IF(REGISTRO_HUESPED[[#This Row],[Nº DI]]="","¿DNI?",VLOOKUP(REGISTRO_HUESPED[[#This Row],[Nº DI]],CLIENTE[],2,FALSE))</f>
        <v>¿DNI?</v>
      </c>
      <c r="D151" s="92" t="str">
        <f>IF(REGISTRO_HUESPED[[#This Row],[Nº DI]]="","¿DNI?",VLOOKUP(REGISTRO_HUESPED[[#This Row],[Nº DI]],CLIENTE[],3,FALSE))</f>
        <v>¿DNI?</v>
      </c>
      <c r="E151" s="92" t="str">
        <f>IF(REGISTRO_HUESPED[[#This Row],[Nº DI]]="","¿PROCEDENCIA?",VLOOKUP(REGISTRO_HUESPED[[#This Row],[Nº DI]],CLIENTES!A:F,4,FALSE))</f>
        <v>¿PROCEDENCIA?</v>
      </c>
      <c r="H151" s="100"/>
      <c r="J151" s="90"/>
      <c r="M15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2" spans="3:15" ht="18.75" x14ac:dyDescent="0.3">
      <c r="C152" s="92" t="str">
        <f>IF(REGISTRO_HUESPED[[#This Row],[Nº DI]]="","¿DNI?",VLOOKUP(REGISTRO_HUESPED[[#This Row],[Nº DI]],CLIENTE[],2,FALSE))</f>
        <v>¿DNI?</v>
      </c>
      <c r="D152" s="92" t="str">
        <f>IF(REGISTRO_HUESPED[[#This Row],[Nº DI]]="","¿DNI?",VLOOKUP(REGISTRO_HUESPED[[#This Row],[Nº DI]],CLIENTE[],3,FALSE))</f>
        <v>¿DNI?</v>
      </c>
      <c r="E152" s="92" t="str">
        <f>IF(REGISTRO_HUESPED[[#This Row],[Nº DI]]="","¿PROCEDENCIA?",VLOOKUP(REGISTRO_HUESPED[[#This Row],[Nº DI]],CLIENTES!A:F,4,FALSE))</f>
        <v>¿PROCEDENCIA?</v>
      </c>
      <c r="H152" s="100"/>
      <c r="J152" s="90"/>
      <c r="M15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3" spans="3:15" ht="18.75" x14ac:dyDescent="0.3">
      <c r="C153" s="92" t="str">
        <f>IF(REGISTRO_HUESPED[[#This Row],[Nº DI]]="","¿DNI?",VLOOKUP(REGISTRO_HUESPED[[#This Row],[Nº DI]],CLIENTE[],2,FALSE))</f>
        <v>¿DNI?</v>
      </c>
      <c r="D153" s="92" t="str">
        <f>IF(REGISTRO_HUESPED[[#This Row],[Nº DI]]="","¿DNI?",VLOOKUP(REGISTRO_HUESPED[[#This Row],[Nº DI]],CLIENTE[],3,FALSE))</f>
        <v>¿DNI?</v>
      </c>
      <c r="E153" s="92" t="str">
        <f>IF(REGISTRO_HUESPED[[#This Row],[Nº DI]]="","¿PROCEDENCIA?",VLOOKUP(REGISTRO_HUESPED[[#This Row],[Nº DI]],CLIENTES!A:F,4,FALSE))</f>
        <v>¿PROCEDENCIA?</v>
      </c>
      <c r="H153" s="100"/>
      <c r="J153" s="90"/>
      <c r="M15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4" spans="3:15" ht="18.75" x14ac:dyDescent="0.3">
      <c r="C154" s="92" t="str">
        <f>IF(REGISTRO_HUESPED[[#This Row],[Nº DI]]="","¿DNI?",VLOOKUP(REGISTRO_HUESPED[[#This Row],[Nº DI]],CLIENTE[],2,FALSE))</f>
        <v>¿DNI?</v>
      </c>
      <c r="D154" s="92" t="str">
        <f>IF(REGISTRO_HUESPED[[#This Row],[Nº DI]]="","¿DNI?",VLOOKUP(REGISTRO_HUESPED[[#This Row],[Nº DI]],CLIENTE[],3,FALSE))</f>
        <v>¿DNI?</v>
      </c>
      <c r="E154" s="92" t="str">
        <f>IF(REGISTRO_HUESPED[[#This Row],[Nº DI]]="","¿PROCEDENCIA?",VLOOKUP(REGISTRO_HUESPED[[#This Row],[Nº DI]],CLIENTES!A:F,4,FALSE))</f>
        <v>¿PROCEDENCIA?</v>
      </c>
      <c r="H154" s="100"/>
      <c r="J154" s="90"/>
      <c r="M15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5" spans="3:15" ht="18.75" x14ac:dyDescent="0.3">
      <c r="C155" s="92" t="str">
        <f>IF(REGISTRO_HUESPED[[#This Row],[Nº DI]]="","¿DNI?",VLOOKUP(REGISTRO_HUESPED[[#This Row],[Nº DI]],CLIENTE[],2,FALSE))</f>
        <v>¿DNI?</v>
      </c>
      <c r="D155" s="92" t="str">
        <f>IF(REGISTRO_HUESPED[[#This Row],[Nº DI]]="","¿DNI?",VLOOKUP(REGISTRO_HUESPED[[#This Row],[Nº DI]],CLIENTE[],3,FALSE))</f>
        <v>¿DNI?</v>
      </c>
      <c r="E155" s="92" t="str">
        <f>IF(REGISTRO_HUESPED[[#This Row],[Nº DI]]="","¿PROCEDENCIA?",VLOOKUP(REGISTRO_HUESPED[[#This Row],[Nº DI]],CLIENTES!A:F,4,FALSE))</f>
        <v>¿PROCEDENCIA?</v>
      </c>
      <c r="H155" s="100"/>
      <c r="J155" s="90"/>
      <c r="M15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6" spans="3:15" ht="18.75" x14ac:dyDescent="0.3">
      <c r="C156" s="92" t="str">
        <f>IF(REGISTRO_HUESPED[[#This Row],[Nº DI]]="","¿DNI?",VLOOKUP(REGISTRO_HUESPED[[#This Row],[Nº DI]],CLIENTE[],2,FALSE))</f>
        <v>¿DNI?</v>
      </c>
      <c r="D156" s="92" t="str">
        <f>IF(REGISTRO_HUESPED[[#This Row],[Nº DI]]="","¿DNI?",VLOOKUP(REGISTRO_HUESPED[[#This Row],[Nº DI]],CLIENTE[],3,FALSE))</f>
        <v>¿DNI?</v>
      </c>
      <c r="E156" s="92" t="str">
        <f>IF(REGISTRO_HUESPED[[#This Row],[Nº DI]]="","¿PROCEDENCIA?",VLOOKUP(REGISTRO_HUESPED[[#This Row],[Nº DI]],CLIENTES!A:F,4,FALSE))</f>
        <v>¿PROCEDENCIA?</v>
      </c>
      <c r="H156" s="100"/>
      <c r="J156" s="90"/>
      <c r="M15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7" spans="3:15" ht="18.75" x14ac:dyDescent="0.3">
      <c r="C157" s="92" t="str">
        <f>IF(REGISTRO_HUESPED[[#This Row],[Nº DI]]="","¿DNI?",VLOOKUP(REGISTRO_HUESPED[[#This Row],[Nº DI]],CLIENTE[],2,FALSE))</f>
        <v>¿DNI?</v>
      </c>
      <c r="D157" s="92" t="str">
        <f>IF(REGISTRO_HUESPED[[#This Row],[Nº DI]]="","¿DNI?",VLOOKUP(REGISTRO_HUESPED[[#This Row],[Nº DI]],CLIENTE[],3,FALSE))</f>
        <v>¿DNI?</v>
      </c>
      <c r="E157" s="92" t="str">
        <f>IF(REGISTRO_HUESPED[[#This Row],[Nº DI]]="","¿PROCEDENCIA?",VLOOKUP(REGISTRO_HUESPED[[#This Row],[Nº DI]],CLIENTES!A:F,4,FALSE))</f>
        <v>¿PROCEDENCIA?</v>
      </c>
      <c r="H157" s="100"/>
      <c r="J157" s="90"/>
      <c r="M15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8" spans="3:15" ht="18.75" x14ac:dyDescent="0.3">
      <c r="C158" s="92" t="str">
        <f>IF(REGISTRO_HUESPED[[#This Row],[Nº DI]]="","¿DNI?",VLOOKUP(REGISTRO_HUESPED[[#This Row],[Nº DI]],CLIENTE[],2,FALSE))</f>
        <v>¿DNI?</v>
      </c>
      <c r="D158" s="92" t="str">
        <f>IF(REGISTRO_HUESPED[[#This Row],[Nº DI]]="","¿DNI?",VLOOKUP(REGISTRO_HUESPED[[#This Row],[Nº DI]],CLIENTE[],3,FALSE))</f>
        <v>¿DNI?</v>
      </c>
      <c r="E158" s="92" t="str">
        <f>IF(REGISTRO_HUESPED[[#This Row],[Nº DI]]="","¿PROCEDENCIA?",VLOOKUP(REGISTRO_HUESPED[[#This Row],[Nº DI]],CLIENTES!A:F,4,FALSE))</f>
        <v>¿PROCEDENCIA?</v>
      </c>
      <c r="H158" s="100"/>
      <c r="J158" s="90"/>
      <c r="M15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9" spans="3:15" ht="18.75" x14ac:dyDescent="0.3">
      <c r="C159" s="92" t="str">
        <f>IF(REGISTRO_HUESPED[[#This Row],[Nº DI]]="","¿DNI?",VLOOKUP(REGISTRO_HUESPED[[#This Row],[Nº DI]],CLIENTE[],2,FALSE))</f>
        <v>¿DNI?</v>
      </c>
      <c r="D159" s="92" t="str">
        <f>IF(REGISTRO_HUESPED[[#This Row],[Nº DI]]="","¿DNI?",VLOOKUP(REGISTRO_HUESPED[[#This Row],[Nº DI]],CLIENTE[],3,FALSE))</f>
        <v>¿DNI?</v>
      </c>
      <c r="E159" s="92" t="str">
        <f>IF(REGISTRO_HUESPED[[#This Row],[Nº DI]]="","¿PROCEDENCIA?",VLOOKUP(REGISTRO_HUESPED[[#This Row],[Nº DI]],CLIENTES!A:F,4,FALSE))</f>
        <v>¿PROCEDENCIA?</v>
      </c>
      <c r="H159" s="100"/>
      <c r="J159" s="90"/>
      <c r="M15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0" spans="3:15" ht="18.75" x14ac:dyDescent="0.3">
      <c r="C160" s="92" t="str">
        <f>IF(REGISTRO_HUESPED[[#This Row],[Nº DI]]="","¿DNI?",VLOOKUP(REGISTRO_HUESPED[[#This Row],[Nº DI]],CLIENTE[],2,FALSE))</f>
        <v>¿DNI?</v>
      </c>
      <c r="D160" s="92" t="str">
        <f>IF(REGISTRO_HUESPED[[#This Row],[Nº DI]]="","¿DNI?",VLOOKUP(REGISTRO_HUESPED[[#This Row],[Nº DI]],CLIENTE[],3,FALSE))</f>
        <v>¿DNI?</v>
      </c>
      <c r="E160" s="92" t="str">
        <f>IF(REGISTRO_HUESPED[[#This Row],[Nº DI]]="","¿PROCEDENCIA?",VLOOKUP(REGISTRO_HUESPED[[#This Row],[Nº DI]],CLIENTES!A:F,4,FALSE))</f>
        <v>¿PROCEDENCIA?</v>
      </c>
      <c r="H160" s="100"/>
      <c r="J160" s="90"/>
      <c r="M16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1" spans="3:15" ht="18.75" x14ac:dyDescent="0.3">
      <c r="C161" s="92" t="str">
        <f>IF(REGISTRO_HUESPED[[#This Row],[Nº DI]]="","¿DNI?",VLOOKUP(REGISTRO_HUESPED[[#This Row],[Nº DI]],CLIENTE[],2,FALSE))</f>
        <v>¿DNI?</v>
      </c>
      <c r="D161" s="92" t="str">
        <f>IF(REGISTRO_HUESPED[[#This Row],[Nº DI]]="","¿DNI?",VLOOKUP(REGISTRO_HUESPED[[#This Row],[Nº DI]],CLIENTE[],3,FALSE))</f>
        <v>¿DNI?</v>
      </c>
      <c r="E161" s="92" t="str">
        <f>IF(REGISTRO_HUESPED[[#This Row],[Nº DI]]="","¿PROCEDENCIA?",VLOOKUP(REGISTRO_HUESPED[[#This Row],[Nº DI]],CLIENTES!A:F,4,FALSE))</f>
        <v>¿PROCEDENCIA?</v>
      </c>
      <c r="H161" s="100"/>
      <c r="J161" s="90"/>
      <c r="M16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2" spans="3:15" ht="18.75" x14ac:dyDescent="0.3">
      <c r="C162" s="92" t="str">
        <f>IF(REGISTRO_HUESPED[[#This Row],[Nº DI]]="","¿DNI?",VLOOKUP(REGISTRO_HUESPED[[#This Row],[Nº DI]],CLIENTE[],2,FALSE))</f>
        <v>¿DNI?</v>
      </c>
      <c r="D162" s="92" t="str">
        <f>IF(REGISTRO_HUESPED[[#This Row],[Nº DI]]="","¿DNI?",VLOOKUP(REGISTRO_HUESPED[[#This Row],[Nº DI]],CLIENTE[],3,FALSE))</f>
        <v>¿DNI?</v>
      </c>
      <c r="E162" s="92" t="str">
        <f>IF(REGISTRO_HUESPED[[#This Row],[Nº DI]]="","¿PROCEDENCIA?",VLOOKUP(REGISTRO_HUESPED[[#This Row],[Nº DI]],CLIENTES!A:F,4,FALSE))</f>
        <v>¿PROCEDENCIA?</v>
      </c>
      <c r="H162" s="100"/>
      <c r="J162" s="90"/>
      <c r="M16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3" spans="3:15" ht="18.75" x14ac:dyDescent="0.3">
      <c r="C163" s="92" t="str">
        <f>IF(REGISTRO_HUESPED[[#This Row],[Nº DI]]="","¿DNI?",VLOOKUP(REGISTRO_HUESPED[[#This Row],[Nº DI]],CLIENTE[],2,FALSE))</f>
        <v>¿DNI?</v>
      </c>
      <c r="D163" s="92" t="str">
        <f>IF(REGISTRO_HUESPED[[#This Row],[Nº DI]]="","¿DNI?",VLOOKUP(REGISTRO_HUESPED[[#This Row],[Nº DI]],CLIENTE[],3,FALSE))</f>
        <v>¿DNI?</v>
      </c>
      <c r="E163" s="92" t="str">
        <f>IF(REGISTRO_HUESPED[[#This Row],[Nº DI]]="","¿PROCEDENCIA?",VLOOKUP(REGISTRO_HUESPED[[#This Row],[Nº DI]],CLIENTES!A:F,4,FALSE))</f>
        <v>¿PROCEDENCIA?</v>
      </c>
      <c r="H163" s="100"/>
      <c r="J163" s="90"/>
      <c r="M16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4" spans="3:15" ht="18.75" x14ac:dyDescent="0.3">
      <c r="C164" s="92" t="str">
        <f>IF(REGISTRO_HUESPED[[#This Row],[Nº DI]]="","¿DNI?",VLOOKUP(REGISTRO_HUESPED[[#This Row],[Nº DI]],CLIENTE[],2,FALSE))</f>
        <v>¿DNI?</v>
      </c>
      <c r="D164" s="92" t="str">
        <f>IF(REGISTRO_HUESPED[[#This Row],[Nº DI]]="","¿DNI?",VLOOKUP(REGISTRO_HUESPED[[#This Row],[Nº DI]],CLIENTE[],3,FALSE))</f>
        <v>¿DNI?</v>
      </c>
      <c r="E164" s="92" t="str">
        <f>IF(REGISTRO_HUESPED[[#This Row],[Nº DI]]="","¿PROCEDENCIA?",VLOOKUP(REGISTRO_HUESPED[[#This Row],[Nº DI]],CLIENTES!A:F,4,FALSE))</f>
        <v>¿PROCEDENCIA?</v>
      </c>
      <c r="H164" s="100"/>
      <c r="J164" s="90"/>
      <c r="M16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5" spans="3:15" ht="18.75" x14ac:dyDescent="0.3">
      <c r="C165" s="92" t="str">
        <f>IF(REGISTRO_HUESPED[[#This Row],[Nº DI]]="","¿DNI?",VLOOKUP(REGISTRO_HUESPED[[#This Row],[Nº DI]],CLIENTE[],2,FALSE))</f>
        <v>¿DNI?</v>
      </c>
      <c r="D165" s="92" t="str">
        <f>IF(REGISTRO_HUESPED[[#This Row],[Nº DI]]="","¿DNI?",VLOOKUP(REGISTRO_HUESPED[[#This Row],[Nº DI]],CLIENTE[],3,FALSE))</f>
        <v>¿DNI?</v>
      </c>
      <c r="E165" s="92" t="str">
        <f>IF(REGISTRO_HUESPED[[#This Row],[Nº DI]]="","¿PROCEDENCIA?",VLOOKUP(REGISTRO_HUESPED[[#This Row],[Nº DI]],CLIENTES!A:F,4,FALSE))</f>
        <v>¿PROCEDENCIA?</v>
      </c>
      <c r="H165" s="100"/>
      <c r="J165" s="90"/>
      <c r="M16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6" spans="3:15" ht="18.75" x14ac:dyDescent="0.3">
      <c r="C166" s="92" t="str">
        <f>IF(REGISTRO_HUESPED[[#This Row],[Nº DI]]="","¿DNI?",VLOOKUP(REGISTRO_HUESPED[[#This Row],[Nº DI]],CLIENTE[],2,FALSE))</f>
        <v>¿DNI?</v>
      </c>
      <c r="D166" s="92" t="str">
        <f>IF(REGISTRO_HUESPED[[#This Row],[Nº DI]]="","¿DNI?",VLOOKUP(REGISTRO_HUESPED[[#This Row],[Nº DI]],CLIENTE[],3,FALSE))</f>
        <v>¿DNI?</v>
      </c>
      <c r="E166" s="92" t="str">
        <f>IF(REGISTRO_HUESPED[[#This Row],[Nº DI]]="","¿PROCEDENCIA?",VLOOKUP(REGISTRO_HUESPED[[#This Row],[Nº DI]],CLIENTES!A:F,4,FALSE))</f>
        <v>¿PROCEDENCIA?</v>
      </c>
      <c r="H166" s="100"/>
      <c r="J166" s="90"/>
      <c r="M16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7" spans="3:15" ht="18.75" x14ac:dyDescent="0.3">
      <c r="C167" s="92" t="str">
        <f>IF(REGISTRO_HUESPED[[#This Row],[Nº DI]]="","¿DNI?",VLOOKUP(REGISTRO_HUESPED[[#This Row],[Nº DI]],CLIENTE[],2,FALSE))</f>
        <v>¿DNI?</v>
      </c>
      <c r="D167" s="92" t="str">
        <f>IF(REGISTRO_HUESPED[[#This Row],[Nº DI]]="","¿DNI?",VLOOKUP(REGISTRO_HUESPED[[#This Row],[Nº DI]],CLIENTE[],3,FALSE))</f>
        <v>¿DNI?</v>
      </c>
      <c r="E167" s="92" t="str">
        <f>IF(REGISTRO_HUESPED[[#This Row],[Nº DI]]="","¿PROCEDENCIA?",VLOOKUP(REGISTRO_HUESPED[[#This Row],[Nº DI]],CLIENTES!A:F,4,FALSE))</f>
        <v>¿PROCEDENCIA?</v>
      </c>
      <c r="H167" s="100"/>
      <c r="J167" s="90"/>
      <c r="M16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8" spans="3:15" ht="18.75" x14ac:dyDescent="0.3">
      <c r="C168" s="92" t="str">
        <f>IF(REGISTRO_HUESPED[[#This Row],[Nº DI]]="","¿DNI?",VLOOKUP(REGISTRO_HUESPED[[#This Row],[Nº DI]],CLIENTE[],2,FALSE))</f>
        <v>¿DNI?</v>
      </c>
      <c r="D168" s="92" t="str">
        <f>IF(REGISTRO_HUESPED[[#This Row],[Nº DI]]="","¿DNI?",VLOOKUP(REGISTRO_HUESPED[[#This Row],[Nº DI]],CLIENTE[],3,FALSE))</f>
        <v>¿DNI?</v>
      </c>
      <c r="E168" s="92" t="str">
        <f>IF(REGISTRO_HUESPED[[#This Row],[Nº DI]]="","¿PROCEDENCIA?",VLOOKUP(REGISTRO_HUESPED[[#This Row],[Nº DI]],CLIENTES!A:F,4,FALSE))</f>
        <v>¿PROCEDENCIA?</v>
      </c>
      <c r="H168" s="100"/>
      <c r="J168" s="90"/>
      <c r="M16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9" spans="3:15" ht="18.75" x14ac:dyDescent="0.3">
      <c r="C169" s="92" t="str">
        <f>IF(REGISTRO_HUESPED[[#This Row],[Nº DI]]="","¿DNI?",VLOOKUP(REGISTRO_HUESPED[[#This Row],[Nº DI]],CLIENTE[],2,FALSE))</f>
        <v>¿DNI?</v>
      </c>
      <c r="D169" s="92" t="str">
        <f>IF(REGISTRO_HUESPED[[#This Row],[Nº DI]]="","¿DNI?",VLOOKUP(REGISTRO_HUESPED[[#This Row],[Nº DI]],CLIENTE[],3,FALSE))</f>
        <v>¿DNI?</v>
      </c>
      <c r="E169" s="92" t="str">
        <f>IF(REGISTRO_HUESPED[[#This Row],[Nº DI]]="","¿PROCEDENCIA?",VLOOKUP(REGISTRO_HUESPED[[#This Row],[Nº DI]],CLIENTES!A:F,4,FALSE))</f>
        <v>¿PROCEDENCIA?</v>
      </c>
      <c r="H169" s="100"/>
      <c r="J169" s="90"/>
      <c r="M16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0" spans="3:15" ht="18.75" x14ac:dyDescent="0.3">
      <c r="C170" s="92" t="str">
        <f>IF(REGISTRO_HUESPED[[#This Row],[Nº DI]]="","¿DNI?",VLOOKUP(REGISTRO_HUESPED[[#This Row],[Nº DI]],CLIENTE[],2,FALSE))</f>
        <v>¿DNI?</v>
      </c>
      <c r="D170" s="92" t="str">
        <f>IF(REGISTRO_HUESPED[[#This Row],[Nº DI]]="","¿DNI?",VLOOKUP(REGISTRO_HUESPED[[#This Row],[Nº DI]],CLIENTE[],3,FALSE))</f>
        <v>¿DNI?</v>
      </c>
      <c r="E170" s="92" t="str">
        <f>IF(REGISTRO_HUESPED[[#This Row],[Nº DI]]="","¿PROCEDENCIA?",VLOOKUP(REGISTRO_HUESPED[[#This Row],[Nº DI]],CLIENTES!A:F,4,FALSE))</f>
        <v>¿PROCEDENCIA?</v>
      </c>
      <c r="H170" s="100"/>
      <c r="J170" s="90"/>
      <c r="M17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1" spans="3:15" ht="18.75" x14ac:dyDescent="0.3">
      <c r="C171" s="92" t="str">
        <f>IF(REGISTRO_HUESPED[[#This Row],[Nº DI]]="","¿DNI?",VLOOKUP(REGISTRO_HUESPED[[#This Row],[Nº DI]],CLIENTE[],2,FALSE))</f>
        <v>¿DNI?</v>
      </c>
      <c r="D171" s="92" t="str">
        <f>IF(REGISTRO_HUESPED[[#This Row],[Nº DI]]="","¿DNI?",VLOOKUP(REGISTRO_HUESPED[[#This Row],[Nº DI]],CLIENTE[],3,FALSE))</f>
        <v>¿DNI?</v>
      </c>
      <c r="E171" s="92" t="str">
        <f>IF(REGISTRO_HUESPED[[#This Row],[Nº DI]]="","¿PROCEDENCIA?",VLOOKUP(REGISTRO_HUESPED[[#This Row],[Nº DI]],CLIENTES!A:F,4,FALSE))</f>
        <v>¿PROCEDENCIA?</v>
      </c>
      <c r="H171" s="100"/>
      <c r="J171" s="90"/>
      <c r="M17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2" spans="3:15" ht="18.75" x14ac:dyDescent="0.3">
      <c r="C172" s="92" t="str">
        <f>IF(REGISTRO_HUESPED[[#This Row],[Nº DI]]="","¿DNI?",VLOOKUP(REGISTRO_HUESPED[[#This Row],[Nº DI]],CLIENTE[],2,FALSE))</f>
        <v>¿DNI?</v>
      </c>
      <c r="D172" s="92" t="str">
        <f>IF(REGISTRO_HUESPED[[#This Row],[Nº DI]]="","¿DNI?",VLOOKUP(REGISTRO_HUESPED[[#This Row],[Nº DI]],CLIENTE[],3,FALSE))</f>
        <v>¿DNI?</v>
      </c>
      <c r="E172" s="92" t="str">
        <f>IF(REGISTRO_HUESPED[[#This Row],[Nº DI]]="","¿PROCEDENCIA?",VLOOKUP(REGISTRO_HUESPED[[#This Row],[Nº DI]],CLIENTES!A:F,4,FALSE))</f>
        <v>¿PROCEDENCIA?</v>
      </c>
      <c r="H172" s="100"/>
      <c r="J172" s="90"/>
      <c r="M17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3" spans="3:15" ht="18.75" x14ac:dyDescent="0.3">
      <c r="C173" s="92" t="str">
        <f>IF(REGISTRO_HUESPED[[#This Row],[Nº DI]]="","¿DNI?",VLOOKUP(REGISTRO_HUESPED[[#This Row],[Nº DI]],CLIENTE[],2,FALSE))</f>
        <v>¿DNI?</v>
      </c>
      <c r="D173" s="92" t="str">
        <f>IF(REGISTRO_HUESPED[[#This Row],[Nº DI]]="","¿DNI?",VLOOKUP(REGISTRO_HUESPED[[#This Row],[Nº DI]],CLIENTE[],3,FALSE))</f>
        <v>¿DNI?</v>
      </c>
      <c r="E173" s="92" t="str">
        <f>IF(REGISTRO_HUESPED[[#This Row],[Nº DI]]="","¿PROCEDENCIA?",VLOOKUP(REGISTRO_HUESPED[[#This Row],[Nº DI]],CLIENTES!A:F,4,FALSE))</f>
        <v>¿PROCEDENCIA?</v>
      </c>
      <c r="H173" s="100"/>
      <c r="J173" s="90"/>
      <c r="M17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4" spans="3:15" ht="18.75" x14ac:dyDescent="0.3">
      <c r="C174" s="92" t="str">
        <f>IF(REGISTRO_HUESPED[[#This Row],[Nº DI]]="","¿DNI?",VLOOKUP(REGISTRO_HUESPED[[#This Row],[Nº DI]],CLIENTE[],2,FALSE))</f>
        <v>¿DNI?</v>
      </c>
      <c r="D174" s="92" t="str">
        <f>IF(REGISTRO_HUESPED[[#This Row],[Nº DI]]="","¿DNI?",VLOOKUP(REGISTRO_HUESPED[[#This Row],[Nº DI]],CLIENTE[],3,FALSE))</f>
        <v>¿DNI?</v>
      </c>
      <c r="E174" s="92" t="str">
        <f>IF(REGISTRO_HUESPED[[#This Row],[Nº DI]]="","¿PROCEDENCIA?",VLOOKUP(REGISTRO_HUESPED[[#This Row],[Nº DI]],CLIENTES!A:F,4,FALSE))</f>
        <v>¿PROCEDENCIA?</v>
      </c>
      <c r="H174" s="100"/>
      <c r="J174" s="90"/>
      <c r="M17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5" spans="3:15" ht="18.75" x14ac:dyDescent="0.3">
      <c r="C175" s="92" t="str">
        <f>IF(REGISTRO_HUESPED[[#This Row],[Nº DI]]="","¿DNI?",VLOOKUP(REGISTRO_HUESPED[[#This Row],[Nº DI]],CLIENTE[],2,FALSE))</f>
        <v>¿DNI?</v>
      </c>
      <c r="D175" s="92" t="str">
        <f>IF(REGISTRO_HUESPED[[#This Row],[Nº DI]]="","¿DNI?",VLOOKUP(REGISTRO_HUESPED[[#This Row],[Nº DI]],CLIENTE[],3,FALSE))</f>
        <v>¿DNI?</v>
      </c>
      <c r="E175" s="92" t="str">
        <f>IF(REGISTRO_HUESPED[[#This Row],[Nº DI]]="","¿PROCEDENCIA?",VLOOKUP(REGISTRO_HUESPED[[#This Row],[Nº DI]],CLIENTES!A:F,4,FALSE))</f>
        <v>¿PROCEDENCIA?</v>
      </c>
      <c r="H175" s="100"/>
      <c r="J175" s="90"/>
      <c r="M17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6" spans="3:15" ht="18.75" x14ac:dyDescent="0.3">
      <c r="C176" s="92" t="str">
        <f>IF(REGISTRO_HUESPED[[#This Row],[Nº DI]]="","¿DNI?",VLOOKUP(REGISTRO_HUESPED[[#This Row],[Nº DI]],CLIENTE[],2,FALSE))</f>
        <v>¿DNI?</v>
      </c>
      <c r="D176" s="92" t="str">
        <f>IF(REGISTRO_HUESPED[[#This Row],[Nº DI]]="","¿DNI?",VLOOKUP(REGISTRO_HUESPED[[#This Row],[Nº DI]],CLIENTE[],3,FALSE))</f>
        <v>¿DNI?</v>
      </c>
      <c r="E176" s="92" t="str">
        <f>IF(REGISTRO_HUESPED[[#This Row],[Nº DI]]="","¿PROCEDENCIA?",VLOOKUP(REGISTRO_HUESPED[[#This Row],[Nº DI]],CLIENTES!A:F,4,FALSE))</f>
        <v>¿PROCEDENCIA?</v>
      </c>
      <c r="H176" s="100"/>
      <c r="J176" s="90"/>
      <c r="M17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7" spans="3:15" ht="18.75" x14ac:dyDescent="0.3">
      <c r="C177" s="92" t="str">
        <f>IF(REGISTRO_HUESPED[[#This Row],[Nº DI]]="","¿DNI?",VLOOKUP(REGISTRO_HUESPED[[#This Row],[Nº DI]],CLIENTE[],2,FALSE))</f>
        <v>¿DNI?</v>
      </c>
      <c r="D177" s="92" t="str">
        <f>IF(REGISTRO_HUESPED[[#This Row],[Nº DI]]="","¿DNI?",VLOOKUP(REGISTRO_HUESPED[[#This Row],[Nº DI]],CLIENTE[],3,FALSE))</f>
        <v>¿DNI?</v>
      </c>
      <c r="E177" s="92" t="str">
        <f>IF(REGISTRO_HUESPED[[#This Row],[Nº DI]]="","¿PROCEDENCIA?",VLOOKUP(REGISTRO_HUESPED[[#This Row],[Nº DI]],CLIENTES!A:F,4,FALSE))</f>
        <v>¿PROCEDENCIA?</v>
      </c>
      <c r="H177" s="100"/>
      <c r="J177" s="90"/>
      <c r="M17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8" spans="3:15" ht="18.75" x14ac:dyDescent="0.3">
      <c r="C178" s="92" t="str">
        <f>IF(REGISTRO_HUESPED[[#This Row],[Nº DI]]="","¿DNI?",VLOOKUP(REGISTRO_HUESPED[[#This Row],[Nº DI]],CLIENTE[],2,FALSE))</f>
        <v>¿DNI?</v>
      </c>
      <c r="D178" s="92" t="str">
        <f>IF(REGISTRO_HUESPED[[#This Row],[Nº DI]]="","¿DNI?",VLOOKUP(REGISTRO_HUESPED[[#This Row],[Nº DI]],CLIENTE[],3,FALSE))</f>
        <v>¿DNI?</v>
      </c>
      <c r="E178" s="92" t="str">
        <f>IF(REGISTRO_HUESPED[[#This Row],[Nº DI]]="","¿PROCEDENCIA?",VLOOKUP(REGISTRO_HUESPED[[#This Row],[Nº DI]],CLIENTES!A:F,4,FALSE))</f>
        <v>¿PROCEDENCIA?</v>
      </c>
      <c r="H178" s="100"/>
      <c r="J178" s="90"/>
      <c r="M17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9" spans="3:15" ht="18.75" x14ac:dyDescent="0.3">
      <c r="C179" s="92" t="str">
        <f>IF(REGISTRO_HUESPED[[#This Row],[Nº DI]]="","¿DNI?",VLOOKUP(REGISTRO_HUESPED[[#This Row],[Nº DI]],CLIENTE[],2,FALSE))</f>
        <v>¿DNI?</v>
      </c>
      <c r="D179" s="92" t="str">
        <f>IF(REGISTRO_HUESPED[[#This Row],[Nº DI]]="","¿DNI?",VLOOKUP(REGISTRO_HUESPED[[#This Row],[Nº DI]],CLIENTE[],3,FALSE))</f>
        <v>¿DNI?</v>
      </c>
      <c r="E179" s="92" t="str">
        <f>IF(REGISTRO_HUESPED[[#This Row],[Nº DI]]="","¿PROCEDENCIA?",VLOOKUP(REGISTRO_HUESPED[[#This Row],[Nº DI]],CLIENTES!A:F,4,FALSE))</f>
        <v>¿PROCEDENCIA?</v>
      </c>
      <c r="H179" s="100"/>
      <c r="J179" s="90"/>
      <c r="M17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0" spans="3:15" ht="18.75" x14ac:dyDescent="0.3">
      <c r="C180" s="92" t="str">
        <f>IF(REGISTRO_HUESPED[[#This Row],[Nº DI]]="","¿DNI?",VLOOKUP(REGISTRO_HUESPED[[#This Row],[Nº DI]],CLIENTE[],2,FALSE))</f>
        <v>¿DNI?</v>
      </c>
      <c r="D180" s="92" t="str">
        <f>IF(REGISTRO_HUESPED[[#This Row],[Nº DI]]="","¿DNI?",VLOOKUP(REGISTRO_HUESPED[[#This Row],[Nº DI]],CLIENTE[],3,FALSE))</f>
        <v>¿DNI?</v>
      </c>
      <c r="E180" s="92" t="str">
        <f>IF(REGISTRO_HUESPED[[#This Row],[Nº DI]]="","¿PROCEDENCIA?",VLOOKUP(REGISTRO_HUESPED[[#This Row],[Nº DI]],CLIENTES!A:F,4,FALSE))</f>
        <v>¿PROCEDENCIA?</v>
      </c>
      <c r="H180" s="100"/>
      <c r="J180" s="90"/>
      <c r="M18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1" spans="3:15" ht="18.75" x14ac:dyDescent="0.3">
      <c r="C181" s="92" t="str">
        <f>IF(REGISTRO_HUESPED[[#This Row],[Nº DI]]="","¿DNI?",VLOOKUP(REGISTRO_HUESPED[[#This Row],[Nº DI]],CLIENTE[],2,FALSE))</f>
        <v>¿DNI?</v>
      </c>
      <c r="D181" s="92" t="str">
        <f>IF(REGISTRO_HUESPED[[#This Row],[Nº DI]]="","¿DNI?",VLOOKUP(REGISTRO_HUESPED[[#This Row],[Nº DI]],CLIENTE[],3,FALSE))</f>
        <v>¿DNI?</v>
      </c>
      <c r="E181" s="92" t="str">
        <f>IF(REGISTRO_HUESPED[[#This Row],[Nº DI]]="","¿PROCEDENCIA?",VLOOKUP(REGISTRO_HUESPED[[#This Row],[Nº DI]],CLIENTES!A:F,4,FALSE))</f>
        <v>¿PROCEDENCIA?</v>
      </c>
      <c r="H181" s="100"/>
      <c r="J181" s="90"/>
      <c r="M18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2" spans="3:15" ht="18.75" x14ac:dyDescent="0.3">
      <c r="C182" s="92" t="str">
        <f>IF(REGISTRO_HUESPED[[#This Row],[Nº DI]]="","¿DNI?",VLOOKUP(REGISTRO_HUESPED[[#This Row],[Nº DI]],CLIENTE[],2,FALSE))</f>
        <v>¿DNI?</v>
      </c>
      <c r="D182" s="92" t="str">
        <f>IF(REGISTRO_HUESPED[[#This Row],[Nº DI]]="","¿DNI?",VLOOKUP(REGISTRO_HUESPED[[#This Row],[Nº DI]],CLIENTE[],3,FALSE))</f>
        <v>¿DNI?</v>
      </c>
      <c r="E182" s="92" t="str">
        <f>IF(REGISTRO_HUESPED[[#This Row],[Nº DI]]="","¿PROCEDENCIA?",VLOOKUP(REGISTRO_HUESPED[[#This Row],[Nº DI]],CLIENTES!A:F,4,FALSE))</f>
        <v>¿PROCEDENCIA?</v>
      </c>
      <c r="H182" s="100"/>
      <c r="J182" s="90"/>
      <c r="M18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3" spans="3:15" ht="18.75" x14ac:dyDescent="0.3">
      <c r="C183" s="92" t="str">
        <f>IF(REGISTRO_HUESPED[[#This Row],[Nº DI]]="","¿DNI?",VLOOKUP(REGISTRO_HUESPED[[#This Row],[Nº DI]],CLIENTE[],2,FALSE))</f>
        <v>¿DNI?</v>
      </c>
      <c r="D183" s="92" t="str">
        <f>IF(REGISTRO_HUESPED[[#This Row],[Nº DI]]="","¿DNI?",VLOOKUP(REGISTRO_HUESPED[[#This Row],[Nº DI]],CLIENTE[],3,FALSE))</f>
        <v>¿DNI?</v>
      </c>
      <c r="E183" s="92" t="str">
        <f>IF(REGISTRO_HUESPED[[#This Row],[Nº DI]]="","¿PROCEDENCIA?",VLOOKUP(REGISTRO_HUESPED[[#This Row],[Nº DI]],CLIENTES!A:F,4,FALSE))</f>
        <v>¿PROCEDENCIA?</v>
      </c>
      <c r="H183" s="100"/>
      <c r="J183" s="90"/>
      <c r="M18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4" spans="3:15" ht="18.75" x14ac:dyDescent="0.3">
      <c r="C184" s="92" t="str">
        <f>IF(REGISTRO_HUESPED[[#This Row],[Nº DI]]="","¿DNI?",VLOOKUP(REGISTRO_HUESPED[[#This Row],[Nº DI]],CLIENTE[],2,FALSE))</f>
        <v>¿DNI?</v>
      </c>
      <c r="D184" s="92" t="str">
        <f>IF(REGISTRO_HUESPED[[#This Row],[Nº DI]]="","¿DNI?",VLOOKUP(REGISTRO_HUESPED[[#This Row],[Nº DI]],CLIENTE[],3,FALSE))</f>
        <v>¿DNI?</v>
      </c>
      <c r="E184" s="92" t="str">
        <f>IF(REGISTRO_HUESPED[[#This Row],[Nº DI]]="","¿PROCEDENCIA?",VLOOKUP(REGISTRO_HUESPED[[#This Row],[Nº DI]],CLIENTES!A:F,4,FALSE))</f>
        <v>¿PROCEDENCIA?</v>
      </c>
      <c r="H184" s="100"/>
      <c r="J184" s="90"/>
      <c r="M18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5" spans="3:15" ht="18.75" x14ac:dyDescent="0.3">
      <c r="C185" s="92" t="str">
        <f>IF(REGISTRO_HUESPED[[#This Row],[Nº DI]]="","¿DNI?",VLOOKUP(REGISTRO_HUESPED[[#This Row],[Nº DI]],CLIENTE[],2,FALSE))</f>
        <v>¿DNI?</v>
      </c>
      <c r="D185" s="92" t="str">
        <f>IF(REGISTRO_HUESPED[[#This Row],[Nº DI]]="","¿DNI?",VLOOKUP(REGISTRO_HUESPED[[#This Row],[Nº DI]],CLIENTE[],3,FALSE))</f>
        <v>¿DNI?</v>
      </c>
      <c r="E185" s="92" t="str">
        <f>IF(REGISTRO_HUESPED[[#This Row],[Nº DI]]="","¿PROCEDENCIA?",VLOOKUP(REGISTRO_HUESPED[[#This Row],[Nº DI]],CLIENTES!A:F,4,FALSE))</f>
        <v>¿PROCEDENCIA?</v>
      </c>
      <c r="H185" s="100"/>
      <c r="J185" s="90"/>
      <c r="M18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6" spans="3:15" ht="18.75" x14ac:dyDescent="0.3">
      <c r="C186" s="92" t="str">
        <f>IF(REGISTRO_HUESPED[[#This Row],[Nº DI]]="","¿DNI?",VLOOKUP(REGISTRO_HUESPED[[#This Row],[Nº DI]],CLIENTE[],2,FALSE))</f>
        <v>¿DNI?</v>
      </c>
      <c r="D186" s="92" t="str">
        <f>IF(REGISTRO_HUESPED[[#This Row],[Nº DI]]="","¿DNI?",VLOOKUP(REGISTRO_HUESPED[[#This Row],[Nº DI]],CLIENTE[],3,FALSE))</f>
        <v>¿DNI?</v>
      </c>
      <c r="E186" s="92" t="str">
        <f>IF(REGISTRO_HUESPED[[#This Row],[Nº DI]]="","¿PROCEDENCIA?",VLOOKUP(REGISTRO_HUESPED[[#This Row],[Nº DI]],CLIENTES!A:F,4,FALSE))</f>
        <v>¿PROCEDENCIA?</v>
      </c>
      <c r="H186" s="100"/>
      <c r="J186" s="90"/>
      <c r="M18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7" spans="3:15" ht="18.75" x14ac:dyDescent="0.3">
      <c r="C187" s="92" t="str">
        <f>IF(REGISTRO_HUESPED[[#This Row],[Nº DI]]="","¿DNI?",VLOOKUP(REGISTRO_HUESPED[[#This Row],[Nº DI]],CLIENTE[],2,FALSE))</f>
        <v>¿DNI?</v>
      </c>
      <c r="D187" s="92" t="str">
        <f>IF(REGISTRO_HUESPED[[#This Row],[Nº DI]]="","¿DNI?",VLOOKUP(REGISTRO_HUESPED[[#This Row],[Nº DI]],CLIENTE[],3,FALSE))</f>
        <v>¿DNI?</v>
      </c>
      <c r="E187" s="92" t="str">
        <f>IF(REGISTRO_HUESPED[[#This Row],[Nº DI]]="","¿PROCEDENCIA?",VLOOKUP(REGISTRO_HUESPED[[#This Row],[Nº DI]],CLIENTES!A:F,4,FALSE))</f>
        <v>¿PROCEDENCIA?</v>
      </c>
      <c r="H187" s="100"/>
      <c r="J187" s="90"/>
      <c r="M18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8" spans="3:15" ht="18.75" x14ac:dyDescent="0.3">
      <c r="C188" s="92" t="str">
        <f>IF(REGISTRO_HUESPED[[#This Row],[Nº DI]]="","¿DNI?",VLOOKUP(REGISTRO_HUESPED[[#This Row],[Nº DI]],CLIENTE[],2,FALSE))</f>
        <v>¿DNI?</v>
      </c>
      <c r="D188" s="92" t="str">
        <f>IF(REGISTRO_HUESPED[[#This Row],[Nº DI]]="","¿DNI?",VLOOKUP(REGISTRO_HUESPED[[#This Row],[Nº DI]],CLIENTE[],3,FALSE))</f>
        <v>¿DNI?</v>
      </c>
      <c r="E188" s="92" t="str">
        <f>IF(REGISTRO_HUESPED[[#This Row],[Nº DI]]="","¿PROCEDENCIA?",VLOOKUP(REGISTRO_HUESPED[[#This Row],[Nº DI]],CLIENTES!A:F,4,FALSE))</f>
        <v>¿PROCEDENCIA?</v>
      </c>
      <c r="H188" s="100"/>
      <c r="J188" s="90"/>
      <c r="M18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9" spans="3:15" ht="18.75" x14ac:dyDescent="0.3">
      <c r="C189" s="92" t="str">
        <f>IF(REGISTRO_HUESPED[[#This Row],[Nº DI]]="","¿DNI?",VLOOKUP(REGISTRO_HUESPED[[#This Row],[Nº DI]],CLIENTE[],2,FALSE))</f>
        <v>¿DNI?</v>
      </c>
      <c r="D189" s="92" t="str">
        <f>IF(REGISTRO_HUESPED[[#This Row],[Nº DI]]="","¿DNI?",VLOOKUP(REGISTRO_HUESPED[[#This Row],[Nº DI]],CLIENTE[],3,FALSE))</f>
        <v>¿DNI?</v>
      </c>
      <c r="E189" s="92" t="str">
        <f>IF(REGISTRO_HUESPED[[#This Row],[Nº DI]]="","¿PROCEDENCIA?",VLOOKUP(REGISTRO_HUESPED[[#This Row],[Nº DI]],CLIENTES!A:F,4,FALSE))</f>
        <v>¿PROCEDENCIA?</v>
      </c>
      <c r="H189" s="100"/>
      <c r="J189" s="90"/>
      <c r="M18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0" spans="3:15" ht="18.75" x14ac:dyDescent="0.3">
      <c r="C190" s="92" t="str">
        <f>IF(REGISTRO_HUESPED[[#This Row],[Nº DI]]="","¿DNI?",VLOOKUP(REGISTRO_HUESPED[[#This Row],[Nº DI]],CLIENTE[],2,FALSE))</f>
        <v>¿DNI?</v>
      </c>
      <c r="D190" s="92" t="str">
        <f>IF(REGISTRO_HUESPED[[#This Row],[Nº DI]]="","¿DNI?",VLOOKUP(REGISTRO_HUESPED[[#This Row],[Nº DI]],CLIENTE[],3,FALSE))</f>
        <v>¿DNI?</v>
      </c>
      <c r="E190" s="92" t="str">
        <f>IF(REGISTRO_HUESPED[[#This Row],[Nº DI]]="","¿PROCEDENCIA?",VLOOKUP(REGISTRO_HUESPED[[#This Row],[Nº DI]],CLIENTES!A:F,4,FALSE))</f>
        <v>¿PROCEDENCIA?</v>
      </c>
      <c r="H190" s="100"/>
      <c r="J190" s="90"/>
      <c r="M19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1" spans="3:15" ht="18.75" x14ac:dyDescent="0.3">
      <c r="C191" s="92" t="str">
        <f>IF(REGISTRO_HUESPED[[#This Row],[Nº DI]]="","¿DNI?",VLOOKUP(REGISTRO_HUESPED[[#This Row],[Nº DI]],CLIENTE[],2,FALSE))</f>
        <v>¿DNI?</v>
      </c>
      <c r="D191" s="92" t="str">
        <f>IF(REGISTRO_HUESPED[[#This Row],[Nº DI]]="","¿DNI?",VLOOKUP(REGISTRO_HUESPED[[#This Row],[Nº DI]],CLIENTE[],3,FALSE))</f>
        <v>¿DNI?</v>
      </c>
      <c r="E191" s="92" t="str">
        <f>IF(REGISTRO_HUESPED[[#This Row],[Nº DI]]="","¿PROCEDENCIA?",VLOOKUP(REGISTRO_HUESPED[[#This Row],[Nº DI]],CLIENTES!A:F,4,FALSE))</f>
        <v>¿PROCEDENCIA?</v>
      </c>
      <c r="H191" s="100"/>
      <c r="J191" s="90"/>
      <c r="M19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2" spans="3:15" ht="18.75" x14ac:dyDescent="0.3">
      <c r="C192" s="92" t="str">
        <f>IF(REGISTRO_HUESPED[[#This Row],[Nº DI]]="","¿DNI?",VLOOKUP(REGISTRO_HUESPED[[#This Row],[Nº DI]],CLIENTE[],2,FALSE))</f>
        <v>¿DNI?</v>
      </c>
      <c r="D192" s="92" t="str">
        <f>IF(REGISTRO_HUESPED[[#This Row],[Nº DI]]="","¿DNI?",VLOOKUP(REGISTRO_HUESPED[[#This Row],[Nº DI]],CLIENTE[],3,FALSE))</f>
        <v>¿DNI?</v>
      </c>
      <c r="E192" s="92" t="str">
        <f>IF(REGISTRO_HUESPED[[#This Row],[Nº DI]]="","¿PROCEDENCIA?",VLOOKUP(REGISTRO_HUESPED[[#This Row],[Nº DI]],CLIENTES!A:F,4,FALSE))</f>
        <v>¿PROCEDENCIA?</v>
      </c>
      <c r="H192" s="100"/>
      <c r="J192" s="90"/>
      <c r="M19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3" spans="3:15" ht="18.75" x14ac:dyDescent="0.3">
      <c r="C193" s="92" t="str">
        <f>IF(REGISTRO_HUESPED[[#This Row],[Nº DI]]="","¿DNI?",VLOOKUP(REGISTRO_HUESPED[[#This Row],[Nº DI]],CLIENTE[],2,FALSE))</f>
        <v>¿DNI?</v>
      </c>
      <c r="D193" s="92" t="str">
        <f>IF(REGISTRO_HUESPED[[#This Row],[Nº DI]]="","¿DNI?",VLOOKUP(REGISTRO_HUESPED[[#This Row],[Nº DI]],CLIENTE[],3,FALSE))</f>
        <v>¿DNI?</v>
      </c>
      <c r="E193" s="92" t="str">
        <f>IF(REGISTRO_HUESPED[[#This Row],[Nº DI]]="","¿PROCEDENCIA?",VLOOKUP(REGISTRO_HUESPED[[#This Row],[Nº DI]],CLIENTES!A:F,4,FALSE))</f>
        <v>¿PROCEDENCIA?</v>
      </c>
      <c r="H193" s="100"/>
      <c r="J193" s="90"/>
      <c r="M19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4" spans="3:15" ht="18.75" x14ac:dyDescent="0.3">
      <c r="C194" s="92" t="str">
        <f>IF(REGISTRO_HUESPED[[#This Row],[Nº DI]]="","¿DNI?",VLOOKUP(REGISTRO_HUESPED[[#This Row],[Nº DI]],CLIENTE[],2,FALSE))</f>
        <v>¿DNI?</v>
      </c>
      <c r="D194" s="92" t="str">
        <f>IF(REGISTRO_HUESPED[[#This Row],[Nº DI]]="","¿DNI?",VLOOKUP(REGISTRO_HUESPED[[#This Row],[Nº DI]],CLIENTE[],3,FALSE))</f>
        <v>¿DNI?</v>
      </c>
      <c r="E194" s="92" t="str">
        <f>IF(REGISTRO_HUESPED[[#This Row],[Nº DI]]="","¿PROCEDENCIA?",VLOOKUP(REGISTRO_HUESPED[[#This Row],[Nº DI]],CLIENTES!A:F,4,FALSE))</f>
        <v>¿PROCEDENCIA?</v>
      </c>
      <c r="H194" s="100"/>
      <c r="J194" s="90"/>
      <c r="M19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5" spans="3:15" ht="18.75" x14ac:dyDescent="0.3">
      <c r="C195" s="92" t="str">
        <f>IF(REGISTRO_HUESPED[[#This Row],[Nº DI]]="","¿DNI?",VLOOKUP(REGISTRO_HUESPED[[#This Row],[Nº DI]],CLIENTE[],2,FALSE))</f>
        <v>¿DNI?</v>
      </c>
      <c r="D195" s="92" t="str">
        <f>IF(REGISTRO_HUESPED[[#This Row],[Nº DI]]="","¿DNI?",VLOOKUP(REGISTRO_HUESPED[[#This Row],[Nº DI]],CLIENTE[],3,FALSE))</f>
        <v>¿DNI?</v>
      </c>
      <c r="E195" s="92" t="str">
        <f>IF(REGISTRO_HUESPED[[#This Row],[Nº DI]]="","¿PROCEDENCIA?",VLOOKUP(REGISTRO_HUESPED[[#This Row],[Nº DI]],CLIENTES!A:F,4,FALSE))</f>
        <v>¿PROCEDENCIA?</v>
      </c>
      <c r="H195" s="100"/>
      <c r="J195" s="90"/>
      <c r="M19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6" spans="3:15" ht="18.75" x14ac:dyDescent="0.3">
      <c r="C196" s="92" t="str">
        <f>IF(REGISTRO_HUESPED[[#This Row],[Nº DI]]="","¿DNI?",VLOOKUP(REGISTRO_HUESPED[[#This Row],[Nº DI]],CLIENTE[],2,FALSE))</f>
        <v>¿DNI?</v>
      </c>
      <c r="D196" s="92" t="str">
        <f>IF(REGISTRO_HUESPED[[#This Row],[Nº DI]]="","¿DNI?",VLOOKUP(REGISTRO_HUESPED[[#This Row],[Nº DI]],CLIENTE[],3,FALSE))</f>
        <v>¿DNI?</v>
      </c>
      <c r="E196" s="92" t="str">
        <f>IF(REGISTRO_HUESPED[[#This Row],[Nº DI]]="","¿PROCEDENCIA?",VLOOKUP(REGISTRO_HUESPED[[#This Row],[Nº DI]],CLIENTES!A:F,4,FALSE))</f>
        <v>¿PROCEDENCIA?</v>
      </c>
      <c r="H196" s="100"/>
      <c r="J196" s="90"/>
      <c r="M19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7" spans="3:15" ht="18.75" x14ac:dyDescent="0.3">
      <c r="C197" s="92" t="str">
        <f>IF(REGISTRO_HUESPED[[#This Row],[Nº DI]]="","¿DNI?",VLOOKUP(REGISTRO_HUESPED[[#This Row],[Nº DI]],CLIENTE[],2,FALSE))</f>
        <v>¿DNI?</v>
      </c>
      <c r="D197" s="92" t="str">
        <f>IF(REGISTRO_HUESPED[[#This Row],[Nº DI]]="","¿DNI?",VLOOKUP(REGISTRO_HUESPED[[#This Row],[Nº DI]],CLIENTE[],3,FALSE))</f>
        <v>¿DNI?</v>
      </c>
      <c r="E197" s="92" t="str">
        <f>IF(REGISTRO_HUESPED[[#This Row],[Nº DI]]="","¿PROCEDENCIA?",VLOOKUP(REGISTRO_HUESPED[[#This Row],[Nº DI]],CLIENTES!A:F,4,FALSE))</f>
        <v>¿PROCEDENCIA?</v>
      </c>
      <c r="H197" s="100"/>
      <c r="J197" s="90"/>
      <c r="M19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8" spans="3:15" ht="18.75" x14ac:dyDescent="0.3">
      <c r="C198" s="92" t="str">
        <f>IF(REGISTRO_HUESPED[[#This Row],[Nº DI]]="","¿DNI?",VLOOKUP(REGISTRO_HUESPED[[#This Row],[Nº DI]],CLIENTE[],2,FALSE))</f>
        <v>¿DNI?</v>
      </c>
      <c r="D198" s="92" t="str">
        <f>IF(REGISTRO_HUESPED[[#This Row],[Nº DI]]="","¿DNI?",VLOOKUP(REGISTRO_HUESPED[[#This Row],[Nº DI]],CLIENTE[],3,FALSE))</f>
        <v>¿DNI?</v>
      </c>
      <c r="E198" s="92" t="str">
        <f>IF(REGISTRO_HUESPED[[#This Row],[Nº DI]]="","¿PROCEDENCIA?",VLOOKUP(REGISTRO_HUESPED[[#This Row],[Nº DI]],CLIENTES!A:F,4,FALSE))</f>
        <v>¿PROCEDENCIA?</v>
      </c>
      <c r="H198" s="100"/>
      <c r="J198" s="90"/>
      <c r="M19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9" spans="3:15" ht="18.75" x14ac:dyDescent="0.3">
      <c r="C199" s="92" t="str">
        <f>IF(REGISTRO_HUESPED[[#This Row],[Nº DI]]="","¿DNI?",VLOOKUP(REGISTRO_HUESPED[[#This Row],[Nº DI]],CLIENTE[],2,FALSE))</f>
        <v>¿DNI?</v>
      </c>
      <c r="D199" s="92" t="str">
        <f>IF(REGISTRO_HUESPED[[#This Row],[Nº DI]]="","¿DNI?",VLOOKUP(REGISTRO_HUESPED[[#This Row],[Nº DI]],CLIENTE[],3,FALSE))</f>
        <v>¿DNI?</v>
      </c>
      <c r="E199" s="92" t="str">
        <f>IF(REGISTRO_HUESPED[[#This Row],[Nº DI]]="","¿PROCEDENCIA?",VLOOKUP(REGISTRO_HUESPED[[#This Row],[Nº DI]],CLIENTES!A:F,4,FALSE))</f>
        <v>¿PROCEDENCIA?</v>
      </c>
      <c r="H199" s="100"/>
      <c r="J199" s="90"/>
      <c r="M19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0" spans="3:15" ht="18.75" x14ac:dyDescent="0.3">
      <c r="C200" s="92" t="str">
        <f>IF(REGISTRO_HUESPED[[#This Row],[Nº DI]]="","¿DNI?",VLOOKUP(REGISTRO_HUESPED[[#This Row],[Nº DI]],CLIENTE[],2,FALSE))</f>
        <v>¿DNI?</v>
      </c>
      <c r="D200" s="92" t="str">
        <f>IF(REGISTRO_HUESPED[[#This Row],[Nº DI]]="","¿DNI?",VLOOKUP(REGISTRO_HUESPED[[#This Row],[Nº DI]],CLIENTE[],3,FALSE))</f>
        <v>¿DNI?</v>
      </c>
      <c r="E200" s="92" t="str">
        <f>IF(REGISTRO_HUESPED[[#This Row],[Nº DI]]="","¿PROCEDENCIA?",VLOOKUP(REGISTRO_HUESPED[[#This Row],[Nº DI]],CLIENTES!A:F,4,FALSE))</f>
        <v>¿PROCEDENCIA?</v>
      </c>
      <c r="H200" s="100"/>
      <c r="J200" s="90"/>
      <c r="M20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1" spans="3:15" ht="18.75" x14ac:dyDescent="0.3">
      <c r="C201" s="92" t="str">
        <f>IF(REGISTRO_HUESPED[[#This Row],[Nº DI]]="","¿DNI?",VLOOKUP(REGISTRO_HUESPED[[#This Row],[Nº DI]],CLIENTE[],2,FALSE))</f>
        <v>¿DNI?</v>
      </c>
      <c r="D201" s="92" t="str">
        <f>IF(REGISTRO_HUESPED[[#This Row],[Nº DI]]="","¿DNI?",VLOOKUP(REGISTRO_HUESPED[[#This Row],[Nº DI]],CLIENTE[],3,FALSE))</f>
        <v>¿DNI?</v>
      </c>
      <c r="E201" s="92" t="str">
        <f>IF(REGISTRO_HUESPED[[#This Row],[Nº DI]]="","¿PROCEDENCIA?",VLOOKUP(REGISTRO_HUESPED[[#This Row],[Nº DI]],CLIENTES!A:F,4,FALSE))</f>
        <v>¿PROCEDENCIA?</v>
      </c>
      <c r="H201" s="100"/>
      <c r="J201" s="90"/>
      <c r="M20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2" spans="3:15" ht="18.75" x14ac:dyDescent="0.3">
      <c r="C202" s="92" t="str">
        <f>IF(REGISTRO_HUESPED[[#This Row],[Nº DI]]="","¿DNI?",VLOOKUP(REGISTRO_HUESPED[[#This Row],[Nº DI]],CLIENTE[],2,FALSE))</f>
        <v>¿DNI?</v>
      </c>
      <c r="D202" s="92" t="str">
        <f>IF(REGISTRO_HUESPED[[#This Row],[Nº DI]]="","¿DNI?",VLOOKUP(REGISTRO_HUESPED[[#This Row],[Nº DI]],CLIENTE[],3,FALSE))</f>
        <v>¿DNI?</v>
      </c>
      <c r="E202" s="92" t="str">
        <f>IF(REGISTRO_HUESPED[[#This Row],[Nº DI]]="","¿PROCEDENCIA?",VLOOKUP(REGISTRO_HUESPED[[#This Row],[Nº DI]],CLIENTES!A:F,4,FALSE))</f>
        <v>¿PROCEDENCIA?</v>
      </c>
      <c r="H202" s="100"/>
      <c r="J202" s="90"/>
      <c r="M20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3" spans="3:15" ht="18.75" x14ac:dyDescent="0.3">
      <c r="C203" s="92" t="str">
        <f>IF(REGISTRO_HUESPED[[#This Row],[Nº DI]]="","¿DNI?",VLOOKUP(REGISTRO_HUESPED[[#This Row],[Nº DI]],CLIENTE[],2,FALSE))</f>
        <v>¿DNI?</v>
      </c>
      <c r="D203" s="92" t="str">
        <f>IF(REGISTRO_HUESPED[[#This Row],[Nº DI]]="","¿DNI?",VLOOKUP(REGISTRO_HUESPED[[#This Row],[Nº DI]],CLIENTE[],3,FALSE))</f>
        <v>¿DNI?</v>
      </c>
      <c r="E203" s="92" t="str">
        <f>IF(REGISTRO_HUESPED[[#This Row],[Nº DI]]="","¿PROCEDENCIA?",VLOOKUP(REGISTRO_HUESPED[[#This Row],[Nº DI]],CLIENTES!A:F,4,FALSE))</f>
        <v>¿PROCEDENCIA?</v>
      </c>
      <c r="H203" s="100"/>
      <c r="J203" s="90"/>
      <c r="M20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4" spans="3:15" ht="18.75" x14ac:dyDescent="0.3">
      <c r="C204" s="92" t="str">
        <f>IF(REGISTRO_HUESPED[[#This Row],[Nº DI]]="","¿DNI?",VLOOKUP(REGISTRO_HUESPED[[#This Row],[Nº DI]],CLIENTE[],2,FALSE))</f>
        <v>¿DNI?</v>
      </c>
      <c r="D204" s="92" t="str">
        <f>IF(REGISTRO_HUESPED[[#This Row],[Nº DI]]="","¿DNI?",VLOOKUP(REGISTRO_HUESPED[[#This Row],[Nº DI]],CLIENTE[],3,FALSE))</f>
        <v>¿DNI?</v>
      </c>
      <c r="E204" s="92" t="str">
        <f>IF(REGISTRO_HUESPED[[#This Row],[Nº DI]]="","¿PROCEDENCIA?",VLOOKUP(REGISTRO_HUESPED[[#This Row],[Nº DI]],CLIENTES!A:F,4,FALSE))</f>
        <v>¿PROCEDENCIA?</v>
      </c>
      <c r="H204" s="100"/>
      <c r="J204" s="90"/>
      <c r="M20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5" spans="3:15" ht="18.75" x14ac:dyDescent="0.3">
      <c r="C205" s="92" t="str">
        <f>IF(REGISTRO_HUESPED[[#This Row],[Nº DI]]="","¿DNI?",VLOOKUP(REGISTRO_HUESPED[[#This Row],[Nº DI]],CLIENTE[],2,FALSE))</f>
        <v>¿DNI?</v>
      </c>
      <c r="D205" s="92" t="str">
        <f>IF(REGISTRO_HUESPED[[#This Row],[Nº DI]]="","¿DNI?",VLOOKUP(REGISTRO_HUESPED[[#This Row],[Nº DI]],CLIENTE[],3,FALSE))</f>
        <v>¿DNI?</v>
      </c>
      <c r="E205" s="92" t="str">
        <f>IF(REGISTRO_HUESPED[[#This Row],[Nº DI]]="","¿PROCEDENCIA?",VLOOKUP(REGISTRO_HUESPED[[#This Row],[Nº DI]],CLIENTES!A:F,4,FALSE))</f>
        <v>¿PROCEDENCIA?</v>
      </c>
      <c r="H205" s="100"/>
      <c r="J205" s="90"/>
      <c r="M20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6" spans="3:15" ht="18.75" x14ac:dyDescent="0.3">
      <c r="C206" s="92" t="str">
        <f>IF(REGISTRO_HUESPED[[#This Row],[Nº DI]]="","¿DNI?",VLOOKUP(REGISTRO_HUESPED[[#This Row],[Nº DI]],CLIENTE[],2,FALSE))</f>
        <v>¿DNI?</v>
      </c>
      <c r="D206" s="92" t="str">
        <f>IF(REGISTRO_HUESPED[[#This Row],[Nº DI]]="","¿DNI?",VLOOKUP(REGISTRO_HUESPED[[#This Row],[Nº DI]],CLIENTE[],3,FALSE))</f>
        <v>¿DNI?</v>
      </c>
      <c r="E206" s="92" t="str">
        <f>IF(REGISTRO_HUESPED[[#This Row],[Nº DI]]="","¿PROCEDENCIA?",VLOOKUP(REGISTRO_HUESPED[[#This Row],[Nº DI]],CLIENTES!A:F,4,FALSE))</f>
        <v>¿PROCEDENCIA?</v>
      </c>
      <c r="H206" s="100"/>
      <c r="J206" s="90"/>
      <c r="M20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7" spans="3:15" ht="18.75" x14ac:dyDescent="0.3">
      <c r="C207" s="92" t="str">
        <f>IF(REGISTRO_HUESPED[[#This Row],[Nº DI]]="","¿DNI?",VLOOKUP(REGISTRO_HUESPED[[#This Row],[Nº DI]],CLIENTE[],2,FALSE))</f>
        <v>¿DNI?</v>
      </c>
      <c r="D207" s="92" t="str">
        <f>IF(REGISTRO_HUESPED[[#This Row],[Nº DI]]="","¿DNI?",VLOOKUP(REGISTRO_HUESPED[[#This Row],[Nº DI]],CLIENTE[],3,FALSE))</f>
        <v>¿DNI?</v>
      </c>
      <c r="E207" s="92" t="str">
        <f>IF(REGISTRO_HUESPED[[#This Row],[Nº DI]]="","¿PROCEDENCIA?",VLOOKUP(REGISTRO_HUESPED[[#This Row],[Nº DI]],CLIENTES!A:F,4,FALSE))</f>
        <v>¿PROCEDENCIA?</v>
      </c>
      <c r="H207" s="100"/>
      <c r="J207" s="90"/>
      <c r="M20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8" spans="3:15" ht="18.75" x14ac:dyDescent="0.3">
      <c r="C208" s="92" t="str">
        <f>IF(REGISTRO_HUESPED[[#This Row],[Nº DI]]="","¿DNI?",VLOOKUP(REGISTRO_HUESPED[[#This Row],[Nº DI]],CLIENTE[],2,FALSE))</f>
        <v>¿DNI?</v>
      </c>
      <c r="D208" s="92" t="str">
        <f>IF(REGISTRO_HUESPED[[#This Row],[Nº DI]]="","¿DNI?",VLOOKUP(REGISTRO_HUESPED[[#This Row],[Nº DI]],CLIENTE[],3,FALSE))</f>
        <v>¿DNI?</v>
      </c>
      <c r="E208" s="92" t="str">
        <f>IF(REGISTRO_HUESPED[[#This Row],[Nº DI]]="","¿PROCEDENCIA?",VLOOKUP(REGISTRO_HUESPED[[#This Row],[Nº DI]],CLIENTES!A:F,4,FALSE))</f>
        <v>¿PROCEDENCIA?</v>
      </c>
      <c r="H208" s="100"/>
      <c r="J208" s="90"/>
      <c r="M20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9" spans="3:15" ht="18.75" x14ac:dyDescent="0.3">
      <c r="C209" s="92" t="str">
        <f>IF(REGISTRO_HUESPED[[#This Row],[Nº DI]]="","¿DNI?",VLOOKUP(REGISTRO_HUESPED[[#This Row],[Nº DI]],CLIENTE[],2,FALSE))</f>
        <v>¿DNI?</v>
      </c>
      <c r="D209" s="92" t="str">
        <f>IF(REGISTRO_HUESPED[[#This Row],[Nº DI]]="","¿DNI?",VLOOKUP(REGISTRO_HUESPED[[#This Row],[Nº DI]],CLIENTE[],3,FALSE))</f>
        <v>¿DNI?</v>
      </c>
      <c r="E209" s="92" t="str">
        <f>IF(REGISTRO_HUESPED[[#This Row],[Nº DI]]="","¿PROCEDENCIA?",VLOOKUP(REGISTRO_HUESPED[[#This Row],[Nº DI]],CLIENTES!A:F,4,FALSE))</f>
        <v>¿PROCEDENCIA?</v>
      </c>
      <c r="H209" s="100"/>
      <c r="J209" s="90"/>
      <c r="M20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0" spans="3:15" ht="18.75" x14ac:dyDescent="0.3">
      <c r="C210" s="92" t="str">
        <f>IF(REGISTRO_HUESPED[[#This Row],[Nº DI]]="","¿DNI?",VLOOKUP(REGISTRO_HUESPED[[#This Row],[Nº DI]],CLIENTE[],2,FALSE))</f>
        <v>¿DNI?</v>
      </c>
      <c r="D210" s="92" t="str">
        <f>IF(REGISTRO_HUESPED[[#This Row],[Nº DI]]="","¿DNI?",VLOOKUP(REGISTRO_HUESPED[[#This Row],[Nº DI]],CLIENTE[],3,FALSE))</f>
        <v>¿DNI?</v>
      </c>
      <c r="E210" s="92" t="str">
        <f>IF(REGISTRO_HUESPED[[#This Row],[Nº DI]]="","¿PROCEDENCIA?",VLOOKUP(REGISTRO_HUESPED[[#This Row],[Nº DI]],CLIENTES!A:F,4,FALSE))</f>
        <v>¿PROCEDENCIA?</v>
      </c>
      <c r="H210" s="100"/>
      <c r="J210" s="90"/>
      <c r="M21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1" spans="3:15" ht="18.75" x14ac:dyDescent="0.3">
      <c r="C211" s="92" t="str">
        <f>IF(REGISTRO_HUESPED[[#This Row],[Nº DI]]="","¿DNI?",VLOOKUP(REGISTRO_HUESPED[[#This Row],[Nº DI]],CLIENTE[],2,FALSE))</f>
        <v>¿DNI?</v>
      </c>
      <c r="D211" s="92" t="str">
        <f>IF(REGISTRO_HUESPED[[#This Row],[Nº DI]]="","¿DNI?",VLOOKUP(REGISTRO_HUESPED[[#This Row],[Nº DI]],CLIENTE[],3,FALSE))</f>
        <v>¿DNI?</v>
      </c>
      <c r="E211" s="92" t="str">
        <f>IF(REGISTRO_HUESPED[[#This Row],[Nº DI]]="","¿PROCEDENCIA?",VLOOKUP(REGISTRO_HUESPED[[#This Row],[Nº DI]],CLIENTES!A:F,4,FALSE))</f>
        <v>¿PROCEDENCIA?</v>
      </c>
      <c r="H211" s="100"/>
      <c r="J211" s="90"/>
      <c r="M21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2" spans="3:15" ht="18.75" x14ac:dyDescent="0.3">
      <c r="C212" s="92" t="str">
        <f>IF(REGISTRO_HUESPED[[#This Row],[Nº DI]]="","¿DNI?",VLOOKUP(REGISTRO_HUESPED[[#This Row],[Nº DI]],CLIENTE[],2,FALSE))</f>
        <v>¿DNI?</v>
      </c>
      <c r="D212" s="92" t="str">
        <f>IF(REGISTRO_HUESPED[[#This Row],[Nº DI]]="","¿DNI?",VLOOKUP(REGISTRO_HUESPED[[#This Row],[Nº DI]],CLIENTE[],3,FALSE))</f>
        <v>¿DNI?</v>
      </c>
      <c r="E212" s="92" t="str">
        <f>IF(REGISTRO_HUESPED[[#This Row],[Nº DI]]="","¿PROCEDENCIA?",VLOOKUP(REGISTRO_HUESPED[[#This Row],[Nº DI]],CLIENTES!A:F,4,FALSE))</f>
        <v>¿PROCEDENCIA?</v>
      </c>
      <c r="H212" s="100"/>
      <c r="J212" s="90"/>
      <c r="M21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3" spans="3:15" ht="18.75" x14ac:dyDescent="0.3">
      <c r="C213" s="92" t="str">
        <f>IF(REGISTRO_HUESPED[[#This Row],[Nº DI]]="","¿DNI?",VLOOKUP(REGISTRO_HUESPED[[#This Row],[Nº DI]],CLIENTE[],2,FALSE))</f>
        <v>¿DNI?</v>
      </c>
      <c r="D213" s="92" t="str">
        <f>IF(REGISTRO_HUESPED[[#This Row],[Nº DI]]="","¿DNI?",VLOOKUP(REGISTRO_HUESPED[[#This Row],[Nº DI]],CLIENTE[],3,FALSE))</f>
        <v>¿DNI?</v>
      </c>
      <c r="E213" s="92" t="str">
        <f>IF(REGISTRO_HUESPED[[#This Row],[Nº DI]]="","¿PROCEDENCIA?",VLOOKUP(REGISTRO_HUESPED[[#This Row],[Nº DI]],CLIENTES!A:F,4,FALSE))</f>
        <v>¿PROCEDENCIA?</v>
      </c>
      <c r="H213" s="100"/>
      <c r="J213" s="90"/>
      <c r="M21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4" spans="3:15" ht="18.75" x14ac:dyDescent="0.3">
      <c r="C214" s="92" t="str">
        <f>IF(REGISTRO_HUESPED[[#This Row],[Nº DI]]="","¿DNI?",VLOOKUP(REGISTRO_HUESPED[[#This Row],[Nº DI]],CLIENTE[],2,FALSE))</f>
        <v>¿DNI?</v>
      </c>
      <c r="D214" s="92" t="str">
        <f>IF(REGISTRO_HUESPED[[#This Row],[Nº DI]]="","¿DNI?",VLOOKUP(REGISTRO_HUESPED[[#This Row],[Nº DI]],CLIENTE[],3,FALSE))</f>
        <v>¿DNI?</v>
      </c>
      <c r="E214" s="92" t="str">
        <f>IF(REGISTRO_HUESPED[[#This Row],[Nº DI]]="","¿PROCEDENCIA?",VLOOKUP(REGISTRO_HUESPED[[#This Row],[Nº DI]],CLIENTES!A:F,4,FALSE))</f>
        <v>¿PROCEDENCIA?</v>
      </c>
      <c r="H214" s="100"/>
      <c r="J214" s="90"/>
      <c r="M21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5" spans="3:15" ht="18.75" x14ac:dyDescent="0.3">
      <c r="C215" s="92" t="str">
        <f>IF(REGISTRO_HUESPED[[#This Row],[Nº DI]]="","¿DNI?",VLOOKUP(REGISTRO_HUESPED[[#This Row],[Nº DI]],CLIENTE[],2,FALSE))</f>
        <v>¿DNI?</v>
      </c>
      <c r="D215" s="92" t="str">
        <f>IF(REGISTRO_HUESPED[[#This Row],[Nº DI]]="","¿DNI?",VLOOKUP(REGISTRO_HUESPED[[#This Row],[Nº DI]],CLIENTE[],3,FALSE))</f>
        <v>¿DNI?</v>
      </c>
      <c r="E215" s="92" t="str">
        <f>IF(REGISTRO_HUESPED[[#This Row],[Nº DI]]="","¿PROCEDENCIA?",VLOOKUP(REGISTRO_HUESPED[[#This Row],[Nº DI]],CLIENTES!A:F,4,FALSE))</f>
        <v>¿PROCEDENCIA?</v>
      </c>
      <c r="H215" s="100"/>
      <c r="J215" s="90"/>
      <c r="M21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6" spans="3:15" ht="18.75" x14ac:dyDescent="0.3">
      <c r="C216" s="92" t="str">
        <f>IF(REGISTRO_HUESPED[[#This Row],[Nº DI]]="","¿DNI?",VLOOKUP(REGISTRO_HUESPED[[#This Row],[Nº DI]],CLIENTE[],2,FALSE))</f>
        <v>¿DNI?</v>
      </c>
      <c r="D216" s="92" t="str">
        <f>IF(REGISTRO_HUESPED[[#This Row],[Nº DI]]="","¿DNI?",VLOOKUP(REGISTRO_HUESPED[[#This Row],[Nº DI]],CLIENTE[],3,FALSE))</f>
        <v>¿DNI?</v>
      </c>
      <c r="E216" s="92" t="str">
        <f>IF(REGISTRO_HUESPED[[#This Row],[Nº DI]]="","¿PROCEDENCIA?",VLOOKUP(REGISTRO_HUESPED[[#This Row],[Nº DI]],CLIENTES!A:F,4,FALSE))</f>
        <v>¿PROCEDENCIA?</v>
      </c>
      <c r="H216" s="100"/>
      <c r="J216" s="90"/>
      <c r="M21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7" spans="3:15" ht="18.75" x14ac:dyDescent="0.3">
      <c r="C217" s="92" t="str">
        <f>IF(REGISTRO_HUESPED[[#This Row],[Nº DI]]="","¿DNI?",VLOOKUP(REGISTRO_HUESPED[[#This Row],[Nº DI]],CLIENTE[],2,FALSE))</f>
        <v>¿DNI?</v>
      </c>
      <c r="D217" s="92" t="str">
        <f>IF(REGISTRO_HUESPED[[#This Row],[Nº DI]]="","¿DNI?",VLOOKUP(REGISTRO_HUESPED[[#This Row],[Nº DI]],CLIENTE[],3,FALSE))</f>
        <v>¿DNI?</v>
      </c>
      <c r="E217" s="92" t="str">
        <f>IF(REGISTRO_HUESPED[[#This Row],[Nº DI]]="","¿PROCEDENCIA?",VLOOKUP(REGISTRO_HUESPED[[#This Row],[Nº DI]],CLIENTES!A:F,4,FALSE))</f>
        <v>¿PROCEDENCIA?</v>
      </c>
      <c r="H217" s="100"/>
      <c r="J217" s="90"/>
      <c r="M21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8" spans="3:15" ht="18.75" x14ac:dyDescent="0.3">
      <c r="C218" s="92" t="str">
        <f>IF(REGISTRO_HUESPED[[#This Row],[Nº DI]]="","¿DNI?",VLOOKUP(REGISTRO_HUESPED[[#This Row],[Nº DI]],CLIENTE[],2,FALSE))</f>
        <v>¿DNI?</v>
      </c>
      <c r="D218" s="92" t="str">
        <f>IF(REGISTRO_HUESPED[[#This Row],[Nº DI]]="","¿DNI?",VLOOKUP(REGISTRO_HUESPED[[#This Row],[Nº DI]],CLIENTE[],3,FALSE))</f>
        <v>¿DNI?</v>
      </c>
      <c r="E218" s="92" t="str">
        <f>IF(REGISTRO_HUESPED[[#This Row],[Nº DI]]="","¿PROCEDENCIA?",VLOOKUP(REGISTRO_HUESPED[[#This Row],[Nº DI]],CLIENTES!A:F,4,FALSE))</f>
        <v>¿PROCEDENCIA?</v>
      </c>
      <c r="H218" s="100"/>
      <c r="J218" s="90"/>
      <c r="M21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9" spans="3:15" ht="18.75" x14ac:dyDescent="0.3">
      <c r="C219" s="92" t="str">
        <f>IF(REGISTRO_HUESPED[[#This Row],[Nº DI]]="","¿DNI?",VLOOKUP(REGISTRO_HUESPED[[#This Row],[Nº DI]],CLIENTE[],2,FALSE))</f>
        <v>¿DNI?</v>
      </c>
      <c r="D219" s="92" t="str">
        <f>IF(REGISTRO_HUESPED[[#This Row],[Nº DI]]="","¿DNI?",VLOOKUP(REGISTRO_HUESPED[[#This Row],[Nº DI]],CLIENTE[],3,FALSE))</f>
        <v>¿DNI?</v>
      </c>
      <c r="E219" s="92" t="str">
        <f>IF(REGISTRO_HUESPED[[#This Row],[Nº DI]]="","¿PROCEDENCIA?",VLOOKUP(REGISTRO_HUESPED[[#This Row],[Nº DI]],CLIENTES!A:F,4,FALSE))</f>
        <v>¿PROCEDENCIA?</v>
      </c>
      <c r="H219" s="100"/>
      <c r="J219" s="90"/>
      <c r="M21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0" spans="3:15" ht="18.75" x14ac:dyDescent="0.3">
      <c r="C220" s="92" t="str">
        <f>IF(REGISTRO_HUESPED[[#This Row],[Nº DI]]="","¿DNI?",VLOOKUP(REGISTRO_HUESPED[[#This Row],[Nº DI]],CLIENTE[],2,FALSE))</f>
        <v>¿DNI?</v>
      </c>
      <c r="D220" s="92" t="str">
        <f>IF(REGISTRO_HUESPED[[#This Row],[Nº DI]]="","¿DNI?",VLOOKUP(REGISTRO_HUESPED[[#This Row],[Nº DI]],CLIENTE[],3,FALSE))</f>
        <v>¿DNI?</v>
      </c>
      <c r="E220" s="92" t="str">
        <f>IF(REGISTRO_HUESPED[[#This Row],[Nº DI]]="","¿PROCEDENCIA?",VLOOKUP(REGISTRO_HUESPED[[#This Row],[Nº DI]],CLIENTES!A:F,4,FALSE))</f>
        <v>¿PROCEDENCIA?</v>
      </c>
      <c r="H220" s="100"/>
      <c r="J220" s="90"/>
      <c r="M22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1" spans="3:15" ht="18.75" x14ac:dyDescent="0.3">
      <c r="C221" s="92" t="str">
        <f>IF(REGISTRO_HUESPED[[#This Row],[Nº DI]]="","¿DNI?",VLOOKUP(REGISTRO_HUESPED[[#This Row],[Nº DI]],CLIENTE[],2,FALSE))</f>
        <v>¿DNI?</v>
      </c>
      <c r="D221" s="92" t="str">
        <f>IF(REGISTRO_HUESPED[[#This Row],[Nº DI]]="","¿DNI?",VLOOKUP(REGISTRO_HUESPED[[#This Row],[Nº DI]],CLIENTE[],3,FALSE))</f>
        <v>¿DNI?</v>
      </c>
      <c r="E221" s="92" t="str">
        <f>IF(REGISTRO_HUESPED[[#This Row],[Nº DI]]="","¿PROCEDENCIA?",VLOOKUP(REGISTRO_HUESPED[[#This Row],[Nº DI]],CLIENTES!A:F,4,FALSE))</f>
        <v>¿PROCEDENCIA?</v>
      </c>
      <c r="H221" s="100"/>
      <c r="J221" s="90"/>
      <c r="M22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2" spans="3:15" ht="18.75" x14ac:dyDescent="0.3">
      <c r="C222" s="92" t="str">
        <f>IF(REGISTRO_HUESPED[[#This Row],[Nº DI]]="","¿DNI?",VLOOKUP(REGISTRO_HUESPED[[#This Row],[Nº DI]],CLIENTE[],2,FALSE))</f>
        <v>¿DNI?</v>
      </c>
      <c r="D222" s="92" t="str">
        <f>IF(REGISTRO_HUESPED[[#This Row],[Nº DI]]="","¿DNI?",VLOOKUP(REGISTRO_HUESPED[[#This Row],[Nº DI]],CLIENTE[],3,FALSE))</f>
        <v>¿DNI?</v>
      </c>
      <c r="E222" s="92" t="str">
        <f>IF(REGISTRO_HUESPED[[#This Row],[Nº DI]]="","¿PROCEDENCIA?",VLOOKUP(REGISTRO_HUESPED[[#This Row],[Nº DI]],CLIENTES!A:F,4,FALSE))</f>
        <v>¿PROCEDENCIA?</v>
      </c>
      <c r="H222" s="100"/>
      <c r="J222" s="90"/>
      <c r="M22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3" spans="3:15" ht="18.75" x14ac:dyDescent="0.3">
      <c r="C223" s="92" t="str">
        <f>IF(REGISTRO_HUESPED[[#This Row],[Nº DI]]="","¿DNI?",VLOOKUP(REGISTRO_HUESPED[[#This Row],[Nº DI]],CLIENTE[],2,FALSE))</f>
        <v>¿DNI?</v>
      </c>
      <c r="D223" s="92" t="str">
        <f>IF(REGISTRO_HUESPED[[#This Row],[Nº DI]]="","¿DNI?",VLOOKUP(REGISTRO_HUESPED[[#This Row],[Nº DI]],CLIENTE[],3,FALSE))</f>
        <v>¿DNI?</v>
      </c>
      <c r="E223" s="92" t="str">
        <f>IF(REGISTRO_HUESPED[[#This Row],[Nº DI]]="","¿PROCEDENCIA?",VLOOKUP(REGISTRO_HUESPED[[#This Row],[Nº DI]],CLIENTES!A:F,4,FALSE))</f>
        <v>¿PROCEDENCIA?</v>
      </c>
      <c r="H223" s="100"/>
      <c r="J223" s="90"/>
      <c r="M22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4" spans="3:15" ht="18.75" x14ac:dyDescent="0.3">
      <c r="C224" s="92" t="str">
        <f>IF(REGISTRO_HUESPED[[#This Row],[Nº DI]]="","¿DNI?",VLOOKUP(REGISTRO_HUESPED[[#This Row],[Nº DI]],CLIENTE[],2,FALSE))</f>
        <v>¿DNI?</v>
      </c>
      <c r="D224" s="92" t="str">
        <f>IF(REGISTRO_HUESPED[[#This Row],[Nº DI]]="","¿DNI?",VLOOKUP(REGISTRO_HUESPED[[#This Row],[Nº DI]],CLIENTE[],3,FALSE))</f>
        <v>¿DNI?</v>
      </c>
      <c r="E224" s="92" t="str">
        <f>IF(REGISTRO_HUESPED[[#This Row],[Nº DI]]="","¿PROCEDENCIA?",VLOOKUP(REGISTRO_HUESPED[[#This Row],[Nº DI]],CLIENTES!A:F,4,FALSE))</f>
        <v>¿PROCEDENCIA?</v>
      </c>
      <c r="H224" s="100"/>
      <c r="J224" s="90"/>
      <c r="M22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5" spans="3:15" ht="18.75" x14ac:dyDescent="0.3">
      <c r="C225" s="92" t="str">
        <f>IF(REGISTRO_HUESPED[[#This Row],[Nº DI]]="","¿DNI?",VLOOKUP(REGISTRO_HUESPED[[#This Row],[Nº DI]],CLIENTE[],2,FALSE))</f>
        <v>¿DNI?</v>
      </c>
      <c r="D225" s="92" t="str">
        <f>IF(REGISTRO_HUESPED[[#This Row],[Nº DI]]="","¿DNI?",VLOOKUP(REGISTRO_HUESPED[[#This Row],[Nº DI]],CLIENTE[],3,FALSE))</f>
        <v>¿DNI?</v>
      </c>
      <c r="E225" s="92" t="str">
        <f>IF(REGISTRO_HUESPED[[#This Row],[Nº DI]]="","¿PROCEDENCIA?",VLOOKUP(REGISTRO_HUESPED[[#This Row],[Nº DI]],CLIENTES!A:F,4,FALSE))</f>
        <v>¿PROCEDENCIA?</v>
      </c>
      <c r="H225" s="100"/>
      <c r="J225" s="90"/>
      <c r="M22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6" spans="3:15" ht="18.75" x14ac:dyDescent="0.3">
      <c r="C226" s="92" t="str">
        <f>IF(REGISTRO_HUESPED[[#This Row],[Nº DI]]="","¿DNI?",VLOOKUP(REGISTRO_HUESPED[[#This Row],[Nº DI]],CLIENTE[],2,FALSE))</f>
        <v>¿DNI?</v>
      </c>
      <c r="D226" s="92" t="str">
        <f>IF(REGISTRO_HUESPED[[#This Row],[Nº DI]]="","¿DNI?",VLOOKUP(REGISTRO_HUESPED[[#This Row],[Nº DI]],CLIENTE[],3,FALSE))</f>
        <v>¿DNI?</v>
      </c>
      <c r="E226" s="92" t="str">
        <f>IF(REGISTRO_HUESPED[[#This Row],[Nº DI]]="","¿PROCEDENCIA?",VLOOKUP(REGISTRO_HUESPED[[#This Row],[Nº DI]],CLIENTES!A:F,4,FALSE))</f>
        <v>¿PROCEDENCIA?</v>
      </c>
      <c r="H226" s="100"/>
      <c r="J226" s="90"/>
      <c r="M22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7" spans="3:15" ht="18.75" x14ac:dyDescent="0.3">
      <c r="C227" s="92" t="str">
        <f>IF(REGISTRO_HUESPED[[#This Row],[Nº DI]]="","¿DNI?",VLOOKUP(REGISTRO_HUESPED[[#This Row],[Nº DI]],CLIENTE[],2,FALSE))</f>
        <v>¿DNI?</v>
      </c>
      <c r="D227" s="92" t="str">
        <f>IF(REGISTRO_HUESPED[[#This Row],[Nº DI]]="","¿DNI?",VLOOKUP(REGISTRO_HUESPED[[#This Row],[Nº DI]],CLIENTE[],3,FALSE))</f>
        <v>¿DNI?</v>
      </c>
      <c r="E227" s="92" t="str">
        <f>IF(REGISTRO_HUESPED[[#This Row],[Nº DI]]="","¿PROCEDENCIA?",VLOOKUP(REGISTRO_HUESPED[[#This Row],[Nº DI]],CLIENTES!A:F,4,FALSE))</f>
        <v>¿PROCEDENCIA?</v>
      </c>
      <c r="H227" s="100"/>
      <c r="J227" s="90"/>
      <c r="M22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8" spans="3:15" ht="18.75" x14ac:dyDescent="0.3">
      <c r="C228" s="92" t="str">
        <f>IF(REGISTRO_HUESPED[[#This Row],[Nº DI]]="","¿DNI?",VLOOKUP(REGISTRO_HUESPED[[#This Row],[Nº DI]],CLIENTE[],2,FALSE))</f>
        <v>¿DNI?</v>
      </c>
      <c r="D228" s="92" t="str">
        <f>IF(REGISTRO_HUESPED[[#This Row],[Nº DI]]="","¿DNI?",VLOOKUP(REGISTRO_HUESPED[[#This Row],[Nº DI]],CLIENTE[],3,FALSE))</f>
        <v>¿DNI?</v>
      </c>
      <c r="E228" s="92" t="str">
        <f>IF(REGISTRO_HUESPED[[#This Row],[Nº DI]]="","¿PROCEDENCIA?",VLOOKUP(REGISTRO_HUESPED[[#This Row],[Nº DI]],CLIENTES!A:F,4,FALSE))</f>
        <v>¿PROCEDENCIA?</v>
      </c>
      <c r="H228" s="100"/>
      <c r="J228" s="90"/>
      <c r="M22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9" spans="3:15" ht="18.75" x14ac:dyDescent="0.3">
      <c r="C229" s="92" t="str">
        <f>IF(REGISTRO_HUESPED[[#This Row],[Nº DI]]="","¿DNI?",VLOOKUP(REGISTRO_HUESPED[[#This Row],[Nº DI]],CLIENTE[],2,FALSE))</f>
        <v>¿DNI?</v>
      </c>
      <c r="D229" s="92" t="str">
        <f>IF(REGISTRO_HUESPED[[#This Row],[Nº DI]]="","¿DNI?",VLOOKUP(REGISTRO_HUESPED[[#This Row],[Nº DI]],CLIENTE[],3,FALSE))</f>
        <v>¿DNI?</v>
      </c>
      <c r="E229" s="92" t="str">
        <f>IF(REGISTRO_HUESPED[[#This Row],[Nº DI]]="","¿PROCEDENCIA?",VLOOKUP(REGISTRO_HUESPED[[#This Row],[Nº DI]],CLIENTES!A:F,4,FALSE))</f>
        <v>¿PROCEDENCIA?</v>
      </c>
      <c r="H229" s="100"/>
      <c r="J229" s="90"/>
      <c r="M22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0" spans="3:15" ht="18.75" x14ac:dyDescent="0.3">
      <c r="C230" s="92" t="str">
        <f>IF(REGISTRO_HUESPED[[#This Row],[Nº DI]]="","¿DNI?",VLOOKUP(REGISTRO_HUESPED[[#This Row],[Nº DI]],CLIENTE[],2,FALSE))</f>
        <v>¿DNI?</v>
      </c>
      <c r="D230" s="92" t="str">
        <f>IF(REGISTRO_HUESPED[[#This Row],[Nº DI]]="","¿DNI?",VLOOKUP(REGISTRO_HUESPED[[#This Row],[Nº DI]],CLIENTE[],3,FALSE))</f>
        <v>¿DNI?</v>
      </c>
      <c r="E230" s="92" t="str">
        <f>IF(REGISTRO_HUESPED[[#This Row],[Nº DI]]="","¿PROCEDENCIA?",VLOOKUP(REGISTRO_HUESPED[[#This Row],[Nº DI]],CLIENTES!A:F,4,FALSE))</f>
        <v>¿PROCEDENCIA?</v>
      </c>
      <c r="H230" s="100"/>
      <c r="J230" s="90"/>
      <c r="M23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1" spans="3:15" ht="18.75" x14ac:dyDescent="0.3">
      <c r="C231" s="92" t="str">
        <f>IF(REGISTRO_HUESPED[[#This Row],[Nº DI]]="","¿DNI?",VLOOKUP(REGISTRO_HUESPED[[#This Row],[Nº DI]],CLIENTE[],2,FALSE))</f>
        <v>¿DNI?</v>
      </c>
      <c r="D231" s="92" t="str">
        <f>IF(REGISTRO_HUESPED[[#This Row],[Nº DI]]="","¿DNI?",VLOOKUP(REGISTRO_HUESPED[[#This Row],[Nº DI]],CLIENTE[],3,FALSE))</f>
        <v>¿DNI?</v>
      </c>
      <c r="E231" s="92" t="str">
        <f>IF(REGISTRO_HUESPED[[#This Row],[Nº DI]]="","¿PROCEDENCIA?",VLOOKUP(REGISTRO_HUESPED[[#This Row],[Nº DI]],CLIENTES!A:F,4,FALSE))</f>
        <v>¿PROCEDENCIA?</v>
      </c>
      <c r="H231" s="100"/>
      <c r="J231" s="90"/>
      <c r="M23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2" spans="3:15" ht="18.75" x14ac:dyDescent="0.3">
      <c r="C232" s="92" t="str">
        <f>IF(REGISTRO_HUESPED[[#This Row],[Nº DI]]="","¿DNI?",VLOOKUP(REGISTRO_HUESPED[[#This Row],[Nº DI]],CLIENTE[],2,FALSE))</f>
        <v>¿DNI?</v>
      </c>
      <c r="D232" s="92" t="str">
        <f>IF(REGISTRO_HUESPED[[#This Row],[Nº DI]]="","¿DNI?",VLOOKUP(REGISTRO_HUESPED[[#This Row],[Nº DI]],CLIENTE[],3,FALSE))</f>
        <v>¿DNI?</v>
      </c>
      <c r="E232" s="92" t="str">
        <f>IF(REGISTRO_HUESPED[[#This Row],[Nº DI]]="","¿PROCEDENCIA?",VLOOKUP(REGISTRO_HUESPED[[#This Row],[Nº DI]],CLIENTES!A:F,4,FALSE))</f>
        <v>¿PROCEDENCIA?</v>
      </c>
      <c r="H232" s="100"/>
      <c r="J232" s="90"/>
      <c r="M23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3" spans="3:15" ht="18.75" x14ac:dyDescent="0.3">
      <c r="C233" s="92" t="str">
        <f>IF(REGISTRO_HUESPED[[#This Row],[Nº DI]]="","¿DNI?",VLOOKUP(REGISTRO_HUESPED[[#This Row],[Nº DI]],CLIENTE[],2,FALSE))</f>
        <v>¿DNI?</v>
      </c>
      <c r="D233" s="92" t="str">
        <f>IF(REGISTRO_HUESPED[[#This Row],[Nº DI]]="","¿DNI?",VLOOKUP(REGISTRO_HUESPED[[#This Row],[Nº DI]],CLIENTE[],3,FALSE))</f>
        <v>¿DNI?</v>
      </c>
      <c r="E233" s="92" t="str">
        <f>IF(REGISTRO_HUESPED[[#This Row],[Nº DI]]="","¿PROCEDENCIA?",VLOOKUP(REGISTRO_HUESPED[[#This Row],[Nº DI]],CLIENTES!A:F,4,FALSE))</f>
        <v>¿PROCEDENCIA?</v>
      </c>
      <c r="H233" s="100"/>
      <c r="J233" s="90"/>
      <c r="M23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4" spans="3:15" ht="18.75" x14ac:dyDescent="0.3">
      <c r="C234" s="92" t="str">
        <f>IF(REGISTRO_HUESPED[[#This Row],[Nº DI]]="","¿DNI?",VLOOKUP(REGISTRO_HUESPED[[#This Row],[Nº DI]],CLIENTE[],2,FALSE))</f>
        <v>¿DNI?</v>
      </c>
      <c r="D234" s="92" t="str">
        <f>IF(REGISTRO_HUESPED[[#This Row],[Nº DI]]="","¿DNI?",VLOOKUP(REGISTRO_HUESPED[[#This Row],[Nº DI]],CLIENTE[],3,FALSE))</f>
        <v>¿DNI?</v>
      </c>
      <c r="E234" s="92" t="str">
        <f>IF(REGISTRO_HUESPED[[#This Row],[Nº DI]]="","¿PROCEDENCIA?",VLOOKUP(REGISTRO_HUESPED[[#This Row],[Nº DI]],CLIENTES!A:F,4,FALSE))</f>
        <v>¿PROCEDENCIA?</v>
      </c>
      <c r="H234" s="100"/>
      <c r="J234" s="90"/>
      <c r="M23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5" spans="3:15" ht="18.75" x14ac:dyDescent="0.3">
      <c r="C235" s="92" t="str">
        <f>IF(REGISTRO_HUESPED[[#This Row],[Nº DI]]="","¿DNI?",VLOOKUP(REGISTRO_HUESPED[[#This Row],[Nº DI]],CLIENTE[],2,FALSE))</f>
        <v>¿DNI?</v>
      </c>
      <c r="D235" s="92" t="str">
        <f>IF(REGISTRO_HUESPED[[#This Row],[Nº DI]]="","¿DNI?",VLOOKUP(REGISTRO_HUESPED[[#This Row],[Nº DI]],CLIENTE[],3,FALSE))</f>
        <v>¿DNI?</v>
      </c>
      <c r="E235" s="92" t="str">
        <f>IF(REGISTRO_HUESPED[[#This Row],[Nº DI]]="","¿PROCEDENCIA?",VLOOKUP(REGISTRO_HUESPED[[#This Row],[Nº DI]],CLIENTES!A:F,4,FALSE))</f>
        <v>¿PROCEDENCIA?</v>
      </c>
      <c r="H235" s="100"/>
      <c r="J235" s="90"/>
      <c r="M23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6" spans="3:15" ht="18.75" x14ac:dyDescent="0.3">
      <c r="C236" s="92" t="str">
        <f>IF(REGISTRO_HUESPED[[#This Row],[Nº DI]]="","¿DNI?",VLOOKUP(REGISTRO_HUESPED[[#This Row],[Nº DI]],CLIENTE[],2,FALSE))</f>
        <v>¿DNI?</v>
      </c>
      <c r="D236" s="92" t="str">
        <f>IF(REGISTRO_HUESPED[[#This Row],[Nº DI]]="","¿DNI?",VLOOKUP(REGISTRO_HUESPED[[#This Row],[Nº DI]],CLIENTE[],3,FALSE))</f>
        <v>¿DNI?</v>
      </c>
      <c r="E236" s="92" t="str">
        <f>IF(REGISTRO_HUESPED[[#This Row],[Nº DI]]="","¿PROCEDENCIA?",VLOOKUP(REGISTRO_HUESPED[[#This Row],[Nº DI]],CLIENTES!A:F,4,FALSE))</f>
        <v>¿PROCEDENCIA?</v>
      </c>
      <c r="H236" s="100"/>
      <c r="J236" s="90"/>
      <c r="M23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7" spans="3:15" ht="18.75" x14ac:dyDescent="0.3">
      <c r="C237" s="92" t="str">
        <f>IF(REGISTRO_HUESPED[[#This Row],[Nº DI]]="","¿DNI?",VLOOKUP(REGISTRO_HUESPED[[#This Row],[Nº DI]],CLIENTE[],2,FALSE))</f>
        <v>¿DNI?</v>
      </c>
      <c r="D237" s="92" t="str">
        <f>IF(REGISTRO_HUESPED[[#This Row],[Nº DI]]="","¿DNI?",VLOOKUP(REGISTRO_HUESPED[[#This Row],[Nº DI]],CLIENTE[],3,FALSE))</f>
        <v>¿DNI?</v>
      </c>
      <c r="E237" s="92" t="str">
        <f>IF(REGISTRO_HUESPED[[#This Row],[Nº DI]]="","¿PROCEDENCIA?",VLOOKUP(REGISTRO_HUESPED[[#This Row],[Nº DI]],CLIENTES!A:F,4,FALSE))</f>
        <v>¿PROCEDENCIA?</v>
      </c>
      <c r="H237" s="100"/>
      <c r="J237" s="90"/>
      <c r="M23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8" spans="3:15" ht="18.75" x14ac:dyDescent="0.3">
      <c r="C238" s="92" t="str">
        <f>IF(REGISTRO_HUESPED[[#This Row],[Nº DI]]="","¿DNI?",VLOOKUP(REGISTRO_HUESPED[[#This Row],[Nº DI]],CLIENTE[],2,FALSE))</f>
        <v>¿DNI?</v>
      </c>
      <c r="D238" s="92" t="str">
        <f>IF(REGISTRO_HUESPED[[#This Row],[Nº DI]]="","¿DNI?",VLOOKUP(REGISTRO_HUESPED[[#This Row],[Nº DI]],CLIENTE[],3,FALSE))</f>
        <v>¿DNI?</v>
      </c>
      <c r="E238" s="92" t="str">
        <f>IF(REGISTRO_HUESPED[[#This Row],[Nº DI]]="","¿PROCEDENCIA?",VLOOKUP(REGISTRO_HUESPED[[#This Row],[Nº DI]],CLIENTES!A:F,4,FALSE))</f>
        <v>¿PROCEDENCIA?</v>
      </c>
      <c r="H238" s="100"/>
      <c r="J238" s="90"/>
      <c r="M23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9" spans="3:15" ht="18.75" x14ac:dyDescent="0.3">
      <c r="C239" s="92" t="str">
        <f>IF(REGISTRO_HUESPED[[#This Row],[Nº DI]]="","¿DNI?",VLOOKUP(REGISTRO_HUESPED[[#This Row],[Nº DI]],CLIENTE[],2,FALSE))</f>
        <v>¿DNI?</v>
      </c>
      <c r="D239" s="92" t="str">
        <f>IF(REGISTRO_HUESPED[[#This Row],[Nº DI]]="","¿DNI?",VLOOKUP(REGISTRO_HUESPED[[#This Row],[Nº DI]],CLIENTE[],3,FALSE))</f>
        <v>¿DNI?</v>
      </c>
      <c r="E239" s="92" t="str">
        <f>IF(REGISTRO_HUESPED[[#This Row],[Nº DI]]="","¿PROCEDENCIA?",VLOOKUP(REGISTRO_HUESPED[[#This Row],[Nº DI]],CLIENTES!A:F,4,FALSE))</f>
        <v>¿PROCEDENCIA?</v>
      </c>
      <c r="H239" s="100"/>
      <c r="J239" s="90"/>
      <c r="M239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9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0" spans="3:15" ht="18.75" x14ac:dyDescent="0.3">
      <c r="C240" s="92" t="str">
        <f>IF(REGISTRO_HUESPED[[#This Row],[Nº DI]]="","¿DNI?",VLOOKUP(REGISTRO_HUESPED[[#This Row],[Nº DI]],CLIENTE[],2,FALSE))</f>
        <v>¿DNI?</v>
      </c>
      <c r="D240" s="92" t="str">
        <f>IF(REGISTRO_HUESPED[[#This Row],[Nº DI]]="","¿DNI?",VLOOKUP(REGISTRO_HUESPED[[#This Row],[Nº DI]],CLIENTE[],3,FALSE))</f>
        <v>¿DNI?</v>
      </c>
      <c r="E240" s="92" t="str">
        <f>IF(REGISTRO_HUESPED[[#This Row],[Nº DI]]="","¿PROCEDENCIA?",VLOOKUP(REGISTRO_HUESPED[[#This Row],[Nº DI]],CLIENTES!A:F,4,FALSE))</f>
        <v>¿PROCEDENCIA?</v>
      </c>
      <c r="H240" s="100"/>
      <c r="J240" s="90"/>
      <c r="M240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0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1" spans="3:15" ht="18.75" x14ac:dyDescent="0.3">
      <c r="C241" s="92" t="str">
        <f>IF(REGISTRO_HUESPED[[#This Row],[Nº DI]]="","¿DNI?",VLOOKUP(REGISTRO_HUESPED[[#This Row],[Nº DI]],CLIENTE[],2,FALSE))</f>
        <v>¿DNI?</v>
      </c>
      <c r="D241" s="92" t="str">
        <f>IF(REGISTRO_HUESPED[[#This Row],[Nº DI]]="","¿DNI?",VLOOKUP(REGISTRO_HUESPED[[#This Row],[Nº DI]],CLIENTE[],3,FALSE))</f>
        <v>¿DNI?</v>
      </c>
      <c r="E241" s="92" t="str">
        <f>IF(REGISTRO_HUESPED[[#This Row],[Nº DI]]="","¿PROCEDENCIA?",VLOOKUP(REGISTRO_HUESPED[[#This Row],[Nº DI]],CLIENTES!A:F,4,FALSE))</f>
        <v>¿PROCEDENCIA?</v>
      </c>
      <c r="H241" s="100"/>
      <c r="J241" s="90"/>
      <c r="M241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1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2" spans="3:15" ht="18.75" x14ac:dyDescent="0.3">
      <c r="C242" s="92" t="str">
        <f>IF(REGISTRO_HUESPED[[#This Row],[Nº DI]]="","¿DNI?",VLOOKUP(REGISTRO_HUESPED[[#This Row],[Nº DI]],CLIENTE[],2,FALSE))</f>
        <v>¿DNI?</v>
      </c>
      <c r="D242" s="92" t="str">
        <f>IF(REGISTRO_HUESPED[[#This Row],[Nº DI]]="","¿DNI?",VLOOKUP(REGISTRO_HUESPED[[#This Row],[Nº DI]],CLIENTE[],3,FALSE))</f>
        <v>¿DNI?</v>
      </c>
      <c r="E242" s="92" t="str">
        <f>IF(REGISTRO_HUESPED[[#This Row],[Nº DI]]="","¿PROCEDENCIA?",VLOOKUP(REGISTRO_HUESPED[[#This Row],[Nº DI]],CLIENTES!A:F,4,FALSE))</f>
        <v>¿PROCEDENCIA?</v>
      </c>
      <c r="H242" s="100"/>
      <c r="J242" s="90"/>
      <c r="M242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2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3" spans="3:15" ht="18.75" x14ac:dyDescent="0.3">
      <c r="C243" s="92" t="str">
        <f>IF(REGISTRO_HUESPED[[#This Row],[Nº DI]]="","¿DNI?",VLOOKUP(REGISTRO_HUESPED[[#This Row],[Nº DI]],CLIENTE[],2,FALSE))</f>
        <v>¿DNI?</v>
      </c>
      <c r="D243" s="92" t="str">
        <f>IF(REGISTRO_HUESPED[[#This Row],[Nº DI]]="","¿DNI?",VLOOKUP(REGISTRO_HUESPED[[#This Row],[Nº DI]],CLIENTE[],3,FALSE))</f>
        <v>¿DNI?</v>
      </c>
      <c r="E243" s="92" t="str">
        <f>IF(REGISTRO_HUESPED[[#This Row],[Nº DI]]="","¿PROCEDENCIA?",VLOOKUP(REGISTRO_HUESPED[[#This Row],[Nº DI]],CLIENTES!A:F,4,FALSE))</f>
        <v>¿PROCEDENCIA?</v>
      </c>
      <c r="H243" s="100"/>
      <c r="J243" s="90"/>
      <c r="M243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3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4" spans="3:15" ht="18.75" x14ac:dyDescent="0.3">
      <c r="C244" s="92" t="str">
        <f>IF(REGISTRO_HUESPED[[#This Row],[Nº DI]]="","¿DNI?",VLOOKUP(REGISTRO_HUESPED[[#This Row],[Nº DI]],CLIENTE[],2,FALSE))</f>
        <v>¿DNI?</v>
      </c>
      <c r="D244" s="92" t="str">
        <f>IF(REGISTRO_HUESPED[[#This Row],[Nº DI]]="","¿DNI?",VLOOKUP(REGISTRO_HUESPED[[#This Row],[Nº DI]],CLIENTE[],3,FALSE))</f>
        <v>¿DNI?</v>
      </c>
      <c r="E244" s="92" t="str">
        <f>IF(REGISTRO_HUESPED[[#This Row],[Nº DI]]="","¿PROCEDENCIA?",VLOOKUP(REGISTRO_HUESPED[[#This Row],[Nº DI]],CLIENTES!A:F,4,FALSE))</f>
        <v>¿PROCEDENCIA?</v>
      </c>
      <c r="H244" s="100"/>
      <c r="J244" s="90"/>
      <c r="M244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4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5" spans="3:15" ht="18.75" x14ac:dyDescent="0.3">
      <c r="C245" s="92" t="str">
        <f>IF(REGISTRO_HUESPED[[#This Row],[Nº DI]]="","¿DNI?",VLOOKUP(REGISTRO_HUESPED[[#This Row],[Nº DI]],CLIENTE[],2,FALSE))</f>
        <v>¿DNI?</v>
      </c>
      <c r="D245" s="92" t="str">
        <f>IF(REGISTRO_HUESPED[[#This Row],[Nº DI]]="","¿DNI?",VLOOKUP(REGISTRO_HUESPED[[#This Row],[Nº DI]],CLIENTE[],3,FALSE))</f>
        <v>¿DNI?</v>
      </c>
      <c r="E245" s="92" t="str">
        <f>IF(REGISTRO_HUESPED[[#This Row],[Nº DI]]="","¿PROCEDENCIA?",VLOOKUP(REGISTRO_HUESPED[[#This Row],[Nº DI]],CLIENTES!A:F,4,FALSE))</f>
        <v>¿PROCEDENCIA?</v>
      </c>
      <c r="H245" s="100"/>
      <c r="J245" s="90"/>
      <c r="M245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5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6" spans="3:15" ht="18.75" x14ac:dyDescent="0.3">
      <c r="C246" s="92" t="str">
        <f>IF(REGISTRO_HUESPED[[#This Row],[Nº DI]]="","¿DNI?",VLOOKUP(REGISTRO_HUESPED[[#This Row],[Nº DI]],CLIENTE[],2,FALSE))</f>
        <v>¿DNI?</v>
      </c>
      <c r="D246" s="92" t="str">
        <f>IF(REGISTRO_HUESPED[[#This Row],[Nº DI]]="","¿DNI?",VLOOKUP(REGISTRO_HUESPED[[#This Row],[Nº DI]],CLIENTE[],3,FALSE))</f>
        <v>¿DNI?</v>
      </c>
      <c r="E246" s="92" t="str">
        <f>IF(REGISTRO_HUESPED[[#This Row],[Nº DI]]="","¿PROCEDENCIA?",VLOOKUP(REGISTRO_HUESPED[[#This Row],[Nº DI]],CLIENTES!A:F,4,FALSE))</f>
        <v>¿PROCEDENCIA?</v>
      </c>
      <c r="H246" s="100"/>
      <c r="J246" s="90"/>
      <c r="M246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6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7" spans="3:15" ht="18.75" x14ac:dyDescent="0.3">
      <c r="C247" s="92" t="str">
        <f>IF(REGISTRO_HUESPED[[#This Row],[Nº DI]]="","¿DNI?",VLOOKUP(REGISTRO_HUESPED[[#This Row],[Nº DI]],CLIENTE[],2,FALSE))</f>
        <v>¿DNI?</v>
      </c>
      <c r="D247" s="92" t="str">
        <f>IF(REGISTRO_HUESPED[[#This Row],[Nº DI]]="","¿DNI?",VLOOKUP(REGISTRO_HUESPED[[#This Row],[Nº DI]],CLIENTE[],3,FALSE))</f>
        <v>¿DNI?</v>
      </c>
      <c r="E247" s="92" t="str">
        <f>IF(REGISTRO_HUESPED[[#This Row],[Nº DI]]="","¿PROCEDENCIA?",VLOOKUP(REGISTRO_HUESPED[[#This Row],[Nº DI]],CLIENTES!A:F,4,FALSE))</f>
        <v>¿PROCEDENCIA?</v>
      </c>
      <c r="H247" s="100"/>
      <c r="J247" s="90"/>
      <c r="M247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7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8" spans="3:15" ht="18.75" x14ac:dyDescent="0.3">
      <c r="C248" s="92" t="str">
        <f>IF(REGISTRO_HUESPED[[#This Row],[Nº DI]]="","¿DNI?",VLOOKUP(REGISTRO_HUESPED[[#This Row],[Nº DI]],CLIENTE[],2,FALSE))</f>
        <v>¿DNI?</v>
      </c>
      <c r="D248" s="92" t="str">
        <f>IF(REGISTRO_HUESPED[[#This Row],[Nº DI]]="","¿DNI?",VLOOKUP(REGISTRO_HUESPED[[#This Row],[Nº DI]],CLIENTE[],3,FALSE))</f>
        <v>¿DNI?</v>
      </c>
      <c r="E248" s="92" t="str">
        <f>IF(REGISTRO_HUESPED[[#This Row],[Nº DI]]="","¿PROCEDENCIA?",VLOOKUP(REGISTRO_HUESPED[[#This Row],[Nº DI]],CLIENTES!A:F,4,FALSE))</f>
        <v>¿PROCEDENCIA?</v>
      </c>
      <c r="H248" s="100"/>
      <c r="J248" s="90"/>
      <c r="M248" s="102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8" s="103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9" spans="3:15" x14ac:dyDescent="0.25">
      <c r="C249" s="93"/>
      <c r="D249" s="93"/>
      <c r="E249" s="93"/>
      <c r="H249" s="98"/>
      <c r="M249" s="91"/>
      <c r="O249" s="91"/>
    </row>
    <row r="250" spans="3:15" x14ac:dyDescent="0.25">
      <c r="C250" s="93"/>
      <c r="D250" s="93"/>
      <c r="E250" s="93"/>
      <c r="H250" s="98"/>
      <c r="M250" s="91"/>
      <c r="O250" s="91"/>
    </row>
    <row r="251" spans="3:15" x14ac:dyDescent="0.25">
      <c r="C251" s="93"/>
      <c r="D251" s="93"/>
      <c r="E251" s="93"/>
      <c r="H251" s="98"/>
      <c r="M251" s="91"/>
      <c r="O251" s="91"/>
    </row>
    <row r="252" spans="3:15" x14ac:dyDescent="0.25">
      <c r="C252" s="93"/>
      <c r="D252" s="93"/>
      <c r="E252" s="93"/>
      <c r="H252" s="98"/>
      <c r="M252" s="91"/>
      <c r="O252" s="91"/>
    </row>
    <row r="253" spans="3:15" x14ac:dyDescent="0.25">
      <c r="C253" s="93"/>
      <c r="D253" s="93"/>
      <c r="E253" s="93"/>
      <c r="H253" s="98"/>
      <c r="M253" s="91"/>
      <c r="O253" s="91"/>
    </row>
    <row r="254" spans="3:15" x14ac:dyDescent="0.25">
      <c r="C254" s="93"/>
      <c r="D254" s="93"/>
      <c r="E254" s="93"/>
      <c r="H254" s="98"/>
      <c r="M254" s="91"/>
      <c r="O254" s="91"/>
    </row>
    <row r="255" spans="3:15" x14ac:dyDescent="0.25">
      <c r="C255" s="93"/>
      <c r="D255" s="93"/>
      <c r="E255" s="93"/>
      <c r="H255" s="98"/>
      <c r="M255" s="91"/>
      <c r="O255" s="91"/>
    </row>
    <row r="256" spans="3:15" x14ac:dyDescent="0.25">
      <c r="C256" s="93"/>
      <c r="D256" s="93"/>
      <c r="E256" s="93"/>
      <c r="H256" s="98"/>
      <c r="M256" s="91"/>
      <c r="O256" s="91"/>
    </row>
    <row r="257" spans="3:15" x14ac:dyDescent="0.25">
      <c r="C257" s="93"/>
      <c r="D257" s="93"/>
      <c r="E257" s="93"/>
      <c r="H257" s="98"/>
      <c r="M257" s="91"/>
      <c r="O257" s="91"/>
    </row>
    <row r="258" spans="3:15" x14ac:dyDescent="0.25">
      <c r="C258" s="93"/>
      <c r="D258" s="93"/>
      <c r="E258" s="93"/>
      <c r="H258" s="98"/>
      <c r="M258" s="91"/>
      <c r="O258" s="91"/>
    </row>
    <row r="259" spans="3:15" x14ac:dyDescent="0.25">
      <c r="C259" s="93"/>
      <c r="D259" s="93"/>
      <c r="E259" s="93"/>
      <c r="H259" s="98"/>
      <c r="M259" s="91"/>
      <c r="O259" s="91"/>
    </row>
    <row r="260" spans="3:15" x14ac:dyDescent="0.25">
      <c r="C260" s="93"/>
      <c r="D260" s="93"/>
      <c r="E260" s="93"/>
      <c r="H260" s="98"/>
      <c r="M260" s="91"/>
      <c r="O260" s="91"/>
    </row>
    <row r="261" spans="3:15" x14ac:dyDescent="0.25">
      <c r="C261" s="93"/>
      <c r="D261" s="93"/>
      <c r="E261" s="93"/>
      <c r="H261" s="98"/>
      <c r="M261" s="91"/>
      <c r="O261" s="91"/>
    </row>
    <row r="262" spans="3:15" x14ac:dyDescent="0.25">
      <c r="C262" s="93"/>
      <c r="D262" s="93"/>
      <c r="E262" s="93"/>
      <c r="H262" s="98"/>
      <c r="M262" s="91"/>
      <c r="O262" s="91"/>
    </row>
    <row r="263" spans="3:15" x14ac:dyDescent="0.25">
      <c r="C263" s="93"/>
      <c r="D263" s="93"/>
      <c r="E263" s="93"/>
      <c r="H263" s="98"/>
      <c r="M263" s="91"/>
      <c r="O263" s="91"/>
    </row>
    <row r="264" spans="3:15" x14ac:dyDescent="0.25">
      <c r="C264" s="93"/>
      <c r="D264" s="93"/>
      <c r="E264" s="93"/>
      <c r="H264" s="98"/>
      <c r="M264" s="91"/>
      <c r="O264" s="91"/>
    </row>
    <row r="265" spans="3:15" x14ac:dyDescent="0.25">
      <c r="C265" s="93"/>
      <c r="D265" s="93"/>
      <c r="E265" s="93"/>
      <c r="H265" s="98"/>
      <c r="M265" s="91"/>
      <c r="O265" s="91"/>
    </row>
    <row r="266" spans="3:15" x14ac:dyDescent="0.25">
      <c r="C266" s="93"/>
      <c r="D266" s="93"/>
      <c r="E266" s="93"/>
      <c r="H266" s="98"/>
      <c r="M266" s="91"/>
      <c r="O266" s="91"/>
    </row>
    <row r="267" spans="3:15" x14ac:dyDescent="0.25">
      <c r="C267" s="93"/>
      <c r="D267" s="93"/>
      <c r="E267" s="93"/>
      <c r="H267" s="98"/>
      <c r="M267" s="91"/>
      <c r="O267" s="91"/>
    </row>
    <row r="268" spans="3:15" x14ac:dyDescent="0.25">
      <c r="C268" s="93"/>
      <c r="D268" s="93"/>
      <c r="E268" s="93"/>
      <c r="H268" s="98"/>
      <c r="M268" s="91"/>
      <c r="O268" s="91"/>
    </row>
    <row r="269" spans="3:15" x14ac:dyDescent="0.25">
      <c r="C269" s="93"/>
      <c r="D269" s="93"/>
      <c r="E269" s="93"/>
      <c r="H269" s="98"/>
      <c r="M269" s="91"/>
      <c r="O269" s="91"/>
    </row>
    <row r="270" spans="3:15" x14ac:dyDescent="0.25">
      <c r="C270" s="93"/>
      <c r="D270" s="93"/>
      <c r="E270" s="93"/>
      <c r="H270" s="98"/>
      <c r="M270" s="91"/>
      <c r="O270" s="91"/>
    </row>
    <row r="271" spans="3:15" x14ac:dyDescent="0.25">
      <c r="C271" s="93"/>
      <c r="D271" s="93"/>
      <c r="E271" s="93"/>
      <c r="H271" s="98"/>
      <c r="M271" s="91"/>
      <c r="O271" s="91"/>
    </row>
    <row r="272" spans="3:15" x14ac:dyDescent="0.25">
      <c r="C272" s="93"/>
      <c r="D272" s="93"/>
      <c r="E272" s="93"/>
      <c r="H272" s="98"/>
      <c r="M272" s="91"/>
      <c r="O272" s="91"/>
    </row>
    <row r="273" spans="3:15" x14ac:dyDescent="0.25">
      <c r="C273" s="93"/>
      <c r="D273" s="93"/>
      <c r="E273" s="93"/>
      <c r="H273" s="98"/>
      <c r="M273" s="91"/>
      <c r="O273" s="91"/>
    </row>
    <row r="274" spans="3:15" x14ac:dyDescent="0.25">
      <c r="C274" s="93"/>
      <c r="D274" s="93"/>
      <c r="E274" s="93"/>
      <c r="H274" s="98"/>
      <c r="M274" s="91"/>
      <c r="O274" s="91"/>
    </row>
    <row r="275" spans="3:15" x14ac:dyDescent="0.25">
      <c r="C275" s="93"/>
      <c r="D275" s="93"/>
      <c r="E275" s="93"/>
      <c r="H275" s="98"/>
      <c r="M275" s="91"/>
      <c r="O275" s="91"/>
    </row>
    <row r="276" spans="3:15" x14ac:dyDescent="0.25">
      <c r="C276" s="93"/>
      <c r="D276" s="93"/>
      <c r="E276" s="93"/>
      <c r="H276" s="98"/>
      <c r="M276" s="91"/>
      <c r="O276" s="91"/>
    </row>
    <row r="277" spans="3:15" x14ac:dyDescent="0.25">
      <c r="C277" s="93"/>
      <c r="D277" s="93"/>
      <c r="E277" s="93"/>
      <c r="H277" s="98"/>
      <c r="M277" s="91"/>
      <c r="O277" s="91"/>
    </row>
    <row r="278" spans="3:15" x14ac:dyDescent="0.25">
      <c r="C278" s="93"/>
      <c r="D278" s="93"/>
      <c r="E278" s="93"/>
      <c r="H278" s="98"/>
      <c r="M278" s="91"/>
      <c r="O278" s="91"/>
    </row>
    <row r="279" spans="3:15" x14ac:dyDescent="0.25">
      <c r="C279" s="93"/>
      <c r="D279" s="93"/>
      <c r="E279" s="93"/>
      <c r="H279" s="98"/>
      <c r="M279" s="91"/>
      <c r="O279" s="91"/>
    </row>
    <row r="280" spans="3:15" x14ac:dyDescent="0.25">
      <c r="C280" s="93"/>
      <c r="D280" s="93"/>
      <c r="E280" s="93"/>
      <c r="H280" s="98"/>
      <c r="M280" s="91"/>
      <c r="O280" s="91"/>
    </row>
    <row r="281" spans="3:15" x14ac:dyDescent="0.25">
      <c r="C281" s="93"/>
      <c r="D281" s="93"/>
      <c r="E281" s="93"/>
      <c r="H281" s="98"/>
      <c r="M281" s="91"/>
      <c r="O281" s="91"/>
    </row>
    <row r="282" spans="3:15" x14ac:dyDescent="0.25">
      <c r="C282" s="93"/>
      <c r="D282" s="93"/>
      <c r="E282" s="93"/>
      <c r="H282" s="98"/>
      <c r="M282" s="91"/>
      <c r="O282" s="91"/>
    </row>
    <row r="283" spans="3:15" x14ac:dyDescent="0.25">
      <c r="C283" s="93"/>
      <c r="D283" s="93"/>
      <c r="E283" s="93"/>
      <c r="H283" s="98"/>
      <c r="M283" s="91"/>
      <c r="O283" s="91"/>
    </row>
    <row r="284" spans="3:15" x14ac:dyDescent="0.25">
      <c r="C284" s="93"/>
      <c r="D284" s="93"/>
      <c r="E284" s="93"/>
      <c r="H284" s="98"/>
      <c r="M284" s="91"/>
      <c r="O284" s="91"/>
    </row>
    <row r="285" spans="3:15" x14ac:dyDescent="0.25">
      <c r="C285" s="93"/>
      <c r="D285" s="93"/>
      <c r="E285" s="93"/>
      <c r="H285" s="98"/>
      <c r="M285" s="91"/>
      <c r="O285" s="91"/>
    </row>
    <row r="286" spans="3:15" x14ac:dyDescent="0.25">
      <c r="C286" s="93"/>
      <c r="D286" s="93"/>
      <c r="E286" s="93"/>
      <c r="H286" s="98"/>
      <c r="M286" s="91"/>
      <c r="O286" s="91"/>
    </row>
    <row r="287" spans="3:15" x14ac:dyDescent="0.25">
      <c r="C287" s="93"/>
      <c r="D287" s="93"/>
      <c r="E287" s="93"/>
      <c r="H287" s="98"/>
      <c r="M287" s="91"/>
      <c r="O287" s="91"/>
    </row>
    <row r="288" spans="3:15" x14ac:dyDescent="0.25">
      <c r="C288" s="93"/>
      <c r="D288" s="93"/>
      <c r="E288" s="93"/>
      <c r="H288" s="98"/>
      <c r="M288" s="91"/>
      <c r="O288" s="91"/>
    </row>
    <row r="289" spans="3:15" x14ac:dyDescent="0.25">
      <c r="C289" s="93"/>
      <c r="D289" s="93"/>
      <c r="E289" s="93"/>
      <c r="H289" s="98"/>
      <c r="M289" s="91"/>
      <c r="O289" s="91"/>
    </row>
    <row r="290" spans="3:15" x14ac:dyDescent="0.25">
      <c r="C290" s="93"/>
      <c r="D290" s="93"/>
      <c r="E290" s="93"/>
      <c r="H290" s="98"/>
      <c r="M290" s="91"/>
      <c r="O290" s="91"/>
    </row>
    <row r="291" spans="3:15" x14ac:dyDescent="0.25">
      <c r="C291" s="93"/>
      <c r="D291" s="93"/>
      <c r="E291" s="93"/>
      <c r="H291" s="98"/>
      <c r="M291" s="91"/>
      <c r="O291" s="91"/>
    </row>
    <row r="292" spans="3:15" x14ac:dyDescent="0.25">
      <c r="C292" s="93"/>
      <c r="D292" s="93"/>
      <c r="E292" s="93"/>
      <c r="H292" s="98"/>
      <c r="M292" s="91"/>
      <c r="O292" s="91"/>
    </row>
    <row r="293" spans="3:15" x14ac:dyDescent="0.25">
      <c r="C293" s="93"/>
      <c r="D293" s="93"/>
      <c r="E293" s="93"/>
      <c r="H293" s="98"/>
      <c r="M293" s="91"/>
      <c r="O293" s="91"/>
    </row>
    <row r="294" spans="3:15" x14ac:dyDescent="0.25">
      <c r="C294" s="93"/>
      <c r="D294" s="93"/>
      <c r="E294" s="93"/>
      <c r="H294" s="98"/>
      <c r="M294" s="91"/>
      <c r="O294" s="91"/>
    </row>
    <row r="295" spans="3:15" x14ac:dyDescent="0.25">
      <c r="C295" s="93"/>
      <c r="D295" s="93"/>
      <c r="E295" s="93"/>
      <c r="H295" s="98"/>
      <c r="M295" s="91"/>
      <c r="O295" s="91"/>
    </row>
    <row r="296" spans="3:15" x14ac:dyDescent="0.25">
      <c r="C296" s="93"/>
      <c r="D296" s="93"/>
      <c r="E296" s="93"/>
      <c r="H296" s="98"/>
      <c r="M296" s="91"/>
      <c r="O296" s="91"/>
    </row>
    <row r="297" spans="3:15" x14ac:dyDescent="0.25">
      <c r="C297" s="93"/>
      <c r="D297" s="93"/>
      <c r="E297" s="93"/>
      <c r="H297" s="98"/>
      <c r="M297" s="91"/>
      <c r="O297" s="91"/>
    </row>
    <row r="298" spans="3:15" x14ac:dyDescent="0.25">
      <c r="C298" s="93"/>
      <c r="D298" s="93"/>
      <c r="E298" s="93"/>
      <c r="H298" s="98"/>
      <c r="M298" s="91"/>
      <c r="O298" s="91"/>
    </row>
    <row r="299" spans="3:15" x14ac:dyDescent="0.25">
      <c r="C299" s="93"/>
      <c r="D299" s="93"/>
      <c r="E299" s="93"/>
      <c r="H299" s="98"/>
      <c r="M299" s="91"/>
      <c r="O299" s="91"/>
    </row>
    <row r="300" spans="3:15" x14ac:dyDescent="0.25">
      <c r="C300" s="93"/>
      <c r="D300" s="93"/>
      <c r="E300" s="93"/>
      <c r="H300" s="98"/>
      <c r="M300" s="91"/>
      <c r="O300" s="91"/>
    </row>
    <row r="301" spans="3:15" x14ac:dyDescent="0.25">
      <c r="C301" s="93"/>
      <c r="D301" s="93"/>
      <c r="E301" s="93"/>
      <c r="H301" s="98"/>
      <c r="M301" s="91"/>
      <c r="O301" s="91"/>
    </row>
    <row r="302" spans="3:15" x14ac:dyDescent="0.25">
      <c r="C302" s="93"/>
      <c r="D302" s="93"/>
      <c r="E302" s="93"/>
      <c r="H302" s="98"/>
      <c r="M302" s="91"/>
      <c r="O302" s="91"/>
    </row>
    <row r="303" spans="3:15" x14ac:dyDescent="0.25">
      <c r="C303" s="93"/>
      <c r="D303" s="93"/>
      <c r="E303" s="93"/>
      <c r="H303" s="98"/>
      <c r="M303" s="91"/>
      <c r="O303" s="91"/>
    </row>
    <row r="304" spans="3:15" x14ac:dyDescent="0.25">
      <c r="C304" s="93"/>
      <c r="D304" s="93"/>
      <c r="E304" s="93"/>
      <c r="H304" s="98"/>
      <c r="M304" s="91"/>
      <c r="O304" s="91"/>
    </row>
    <row r="305" spans="3:15" x14ac:dyDescent="0.25">
      <c r="C305" s="93"/>
      <c r="D305" s="93"/>
      <c r="E305" s="93"/>
      <c r="H305" s="98"/>
      <c r="M305" s="91"/>
      <c r="O305" s="91"/>
    </row>
    <row r="306" spans="3:15" x14ac:dyDescent="0.25">
      <c r="C306" s="93"/>
      <c r="D306" s="93"/>
      <c r="E306" s="93"/>
      <c r="H306" s="98"/>
      <c r="M306" s="91"/>
      <c r="O306" s="91"/>
    </row>
    <row r="307" spans="3:15" x14ac:dyDescent="0.25">
      <c r="C307" s="93"/>
      <c r="D307" s="93"/>
      <c r="E307" s="93"/>
      <c r="H307" s="98"/>
      <c r="M307" s="91"/>
      <c r="O307" s="91"/>
    </row>
    <row r="308" spans="3:15" x14ac:dyDescent="0.25">
      <c r="C308" s="93"/>
      <c r="D308" s="93"/>
      <c r="E308" s="93"/>
      <c r="H308" s="98"/>
      <c r="M308" s="91"/>
      <c r="O308" s="91"/>
    </row>
    <row r="309" spans="3:15" x14ac:dyDescent="0.25">
      <c r="C309" s="93"/>
      <c r="D309" s="93"/>
      <c r="E309" s="93"/>
      <c r="H309" s="98"/>
      <c r="M309" s="91"/>
      <c r="O309" s="91"/>
    </row>
    <row r="310" spans="3:15" x14ac:dyDescent="0.25">
      <c r="C310" s="93"/>
      <c r="D310" s="93"/>
      <c r="E310" s="93"/>
      <c r="H310" s="98"/>
      <c r="M310" s="91"/>
      <c r="O310" s="91"/>
    </row>
    <row r="311" spans="3:15" x14ac:dyDescent="0.25">
      <c r="C311" s="93"/>
      <c r="D311" s="93"/>
      <c r="E311" s="93"/>
      <c r="H311" s="98"/>
      <c r="M311" s="91"/>
      <c r="O311" s="91"/>
    </row>
    <row r="312" spans="3:15" x14ac:dyDescent="0.25">
      <c r="C312" s="93"/>
      <c r="D312" s="93"/>
      <c r="E312" s="93"/>
      <c r="H312" s="98"/>
      <c r="M312" s="91"/>
      <c r="O312" s="91"/>
    </row>
    <row r="313" spans="3:15" x14ac:dyDescent="0.25">
      <c r="C313" s="93"/>
      <c r="D313" s="93"/>
      <c r="E313" s="93"/>
      <c r="H313" s="98"/>
      <c r="M313" s="91"/>
      <c r="O313" s="91"/>
    </row>
    <row r="314" spans="3:15" x14ac:dyDescent="0.25">
      <c r="C314" s="93"/>
      <c r="D314" s="93"/>
      <c r="E314" s="93"/>
      <c r="H314" s="98"/>
      <c r="M314" s="91"/>
      <c r="O314" s="91"/>
    </row>
    <row r="315" spans="3:15" x14ac:dyDescent="0.25">
      <c r="C315" s="93"/>
      <c r="D315" s="93"/>
      <c r="E315" s="93"/>
      <c r="H315" s="98"/>
      <c r="M315" s="91"/>
      <c r="O315" s="91"/>
    </row>
    <row r="316" spans="3:15" x14ac:dyDescent="0.25">
      <c r="C316" s="93"/>
      <c r="D316" s="93"/>
      <c r="E316" s="93"/>
      <c r="H316" s="98"/>
      <c r="M316" s="91"/>
      <c r="O316" s="91"/>
    </row>
    <row r="317" spans="3:15" x14ac:dyDescent="0.25">
      <c r="C317" s="93"/>
      <c r="D317" s="93"/>
      <c r="E317" s="93"/>
      <c r="H317" s="98"/>
      <c r="M317" s="91"/>
      <c r="O317" s="91"/>
    </row>
    <row r="318" spans="3:15" x14ac:dyDescent="0.25">
      <c r="C318" s="93"/>
      <c r="D318" s="93"/>
      <c r="E318" s="93"/>
      <c r="H318" s="98"/>
      <c r="M318" s="91"/>
      <c r="O318" s="91"/>
    </row>
    <row r="319" spans="3:15" x14ac:dyDescent="0.25">
      <c r="C319" s="93"/>
      <c r="D319" s="93"/>
      <c r="E319" s="93"/>
      <c r="H319" s="98"/>
      <c r="M319" s="91"/>
      <c r="O319" s="91"/>
    </row>
    <row r="320" spans="3:15" x14ac:dyDescent="0.25">
      <c r="C320" s="93"/>
      <c r="D320" s="93"/>
      <c r="E320" s="93"/>
      <c r="H320" s="98"/>
      <c r="M320" s="91"/>
      <c r="O320" s="91"/>
    </row>
    <row r="321" spans="3:15" x14ac:dyDescent="0.25">
      <c r="C321" s="93"/>
      <c r="D321" s="93"/>
      <c r="E321" s="93"/>
      <c r="H321" s="98"/>
      <c r="M321" s="91"/>
      <c r="O321" s="91"/>
    </row>
    <row r="322" spans="3:15" x14ac:dyDescent="0.25">
      <c r="C322" s="93"/>
      <c r="D322" s="93"/>
      <c r="E322" s="93"/>
      <c r="H322" s="98"/>
      <c r="M322" s="91"/>
      <c r="O322" s="91"/>
    </row>
    <row r="323" spans="3:15" x14ac:dyDescent="0.25">
      <c r="C323" s="93"/>
      <c r="D323" s="93"/>
      <c r="E323" s="93"/>
      <c r="H323" s="98"/>
      <c r="M323" s="91"/>
      <c r="O323" s="91"/>
    </row>
    <row r="324" spans="3:15" x14ac:dyDescent="0.25">
      <c r="C324" s="93"/>
      <c r="D324" s="93"/>
      <c r="E324" s="93"/>
      <c r="H324" s="98"/>
      <c r="M324" s="91"/>
      <c r="O324" s="91"/>
    </row>
    <row r="325" spans="3:15" x14ac:dyDescent="0.25">
      <c r="C325" s="93"/>
      <c r="D325" s="93"/>
      <c r="E325" s="93"/>
      <c r="H325" s="98"/>
      <c r="M325" s="91"/>
      <c r="O325" s="91"/>
    </row>
    <row r="326" spans="3:15" x14ac:dyDescent="0.25">
      <c r="C326" s="93"/>
      <c r="D326" s="93"/>
      <c r="E326" s="93"/>
      <c r="H326" s="98"/>
      <c r="M326" s="91"/>
      <c r="O326" s="91"/>
    </row>
    <row r="327" spans="3:15" x14ac:dyDescent="0.25">
      <c r="C327" s="93"/>
      <c r="D327" s="93"/>
      <c r="E327" s="93"/>
      <c r="H327" s="98"/>
      <c r="M327" s="91"/>
      <c r="O327" s="91"/>
    </row>
    <row r="328" spans="3:15" x14ac:dyDescent="0.25">
      <c r="C328" s="93"/>
      <c r="D328" s="93"/>
      <c r="E328" s="93"/>
      <c r="H328" s="98"/>
      <c r="M328" s="91"/>
      <c r="O328" s="91"/>
    </row>
    <row r="329" spans="3:15" x14ac:dyDescent="0.25">
      <c r="C329" s="93"/>
      <c r="D329" s="93"/>
      <c r="E329" s="93"/>
      <c r="H329" s="98"/>
      <c r="M329" s="91"/>
      <c r="O329" s="91"/>
    </row>
    <row r="330" spans="3:15" x14ac:dyDescent="0.25">
      <c r="C330" s="93"/>
      <c r="D330" s="93"/>
      <c r="E330" s="93"/>
      <c r="H330" s="98"/>
      <c r="M330" s="91"/>
      <c r="O330" s="91"/>
    </row>
    <row r="331" spans="3:15" x14ac:dyDescent="0.25">
      <c r="C331" s="93"/>
      <c r="D331" s="93"/>
      <c r="E331" s="93"/>
      <c r="H331" s="98"/>
      <c r="M331" s="91"/>
      <c r="O331" s="91"/>
    </row>
    <row r="332" spans="3:15" x14ac:dyDescent="0.25">
      <c r="C332" s="93"/>
      <c r="D332" s="93"/>
      <c r="E332" s="93"/>
      <c r="H332" s="98"/>
      <c r="M332" s="91"/>
      <c r="O332" s="91"/>
    </row>
    <row r="333" spans="3:15" x14ac:dyDescent="0.25">
      <c r="C333" s="93"/>
      <c r="D333" s="93"/>
      <c r="E333" s="93"/>
      <c r="H333" s="98"/>
      <c r="M333" s="91"/>
      <c r="O333" s="91"/>
    </row>
    <row r="334" spans="3:15" x14ac:dyDescent="0.25">
      <c r="C334" s="93"/>
      <c r="D334" s="93"/>
      <c r="E334" s="93"/>
      <c r="H334" s="98"/>
      <c r="M334" s="91"/>
      <c r="O334" s="91"/>
    </row>
    <row r="335" spans="3:15" x14ac:dyDescent="0.25">
      <c r="C335" s="93"/>
      <c r="D335" s="93"/>
      <c r="E335" s="93"/>
      <c r="H335" s="98"/>
      <c r="M335" s="91"/>
      <c r="O335" s="91"/>
    </row>
    <row r="336" spans="3:15" x14ac:dyDescent="0.25">
      <c r="C336" s="93"/>
      <c r="D336" s="93"/>
      <c r="E336" s="93"/>
      <c r="H336" s="98"/>
      <c r="M336" s="91"/>
      <c r="O336" s="91"/>
    </row>
    <row r="337" spans="3:15" x14ac:dyDescent="0.25">
      <c r="C337" s="93"/>
      <c r="D337" s="93"/>
      <c r="E337" s="93"/>
      <c r="H337" s="98"/>
      <c r="M337" s="91"/>
      <c r="O337" s="91"/>
    </row>
    <row r="338" spans="3:15" x14ac:dyDescent="0.25">
      <c r="C338" s="93"/>
      <c r="D338" s="93"/>
      <c r="E338" s="93"/>
      <c r="H338" s="98"/>
      <c r="M338" s="91"/>
      <c r="O338" s="91"/>
    </row>
    <row r="339" spans="3:15" x14ac:dyDescent="0.25">
      <c r="C339" s="93"/>
      <c r="D339" s="93"/>
      <c r="E339" s="93"/>
      <c r="H339" s="98"/>
      <c r="M339" s="91"/>
      <c r="O339" s="91"/>
    </row>
    <row r="340" spans="3:15" x14ac:dyDescent="0.25">
      <c r="C340" s="93"/>
      <c r="D340" s="93"/>
      <c r="E340" s="93"/>
      <c r="H340" s="98"/>
      <c r="M340" s="91"/>
      <c r="O340" s="91"/>
    </row>
    <row r="341" spans="3:15" x14ac:dyDescent="0.25">
      <c r="C341" s="93"/>
      <c r="D341" s="93"/>
      <c r="E341" s="93"/>
      <c r="H341" s="98"/>
      <c r="M341" s="91"/>
      <c r="O341" s="91"/>
    </row>
    <row r="342" spans="3:15" x14ac:dyDescent="0.25">
      <c r="C342" s="93"/>
      <c r="D342" s="93"/>
      <c r="E342" s="93"/>
      <c r="H342" s="98"/>
      <c r="M342" s="91"/>
      <c r="O342" s="91"/>
    </row>
    <row r="343" spans="3:15" x14ac:dyDescent="0.25">
      <c r="C343" s="93"/>
      <c r="D343" s="93"/>
      <c r="E343" s="93"/>
      <c r="H343" s="98"/>
      <c r="M343" s="91"/>
      <c r="O343" s="91"/>
    </row>
    <row r="344" spans="3:15" x14ac:dyDescent="0.25">
      <c r="C344" s="93"/>
      <c r="D344" s="93"/>
      <c r="E344" s="93"/>
      <c r="H344" s="98"/>
      <c r="M344" s="91"/>
      <c r="O344" s="91"/>
    </row>
    <row r="345" spans="3:15" x14ac:dyDescent="0.25">
      <c r="C345" s="93"/>
      <c r="D345" s="93"/>
      <c r="E345" s="93"/>
      <c r="H345" s="98"/>
      <c r="M345" s="91"/>
      <c r="O345" s="91"/>
    </row>
    <row r="346" spans="3:15" x14ac:dyDescent="0.25">
      <c r="C346" s="93"/>
      <c r="D346" s="93"/>
      <c r="E346" s="93"/>
      <c r="H346" s="98"/>
      <c r="M346" s="91"/>
      <c r="O346" s="91"/>
    </row>
    <row r="347" spans="3:15" x14ac:dyDescent="0.25">
      <c r="C347" s="93"/>
      <c r="D347" s="93"/>
      <c r="E347" s="93"/>
      <c r="H347" s="98"/>
      <c r="M347" s="91"/>
      <c r="O347" s="91"/>
    </row>
    <row r="348" spans="3:15" x14ac:dyDescent="0.25">
      <c r="C348" s="93"/>
      <c r="D348" s="93"/>
      <c r="E348" s="93"/>
      <c r="H348" s="98"/>
      <c r="M348" s="91"/>
      <c r="O348" s="91"/>
    </row>
    <row r="349" spans="3:15" x14ac:dyDescent="0.25">
      <c r="C349" s="93"/>
      <c r="D349" s="93"/>
      <c r="E349" s="93"/>
      <c r="H349" s="98"/>
      <c r="M349" s="91"/>
      <c r="O349" s="91"/>
    </row>
    <row r="350" spans="3:15" x14ac:dyDescent="0.25">
      <c r="C350" s="93"/>
      <c r="D350" s="93"/>
      <c r="E350" s="93"/>
      <c r="H350" s="98"/>
      <c r="M350" s="91"/>
      <c r="O350" s="91"/>
    </row>
    <row r="351" spans="3:15" x14ac:dyDescent="0.25">
      <c r="C351" s="93"/>
      <c r="D351" s="93"/>
      <c r="E351" s="93"/>
      <c r="H351" s="98"/>
      <c r="M351" s="91"/>
      <c r="O351" s="91"/>
    </row>
    <row r="352" spans="3:15" x14ac:dyDescent="0.25">
      <c r="C352" s="93"/>
      <c r="D352" s="93"/>
      <c r="E352" s="93"/>
      <c r="H352" s="98"/>
      <c r="M352" s="91"/>
      <c r="O352" s="91"/>
    </row>
    <row r="353" spans="3:15" x14ac:dyDescent="0.25">
      <c r="C353" s="93"/>
      <c r="D353" s="93"/>
      <c r="E353" s="93"/>
      <c r="H353" s="98"/>
      <c r="M353" s="91"/>
      <c r="O353" s="91"/>
    </row>
    <row r="354" spans="3:15" x14ac:dyDescent="0.25">
      <c r="C354" s="93"/>
      <c r="D354" s="93"/>
      <c r="E354" s="93"/>
      <c r="H354" s="98"/>
      <c r="M354" s="91"/>
      <c r="O354" s="91"/>
    </row>
    <row r="355" spans="3:15" x14ac:dyDescent="0.25">
      <c r="C355" s="93"/>
      <c r="D355" s="93"/>
      <c r="E355" s="93"/>
      <c r="H355" s="98"/>
      <c r="M355" s="91"/>
      <c r="O355" s="91"/>
    </row>
    <row r="356" spans="3:15" x14ac:dyDescent="0.25">
      <c r="C356" s="93"/>
      <c r="D356" s="93"/>
      <c r="E356" s="93"/>
      <c r="H356" s="98"/>
      <c r="M356" s="91"/>
      <c r="O356" s="91"/>
    </row>
    <row r="357" spans="3:15" x14ac:dyDescent="0.25">
      <c r="C357" s="93"/>
      <c r="D357" s="93"/>
      <c r="E357" s="93"/>
      <c r="H357" s="98"/>
      <c r="M357" s="91"/>
      <c r="O357" s="91"/>
    </row>
    <row r="358" spans="3:15" x14ac:dyDescent="0.25">
      <c r="C358" s="93"/>
      <c r="D358" s="93"/>
      <c r="E358" s="93"/>
      <c r="H358" s="98"/>
      <c r="M358" s="91"/>
      <c r="O358" s="91"/>
    </row>
    <row r="359" spans="3:15" x14ac:dyDescent="0.25">
      <c r="C359" s="93"/>
      <c r="D359" s="93"/>
      <c r="E359" s="93"/>
      <c r="H359" s="98"/>
      <c r="M359" s="91"/>
      <c r="O359" s="91"/>
    </row>
    <row r="360" spans="3:15" x14ac:dyDescent="0.25">
      <c r="C360" s="93"/>
      <c r="D360" s="93"/>
      <c r="E360" s="93"/>
      <c r="H360" s="98"/>
      <c r="M360" s="91"/>
      <c r="O360" s="91"/>
    </row>
    <row r="361" spans="3:15" x14ac:dyDescent="0.25">
      <c r="C361" s="93"/>
      <c r="D361" s="93"/>
      <c r="E361" s="93"/>
      <c r="H361" s="98"/>
      <c r="M361" s="91"/>
      <c r="O361" s="91"/>
    </row>
    <row r="362" spans="3:15" x14ac:dyDescent="0.25">
      <c r="C362" s="93"/>
      <c r="D362" s="93"/>
      <c r="E362" s="93"/>
      <c r="H362" s="98"/>
      <c r="M362" s="91"/>
      <c r="O362" s="91"/>
    </row>
    <row r="363" spans="3:15" x14ac:dyDescent="0.25">
      <c r="C363" s="93"/>
      <c r="D363" s="93"/>
      <c r="E363" s="93"/>
      <c r="H363" s="98"/>
      <c r="M363" s="91"/>
      <c r="O363" s="91"/>
    </row>
    <row r="364" spans="3:15" x14ac:dyDescent="0.25">
      <c r="C364" s="93"/>
      <c r="D364" s="93"/>
      <c r="E364" s="93"/>
      <c r="H364" s="98"/>
      <c r="M364" s="91"/>
      <c r="O364" s="91"/>
    </row>
    <row r="365" spans="3:15" x14ac:dyDescent="0.25">
      <c r="C365" s="93"/>
      <c r="D365" s="93"/>
      <c r="E365" s="93"/>
      <c r="H365" s="98"/>
      <c r="M365" s="91"/>
      <c r="O365" s="91"/>
    </row>
    <row r="366" spans="3:15" x14ac:dyDescent="0.25">
      <c r="C366" s="93"/>
      <c r="D366" s="93"/>
      <c r="E366" s="93"/>
      <c r="H366" s="98"/>
      <c r="M366" s="91"/>
      <c r="O366" s="91"/>
    </row>
    <row r="367" spans="3:15" x14ac:dyDescent="0.25">
      <c r="C367" s="93"/>
      <c r="D367" s="93"/>
      <c r="E367" s="93"/>
      <c r="H367" s="98"/>
      <c r="M367" s="91"/>
      <c r="O367" s="91"/>
    </row>
    <row r="368" spans="3:15" x14ac:dyDescent="0.25">
      <c r="C368" s="93"/>
      <c r="D368" s="93"/>
      <c r="E368" s="93"/>
      <c r="H368" s="98"/>
      <c r="M368" s="91"/>
      <c r="O368" s="91"/>
    </row>
    <row r="369" spans="3:15" x14ac:dyDescent="0.25">
      <c r="C369" s="93"/>
      <c r="D369" s="93"/>
      <c r="E369" s="93"/>
      <c r="H369" s="98"/>
      <c r="M369" s="91"/>
      <c r="O369" s="91"/>
    </row>
    <row r="370" spans="3:15" x14ac:dyDescent="0.25">
      <c r="C370" s="93"/>
      <c r="D370" s="93"/>
      <c r="E370" s="93"/>
      <c r="H370" s="98"/>
      <c r="M370" s="91"/>
      <c r="O370" s="91"/>
    </row>
    <row r="371" spans="3:15" x14ac:dyDescent="0.25">
      <c r="C371" s="93"/>
      <c r="D371" s="93"/>
      <c r="E371" s="93"/>
      <c r="H371" s="98"/>
      <c r="M371" s="91"/>
      <c r="O371" s="91"/>
    </row>
    <row r="372" spans="3:15" x14ac:dyDescent="0.25">
      <c r="C372" s="93"/>
      <c r="D372" s="93"/>
      <c r="E372" s="93"/>
      <c r="H372" s="98"/>
      <c r="M372" s="91"/>
      <c r="O372" s="91"/>
    </row>
    <row r="373" spans="3:15" x14ac:dyDescent="0.25">
      <c r="C373" s="93"/>
      <c r="D373" s="93"/>
      <c r="E373" s="93"/>
      <c r="H373" s="98"/>
      <c r="M373" s="91"/>
      <c r="O373" s="91"/>
    </row>
    <row r="374" spans="3:15" x14ac:dyDescent="0.25">
      <c r="C374" s="93"/>
      <c r="D374" s="93"/>
      <c r="E374" s="93"/>
      <c r="H374" s="98"/>
      <c r="M374" s="91"/>
      <c r="O374" s="91"/>
    </row>
    <row r="375" spans="3:15" x14ac:dyDescent="0.25">
      <c r="C375" s="93"/>
      <c r="D375" s="93"/>
      <c r="E375" s="93"/>
      <c r="H375" s="98"/>
      <c r="M375" s="91"/>
      <c r="O375" s="91"/>
    </row>
    <row r="376" spans="3:15" x14ac:dyDescent="0.25">
      <c r="C376" s="93"/>
      <c r="D376" s="93"/>
      <c r="E376" s="93"/>
      <c r="H376" s="98"/>
      <c r="M376" s="91"/>
      <c r="O376" s="91"/>
    </row>
    <row r="377" spans="3:15" x14ac:dyDescent="0.25">
      <c r="C377" s="93"/>
      <c r="D377" s="93"/>
      <c r="E377" s="93"/>
      <c r="H377" s="98"/>
      <c r="M377" s="91"/>
      <c r="O377" s="91"/>
    </row>
    <row r="378" spans="3:15" x14ac:dyDescent="0.25">
      <c r="C378" s="93"/>
      <c r="D378" s="93"/>
      <c r="E378" s="93"/>
      <c r="H378" s="98"/>
      <c r="M378" s="91"/>
      <c r="O378" s="91"/>
    </row>
    <row r="379" spans="3:15" x14ac:dyDescent="0.25">
      <c r="C379" s="93"/>
      <c r="D379" s="93"/>
      <c r="E379" s="93"/>
      <c r="H379" s="98"/>
      <c r="M379" s="91"/>
      <c r="O379" s="91"/>
    </row>
    <row r="380" spans="3:15" x14ac:dyDescent="0.25">
      <c r="C380" s="93"/>
      <c r="D380" s="93"/>
      <c r="E380" s="93"/>
      <c r="H380" s="98"/>
      <c r="M380" s="91"/>
      <c r="O380" s="91"/>
    </row>
    <row r="381" spans="3:15" x14ac:dyDescent="0.25">
      <c r="C381" s="93"/>
      <c r="D381" s="93"/>
      <c r="E381" s="93"/>
      <c r="H381" s="98"/>
      <c r="M381" s="91"/>
      <c r="O381" s="91"/>
    </row>
    <row r="382" spans="3:15" x14ac:dyDescent="0.25">
      <c r="C382" s="93"/>
      <c r="D382" s="93"/>
      <c r="E382" s="93"/>
      <c r="H382" s="98"/>
      <c r="M382" s="91"/>
      <c r="O382" s="91"/>
    </row>
    <row r="383" spans="3:15" x14ac:dyDescent="0.25">
      <c r="C383" s="93"/>
      <c r="D383" s="93"/>
      <c r="E383" s="93"/>
      <c r="H383" s="98"/>
      <c r="M383" s="91"/>
      <c r="O383" s="91"/>
    </row>
    <row r="384" spans="3:15" x14ac:dyDescent="0.25">
      <c r="C384" s="93"/>
      <c r="D384" s="93"/>
      <c r="E384" s="93"/>
      <c r="H384" s="98"/>
      <c r="M384" s="91"/>
      <c r="O384" s="91"/>
    </row>
    <row r="385" spans="3:15" x14ac:dyDescent="0.25">
      <c r="C385" s="93"/>
      <c r="D385" s="93"/>
      <c r="E385" s="93"/>
      <c r="H385" s="98"/>
      <c r="M385" s="91"/>
      <c r="O385" s="91"/>
    </row>
    <row r="386" spans="3:15" x14ac:dyDescent="0.25">
      <c r="C386" s="93"/>
      <c r="D386" s="93"/>
      <c r="E386" s="93"/>
      <c r="H386" s="98"/>
      <c r="M386" s="91"/>
      <c r="O386" s="91"/>
    </row>
    <row r="387" spans="3:15" x14ac:dyDescent="0.25">
      <c r="C387" s="93"/>
      <c r="D387" s="93"/>
      <c r="E387" s="93"/>
      <c r="H387" s="98"/>
      <c r="M387" s="91"/>
      <c r="O387" s="91"/>
    </row>
    <row r="388" spans="3:15" x14ac:dyDescent="0.25">
      <c r="C388" s="93"/>
      <c r="D388" s="93"/>
      <c r="E388" s="93"/>
      <c r="H388" s="98"/>
      <c r="M388" s="91"/>
      <c r="O388" s="91"/>
    </row>
    <row r="389" spans="3:15" x14ac:dyDescent="0.25">
      <c r="C389" s="93"/>
      <c r="D389" s="93"/>
      <c r="E389" s="93"/>
      <c r="H389" s="98"/>
      <c r="M389" s="91"/>
      <c r="O389" s="91"/>
    </row>
    <row r="390" spans="3:15" x14ac:dyDescent="0.25">
      <c r="C390" s="93"/>
      <c r="D390" s="93"/>
      <c r="E390" s="93"/>
      <c r="H390" s="98"/>
      <c r="M390" s="91"/>
      <c r="O390" s="91"/>
    </row>
    <row r="391" spans="3:15" x14ac:dyDescent="0.25">
      <c r="C391" s="93"/>
      <c r="D391" s="93"/>
      <c r="E391" s="93"/>
      <c r="H391" s="98"/>
      <c r="M391" s="91"/>
      <c r="O391" s="91"/>
    </row>
    <row r="392" spans="3:15" x14ac:dyDescent="0.25">
      <c r="C392" s="93"/>
      <c r="D392" s="93"/>
      <c r="E392" s="93"/>
      <c r="H392" s="98"/>
      <c r="M392" s="91"/>
      <c r="O392" s="91"/>
    </row>
    <row r="393" spans="3:15" x14ac:dyDescent="0.25">
      <c r="C393" s="93"/>
      <c r="D393" s="93"/>
      <c r="E393" s="93"/>
      <c r="H393" s="98"/>
      <c r="M393" s="91"/>
      <c r="O393" s="91"/>
    </row>
    <row r="394" spans="3:15" x14ac:dyDescent="0.25">
      <c r="C394" s="93"/>
      <c r="D394" s="93"/>
      <c r="E394" s="93"/>
      <c r="H394" s="98"/>
      <c r="M394" s="91"/>
      <c r="O394" s="91"/>
    </row>
    <row r="395" spans="3:15" x14ac:dyDescent="0.25">
      <c r="C395" s="93"/>
      <c r="D395" s="93"/>
      <c r="E395" s="93"/>
      <c r="H395" s="98"/>
      <c r="M395" s="91"/>
      <c r="O395" s="91"/>
    </row>
    <row r="396" spans="3:15" x14ac:dyDescent="0.25">
      <c r="C396" s="93"/>
      <c r="D396" s="93"/>
      <c r="E396" s="93"/>
      <c r="H396" s="98"/>
      <c r="M396" s="91"/>
      <c r="O396" s="91"/>
    </row>
    <row r="397" spans="3:15" x14ac:dyDescent="0.25">
      <c r="C397" s="93"/>
      <c r="D397" s="93"/>
      <c r="E397" s="93"/>
      <c r="H397" s="98"/>
      <c r="M397" s="91"/>
      <c r="O397" s="91"/>
    </row>
    <row r="398" spans="3:15" x14ac:dyDescent="0.25">
      <c r="C398" s="93"/>
      <c r="D398" s="93"/>
      <c r="E398" s="93"/>
      <c r="H398" s="98"/>
      <c r="M398" s="91"/>
      <c r="O398" s="91"/>
    </row>
    <row r="399" spans="3:15" x14ac:dyDescent="0.25">
      <c r="C399" s="93"/>
      <c r="D399" s="93"/>
      <c r="E399" s="93"/>
      <c r="H399" s="98"/>
      <c r="M399" s="91"/>
      <c r="O399" s="91"/>
    </row>
    <row r="400" spans="3:15" x14ac:dyDescent="0.25">
      <c r="C400" s="93"/>
      <c r="D400" s="93"/>
      <c r="E400" s="93"/>
      <c r="H400" s="98"/>
      <c r="M400" s="91"/>
      <c r="O400" s="91"/>
    </row>
    <row r="401" spans="3:15" x14ac:dyDescent="0.25">
      <c r="C401" s="93"/>
      <c r="D401" s="93"/>
      <c r="E401" s="93"/>
      <c r="H401" s="98"/>
      <c r="M401" s="91"/>
      <c r="O401" s="91"/>
    </row>
    <row r="402" spans="3:15" x14ac:dyDescent="0.25">
      <c r="C402" s="93"/>
      <c r="D402" s="93"/>
      <c r="E402" s="93"/>
      <c r="H402" s="98"/>
      <c r="M402" s="91"/>
      <c r="O402" s="91"/>
    </row>
    <row r="403" spans="3:15" x14ac:dyDescent="0.25">
      <c r="C403" s="93"/>
      <c r="D403" s="93"/>
      <c r="E403" s="93"/>
      <c r="H403" s="98"/>
      <c r="M403" s="91"/>
      <c r="O403" s="91"/>
    </row>
    <row r="404" spans="3:15" x14ac:dyDescent="0.25">
      <c r="C404" s="93"/>
      <c r="D404" s="93"/>
      <c r="E404" s="93"/>
      <c r="H404" s="98"/>
      <c r="M404" s="91"/>
      <c r="O404" s="91"/>
    </row>
    <row r="405" spans="3:15" x14ac:dyDescent="0.25">
      <c r="C405" s="93"/>
      <c r="D405" s="93"/>
      <c r="E405" s="93"/>
      <c r="H405" s="98"/>
      <c r="M405" s="91"/>
      <c r="O405" s="91"/>
    </row>
    <row r="406" spans="3:15" x14ac:dyDescent="0.25">
      <c r="C406" s="93"/>
      <c r="D406" s="93"/>
      <c r="E406" s="93"/>
      <c r="H406" s="98"/>
      <c r="M406" s="91"/>
      <c r="O406" s="91"/>
    </row>
    <row r="407" spans="3:15" x14ac:dyDescent="0.25">
      <c r="C407" s="93"/>
      <c r="D407" s="93"/>
      <c r="E407" s="93"/>
      <c r="H407" s="98"/>
      <c r="M407" s="91"/>
      <c r="O407" s="91"/>
    </row>
    <row r="408" spans="3:15" x14ac:dyDescent="0.25">
      <c r="C408" s="93"/>
      <c r="D408" s="93"/>
      <c r="E408" s="93"/>
      <c r="H408" s="98"/>
      <c r="M408" s="91"/>
      <c r="O408" s="91"/>
    </row>
    <row r="409" spans="3:15" x14ac:dyDescent="0.25">
      <c r="C409" s="93"/>
      <c r="D409" s="93"/>
      <c r="E409" s="93"/>
      <c r="H409" s="98"/>
      <c r="M409" s="91"/>
      <c r="O409" s="91"/>
    </row>
    <row r="410" spans="3:15" x14ac:dyDescent="0.25">
      <c r="C410" s="93"/>
      <c r="D410" s="93"/>
      <c r="E410" s="93"/>
      <c r="H410" s="98"/>
      <c r="M410" s="91"/>
      <c r="O410" s="91"/>
    </row>
    <row r="411" spans="3:15" x14ac:dyDescent="0.25">
      <c r="C411" s="93"/>
      <c r="D411" s="93"/>
      <c r="E411" s="93"/>
      <c r="H411" s="98"/>
      <c r="M411" s="91"/>
      <c r="O411" s="91"/>
    </row>
    <row r="412" spans="3:15" x14ac:dyDescent="0.25">
      <c r="C412" s="93"/>
      <c r="D412" s="93"/>
      <c r="E412" s="93"/>
      <c r="H412" s="98"/>
      <c r="M412" s="91"/>
      <c r="O412" s="91"/>
    </row>
    <row r="413" spans="3:15" x14ac:dyDescent="0.25">
      <c r="C413" s="93"/>
      <c r="D413" s="93"/>
      <c r="E413" s="93"/>
      <c r="H413" s="98"/>
      <c r="M413" s="91"/>
      <c r="O413" s="91"/>
    </row>
    <row r="414" spans="3:15" x14ac:dyDescent="0.25">
      <c r="C414" s="93"/>
      <c r="D414" s="93"/>
      <c r="E414" s="93"/>
      <c r="H414" s="98"/>
      <c r="M414" s="91"/>
      <c r="O414" s="91"/>
    </row>
    <row r="415" spans="3:15" x14ac:dyDescent="0.25">
      <c r="C415" s="93"/>
      <c r="D415" s="93"/>
      <c r="E415" s="93"/>
      <c r="H415" s="98"/>
      <c r="M415" s="91"/>
      <c r="O415" s="91"/>
    </row>
    <row r="416" spans="3:15" x14ac:dyDescent="0.25">
      <c r="C416" s="93"/>
      <c r="D416" s="93"/>
      <c r="E416" s="93"/>
      <c r="H416" s="98"/>
      <c r="M416" s="91"/>
      <c r="O416" s="91"/>
    </row>
    <row r="417" spans="3:15" x14ac:dyDescent="0.25">
      <c r="C417" s="93"/>
      <c r="D417" s="93"/>
      <c r="E417" s="93"/>
      <c r="H417" s="98"/>
      <c r="M417" s="91"/>
      <c r="O417" s="91"/>
    </row>
    <row r="418" spans="3:15" x14ac:dyDescent="0.25">
      <c r="C418" s="93"/>
      <c r="D418" s="93"/>
      <c r="E418" s="93"/>
      <c r="H418" s="98"/>
      <c r="M418" s="91"/>
      <c r="O418" s="91"/>
    </row>
    <row r="419" spans="3:15" x14ac:dyDescent="0.25">
      <c r="C419" s="93"/>
      <c r="D419" s="93"/>
      <c r="E419" s="93"/>
      <c r="H419" s="98"/>
      <c r="M419" s="91"/>
      <c r="O419" s="91"/>
    </row>
    <row r="420" spans="3:15" x14ac:dyDescent="0.25">
      <c r="C420" s="93"/>
      <c r="D420" s="93"/>
      <c r="E420" s="93"/>
      <c r="H420" s="98"/>
      <c r="M420" s="91"/>
      <c r="O420" s="91"/>
    </row>
    <row r="421" spans="3:15" x14ac:dyDescent="0.25">
      <c r="C421" s="93"/>
      <c r="D421" s="93"/>
      <c r="E421" s="93"/>
      <c r="H421" s="98"/>
      <c r="M421" s="91"/>
      <c r="O421" s="91"/>
    </row>
    <row r="422" spans="3:15" x14ac:dyDescent="0.25">
      <c r="C422" s="93"/>
      <c r="D422" s="93"/>
      <c r="E422" s="93"/>
      <c r="H422" s="98"/>
      <c r="M422" s="91"/>
      <c r="O422" s="91"/>
    </row>
    <row r="423" spans="3:15" x14ac:dyDescent="0.25">
      <c r="C423" s="93"/>
      <c r="D423" s="93"/>
      <c r="E423" s="93"/>
      <c r="H423" s="98"/>
      <c r="M423" s="91"/>
      <c r="O423" s="91"/>
    </row>
    <row r="424" spans="3:15" x14ac:dyDescent="0.25">
      <c r="C424" s="93"/>
      <c r="D424" s="93"/>
      <c r="E424" s="93"/>
      <c r="H424" s="98"/>
      <c r="M424" s="91"/>
      <c r="O424" s="91"/>
    </row>
    <row r="425" spans="3:15" x14ac:dyDescent="0.25">
      <c r="C425" s="93"/>
      <c r="D425" s="93"/>
      <c r="E425" s="93"/>
      <c r="H425" s="98"/>
      <c r="M425" s="91"/>
      <c r="O425" s="91"/>
    </row>
    <row r="426" spans="3:15" x14ac:dyDescent="0.25">
      <c r="C426" s="93"/>
      <c r="D426" s="93"/>
      <c r="E426" s="93"/>
      <c r="H426" s="98"/>
      <c r="M426" s="91"/>
      <c r="O426" s="91"/>
    </row>
    <row r="427" spans="3:15" x14ac:dyDescent="0.25">
      <c r="C427" s="93"/>
      <c r="D427" s="93"/>
      <c r="E427" s="93"/>
      <c r="H427" s="98"/>
      <c r="M427" s="91"/>
      <c r="O427" s="91"/>
    </row>
    <row r="428" spans="3:15" x14ac:dyDescent="0.25">
      <c r="C428" s="93"/>
      <c r="D428" s="93"/>
      <c r="E428" s="93"/>
      <c r="H428" s="98"/>
      <c r="M428" s="91"/>
      <c r="O428" s="91"/>
    </row>
    <row r="429" spans="3:15" x14ac:dyDescent="0.25">
      <c r="C429" s="93"/>
      <c r="D429" s="93"/>
      <c r="E429" s="93"/>
      <c r="H429" s="98"/>
      <c r="M429" s="91"/>
      <c r="O429" s="91"/>
    </row>
    <row r="430" spans="3:15" x14ac:dyDescent="0.25">
      <c r="C430" s="93"/>
      <c r="D430" s="93"/>
      <c r="E430" s="93"/>
      <c r="H430" s="98"/>
      <c r="M430" s="91"/>
      <c r="O430" s="91"/>
    </row>
    <row r="431" spans="3:15" x14ac:dyDescent="0.25">
      <c r="C431" s="93"/>
      <c r="D431" s="93"/>
      <c r="E431" s="93"/>
      <c r="H431" s="98"/>
      <c r="M431" s="91"/>
      <c r="O431" s="91"/>
    </row>
    <row r="432" spans="3:15" x14ac:dyDescent="0.25">
      <c r="C432" s="93"/>
      <c r="D432" s="93"/>
      <c r="E432" s="93"/>
      <c r="H432" s="98"/>
      <c r="M432" s="91"/>
      <c r="O432" s="91"/>
    </row>
    <row r="433" spans="3:15" x14ac:dyDescent="0.25">
      <c r="C433" s="93"/>
      <c r="D433" s="93"/>
      <c r="E433" s="93"/>
      <c r="H433" s="98"/>
      <c r="M433" s="91"/>
      <c r="O433" s="91"/>
    </row>
    <row r="434" spans="3:15" x14ac:dyDescent="0.25">
      <c r="C434" s="93"/>
      <c r="D434" s="93"/>
      <c r="E434" s="93"/>
      <c r="H434" s="98"/>
      <c r="M434" s="91"/>
      <c r="O434" s="91"/>
    </row>
    <row r="435" spans="3:15" x14ac:dyDescent="0.25">
      <c r="C435" s="93"/>
      <c r="D435" s="93"/>
      <c r="E435" s="93"/>
      <c r="H435" s="98"/>
      <c r="M435" s="91"/>
      <c r="O435" s="91"/>
    </row>
    <row r="436" spans="3:15" x14ac:dyDescent="0.25">
      <c r="C436" s="93"/>
      <c r="D436" s="93"/>
      <c r="E436" s="93"/>
      <c r="H436" s="98"/>
      <c r="M436" s="91"/>
      <c r="O436" s="91"/>
    </row>
    <row r="437" spans="3:15" x14ac:dyDescent="0.25">
      <c r="C437" s="93"/>
      <c r="D437" s="93"/>
      <c r="E437" s="93"/>
      <c r="H437" s="98"/>
      <c r="M437" s="91"/>
      <c r="O437" s="91"/>
    </row>
    <row r="438" spans="3:15" x14ac:dyDescent="0.25">
      <c r="C438" s="93"/>
      <c r="D438" s="93"/>
      <c r="E438" s="93"/>
      <c r="H438" s="98"/>
      <c r="M438" s="91"/>
      <c r="O438" s="91"/>
    </row>
    <row r="439" spans="3:15" x14ac:dyDescent="0.25">
      <c r="C439" s="93"/>
      <c r="D439" s="93"/>
      <c r="E439" s="93"/>
      <c r="H439" s="98"/>
      <c r="M439" s="91"/>
      <c r="O439" s="91"/>
    </row>
    <row r="440" spans="3:15" x14ac:dyDescent="0.25">
      <c r="C440" s="93"/>
      <c r="D440" s="93"/>
      <c r="E440" s="93"/>
      <c r="H440" s="98"/>
      <c r="M440" s="91"/>
      <c r="O440" s="91"/>
    </row>
    <row r="441" spans="3:15" x14ac:dyDescent="0.25">
      <c r="C441" s="93"/>
      <c r="D441" s="93"/>
      <c r="E441" s="93"/>
      <c r="H441" s="98"/>
      <c r="M441" s="91"/>
      <c r="O441" s="91"/>
    </row>
    <row r="442" spans="3:15" x14ac:dyDescent="0.25">
      <c r="C442" s="93"/>
      <c r="D442" s="93"/>
      <c r="E442" s="93"/>
      <c r="H442" s="98"/>
      <c r="M442" s="91"/>
      <c r="O442" s="91"/>
    </row>
    <row r="443" spans="3:15" x14ac:dyDescent="0.25">
      <c r="C443" s="93"/>
      <c r="D443" s="93"/>
      <c r="E443" s="93"/>
      <c r="H443" s="98"/>
      <c r="M443" s="91"/>
      <c r="O443" s="91"/>
    </row>
    <row r="444" spans="3:15" x14ac:dyDescent="0.25">
      <c r="C444" s="93"/>
      <c r="D444" s="93"/>
      <c r="E444" s="93"/>
      <c r="H444" s="98"/>
      <c r="M444" s="91"/>
      <c r="O444" s="91"/>
    </row>
    <row r="445" spans="3:15" x14ac:dyDescent="0.25">
      <c r="C445" s="93"/>
      <c r="D445" s="93"/>
      <c r="E445" s="93"/>
      <c r="H445" s="98"/>
      <c r="M445" s="91"/>
      <c r="O445" s="91"/>
    </row>
    <row r="446" spans="3:15" x14ac:dyDescent="0.25">
      <c r="C446" s="93"/>
      <c r="D446" s="93"/>
      <c r="E446" s="93"/>
      <c r="H446" s="98"/>
      <c r="M446" s="91"/>
      <c r="O446" s="91"/>
    </row>
    <row r="447" spans="3:15" x14ac:dyDescent="0.25">
      <c r="C447" s="93"/>
      <c r="D447" s="93"/>
      <c r="E447" s="93"/>
      <c r="H447" s="98"/>
      <c r="M447" s="91"/>
      <c r="O447" s="91"/>
    </row>
    <row r="448" spans="3:15" x14ac:dyDescent="0.25">
      <c r="C448" s="93"/>
      <c r="D448" s="93"/>
      <c r="E448" s="93"/>
      <c r="H448" s="98"/>
      <c r="M448" s="91"/>
      <c r="O448" s="91"/>
    </row>
    <row r="449" spans="3:15" x14ac:dyDescent="0.25">
      <c r="C449" s="93"/>
      <c r="D449" s="93"/>
      <c r="E449" s="93"/>
      <c r="H449" s="98"/>
      <c r="M449" s="91"/>
      <c r="O449" s="91"/>
    </row>
    <row r="450" spans="3:15" x14ac:dyDescent="0.25">
      <c r="C450" s="93"/>
      <c r="D450" s="93"/>
      <c r="E450" s="93"/>
      <c r="H450" s="98"/>
      <c r="M450" s="91"/>
      <c r="O450" s="91"/>
    </row>
    <row r="451" spans="3:15" x14ac:dyDescent="0.25">
      <c r="C451" s="93"/>
      <c r="D451" s="93"/>
      <c r="E451" s="93"/>
      <c r="H451" s="98"/>
      <c r="M451" s="91"/>
      <c r="O451" s="91"/>
    </row>
    <row r="452" spans="3:15" x14ac:dyDescent="0.25">
      <c r="C452" s="93"/>
      <c r="D452" s="93"/>
      <c r="E452" s="93"/>
      <c r="H452" s="98"/>
      <c r="M452" s="91"/>
      <c r="O452" s="91"/>
    </row>
    <row r="453" spans="3:15" x14ac:dyDescent="0.25">
      <c r="C453" s="93"/>
      <c r="D453" s="93"/>
      <c r="E453" s="93"/>
      <c r="H453" s="98"/>
      <c r="M453" s="91"/>
      <c r="O453" s="91"/>
    </row>
    <row r="454" spans="3:15" x14ac:dyDescent="0.25">
      <c r="C454" s="93"/>
      <c r="D454" s="93"/>
      <c r="E454" s="93"/>
      <c r="H454" s="98"/>
      <c r="M454" s="91"/>
      <c r="O454" s="91"/>
    </row>
    <row r="455" spans="3:15" x14ac:dyDescent="0.25">
      <c r="C455" s="93"/>
      <c r="D455" s="93"/>
      <c r="E455" s="93"/>
      <c r="H455" s="98"/>
      <c r="M455" s="91"/>
      <c r="O455" s="91"/>
    </row>
    <row r="456" spans="3:15" x14ac:dyDescent="0.25">
      <c r="C456" s="93"/>
      <c r="D456" s="93"/>
      <c r="E456" s="93"/>
      <c r="H456" s="98"/>
      <c r="M456" s="91"/>
      <c r="O456" s="91"/>
    </row>
    <row r="457" spans="3:15" x14ac:dyDescent="0.25">
      <c r="C457" s="93"/>
      <c r="D457" s="93"/>
      <c r="E457" s="93"/>
      <c r="H457" s="98"/>
      <c r="M457" s="91"/>
      <c r="O457" s="91"/>
    </row>
    <row r="458" spans="3:15" x14ac:dyDescent="0.25">
      <c r="C458" s="93"/>
      <c r="D458" s="93"/>
      <c r="E458" s="93"/>
      <c r="H458" s="98"/>
      <c r="M458" s="91"/>
      <c r="O458" s="91"/>
    </row>
    <row r="459" spans="3:15" x14ac:dyDescent="0.25">
      <c r="C459" s="93"/>
      <c r="D459" s="93"/>
      <c r="E459" s="93"/>
      <c r="H459" s="98"/>
      <c r="M459" s="91"/>
      <c r="O459" s="91"/>
    </row>
    <row r="460" spans="3:15" x14ac:dyDescent="0.25">
      <c r="C460" s="93"/>
      <c r="D460" s="93"/>
      <c r="E460" s="93"/>
      <c r="H460" s="98"/>
      <c r="M460" s="91"/>
      <c r="O460" s="91"/>
    </row>
    <row r="461" spans="3:15" x14ac:dyDescent="0.25">
      <c r="C461" s="93"/>
      <c r="D461" s="93"/>
      <c r="E461" s="93"/>
      <c r="H461" s="98"/>
      <c r="M461" s="91"/>
      <c r="O461" s="91"/>
    </row>
    <row r="462" spans="3:15" x14ac:dyDescent="0.25">
      <c r="C462" s="93"/>
      <c r="D462" s="93"/>
      <c r="E462" s="93"/>
      <c r="H462" s="98"/>
      <c r="M462" s="91"/>
      <c r="O462" s="91"/>
    </row>
    <row r="463" spans="3:15" x14ac:dyDescent="0.25">
      <c r="C463" s="93"/>
      <c r="D463" s="93"/>
      <c r="E463" s="93"/>
      <c r="H463" s="98"/>
      <c r="M463" s="91"/>
      <c r="O463" s="91"/>
    </row>
    <row r="464" spans="3:15" x14ac:dyDescent="0.25">
      <c r="C464" s="93"/>
      <c r="D464" s="93"/>
      <c r="E464" s="93"/>
      <c r="H464" s="98"/>
      <c r="M464" s="91"/>
      <c r="O464" s="91"/>
    </row>
    <row r="465" spans="3:15" x14ac:dyDescent="0.25">
      <c r="C465" s="93"/>
      <c r="D465" s="93"/>
      <c r="E465" s="93"/>
      <c r="H465" s="98"/>
      <c r="M465" s="91"/>
      <c r="O465" s="91"/>
    </row>
    <row r="466" spans="3:15" x14ac:dyDescent="0.25">
      <c r="C466" s="93"/>
      <c r="D466" s="93"/>
      <c r="E466" s="93"/>
      <c r="H466" s="98"/>
      <c r="M466" s="91"/>
      <c r="O466" s="91"/>
    </row>
    <row r="467" spans="3:15" x14ac:dyDescent="0.25">
      <c r="C467" s="93"/>
      <c r="D467" s="93"/>
      <c r="E467" s="93"/>
      <c r="H467" s="98"/>
      <c r="M467" s="91"/>
      <c r="O467" s="91"/>
    </row>
    <row r="468" spans="3:15" x14ac:dyDescent="0.25">
      <c r="C468" s="93"/>
      <c r="D468" s="93"/>
      <c r="E468" s="93"/>
      <c r="H468" s="98"/>
      <c r="M468" s="91"/>
      <c r="O468" s="91"/>
    </row>
    <row r="469" spans="3:15" x14ac:dyDescent="0.25">
      <c r="C469" s="93"/>
      <c r="D469" s="93"/>
      <c r="E469" s="93"/>
      <c r="H469" s="98"/>
      <c r="M469" s="91"/>
      <c r="O469" s="91"/>
    </row>
    <row r="470" spans="3:15" x14ac:dyDescent="0.25">
      <c r="C470" s="93"/>
      <c r="D470" s="93"/>
      <c r="E470" s="93"/>
      <c r="H470" s="98"/>
      <c r="M470" s="91"/>
      <c r="O470" s="91"/>
    </row>
    <row r="471" spans="3:15" x14ac:dyDescent="0.25">
      <c r="C471" s="93"/>
      <c r="D471" s="93"/>
      <c r="E471" s="93"/>
      <c r="H471" s="98"/>
      <c r="M471" s="91"/>
      <c r="O471" s="91"/>
    </row>
    <row r="472" spans="3:15" x14ac:dyDescent="0.25">
      <c r="C472" s="93"/>
      <c r="D472" s="93"/>
      <c r="E472" s="93"/>
      <c r="H472" s="98"/>
      <c r="M472" s="91"/>
      <c r="O472" s="91"/>
    </row>
    <row r="473" spans="3:15" x14ac:dyDescent="0.25">
      <c r="C473" s="93"/>
      <c r="D473" s="93"/>
      <c r="E473" s="93"/>
      <c r="H473" s="98"/>
      <c r="M473" s="91"/>
      <c r="O473" s="91"/>
    </row>
    <row r="474" spans="3:15" x14ac:dyDescent="0.25">
      <c r="C474" s="93"/>
      <c r="D474" s="93"/>
      <c r="E474" s="93"/>
      <c r="H474" s="98"/>
      <c r="M474" s="91"/>
      <c r="O474" s="91"/>
    </row>
    <row r="475" spans="3:15" x14ac:dyDescent="0.25">
      <c r="C475" s="93"/>
      <c r="D475" s="93"/>
      <c r="E475" s="93"/>
      <c r="H475" s="98"/>
      <c r="M475" s="91"/>
      <c r="O475" s="91"/>
    </row>
    <row r="476" spans="3:15" x14ac:dyDescent="0.25">
      <c r="C476" s="93"/>
      <c r="D476" s="93"/>
      <c r="E476" s="93"/>
      <c r="H476" s="98"/>
      <c r="M476" s="91"/>
      <c r="O476" s="91"/>
    </row>
    <row r="477" spans="3:15" x14ac:dyDescent="0.25">
      <c r="C477" s="93"/>
      <c r="D477" s="93"/>
      <c r="E477" s="93"/>
      <c r="H477" s="98"/>
      <c r="M477" s="91"/>
      <c r="O477" s="91"/>
    </row>
    <row r="478" spans="3:15" x14ac:dyDescent="0.25">
      <c r="C478" s="93"/>
      <c r="D478" s="93"/>
      <c r="E478" s="93"/>
      <c r="H478" s="98"/>
      <c r="M478" s="91"/>
      <c r="O478" s="91"/>
    </row>
    <row r="479" spans="3:15" x14ac:dyDescent="0.25">
      <c r="C479" s="93"/>
      <c r="D479" s="93"/>
      <c r="E479" s="93"/>
      <c r="H479" s="98"/>
      <c r="M479" s="91"/>
      <c r="O479" s="91"/>
    </row>
    <row r="480" spans="3:15" x14ac:dyDescent="0.25">
      <c r="C480" s="93"/>
      <c r="D480" s="93"/>
      <c r="E480" s="93"/>
      <c r="H480" s="98"/>
      <c r="M480" s="91"/>
      <c r="O480" s="91"/>
    </row>
    <row r="481" spans="3:15" x14ac:dyDescent="0.25">
      <c r="C481" s="93"/>
      <c r="D481" s="93"/>
      <c r="E481" s="93"/>
      <c r="H481" s="98"/>
      <c r="M481" s="91"/>
      <c r="O481" s="91"/>
    </row>
    <row r="482" spans="3:15" x14ac:dyDescent="0.25">
      <c r="C482" s="93"/>
      <c r="D482" s="93"/>
      <c r="E482" s="93"/>
      <c r="H482" s="98"/>
      <c r="M482" s="91"/>
      <c r="O482" s="91"/>
    </row>
    <row r="483" spans="3:15" x14ac:dyDescent="0.25">
      <c r="C483" s="93"/>
      <c r="D483" s="93"/>
      <c r="E483" s="93"/>
      <c r="H483" s="98"/>
      <c r="M483" s="91"/>
      <c r="O483" s="91"/>
    </row>
    <row r="484" spans="3:15" x14ac:dyDescent="0.25">
      <c r="C484" s="93"/>
      <c r="D484" s="93"/>
      <c r="E484" s="93"/>
      <c r="H484" s="98"/>
      <c r="M484" s="91"/>
      <c r="O484" s="91"/>
    </row>
    <row r="485" spans="3:15" x14ac:dyDescent="0.25">
      <c r="C485" s="93"/>
      <c r="D485" s="93"/>
      <c r="E485" s="93"/>
      <c r="H485" s="98"/>
      <c r="M485" s="91"/>
      <c r="O485" s="91"/>
    </row>
    <row r="486" spans="3:15" x14ac:dyDescent="0.25">
      <c r="C486" s="93"/>
      <c r="D486" s="93"/>
      <c r="E486" s="93"/>
      <c r="H486" s="98"/>
      <c r="M486" s="91"/>
      <c r="O486" s="91"/>
    </row>
    <row r="487" spans="3:15" x14ac:dyDescent="0.25">
      <c r="C487" s="93"/>
      <c r="D487" s="93"/>
      <c r="E487" s="93"/>
      <c r="H487" s="98"/>
      <c r="M487" s="91"/>
      <c r="O487" s="91"/>
    </row>
    <row r="488" spans="3:15" x14ac:dyDescent="0.25">
      <c r="C488" s="93"/>
      <c r="D488" s="93"/>
      <c r="E488" s="93"/>
      <c r="H488" s="98"/>
      <c r="M488" s="91"/>
      <c r="O488" s="91"/>
    </row>
    <row r="489" spans="3:15" x14ac:dyDescent="0.25">
      <c r="C489" s="93"/>
      <c r="D489" s="93"/>
      <c r="E489" s="93"/>
      <c r="H489" s="98"/>
      <c r="M489" s="91"/>
      <c r="O489" s="91"/>
    </row>
    <row r="490" spans="3:15" x14ac:dyDescent="0.25">
      <c r="C490" s="93"/>
      <c r="D490" s="93"/>
      <c r="E490" s="93"/>
      <c r="H490" s="98"/>
      <c r="M490" s="91"/>
      <c r="O490" s="91"/>
    </row>
    <row r="491" spans="3:15" x14ac:dyDescent="0.25">
      <c r="C491" s="93"/>
      <c r="D491" s="93"/>
      <c r="E491" s="93"/>
      <c r="H491" s="98"/>
      <c r="M491" s="91"/>
      <c r="O491" s="91"/>
    </row>
    <row r="492" spans="3:15" x14ac:dyDescent="0.25">
      <c r="C492" s="93"/>
      <c r="D492" s="93"/>
      <c r="E492" s="93"/>
      <c r="H492" s="98"/>
      <c r="M492" s="91"/>
      <c r="O492" s="91"/>
    </row>
    <row r="493" spans="3:15" x14ac:dyDescent="0.25">
      <c r="C493" s="93"/>
      <c r="D493" s="93"/>
      <c r="E493" s="93"/>
      <c r="H493" s="98"/>
      <c r="M493" s="91"/>
      <c r="O493" s="91"/>
    </row>
    <row r="494" spans="3:15" x14ac:dyDescent="0.25">
      <c r="C494" s="93"/>
      <c r="D494" s="93"/>
      <c r="E494" s="93"/>
      <c r="H494" s="98"/>
      <c r="M494" s="91"/>
      <c r="O494" s="91"/>
    </row>
    <row r="495" spans="3:15" x14ac:dyDescent="0.25">
      <c r="C495" s="93"/>
      <c r="D495" s="93"/>
      <c r="E495" s="93"/>
      <c r="H495" s="98"/>
      <c r="M495" s="91"/>
      <c r="O495" s="91"/>
    </row>
    <row r="496" spans="3:15" x14ac:dyDescent="0.25">
      <c r="C496" s="93"/>
      <c r="D496" s="93"/>
      <c r="E496" s="93"/>
      <c r="H496" s="98"/>
      <c r="M496" s="91"/>
      <c r="O496" s="91"/>
    </row>
    <row r="497" spans="3:15" x14ac:dyDescent="0.25">
      <c r="C497" s="93"/>
      <c r="D497" s="93"/>
      <c r="E497" s="93"/>
      <c r="H497" s="98"/>
      <c r="M497" s="91"/>
      <c r="O497" s="91"/>
    </row>
    <row r="498" spans="3:15" x14ac:dyDescent="0.25">
      <c r="C498" s="93"/>
      <c r="D498" s="93"/>
      <c r="E498" s="93"/>
      <c r="H498" s="98"/>
      <c r="M498" s="91"/>
      <c r="O498" s="91"/>
    </row>
    <row r="499" spans="3:15" x14ac:dyDescent="0.25">
      <c r="C499" s="93"/>
      <c r="D499" s="93"/>
      <c r="E499" s="93"/>
      <c r="H499" s="98"/>
      <c r="M499" s="91"/>
      <c r="O499" s="91"/>
    </row>
    <row r="500" spans="3:15" x14ac:dyDescent="0.25">
      <c r="C500" s="93"/>
      <c r="D500" s="93"/>
      <c r="E500" s="93"/>
      <c r="H500" s="98"/>
      <c r="M500" s="91"/>
      <c r="O500" s="91"/>
    </row>
    <row r="501" spans="3:15" x14ac:dyDescent="0.25">
      <c r="C501" s="93"/>
      <c r="D501" s="93"/>
      <c r="E501" s="93"/>
      <c r="H501" s="98"/>
      <c r="M501" s="91"/>
      <c r="O501" s="91"/>
    </row>
    <row r="502" spans="3:15" x14ac:dyDescent="0.25">
      <c r="C502" s="93"/>
      <c r="D502" s="93"/>
      <c r="E502" s="93"/>
      <c r="H502" s="98"/>
      <c r="M502" s="91"/>
      <c r="O502" s="91"/>
    </row>
    <row r="503" spans="3:15" x14ac:dyDescent="0.25">
      <c r="C503" s="93"/>
      <c r="D503" s="93"/>
      <c r="E503" s="93"/>
      <c r="H503" s="98"/>
      <c r="M503" s="91"/>
      <c r="O503" s="91"/>
    </row>
    <row r="504" spans="3:15" x14ac:dyDescent="0.25">
      <c r="C504" s="93"/>
      <c r="D504" s="93"/>
      <c r="E504" s="93"/>
      <c r="H504" s="98"/>
      <c r="M504" s="91"/>
      <c r="O504" s="91"/>
    </row>
    <row r="505" spans="3:15" x14ac:dyDescent="0.25">
      <c r="C505" s="93"/>
      <c r="D505" s="93"/>
      <c r="E505" s="93"/>
      <c r="H505" s="98"/>
      <c r="M505" s="91"/>
      <c r="O505" s="91"/>
    </row>
    <row r="506" spans="3:15" x14ac:dyDescent="0.25">
      <c r="C506" s="93"/>
      <c r="D506" s="93"/>
      <c r="E506" s="93"/>
      <c r="H506" s="98"/>
      <c r="M506" s="91"/>
      <c r="O506" s="91"/>
    </row>
    <row r="507" spans="3:15" x14ac:dyDescent="0.25">
      <c r="H507" s="98"/>
    </row>
    <row r="508" spans="3:15" x14ac:dyDescent="0.25">
      <c r="H508" s="98"/>
    </row>
    <row r="509" spans="3:15" x14ac:dyDescent="0.25">
      <c r="H509" s="98"/>
    </row>
    <row r="510" spans="3:15" x14ac:dyDescent="0.25">
      <c r="H510" s="98"/>
    </row>
    <row r="511" spans="3:15" x14ac:dyDescent="0.25">
      <c r="H511" s="98"/>
    </row>
    <row r="512" spans="3:15" x14ac:dyDescent="0.25">
      <c r="H512" s="98"/>
    </row>
    <row r="513" spans="8:8" x14ac:dyDescent="0.25">
      <c r="H513" s="98"/>
    </row>
    <row r="514" spans="8:8" x14ac:dyDescent="0.25">
      <c r="H514" s="98"/>
    </row>
    <row r="515" spans="8:8" x14ac:dyDescent="0.25">
      <c r="H515" s="98"/>
    </row>
    <row r="516" spans="8:8" x14ac:dyDescent="0.25">
      <c r="H516" s="98"/>
    </row>
    <row r="517" spans="8:8" x14ac:dyDescent="0.25">
      <c r="H517" s="98"/>
    </row>
    <row r="518" spans="8:8" x14ac:dyDescent="0.25">
      <c r="H518" s="98"/>
    </row>
    <row r="519" spans="8:8" x14ac:dyDescent="0.25">
      <c r="H519" s="98"/>
    </row>
    <row r="520" spans="8:8" x14ac:dyDescent="0.25">
      <c r="H520" s="98"/>
    </row>
    <row r="521" spans="8:8" x14ac:dyDescent="0.25">
      <c r="H521" s="98"/>
    </row>
    <row r="522" spans="8:8" x14ac:dyDescent="0.25">
      <c r="H522" s="98"/>
    </row>
    <row r="523" spans="8:8" x14ac:dyDescent="0.25">
      <c r="H523" s="98"/>
    </row>
    <row r="524" spans="8:8" x14ac:dyDescent="0.25">
      <c r="H524" s="98"/>
    </row>
    <row r="525" spans="8:8" x14ac:dyDescent="0.25">
      <c r="H525" s="98"/>
    </row>
    <row r="526" spans="8:8" x14ac:dyDescent="0.25">
      <c r="H526" s="98"/>
    </row>
    <row r="527" spans="8:8" x14ac:dyDescent="0.25">
      <c r="H527" s="98"/>
    </row>
    <row r="528" spans="8:8" x14ac:dyDescent="0.25">
      <c r="H528" s="98"/>
    </row>
    <row r="529" spans="8:8" x14ac:dyDescent="0.25">
      <c r="H529" s="98"/>
    </row>
    <row r="530" spans="8:8" x14ac:dyDescent="0.25">
      <c r="H530" s="98"/>
    </row>
    <row r="531" spans="8:8" x14ac:dyDescent="0.25">
      <c r="H531" s="98"/>
    </row>
    <row r="532" spans="8:8" x14ac:dyDescent="0.25">
      <c r="H532" s="98"/>
    </row>
    <row r="533" spans="8:8" x14ac:dyDescent="0.25">
      <c r="H533" s="98"/>
    </row>
    <row r="534" spans="8:8" x14ac:dyDescent="0.25">
      <c r="H534" s="98"/>
    </row>
    <row r="535" spans="8:8" x14ac:dyDescent="0.25">
      <c r="H535" s="98"/>
    </row>
    <row r="536" spans="8:8" x14ac:dyDescent="0.25">
      <c r="H536" s="98"/>
    </row>
    <row r="537" spans="8:8" x14ac:dyDescent="0.25">
      <c r="H537" s="98"/>
    </row>
    <row r="538" spans="8:8" x14ac:dyDescent="0.25">
      <c r="H538" s="98"/>
    </row>
    <row r="539" spans="8:8" x14ac:dyDescent="0.25">
      <c r="H539" s="98"/>
    </row>
    <row r="540" spans="8:8" x14ac:dyDescent="0.25">
      <c r="H540" s="98"/>
    </row>
    <row r="541" spans="8:8" x14ac:dyDescent="0.25">
      <c r="H541" s="98"/>
    </row>
    <row r="542" spans="8:8" x14ac:dyDescent="0.25">
      <c r="H542" s="98"/>
    </row>
    <row r="543" spans="8:8" x14ac:dyDescent="0.25">
      <c r="H543" s="98"/>
    </row>
    <row r="544" spans="8:8" x14ac:dyDescent="0.25">
      <c r="H544" s="98"/>
    </row>
    <row r="545" spans="8:8" x14ac:dyDescent="0.25">
      <c r="H545" s="98"/>
    </row>
    <row r="546" spans="8:8" x14ac:dyDescent="0.25">
      <c r="H546" s="98"/>
    </row>
    <row r="547" spans="8:8" x14ac:dyDescent="0.25">
      <c r="H547" s="98"/>
    </row>
    <row r="548" spans="8:8" x14ac:dyDescent="0.25">
      <c r="H548" s="98"/>
    </row>
    <row r="549" spans="8:8" x14ac:dyDescent="0.25">
      <c r="H549" s="98"/>
    </row>
    <row r="550" spans="8:8" x14ac:dyDescent="0.25">
      <c r="H550" s="98"/>
    </row>
    <row r="551" spans="8:8" x14ac:dyDescent="0.25">
      <c r="H551" s="98"/>
    </row>
    <row r="552" spans="8:8" x14ac:dyDescent="0.25">
      <c r="H552" s="98"/>
    </row>
    <row r="553" spans="8:8" x14ac:dyDescent="0.25">
      <c r="H553" s="98"/>
    </row>
    <row r="554" spans="8:8" x14ac:dyDescent="0.25">
      <c r="H554" s="98"/>
    </row>
    <row r="555" spans="8:8" x14ac:dyDescent="0.25">
      <c r="H555" s="98"/>
    </row>
    <row r="556" spans="8:8" x14ac:dyDescent="0.25">
      <c r="H556" s="98"/>
    </row>
    <row r="557" spans="8:8" x14ac:dyDescent="0.25">
      <c r="H557" s="98"/>
    </row>
    <row r="558" spans="8:8" x14ac:dyDescent="0.25">
      <c r="H558" s="98"/>
    </row>
    <row r="559" spans="8:8" x14ac:dyDescent="0.25">
      <c r="H559" s="98"/>
    </row>
    <row r="560" spans="8:8" x14ac:dyDescent="0.25">
      <c r="H560" s="98"/>
    </row>
    <row r="561" spans="8:8" x14ac:dyDescent="0.25">
      <c r="H561" s="98"/>
    </row>
    <row r="562" spans="8:8" x14ac:dyDescent="0.25">
      <c r="H562" s="98"/>
    </row>
    <row r="563" spans="8:8" x14ac:dyDescent="0.25">
      <c r="H563" s="98"/>
    </row>
    <row r="564" spans="8:8" x14ac:dyDescent="0.25">
      <c r="H564" s="98"/>
    </row>
    <row r="565" spans="8:8" x14ac:dyDescent="0.25">
      <c r="H565" s="98"/>
    </row>
    <row r="566" spans="8:8" x14ac:dyDescent="0.25">
      <c r="H566" s="98"/>
    </row>
    <row r="567" spans="8:8" x14ac:dyDescent="0.25">
      <c r="H567" s="98"/>
    </row>
    <row r="568" spans="8:8" x14ac:dyDescent="0.25">
      <c r="H568" s="98"/>
    </row>
    <row r="569" spans="8:8" x14ac:dyDescent="0.25">
      <c r="H569" s="98"/>
    </row>
    <row r="570" spans="8:8" x14ac:dyDescent="0.25">
      <c r="H570" s="98"/>
    </row>
    <row r="571" spans="8:8" x14ac:dyDescent="0.25">
      <c r="H571" s="98"/>
    </row>
    <row r="572" spans="8:8" x14ac:dyDescent="0.25">
      <c r="H572" s="98"/>
    </row>
    <row r="573" spans="8:8" x14ac:dyDescent="0.25">
      <c r="H573" s="98"/>
    </row>
    <row r="574" spans="8:8" x14ac:dyDescent="0.25">
      <c r="H574" s="98"/>
    </row>
    <row r="575" spans="8:8" x14ac:dyDescent="0.25">
      <c r="H575" s="98"/>
    </row>
    <row r="576" spans="8:8" x14ac:dyDescent="0.25">
      <c r="H576" s="98"/>
    </row>
    <row r="577" spans="8:8" x14ac:dyDescent="0.25">
      <c r="H577" s="98"/>
    </row>
    <row r="578" spans="8:8" x14ac:dyDescent="0.25">
      <c r="H578" s="98"/>
    </row>
    <row r="579" spans="8:8" x14ac:dyDescent="0.25">
      <c r="H579" s="98"/>
    </row>
    <row r="580" spans="8:8" x14ac:dyDescent="0.25">
      <c r="H580" s="98"/>
    </row>
    <row r="581" spans="8:8" x14ac:dyDescent="0.25">
      <c r="H581" s="98"/>
    </row>
    <row r="582" spans="8:8" x14ac:dyDescent="0.25">
      <c r="H582" s="98"/>
    </row>
    <row r="583" spans="8:8" x14ac:dyDescent="0.25">
      <c r="H583" s="98"/>
    </row>
    <row r="584" spans="8:8" x14ac:dyDescent="0.25">
      <c r="H584" s="98"/>
    </row>
    <row r="585" spans="8:8" x14ac:dyDescent="0.25">
      <c r="H585" s="98"/>
    </row>
    <row r="586" spans="8:8" x14ac:dyDescent="0.25">
      <c r="H586" s="98"/>
    </row>
    <row r="587" spans="8:8" x14ac:dyDescent="0.25">
      <c r="H587" s="98"/>
    </row>
    <row r="588" spans="8:8" x14ac:dyDescent="0.25">
      <c r="H588" s="98"/>
    </row>
    <row r="589" spans="8:8" x14ac:dyDescent="0.25">
      <c r="H589" s="98"/>
    </row>
    <row r="590" spans="8:8" x14ac:dyDescent="0.25">
      <c r="H590" s="98"/>
    </row>
    <row r="591" spans="8:8" x14ac:dyDescent="0.25">
      <c r="H591" s="98"/>
    </row>
    <row r="592" spans="8:8" x14ac:dyDescent="0.25">
      <c r="H592" s="98"/>
    </row>
    <row r="593" spans="8:8" x14ac:dyDescent="0.25">
      <c r="H593" s="98"/>
    </row>
    <row r="594" spans="8:8" x14ac:dyDescent="0.25">
      <c r="H594" s="98"/>
    </row>
    <row r="595" spans="8:8" x14ac:dyDescent="0.25">
      <c r="H595" s="98"/>
    </row>
    <row r="596" spans="8:8" x14ac:dyDescent="0.25">
      <c r="H596" s="98"/>
    </row>
    <row r="597" spans="8:8" x14ac:dyDescent="0.25">
      <c r="H597" s="98"/>
    </row>
    <row r="598" spans="8:8" x14ac:dyDescent="0.25">
      <c r="H598" s="98"/>
    </row>
    <row r="599" spans="8:8" x14ac:dyDescent="0.25">
      <c r="H599" s="98"/>
    </row>
    <row r="600" spans="8:8" x14ac:dyDescent="0.25">
      <c r="H600" s="98"/>
    </row>
    <row r="601" spans="8:8" x14ac:dyDescent="0.25">
      <c r="H601" s="98"/>
    </row>
    <row r="602" spans="8:8" x14ac:dyDescent="0.25">
      <c r="H602" s="98"/>
    </row>
    <row r="603" spans="8:8" x14ac:dyDescent="0.25">
      <c r="H603" s="98"/>
    </row>
    <row r="604" spans="8:8" x14ac:dyDescent="0.25">
      <c r="H604" s="98"/>
    </row>
    <row r="605" spans="8:8" x14ac:dyDescent="0.25">
      <c r="H605" s="98"/>
    </row>
    <row r="606" spans="8:8" x14ac:dyDescent="0.25">
      <c r="H606" s="98"/>
    </row>
    <row r="607" spans="8:8" x14ac:dyDescent="0.25">
      <c r="H607" s="98"/>
    </row>
    <row r="608" spans="8:8" x14ac:dyDescent="0.25">
      <c r="H608" s="98"/>
    </row>
    <row r="609" spans="8:8" x14ac:dyDescent="0.25">
      <c r="H609" s="98"/>
    </row>
    <row r="610" spans="8:8" x14ac:dyDescent="0.25">
      <c r="H610" s="98"/>
    </row>
    <row r="611" spans="8:8" x14ac:dyDescent="0.25">
      <c r="H611" s="98"/>
    </row>
    <row r="612" spans="8:8" x14ac:dyDescent="0.25">
      <c r="H612" s="98"/>
    </row>
    <row r="613" spans="8:8" x14ac:dyDescent="0.25">
      <c r="H613" s="98"/>
    </row>
    <row r="614" spans="8:8" x14ac:dyDescent="0.25">
      <c r="H614" s="98"/>
    </row>
    <row r="615" spans="8:8" x14ac:dyDescent="0.25">
      <c r="H615" s="98"/>
    </row>
    <row r="616" spans="8:8" x14ac:dyDescent="0.25">
      <c r="H616" s="98"/>
    </row>
    <row r="617" spans="8:8" x14ac:dyDescent="0.25">
      <c r="H617" s="98"/>
    </row>
    <row r="618" spans="8:8" x14ac:dyDescent="0.25">
      <c r="H618" s="98"/>
    </row>
    <row r="619" spans="8:8" x14ac:dyDescent="0.25">
      <c r="H619" s="98"/>
    </row>
    <row r="620" spans="8:8" x14ac:dyDescent="0.25">
      <c r="H620" s="98"/>
    </row>
    <row r="621" spans="8:8" x14ac:dyDescent="0.25">
      <c r="H621" s="98"/>
    </row>
    <row r="622" spans="8:8" x14ac:dyDescent="0.25">
      <c r="H622" s="98"/>
    </row>
    <row r="623" spans="8:8" x14ac:dyDescent="0.25">
      <c r="H623" s="98"/>
    </row>
    <row r="624" spans="8:8" x14ac:dyDescent="0.25">
      <c r="H624" s="98"/>
    </row>
    <row r="625" spans="8:8" x14ac:dyDescent="0.25">
      <c r="H625" s="98"/>
    </row>
    <row r="626" spans="8:8" x14ac:dyDescent="0.25">
      <c r="H626" s="98"/>
    </row>
    <row r="627" spans="8:8" x14ac:dyDescent="0.25">
      <c r="H627" s="98"/>
    </row>
    <row r="628" spans="8:8" x14ac:dyDescent="0.25">
      <c r="H628" s="98"/>
    </row>
    <row r="629" spans="8:8" x14ac:dyDescent="0.25">
      <c r="H629" s="98"/>
    </row>
    <row r="630" spans="8:8" x14ac:dyDescent="0.25">
      <c r="H630" s="98"/>
    </row>
    <row r="631" spans="8:8" x14ac:dyDescent="0.25">
      <c r="H631" s="98"/>
    </row>
    <row r="632" spans="8:8" x14ac:dyDescent="0.25">
      <c r="H632" s="98"/>
    </row>
    <row r="633" spans="8:8" x14ac:dyDescent="0.25">
      <c r="H633" s="98"/>
    </row>
    <row r="634" spans="8:8" x14ac:dyDescent="0.25">
      <c r="H634" s="98"/>
    </row>
    <row r="635" spans="8:8" x14ac:dyDescent="0.25">
      <c r="H635" s="98"/>
    </row>
    <row r="636" spans="8:8" x14ac:dyDescent="0.25">
      <c r="H636" s="98"/>
    </row>
    <row r="637" spans="8:8" x14ac:dyDescent="0.25">
      <c r="H637" s="98"/>
    </row>
    <row r="638" spans="8:8" x14ac:dyDescent="0.25">
      <c r="H638" s="98"/>
    </row>
    <row r="639" spans="8:8" x14ac:dyDescent="0.25">
      <c r="H639" s="98"/>
    </row>
    <row r="640" spans="8:8" x14ac:dyDescent="0.25">
      <c r="H640" s="98"/>
    </row>
    <row r="641" spans="8:8" x14ac:dyDescent="0.25">
      <c r="H641" s="98"/>
    </row>
    <row r="642" spans="8:8" x14ac:dyDescent="0.25">
      <c r="H642" s="98"/>
    </row>
    <row r="643" spans="8:8" x14ac:dyDescent="0.25">
      <c r="H643" s="98"/>
    </row>
    <row r="644" spans="8:8" x14ac:dyDescent="0.25">
      <c r="H644" s="98"/>
    </row>
    <row r="645" spans="8:8" x14ac:dyDescent="0.25">
      <c r="H645" s="98"/>
    </row>
    <row r="646" spans="8:8" x14ac:dyDescent="0.25">
      <c r="H646" s="98"/>
    </row>
    <row r="647" spans="8:8" x14ac:dyDescent="0.25">
      <c r="H647" s="98"/>
    </row>
    <row r="648" spans="8:8" x14ac:dyDescent="0.25">
      <c r="H648" s="98"/>
    </row>
    <row r="649" spans="8:8" x14ac:dyDescent="0.25">
      <c r="H649" s="98"/>
    </row>
    <row r="650" spans="8:8" x14ac:dyDescent="0.25">
      <c r="H650" s="98"/>
    </row>
    <row r="651" spans="8:8" x14ac:dyDescent="0.25">
      <c r="H651" s="98"/>
    </row>
    <row r="652" spans="8:8" x14ac:dyDescent="0.25">
      <c r="H652" s="98"/>
    </row>
    <row r="653" spans="8:8" x14ac:dyDescent="0.25">
      <c r="H653" s="98"/>
    </row>
    <row r="654" spans="8:8" x14ac:dyDescent="0.25">
      <c r="H654" s="98"/>
    </row>
    <row r="655" spans="8:8" x14ac:dyDescent="0.25">
      <c r="H655" s="98"/>
    </row>
    <row r="656" spans="8:8" x14ac:dyDescent="0.25">
      <c r="H656" s="98"/>
    </row>
    <row r="657" spans="8:8" x14ac:dyDescent="0.25">
      <c r="H657" s="98"/>
    </row>
    <row r="658" spans="8:8" x14ac:dyDescent="0.25">
      <c r="H658" s="98"/>
    </row>
    <row r="659" spans="8:8" x14ac:dyDescent="0.25">
      <c r="H659" s="98"/>
    </row>
    <row r="660" spans="8:8" x14ac:dyDescent="0.25">
      <c r="H660" s="98"/>
    </row>
    <row r="661" spans="8:8" x14ac:dyDescent="0.25">
      <c r="H661" s="98"/>
    </row>
    <row r="662" spans="8:8" x14ac:dyDescent="0.25">
      <c r="H662" s="98"/>
    </row>
    <row r="663" spans="8:8" x14ac:dyDescent="0.25">
      <c r="H663" s="98"/>
    </row>
    <row r="664" spans="8:8" x14ac:dyDescent="0.25">
      <c r="H664" s="98"/>
    </row>
    <row r="665" spans="8:8" x14ac:dyDescent="0.25">
      <c r="H665" s="98"/>
    </row>
    <row r="666" spans="8:8" x14ac:dyDescent="0.25">
      <c r="H666" s="98"/>
    </row>
    <row r="667" spans="8:8" x14ac:dyDescent="0.25">
      <c r="H667" s="98"/>
    </row>
    <row r="668" spans="8:8" x14ac:dyDescent="0.25">
      <c r="H668" s="98"/>
    </row>
    <row r="669" spans="8:8" x14ac:dyDescent="0.25">
      <c r="H669" s="98"/>
    </row>
    <row r="670" spans="8:8" x14ac:dyDescent="0.25">
      <c r="H670" s="98"/>
    </row>
    <row r="671" spans="8:8" x14ac:dyDescent="0.25">
      <c r="H671" s="98"/>
    </row>
    <row r="672" spans="8:8" x14ac:dyDescent="0.25">
      <c r="H672" s="98"/>
    </row>
    <row r="673" spans="8:8" x14ac:dyDescent="0.25">
      <c r="H673" s="98"/>
    </row>
    <row r="674" spans="8:8" x14ac:dyDescent="0.25">
      <c r="H674" s="98"/>
    </row>
    <row r="675" spans="8:8" x14ac:dyDescent="0.25">
      <c r="H675" s="98"/>
    </row>
    <row r="676" spans="8:8" x14ac:dyDescent="0.25">
      <c r="H676" s="98"/>
    </row>
    <row r="677" spans="8:8" x14ac:dyDescent="0.25">
      <c r="H677" s="98"/>
    </row>
    <row r="678" spans="8:8" x14ac:dyDescent="0.25">
      <c r="H678" s="98"/>
    </row>
    <row r="679" spans="8:8" x14ac:dyDescent="0.25">
      <c r="H679" s="98"/>
    </row>
    <row r="680" spans="8:8" x14ac:dyDescent="0.25">
      <c r="H680" s="98"/>
    </row>
    <row r="681" spans="8:8" x14ac:dyDescent="0.25">
      <c r="H681" s="98"/>
    </row>
    <row r="682" spans="8:8" x14ac:dyDescent="0.25">
      <c r="H682" s="98"/>
    </row>
    <row r="683" spans="8:8" x14ac:dyDescent="0.25">
      <c r="H683" s="98"/>
    </row>
    <row r="684" spans="8:8" x14ac:dyDescent="0.25">
      <c r="H684" s="98"/>
    </row>
    <row r="685" spans="8:8" x14ac:dyDescent="0.25">
      <c r="H685" s="98"/>
    </row>
    <row r="686" spans="8:8" x14ac:dyDescent="0.25">
      <c r="H686" s="98"/>
    </row>
    <row r="687" spans="8:8" x14ac:dyDescent="0.25">
      <c r="H687" s="98"/>
    </row>
    <row r="688" spans="8:8" x14ac:dyDescent="0.25">
      <c r="H688" s="98"/>
    </row>
    <row r="689" spans="8:8" x14ac:dyDescent="0.25">
      <c r="H689" s="98"/>
    </row>
    <row r="690" spans="8:8" x14ac:dyDescent="0.25">
      <c r="H690" s="98"/>
    </row>
    <row r="691" spans="8:8" x14ac:dyDescent="0.25">
      <c r="H691" s="98"/>
    </row>
    <row r="692" spans="8:8" x14ac:dyDescent="0.25">
      <c r="H692" s="98"/>
    </row>
    <row r="693" spans="8:8" x14ac:dyDescent="0.25">
      <c r="H693" s="98"/>
    </row>
    <row r="694" spans="8:8" x14ac:dyDescent="0.25">
      <c r="H694" s="98"/>
    </row>
    <row r="695" spans="8:8" x14ac:dyDescent="0.25">
      <c r="H695" s="98"/>
    </row>
    <row r="696" spans="8:8" x14ac:dyDescent="0.25">
      <c r="H696" s="98"/>
    </row>
    <row r="697" spans="8:8" x14ac:dyDescent="0.25">
      <c r="H697" s="98"/>
    </row>
    <row r="698" spans="8:8" x14ac:dyDescent="0.25">
      <c r="H698" s="98"/>
    </row>
    <row r="699" spans="8:8" x14ac:dyDescent="0.25">
      <c r="H699" s="98"/>
    </row>
    <row r="700" spans="8:8" x14ac:dyDescent="0.25">
      <c r="H700" s="98"/>
    </row>
    <row r="701" spans="8:8" x14ac:dyDescent="0.25">
      <c r="H701" s="98"/>
    </row>
    <row r="702" spans="8:8" x14ac:dyDescent="0.25">
      <c r="H702" s="98"/>
    </row>
    <row r="703" spans="8:8" x14ac:dyDescent="0.25">
      <c r="H703" s="98"/>
    </row>
    <row r="704" spans="8:8" x14ac:dyDescent="0.25">
      <c r="H704" s="98"/>
    </row>
    <row r="705" spans="8:8" x14ac:dyDescent="0.25">
      <c r="H705" s="98"/>
    </row>
    <row r="706" spans="8:8" x14ac:dyDescent="0.25">
      <c r="H706" s="98"/>
    </row>
    <row r="707" spans="8:8" x14ac:dyDescent="0.25">
      <c r="H707" s="98"/>
    </row>
    <row r="708" spans="8:8" x14ac:dyDescent="0.25">
      <c r="H708" s="98"/>
    </row>
    <row r="709" spans="8:8" x14ac:dyDescent="0.25">
      <c r="H709" s="98"/>
    </row>
    <row r="710" spans="8:8" x14ac:dyDescent="0.25">
      <c r="H710" s="98"/>
    </row>
    <row r="711" spans="8:8" x14ac:dyDescent="0.25">
      <c r="H711" s="98"/>
    </row>
    <row r="712" spans="8:8" x14ac:dyDescent="0.25">
      <c r="H712" s="98"/>
    </row>
    <row r="713" spans="8:8" x14ac:dyDescent="0.25">
      <c r="H713" s="98"/>
    </row>
    <row r="714" spans="8:8" x14ac:dyDescent="0.25">
      <c r="H714" s="98"/>
    </row>
    <row r="715" spans="8:8" x14ac:dyDescent="0.25">
      <c r="H715" s="98"/>
    </row>
    <row r="716" spans="8:8" x14ac:dyDescent="0.25">
      <c r="H716" s="98"/>
    </row>
    <row r="717" spans="8:8" x14ac:dyDescent="0.25">
      <c r="H717" s="98"/>
    </row>
    <row r="718" spans="8:8" x14ac:dyDescent="0.25">
      <c r="H718" s="98"/>
    </row>
    <row r="719" spans="8:8" x14ac:dyDescent="0.25">
      <c r="H719" s="98"/>
    </row>
    <row r="720" spans="8:8" x14ac:dyDescent="0.25">
      <c r="H720" s="98"/>
    </row>
    <row r="721" spans="8:8" x14ac:dyDescent="0.25">
      <c r="H721" s="98"/>
    </row>
    <row r="722" spans="8:8" x14ac:dyDescent="0.25">
      <c r="H722" s="98"/>
    </row>
    <row r="723" spans="8:8" x14ac:dyDescent="0.25">
      <c r="H723" s="98"/>
    </row>
    <row r="724" spans="8:8" x14ac:dyDescent="0.25">
      <c r="H724" s="98"/>
    </row>
    <row r="725" spans="8:8" x14ac:dyDescent="0.25">
      <c r="H725" s="98"/>
    </row>
    <row r="726" spans="8:8" x14ac:dyDescent="0.25">
      <c r="H726" s="98"/>
    </row>
    <row r="727" spans="8:8" x14ac:dyDescent="0.25">
      <c r="H727" s="98"/>
    </row>
    <row r="728" spans="8:8" x14ac:dyDescent="0.25">
      <c r="H728" s="98"/>
    </row>
    <row r="729" spans="8:8" x14ac:dyDescent="0.25">
      <c r="H729" s="98"/>
    </row>
    <row r="730" spans="8:8" x14ac:dyDescent="0.25">
      <c r="H730" s="98"/>
    </row>
    <row r="731" spans="8:8" x14ac:dyDescent="0.25">
      <c r="H731" s="98"/>
    </row>
    <row r="732" spans="8:8" x14ac:dyDescent="0.25">
      <c r="H732" s="98"/>
    </row>
    <row r="733" spans="8:8" x14ac:dyDescent="0.25">
      <c r="H733" s="98"/>
    </row>
    <row r="734" spans="8:8" x14ac:dyDescent="0.25">
      <c r="H734" s="98"/>
    </row>
    <row r="735" spans="8:8" x14ac:dyDescent="0.25">
      <c r="H735" s="98"/>
    </row>
    <row r="736" spans="8:8" x14ac:dyDescent="0.25">
      <c r="H736" s="98"/>
    </row>
    <row r="737" spans="8:8" x14ac:dyDescent="0.25">
      <c r="H737" s="98"/>
    </row>
    <row r="738" spans="8:8" x14ac:dyDescent="0.25">
      <c r="H738" s="98"/>
    </row>
    <row r="739" spans="8:8" x14ac:dyDescent="0.25">
      <c r="H739" s="98"/>
    </row>
    <row r="740" spans="8:8" x14ac:dyDescent="0.25">
      <c r="H740" s="98"/>
    </row>
    <row r="741" spans="8:8" x14ac:dyDescent="0.25">
      <c r="H741" s="98"/>
    </row>
    <row r="742" spans="8:8" x14ac:dyDescent="0.25">
      <c r="H742" s="98"/>
    </row>
    <row r="743" spans="8:8" x14ac:dyDescent="0.25">
      <c r="H743" s="98"/>
    </row>
    <row r="744" spans="8:8" x14ac:dyDescent="0.25">
      <c r="H744" s="98"/>
    </row>
    <row r="745" spans="8:8" x14ac:dyDescent="0.25">
      <c r="H745" s="98"/>
    </row>
    <row r="746" spans="8:8" x14ac:dyDescent="0.25">
      <c r="H746" s="98"/>
    </row>
    <row r="747" spans="8:8" x14ac:dyDescent="0.25">
      <c r="H747" s="98"/>
    </row>
    <row r="748" spans="8:8" x14ac:dyDescent="0.25">
      <c r="H748" s="98"/>
    </row>
    <row r="749" spans="8:8" x14ac:dyDescent="0.25">
      <c r="H749" s="98"/>
    </row>
    <row r="750" spans="8:8" x14ac:dyDescent="0.25">
      <c r="H750" s="98"/>
    </row>
    <row r="751" spans="8:8" x14ac:dyDescent="0.25">
      <c r="H751" s="98"/>
    </row>
    <row r="752" spans="8:8" x14ac:dyDescent="0.25">
      <c r="H752" s="98"/>
    </row>
    <row r="753" spans="8:8" x14ac:dyDescent="0.25">
      <c r="H753" s="98"/>
    </row>
    <row r="754" spans="8:8" x14ac:dyDescent="0.25">
      <c r="H754" s="98"/>
    </row>
    <row r="755" spans="8:8" x14ac:dyDescent="0.25">
      <c r="H755" s="98"/>
    </row>
    <row r="756" spans="8:8" x14ac:dyDescent="0.25">
      <c r="H756" s="98"/>
    </row>
    <row r="757" spans="8:8" x14ac:dyDescent="0.25">
      <c r="H757" s="98"/>
    </row>
    <row r="758" spans="8:8" x14ac:dyDescent="0.25">
      <c r="H758" s="98"/>
    </row>
    <row r="759" spans="8:8" x14ac:dyDescent="0.25">
      <c r="H759" s="98"/>
    </row>
    <row r="760" spans="8:8" x14ac:dyDescent="0.25">
      <c r="H760" s="98"/>
    </row>
    <row r="761" spans="8:8" x14ac:dyDescent="0.25">
      <c r="H761" s="98"/>
    </row>
    <row r="762" spans="8:8" x14ac:dyDescent="0.25">
      <c r="H762" s="98"/>
    </row>
    <row r="763" spans="8:8" x14ac:dyDescent="0.25">
      <c r="H763" s="98"/>
    </row>
    <row r="764" spans="8:8" x14ac:dyDescent="0.25">
      <c r="H764" s="98"/>
    </row>
    <row r="765" spans="8:8" x14ac:dyDescent="0.25">
      <c r="H765" s="98"/>
    </row>
    <row r="766" spans="8:8" x14ac:dyDescent="0.25">
      <c r="H766" s="98"/>
    </row>
    <row r="767" spans="8:8" x14ac:dyDescent="0.25">
      <c r="H767" s="98"/>
    </row>
    <row r="768" spans="8:8" x14ac:dyDescent="0.25">
      <c r="H768" s="98"/>
    </row>
    <row r="769" spans="8:8" x14ac:dyDescent="0.25">
      <c r="H769" s="98"/>
    </row>
    <row r="770" spans="8:8" x14ac:dyDescent="0.25">
      <c r="H770" s="98"/>
    </row>
    <row r="771" spans="8:8" x14ac:dyDescent="0.25">
      <c r="H771" s="98"/>
    </row>
    <row r="772" spans="8:8" x14ac:dyDescent="0.25">
      <c r="H772" s="98"/>
    </row>
    <row r="773" spans="8:8" x14ac:dyDescent="0.25">
      <c r="H773" s="98"/>
    </row>
    <row r="774" spans="8:8" x14ac:dyDescent="0.25">
      <c r="H774" s="98"/>
    </row>
    <row r="775" spans="8:8" x14ac:dyDescent="0.25">
      <c r="H775" s="98"/>
    </row>
    <row r="776" spans="8:8" x14ac:dyDescent="0.25">
      <c r="H776" s="98"/>
    </row>
    <row r="777" spans="8:8" x14ac:dyDescent="0.25">
      <c r="H777" s="98"/>
    </row>
    <row r="778" spans="8:8" x14ac:dyDescent="0.25">
      <c r="H778" s="98"/>
    </row>
    <row r="779" spans="8:8" x14ac:dyDescent="0.25">
      <c r="H779" s="98"/>
    </row>
    <row r="780" spans="8:8" x14ac:dyDescent="0.25">
      <c r="H780" s="98"/>
    </row>
    <row r="781" spans="8:8" x14ac:dyDescent="0.25">
      <c r="H781" s="98"/>
    </row>
    <row r="782" spans="8:8" x14ac:dyDescent="0.25">
      <c r="H782" s="98"/>
    </row>
    <row r="783" spans="8:8" x14ac:dyDescent="0.25">
      <c r="H783" s="98"/>
    </row>
    <row r="784" spans="8:8" x14ac:dyDescent="0.25">
      <c r="H784" s="98"/>
    </row>
    <row r="785" spans="8:8" x14ac:dyDescent="0.25">
      <c r="H785" s="98"/>
    </row>
    <row r="786" spans="8:8" x14ac:dyDescent="0.25">
      <c r="H786" s="98"/>
    </row>
    <row r="787" spans="8:8" x14ac:dyDescent="0.25">
      <c r="H787" s="98"/>
    </row>
    <row r="788" spans="8:8" x14ac:dyDescent="0.25">
      <c r="H788" s="98"/>
    </row>
    <row r="789" spans="8:8" x14ac:dyDescent="0.25">
      <c r="H789" s="98"/>
    </row>
    <row r="790" spans="8:8" x14ac:dyDescent="0.25">
      <c r="H790" s="98"/>
    </row>
    <row r="791" spans="8:8" x14ac:dyDescent="0.25">
      <c r="H791" s="98"/>
    </row>
    <row r="792" spans="8:8" x14ac:dyDescent="0.25">
      <c r="H792" s="98"/>
    </row>
    <row r="793" spans="8:8" x14ac:dyDescent="0.25">
      <c r="H793" s="98"/>
    </row>
    <row r="794" spans="8:8" x14ac:dyDescent="0.25">
      <c r="H794" s="98"/>
    </row>
    <row r="795" spans="8:8" x14ac:dyDescent="0.25">
      <c r="H795" s="98"/>
    </row>
    <row r="796" spans="8:8" x14ac:dyDescent="0.25">
      <c r="H796" s="98"/>
    </row>
    <row r="797" spans="8:8" x14ac:dyDescent="0.25">
      <c r="H797" s="98"/>
    </row>
    <row r="798" spans="8:8" x14ac:dyDescent="0.25">
      <c r="H798" s="98"/>
    </row>
    <row r="799" spans="8:8" x14ac:dyDescent="0.25">
      <c r="H799" s="98"/>
    </row>
    <row r="800" spans="8:8" x14ac:dyDescent="0.25">
      <c r="H800" s="98"/>
    </row>
    <row r="801" spans="8:8" x14ac:dyDescent="0.25">
      <c r="H801" s="98"/>
    </row>
    <row r="802" spans="8:8" x14ac:dyDescent="0.25">
      <c r="H802" s="98"/>
    </row>
    <row r="803" spans="8:8" x14ac:dyDescent="0.25">
      <c r="H803" s="98"/>
    </row>
    <row r="804" spans="8:8" x14ac:dyDescent="0.25">
      <c r="H804" s="98"/>
    </row>
    <row r="805" spans="8:8" x14ac:dyDescent="0.25">
      <c r="H805" s="98"/>
    </row>
    <row r="806" spans="8:8" x14ac:dyDescent="0.25">
      <c r="H806" s="98"/>
    </row>
    <row r="807" spans="8:8" x14ac:dyDescent="0.25">
      <c r="H807" s="98"/>
    </row>
    <row r="808" spans="8:8" x14ac:dyDescent="0.25">
      <c r="H808" s="98"/>
    </row>
    <row r="809" spans="8:8" x14ac:dyDescent="0.25">
      <c r="H809" s="98"/>
    </row>
    <row r="810" spans="8:8" x14ac:dyDescent="0.25">
      <c r="H810" s="98"/>
    </row>
    <row r="811" spans="8:8" x14ac:dyDescent="0.25">
      <c r="H811" s="98"/>
    </row>
    <row r="812" spans="8:8" x14ac:dyDescent="0.25">
      <c r="H812" s="98"/>
    </row>
    <row r="813" spans="8:8" x14ac:dyDescent="0.25">
      <c r="H813" s="98"/>
    </row>
    <row r="814" spans="8:8" x14ac:dyDescent="0.25">
      <c r="H814" s="98"/>
    </row>
    <row r="815" spans="8:8" x14ac:dyDescent="0.25">
      <c r="H815" s="98"/>
    </row>
    <row r="816" spans="8:8" x14ac:dyDescent="0.25">
      <c r="H816" s="98"/>
    </row>
    <row r="817" spans="8:8" x14ac:dyDescent="0.25">
      <c r="H817" s="98"/>
    </row>
    <row r="818" spans="8:8" x14ac:dyDescent="0.25">
      <c r="H818" s="98"/>
    </row>
    <row r="819" spans="8:8" x14ac:dyDescent="0.25">
      <c r="H819" s="98"/>
    </row>
    <row r="820" spans="8:8" x14ac:dyDescent="0.25">
      <c r="H820" s="98"/>
    </row>
    <row r="821" spans="8:8" x14ac:dyDescent="0.25">
      <c r="H821" s="98"/>
    </row>
    <row r="822" spans="8:8" x14ac:dyDescent="0.25">
      <c r="H822" s="98"/>
    </row>
    <row r="823" spans="8:8" x14ac:dyDescent="0.25">
      <c r="H823" s="98"/>
    </row>
    <row r="824" spans="8:8" x14ac:dyDescent="0.25">
      <c r="H824" s="98"/>
    </row>
    <row r="825" spans="8:8" x14ac:dyDescent="0.25">
      <c r="H825" s="98"/>
    </row>
    <row r="826" spans="8:8" x14ac:dyDescent="0.25">
      <c r="H826" s="98"/>
    </row>
    <row r="827" spans="8:8" x14ac:dyDescent="0.25">
      <c r="H827" s="98"/>
    </row>
    <row r="828" spans="8:8" x14ac:dyDescent="0.25">
      <c r="H828" s="98"/>
    </row>
    <row r="829" spans="8:8" x14ac:dyDescent="0.25">
      <c r="H829" s="98"/>
    </row>
    <row r="830" spans="8:8" x14ac:dyDescent="0.25">
      <c r="H830" s="98"/>
    </row>
    <row r="831" spans="8:8" x14ac:dyDescent="0.25">
      <c r="H831" s="98"/>
    </row>
    <row r="832" spans="8:8" x14ac:dyDescent="0.25">
      <c r="H832" s="98"/>
    </row>
    <row r="833" spans="8:8" x14ac:dyDescent="0.25">
      <c r="H833" s="98"/>
    </row>
    <row r="834" spans="8:8" x14ac:dyDescent="0.25">
      <c r="H834" s="98"/>
    </row>
    <row r="835" spans="8:8" x14ac:dyDescent="0.25">
      <c r="H835" s="98"/>
    </row>
    <row r="836" spans="8:8" x14ac:dyDescent="0.25">
      <c r="H836" s="98"/>
    </row>
    <row r="837" spans="8:8" x14ac:dyDescent="0.25">
      <c r="H837" s="98"/>
    </row>
    <row r="838" spans="8:8" x14ac:dyDescent="0.25">
      <c r="H838" s="98"/>
    </row>
    <row r="839" spans="8:8" x14ac:dyDescent="0.25">
      <c r="H839" s="98"/>
    </row>
    <row r="840" spans="8:8" x14ac:dyDescent="0.25">
      <c r="H840" s="98"/>
    </row>
    <row r="841" spans="8:8" x14ac:dyDescent="0.25">
      <c r="H841" s="98"/>
    </row>
    <row r="842" spans="8:8" x14ac:dyDescent="0.25">
      <c r="H842" s="98"/>
    </row>
    <row r="843" spans="8:8" x14ac:dyDescent="0.25">
      <c r="H843" s="98"/>
    </row>
    <row r="844" spans="8:8" x14ac:dyDescent="0.25">
      <c r="H844" s="98"/>
    </row>
    <row r="845" spans="8:8" x14ac:dyDescent="0.25">
      <c r="H845" s="98"/>
    </row>
    <row r="846" spans="8:8" x14ac:dyDescent="0.25">
      <c r="H846" s="98"/>
    </row>
    <row r="847" spans="8:8" x14ac:dyDescent="0.25">
      <c r="H847" s="98"/>
    </row>
    <row r="848" spans="8:8" x14ac:dyDescent="0.25">
      <c r="H848" s="98"/>
    </row>
    <row r="849" spans="8:8" x14ac:dyDescent="0.25">
      <c r="H849" s="98"/>
    </row>
    <row r="850" spans="8:8" x14ac:dyDescent="0.25">
      <c r="H850" s="98"/>
    </row>
    <row r="851" spans="8:8" x14ac:dyDescent="0.25">
      <c r="H851" s="98"/>
    </row>
    <row r="852" spans="8:8" x14ac:dyDescent="0.25">
      <c r="H852" s="98"/>
    </row>
    <row r="853" spans="8:8" x14ac:dyDescent="0.25">
      <c r="H853" s="98"/>
    </row>
    <row r="854" spans="8:8" x14ac:dyDescent="0.25">
      <c r="H854" s="98"/>
    </row>
    <row r="855" spans="8:8" x14ac:dyDescent="0.25">
      <c r="H855" s="98"/>
    </row>
    <row r="856" spans="8:8" x14ac:dyDescent="0.25">
      <c r="H856" s="98"/>
    </row>
    <row r="857" spans="8:8" x14ac:dyDescent="0.25">
      <c r="H857" s="98"/>
    </row>
    <row r="858" spans="8:8" x14ac:dyDescent="0.25">
      <c r="H858" s="98"/>
    </row>
    <row r="859" spans="8:8" x14ac:dyDescent="0.25">
      <c r="H859" s="98"/>
    </row>
    <row r="860" spans="8:8" x14ac:dyDescent="0.25">
      <c r="H860" s="98"/>
    </row>
    <row r="861" spans="8:8" x14ac:dyDescent="0.25">
      <c r="H861" s="98"/>
    </row>
    <row r="862" spans="8:8" x14ac:dyDescent="0.25">
      <c r="H862" s="98"/>
    </row>
    <row r="863" spans="8:8" x14ac:dyDescent="0.25">
      <c r="H863" s="98"/>
    </row>
    <row r="864" spans="8:8" x14ac:dyDescent="0.25">
      <c r="H864" s="98"/>
    </row>
    <row r="865" spans="8:8" x14ac:dyDescent="0.25">
      <c r="H865" s="98"/>
    </row>
    <row r="866" spans="8:8" x14ac:dyDescent="0.25">
      <c r="H866" s="98"/>
    </row>
    <row r="867" spans="8:8" x14ac:dyDescent="0.25">
      <c r="H867" s="98"/>
    </row>
    <row r="868" spans="8:8" x14ac:dyDescent="0.25">
      <c r="H868" s="98"/>
    </row>
    <row r="869" spans="8:8" x14ac:dyDescent="0.25">
      <c r="H869" s="98"/>
    </row>
    <row r="870" spans="8:8" x14ac:dyDescent="0.25">
      <c r="H870" s="98"/>
    </row>
    <row r="871" spans="8:8" x14ac:dyDescent="0.25">
      <c r="H871" s="98"/>
    </row>
    <row r="872" spans="8:8" x14ac:dyDescent="0.25">
      <c r="H872" s="98"/>
    </row>
    <row r="873" spans="8:8" x14ac:dyDescent="0.25">
      <c r="H873" s="98"/>
    </row>
    <row r="874" spans="8:8" x14ac:dyDescent="0.25">
      <c r="H874" s="98"/>
    </row>
    <row r="875" spans="8:8" x14ac:dyDescent="0.25">
      <c r="H875" s="98"/>
    </row>
    <row r="876" spans="8:8" x14ac:dyDescent="0.25">
      <c r="H876" s="98"/>
    </row>
    <row r="877" spans="8:8" x14ac:dyDescent="0.25">
      <c r="H877" s="98"/>
    </row>
    <row r="878" spans="8:8" x14ac:dyDescent="0.25">
      <c r="H878" s="98"/>
    </row>
    <row r="879" spans="8:8" x14ac:dyDescent="0.25">
      <c r="H879" s="98"/>
    </row>
    <row r="880" spans="8:8" x14ac:dyDescent="0.25">
      <c r="H880" s="98"/>
    </row>
    <row r="881" spans="8:8" x14ac:dyDescent="0.25">
      <c r="H881" s="98"/>
    </row>
    <row r="882" spans="8:8" x14ac:dyDescent="0.25">
      <c r="H882" s="98"/>
    </row>
    <row r="883" spans="8:8" x14ac:dyDescent="0.25">
      <c r="H883" s="98"/>
    </row>
    <row r="884" spans="8:8" x14ac:dyDescent="0.25">
      <c r="H884" s="98"/>
    </row>
    <row r="885" spans="8:8" x14ac:dyDescent="0.25">
      <c r="H885" s="98"/>
    </row>
    <row r="886" spans="8:8" x14ac:dyDescent="0.25">
      <c r="H886" s="98"/>
    </row>
    <row r="887" spans="8:8" x14ac:dyDescent="0.25">
      <c r="H887" s="98"/>
    </row>
    <row r="888" spans="8:8" x14ac:dyDescent="0.25">
      <c r="H888" s="98"/>
    </row>
    <row r="889" spans="8:8" x14ac:dyDescent="0.25">
      <c r="H889" s="98"/>
    </row>
    <row r="890" spans="8:8" x14ac:dyDescent="0.25">
      <c r="H890" s="98"/>
    </row>
    <row r="891" spans="8:8" x14ac:dyDescent="0.25">
      <c r="H891" s="98"/>
    </row>
    <row r="892" spans="8:8" x14ac:dyDescent="0.25">
      <c r="H892" s="98"/>
    </row>
    <row r="893" spans="8:8" x14ac:dyDescent="0.25">
      <c r="H893" s="98"/>
    </row>
    <row r="894" spans="8:8" x14ac:dyDescent="0.25">
      <c r="H894" s="98"/>
    </row>
    <row r="895" spans="8:8" x14ac:dyDescent="0.25">
      <c r="H895" s="98"/>
    </row>
    <row r="896" spans="8:8" x14ac:dyDescent="0.25">
      <c r="H896" s="98"/>
    </row>
    <row r="897" spans="8:8" x14ac:dyDescent="0.25">
      <c r="H897" s="98"/>
    </row>
    <row r="898" spans="8:8" x14ac:dyDescent="0.25">
      <c r="H898" s="98"/>
    </row>
    <row r="899" spans="8:8" x14ac:dyDescent="0.25">
      <c r="H899" s="98"/>
    </row>
    <row r="900" spans="8:8" x14ac:dyDescent="0.25">
      <c r="H900" s="98"/>
    </row>
    <row r="901" spans="8:8" x14ac:dyDescent="0.25">
      <c r="H901" s="98"/>
    </row>
    <row r="902" spans="8:8" x14ac:dyDescent="0.25">
      <c r="H902" s="98"/>
    </row>
    <row r="903" spans="8:8" x14ac:dyDescent="0.25">
      <c r="H903" s="98"/>
    </row>
    <row r="904" spans="8:8" x14ac:dyDescent="0.25">
      <c r="H904" s="98"/>
    </row>
    <row r="905" spans="8:8" x14ac:dyDescent="0.25">
      <c r="H905" s="98"/>
    </row>
    <row r="906" spans="8:8" x14ac:dyDescent="0.25">
      <c r="H906" s="98"/>
    </row>
    <row r="907" spans="8:8" x14ac:dyDescent="0.25">
      <c r="H907" s="98"/>
    </row>
    <row r="908" spans="8:8" x14ac:dyDescent="0.25">
      <c r="H908" s="98"/>
    </row>
    <row r="909" spans="8:8" x14ac:dyDescent="0.25">
      <c r="H909" s="98"/>
    </row>
    <row r="910" spans="8:8" x14ac:dyDescent="0.25">
      <c r="H910" s="98"/>
    </row>
    <row r="911" spans="8:8" x14ac:dyDescent="0.25">
      <c r="H911" s="98"/>
    </row>
    <row r="912" spans="8:8" x14ac:dyDescent="0.25">
      <c r="H912" s="98"/>
    </row>
    <row r="913" spans="8:8" x14ac:dyDescent="0.25">
      <c r="H913" s="98"/>
    </row>
    <row r="914" spans="8:8" x14ac:dyDescent="0.25">
      <c r="H914" s="98"/>
    </row>
    <row r="915" spans="8:8" x14ac:dyDescent="0.25">
      <c r="H915" s="98"/>
    </row>
    <row r="916" spans="8:8" x14ac:dyDescent="0.25">
      <c r="H916" s="98"/>
    </row>
    <row r="917" spans="8:8" x14ac:dyDescent="0.25">
      <c r="H917" s="98"/>
    </row>
    <row r="918" spans="8:8" x14ac:dyDescent="0.25">
      <c r="H918" s="98"/>
    </row>
    <row r="919" spans="8:8" x14ac:dyDescent="0.25">
      <c r="H919" s="98"/>
    </row>
    <row r="920" spans="8:8" x14ac:dyDescent="0.25">
      <c r="H920" s="98"/>
    </row>
    <row r="921" spans="8:8" x14ac:dyDescent="0.25">
      <c r="H921" s="98"/>
    </row>
    <row r="922" spans="8:8" x14ac:dyDescent="0.25">
      <c r="H922" s="98"/>
    </row>
    <row r="923" spans="8:8" x14ac:dyDescent="0.25">
      <c r="H923" s="98"/>
    </row>
    <row r="924" spans="8:8" x14ac:dyDescent="0.25">
      <c r="H924" s="98"/>
    </row>
    <row r="925" spans="8:8" x14ac:dyDescent="0.25">
      <c r="H925" s="98"/>
    </row>
    <row r="926" spans="8:8" x14ac:dyDescent="0.25">
      <c r="H926" s="98"/>
    </row>
    <row r="927" spans="8:8" x14ac:dyDescent="0.25">
      <c r="H927" s="98"/>
    </row>
    <row r="928" spans="8:8" x14ac:dyDescent="0.25">
      <c r="H928" s="98"/>
    </row>
    <row r="929" spans="8:8" x14ac:dyDescent="0.25">
      <c r="H929" s="98"/>
    </row>
    <row r="930" spans="8:8" x14ac:dyDescent="0.25">
      <c r="H930" s="98"/>
    </row>
    <row r="931" spans="8:8" x14ac:dyDescent="0.25">
      <c r="H931" s="98"/>
    </row>
    <row r="932" spans="8:8" x14ac:dyDescent="0.25">
      <c r="H932" s="98"/>
    </row>
    <row r="933" spans="8:8" x14ac:dyDescent="0.25">
      <c r="H933" s="98"/>
    </row>
    <row r="934" spans="8:8" x14ac:dyDescent="0.25">
      <c r="H934" s="98"/>
    </row>
    <row r="935" spans="8:8" x14ac:dyDescent="0.25">
      <c r="H935" s="98"/>
    </row>
    <row r="936" spans="8:8" x14ac:dyDescent="0.25">
      <c r="H936" s="98"/>
    </row>
    <row r="937" spans="8:8" x14ac:dyDescent="0.25">
      <c r="H937" s="98"/>
    </row>
    <row r="938" spans="8:8" x14ac:dyDescent="0.25">
      <c r="H938" s="98"/>
    </row>
    <row r="939" spans="8:8" x14ac:dyDescent="0.25">
      <c r="H939" s="98"/>
    </row>
    <row r="940" spans="8:8" x14ac:dyDescent="0.25">
      <c r="H940" s="98"/>
    </row>
    <row r="941" spans="8:8" x14ac:dyDescent="0.25">
      <c r="H941" s="98"/>
    </row>
    <row r="942" spans="8:8" x14ac:dyDescent="0.25">
      <c r="H942" s="98"/>
    </row>
    <row r="943" spans="8:8" x14ac:dyDescent="0.25">
      <c r="H943" s="98"/>
    </row>
    <row r="944" spans="8:8" x14ac:dyDescent="0.25">
      <c r="H944" s="98"/>
    </row>
    <row r="945" spans="8:8" x14ac:dyDescent="0.25">
      <c r="H945" s="98"/>
    </row>
    <row r="946" spans="8:8" x14ac:dyDescent="0.25">
      <c r="H946" s="98"/>
    </row>
    <row r="947" spans="8:8" x14ac:dyDescent="0.25">
      <c r="H947" s="98"/>
    </row>
    <row r="948" spans="8:8" x14ac:dyDescent="0.25">
      <c r="H948" s="98"/>
    </row>
    <row r="949" spans="8:8" x14ac:dyDescent="0.25">
      <c r="H949" s="98"/>
    </row>
    <row r="950" spans="8:8" x14ac:dyDescent="0.25">
      <c r="H950" s="98"/>
    </row>
    <row r="951" spans="8:8" x14ac:dyDescent="0.25">
      <c r="H951" s="98"/>
    </row>
    <row r="952" spans="8:8" x14ac:dyDescent="0.25">
      <c r="H952" s="98"/>
    </row>
    <row r="953" spans="8:8" x14ac:dyDescent="0.25">
      <c r="H953" s="98"/>
    </row>
    <row r="954" spans="8:8" x14ac:dyDescent="0.25">
      <c r="H954" s="98"/>
    </row>
    <row r="955" spans="8:8" x14ac:dyDescent="0.25">
      <c r="H955" s="98"/>
    </row>
    <row r="956" spans="8:8" x14ac:dyDescent="0.25">
      <c r="H956" s="98"/>
    </row>
    <row r="957" spans="8:8" x14ac:dyDescent="0.25">
      <c r="H957" s="98"/>
    </row>
    <row r="958" spans="8:8" x14ac:dyDescent="0.25">
      <c r="H958" s="98"/>
    </row>
    <row r="959" spans="8:8" x14ac:dyDescent="0.25">
      <c r="H959" s="98"/>
    </row>
    <row r="960" spans="8:8" x14ac:dyDescent="0.25">
      <c r="H960" s="98"/>
    </row>
    <row r="961" spans="8:8" x14ac:dyDescent="0.25">
      <c r="H961" s="98"/>
    </row>
    <row r="962" spans="8:8" x14ac:dyDescent="0.25">
      <c r="H962" s="98"/>
    </row>
    <row r="963" spans="8:8" x14ac:dyDescent="0.25">
      <c r="H963" s="98"/>
    </row>
    <row r="964" spans="8:8" x14ac:dyDescent="0.25">
      <c r="H964" s="98"/>
    </row>
    <row r="965" spans="8:8" x14ac:dyDescent="0.25">
      <c r="H965" s="98"/>
    </row>
    <row r="966" spans="8:8" x14ac:dyDescent="0.25">
      <c r="H966" s="98"/>
    </row>
    <row r="967" spans="8:8" x14ac:dyDescent="0.25">
      <c r="H967" s="98"/>
    </row>
    <row r="968" spans="8:8" x14ac:dyDescent="0.25">
      <c r="H968" s="98"/>
    </row>
    <row r="969" spans="8:8" x14ac:dyDescent="0.25">
      <c r="H969" s="98"/>
    </row>
    <row r="970" spans="8:8" x14ac:dyDescent="0.25">
      <c r="H970" s="98"/>
    </row>
    <row r="971" spans="8:8" x14ac:dyDescent="0.25">
      <c r="H971" s="98"/>
    </row>
    <row r="972" spans="8:8" x14ac:dyDescent="0.25">
      <c r="H972" s="98"/>
    </row>
    <row r="973" spans="8:8" x14ac:dyDescent="0.25">
      <c r="H973" s="98"/>
    </row>
    <row r="974" spans="8:8" x14ac:dyDescent="0.25">
      <c r="H974" s="98"/>
    </row>
    <row r="975" spans="8:8" x14ac:dyDescent="0.25">
      <c r="H975" s="98"/>
    </row>
    <row r="976" spans="8:8" x14ac:dyDescent="0.25">
      <c r="H976" s="98"/>
    </row>
    <row r="977" spans="8:8" x14ac:dyDescent="0.25">
      <c r="H977" s="98"/>
    </row>
    <row r="978" spans="8:8" x14ac:dyDescent="0.25">
      <c r="H978" s="98"/>
    </row>
    <row r="979" spans="8:8" x14ac:dyDescent="0.25">
      <c r="H979" s="98"/>
    </row>
    <row r="980" spans="8:8" x14ac:dyDescent="0.25">
      <c r="H980" s="98"/>
    </row>
    <row r="981" spans="8:8" x14ac:dyDescent="0.25">
      <c r="H981" s="98"/>
    </row>
    <row r="982" spans="8:8" x14ac:dyDescent="0.25">
      <c r="H982" s="98"/>
    </row>
    <row r="983" spans="8:8" x14ac:dyDescent="0.25">
      <c r="H983" s="98"/>
    </row>
    <row r="984" spans="8:8" x14ac:dyDescent="0.25">
      <c r="H984" s="98"/>
    </row>
    <row r="985" spans="8:8" x14ac:dyDescent="0.25">
      <c r="H985" s="98"/>
    </row>
    <row r="986" spans="8:8" x14ac:dyDescent="0.25">
      <c r="H986" s="98"/>
    </row>
    <row r="987" spans="8:8" x14ac:dyDescent="0.25">
      <c r="H987" s="98"/>
    </row>
    <row r="988" spans="8:8" x14ac:dyDescent="0.25">
      <c r="H988" s="98"/>
    </row>
    <row r="989" spans="8:8" x14ac:dyDescent="0.25">
      <c r="H989" s="98"/>
    </row>
    <row r="990" spans="8:8" x14ac:dyDescent="0.25">
      <c r="H990" s="98"/>
    </row>
    <row r="991" spans="8:8" x14ac:dyDescent="0.25">
      <c r="H991" s="98"/>
    </row>
    <row r="992" spans="8:8" x14ac:dyDescent="0.25">
      <c r="H992" s="98"/>
    </row>
    <row r="993" spans="8:8" x14ac:dyDescent="0.25">
      <c r="H993" s="98"/>
    </row>
    <row r="994" spans="8:8" x14ac:dyDescent="0.25">
      <c r="H994" s="98"/>
    </row>
    <row r="995" spans="8:8" x14ac:dyDescent="0.25">
      <c r="H995" s="98"/>
    </row>
    <row r="996" spans="8:8" x14ac:dyDescent="0.25">
      <c r="H996" s="98"/>
    </row>
    <row r="997" spans="8:8" x14ac:dyDescent="0.25">
      <c r="H997" s="98"/>
    </row>
    <row r="998" spans="8:8" x14ac:dyDescent="0.25">
      <c r="H998" s="98"/>
    </row>
    <row r="999" spans="8:8" x14ac:dyDescent="0.25">
      <c r="H999" s="98"/>
    </row>
    <row r="1000" spans="8:8" x14ac:dyDescent="0.25">
      <c r="H1000" s="98"/>
    </row>
    <row r="1001" spans="8:8" x14ac:dyDescent="0.25">
      <c r="H1001" s="98"/>
    </row>
    <row r="1002" spans="8:8" x14ac:dyDescent="0.25">
      <c r="H1002" s="98"/>
    </row>
    <row r="1003" spans="8:8" x14ac:dyDescent="0.25">
      <c r="H1003" s="98"/>
    </row>
    <row r="1004" spans="8:8" x14ac:dyDescent="0.25">
      <c r="H1004" s="98"/>
    </row>
    <row r="1005" spans="8:8" x14ac:dyDescent="0.25">
      <c r="H1005" s="98"/>
    </row>
    <row r="1006" spans="8:8" x14ac:dyDescent="0.25">
      <c r="H1006" s="98"/>
    </row>
    <row r="1007" spans="8:8" x14ac:dyDescent="0.25">
      <c r="H1007" s="98"/>
    </row>
    <row r="1008" spans="8:8" x14ac:dyDescent="0.25">
      <c r="H1008" s="98"/>
    </row>
    <row r="1009" spans="8:8" x14ac:dyDescent="0.25">
      <c r="H1009" s="98"/>
    </row>
    <row r="1010" spans="8:8" x14ac:dyDescent="0.25">
      <c r="H1010" s="98"/>
    </row>
    <row r="1011" spans="8:8" x14ac:dyDescent="0.25">
      <c r="H1011" s="98"/>
    </row>
    <row r="1012" spans="8:8" x14ac:dyDescent="0.25">
      <c r="H1012" s="98"/>
    </row>
    <row r="1013" spans="8:8" x14ac:dyDescent="0.25">
      <c r="H1013" s="98"/>
    </row>
    <row r="1014" spans="8:8" x14ac:dyDescent="0.25">
      <c r="H1014" s="98"/>
    </row>
    <row r="1015" spans="8:8" x14ac:dyDescent="0.25">
      <c r="H1015" s="98"/>
    </row>
    <row r="1016" spans="8:8" x14ac:dyDescent="0.25">
      <c r="H1016" s="98"/>
    </row>
    <row r="1017" spans="8:8" x14ac:dyDescent="0.25">
      <c r="H1017" s="98"/>
    </row>
    <row r="1018" spans="8:8" x14ac:dyDescent="0.25">
      <c r="H1018" s="98"/>
    </row>
    <row r="1019" spans="8:8" x14ac:dyDescent="0.25">
      <c r="H1019" s="98"/>
    </row>
    <row r="1020" spans="8:8" x14ac:dyDescent="0.25">
      <c r="H1020" s="98"/>
    </row>
    <row r="1021" spans="8:8" x14ac:dyDescent="0.25">
      <c r="H1021" s="98"/>
    </row>
    <row r="1022" spans="8:8" x14ac:dyDescent="0.25">
      <c r="H1022" s="98"/>
    </row>
    <row r="1023" spans="8:8" x14ac:dyDescent="0.25">
      <c r="H1023" s="98"/>
    </row>
    <row r="1024" spans="8:8" x14ac:dyDescent="0.25">
      <c r="H1024" s="98"/>
    </row>
    <row r="1025" spans="8:8" x14ac:dyDescent="0.25">
      <c r="H1025" s="98"/>
    </row>
    <row r="1026" spans="8:8" x14ac:dyDescent="0.25">
      <c r="H1026" s="98"/>
    </row>
    <row r="1027" spans="8:8" x14ac:dyDescent="0.25">
      <c r="H1027" s="98"/>
    </row>
    <row r="1028" spans="8:8" x14ac:dyDescent="0.25">
      <c r="H1028" s="98"/>
    </row>
    <row r="1029" spans="8:8" x14ac:dyDescent="0.25">
      <c r="H1029" s="98"/>
    </row>
    <row r="1030" spans="8:8" x14ac:dyDescent="0.25">
      <c r="H1030" s="98"/>
    </row>
    <row r="1031" spans="8:8" x14ac:dyDescent="0.25">
      <c r="H1031" s="98"/>
    </row>
    <row r="1032" spans="8:8" x14ac:dyDescent="0.25">
      <c r="H1032" s="98"/>
    </row>
    <row r="1033" spans="8:8" x14ac:dyDescent="0.25">
      <c r="H1033" s="98"/>
    </row>
    <row r="1034" spans="8:8" x14ac:dyDescent="0.25">
      <c r="H1034" s="98"/>
    </row>
    <row r="1035" spans="8:8" x14ac:dyDescent="0.25">
      <c r="H1035" s="98"/>
    </row>
    <row r="1036" spans="8:8" x14ac:dyDescent="0.25">
      <c r="H1036" s="98"/>
    </row>
    <row r="1037" spans="8:8" x14ac:dyDescent="0.25">
      <c r="H1037" s="98"/>
    </row>
    <row r="1038" spans="8:8" x14ac:dyDescent="0.25">
      <c r="H1038" s="98"/>
    </row>
    <row r="1039" spans="8:8" x14ac:dyDescent="0.25">
      <c r="H1039" s="98"/>
    </row>
    <row r="1040" spans="8:8" x14ac:dyDescent="0.25">
      <c r="H1040" s="98"/>
    </row>
    <row r="1041" spans="8:8" x14ac:dyDescent="0.25">
      <c r="H1041" s="98"/>
    </row>
    <row r="1042" spans="8:8" x14ac:dyDescent="0.25">
      <c r="H1042" s="98"/>
    </row>
    <row r="1043" spans="8:8" x14ac:dyDescent="0.25">
      <c r="H1043" s="98"/>
    </row>
    <row r="1044" spans="8:8" x14ac:dyDescent="0.25">
      <c r="H1044" s="98"/>
    </row>
    <row r="1045" spans="8:8" x14ac:dyDescent="0.25">
      <c r="H1045" s="98"/>
    </row>
    <row r="1046" spans="8:8" x14ac:dyDescent="0.25">
      <c r="H1046" s="98"/>
    </row>
    <row r="1047" spans="8:8" x14ac:dyDescent="0.25">
      <c r="H1047" s="98"/>
    </row>
    <row r="1048" spans="8:8" x14ac:dyDescent="0.25">
      <c r="H1048" s="98"/>
    </row>
    <row r="1049" spans="8:8" x14ac:dyDescent="0.25">
      <c r="H1049" s="98"/>
    </row>
    <row r="1050" spans="8:8" x14ac:dyDescent="0.25">
      <c r="H1050" s="98"/>
    </row>
    <row r="1051" spans="8:8" x14ac:dyDescent="0.25">
      <c r="H1051" s="98"/>
    </row>
    <row r="1052" spans="8:8" x14ac:dyDescent="0.25">
      <c r="H1052" s="98"/>
    </row>
    <row r="1053" spans="8:8" x14ac:dyDescent="0.25">
      <c r="H1053" s="98"/>
    </row>
    <row r="1054" spans="8:8" x14ac:dyDescent="0.25">
      <c r="H1054" s="98"/>
    </row>
    <row r="1055" spans="8:8" x14ac:dyDescent="0.25">
      <c r="H1055" s="98"/>
    </row>
    <row r="1056" spans="8:8" x14ac:dyDescent="0.25">
      <c r="H1056" s="98"/>
    </row>
    <row r="1057" spans="8:8" x14ac:dyDescent="0.25">
      <c r="H1057" s="98"/>
    </row>
    <row r="1058" spans="8:8" x14ac:dyDescent="0.25">
      <c r="H1058" s="98"/>
    </row>
    <row r="1059" spans="8:8" x14ac:dyDescent="0.25">
      <c r="H1059" s="98"/>
    </row>
    <row r="1060" spans="8:8" x14ac:dyDescent="0.25">
      <c r="H1060" s="98"/>
    </row>
    <row r="1061" spans="8:8" x14ac:dyDescent="0.25">
      <c r="H1061" s="98"/>
    </row>
    <row r="1062" spans="8:8" x14ac:dyDescent="0.25">
      <c r="H1062" s="98"/>
    </row>
    <row r="1063" spans="8:8" x14ac:dyDescent="0.25">
      <c r="H1063" s="98"/>
    </row>
    <row r="1064" spans="8:8" x14ac:dyDescent="0.25">
      <c r="H1064" s="98"/>
    </row>
    <row r="1065" spans="8:8" x14ac:dyDescent="0.25">
      <c r="H1065" s="98"/>
    </row>
    <row r="1066" spans="8:8" x14ac:dyDescent="0.25">
      <c r="H1066" s="98"/>
    </row>
    <row r="1067" spans="8:8" x14ac:dyDescent="0.25">
      <c r="H1067" s="98"/>
    </row>
    <row r="1068" spans="8:8" x14ac:dyDescent="0.25">
      <c r="H1068" s="98"/>
    </row>
    <row r="1069" spans="8:8" x14ac:dyDescent="0.25">
      <c r="H1069" s="98"/>
    </row>
    <row r="1070" spans="8:8" x14ac:dyDescent="0.25">
      <c r="H1070" s="98"/>
    </row>
    <row r="1071" spans="8:8" x14ac:dyDescent="0.25">
      <c r="H1071" s="98"/>
    </row>
    <row r="1072" spans="8:8" x14ac:dyDescent="0.25">
      <c r="H1072" s="98"/>
    </row>
    <row r="1073" spans="8:8" x14ac:dyDescent="0.25">
      <c r="H1073" s="98"/>
    </row>
    <row r="1074" spans="8:8" x14ac:dyDescent="0.25">
      <c r="H1074" s="98"/>
    </row>
    <row r="1075" spans="8:8" x14ac:dyDescent="0.25">
      <c r="H1075" s="98"/>
    </row>
    <row r="1076" spans="8:8" x14ac:dyDescent="0.25">
      <c r="H1076" s="98"/>
    </row>
    <row r="1077" spans="8:8" x14ac:dyDescent="0.25">
      <c r="H1077" s="98"/>
    </row>
    <row r="1078" spans="8:8" x14ac:dyDescent="0.25">
      <c r="H1078" s="98"/>
    </row>
    <row r="1079" spans="8:8" x14ac:dyDescent="0.25">
      <c r="H1079" s="98"/>
    </row>
    <row r="1080" spans="8:8" x14ac:dyDescent="0.25">
      <c r="H1080" s="98"/>
    </row>
    <row r="1081" spans="8:8" x14ac:dyDescent="0.25">
      <c r="H1081" s="98"/>
    </row>
    <row r="1082" spans="8:8" x14ac:dyDescent="0.25">
      <c r="H1082" s="98"/>
    </row>
    <row r="1083" spans="8:8" x14ac:dyDescent="0.25">
      <c r="H1083" s="98"/>
    </row>
    <row r="1084" spans="8:8" x14ac:dyDescent="0.25">
      <c r="H1084" s="98"/>
    </row>
    <row r="1085" spans="8:8" x14ac:dyDescent="0.25">
      <c r="H1085" s="98"/>
    </row>
    <row r="1086" spans="8:8" x14ac:dyDescent="0.25">
      <c r="H1086" s="98"/>
    </row>
    <row r="1087" spans="8:8" x14ac:dyDescent="0.25">
      <c r="H1087" s="98"/>
    </row>
    <row r="1088" spans="8:8" x14ac:dyDescent="0.25">
      <c r="H1088" s="98"/>
    </row>
    <row r="1089" spans="8:8" x14ac:dyDescent="0.25">
      <c r="H1089" s="98"/>
    </row>
    <row r="1090" spans="8:8" x14ac:dyDescent="0.25">
      <c r="H1090" s="98"/>
    </row>
    <row r="1091" spans="8:8" x14ac:dyDescent="0.25">
      <c r="H1091" s="98"/>
    </row>
    <row r="1092" spans="8:8" x14ac:dyDescent="0.25">
      <c r="H1092" s="98"/>
    </row>
    <row r="1093" spans="8:8" x14ac:dyDescent="0.25">
      <c r="H1093" s="98"/>
    </row>
    <row r="1094" spans="8:8" x14ac:dyDescent="0.25">
      <c r="H1094" s="98"/>
    </row>
    <row r="1095" spans="8:8" x14ac:dyDescent="0.25">
      <c r="H1095" s="98"/>
    </row>
    <row r="1096" spans="8:8" x14ac:dyDescent="0.25">
      <c r="H1096" s="98"/>
    </row>
    <row r="1097" spans="8:8" x14ac:dyDescent="0.25">
      <c r="H1097" s="98"/>
    </row>
    <row r="1098" spans="8:8" x14ac:dyDescent="0.25">
      <c r="H1098" s="98"/>
    </row>
    <row r="1099" spans="8:8" x14ac:dyDescent="0.25">
      <c r="H1099" s="98"/>
    </row>
    <row r="1100" spans="8:8" x14ac:dyDescent="0.25">
      <c r="H1100" s="98"/>
    </row>
    <row r="1101" spans="8:8" x14ac:dyDescent="0.25">
      <c r="H1101" s="98"/>
    </row>
    <row r="1102" spans="8:8" x14ac:dyDescent="0.25">
      <c r="H1102" s="98"/>
    </row>
    <row r="1103" spans="8:8" x14ac:dyDescent="0.25">
      <c r="H1103" s="98"/>
    </row>
    <row r="1104" spans="8:8" x14ac:dyDescent="0.25">
      <c r="H1104" s="98"/>
    </row>
    <row r="1105" spans="8:8" x14ac:dyDescent="0.25">
      <c r="H1105" s="98"/>
    </row>
    <row r="1106" spans="8:8" x14ac:dyDescent="0.25">
      <c r="H1106" s="98"/>
    </row>
    <row r="1107" spans="8:8" x14ac:dyDescent="0.25">
      <c r="H1107" s="98"/>
    </row>
    <row r="1108" spans="8:8" x14ac:dyDescent="0.25">
      <c r="H1108" s="98"/>
    </row>
    <row r="1109" spans="8:8" x14ac:dyDescent="0.25">
      <c r="H1109" s="98"/>
    </row>
    <row r="1110" spans="8:8" x14ac:dyDescent="0.25">
      <c r="H1110" s="98"/>
    </row>
    <row r="1111" spans="8:8" x14ac:dyDescent="0.25">
      <c r="H1111" s="98"/>
    </row>
    <row r="1112" spans="8:8" x14ac:dyDescent="0.25">
      <c r="H1112" s="98"/>
    </row>
    <row r="1113" spans="8:8" x14ac:dyDescent="0.25">
      <c r="H1113" s="98"/>
    </row>
    <row r="1114" spans="8:8" x14ac:dyDescent="0.25">
      <c r="H1114" s="98"/>
    </row>
    <row r="1115" spans="8:8" x14ac:dyDescent="0.25">
      <c r="H1115" s="98"/>
    </row>
    <row r="1116" spans="8:8" x14ac:dyDescent="0.25">
      <c r="H1116" s="98"/>
    </row>
    <row r="1117" spans="8:8" x14ac:dyDescent="0.25">
      <c r="H1117" s="98"/>
    </row>
    <row r="1118" spans="8:8" x14ac:dyDescent="0.25">
      <c r="H1118" s="98"/>
    </row>
    <row r="1119" spans="8:8" x14ac:dyDescent="0.25">
      <c r="H1119" s="98"/>
    </row>
    <row r="1120" spans="8:8" x14ac:dyDescent="0.25">
      <c r="H1120" s="98"/>
    </row>
    <row r="1121" spans="8:8" x14ac:dyDescent="0.25">
      <c r="H1121" s="98"/>
    </row>
    <row r="1122" spans="8:8" x14ac:dyDescent="0.25">
      <c r="H1122" s="98"/>
    </row>
    <row r="1123" spans="8:8" x14ac:dyDescent="0.25">
      <c r="H1123" s="98"/>
    </row>
    <row r="1124" spans="8:8" x14ac:dyDescent="0.25">
      <c r="H1124" s="98"/>
    </row>
    <row r="1125" spans="8:8" x14ac:dyDescent="0.25">
      <c r="H1125" s="98"/>
    </row>
    <row r="1126" spans="8:8" x14ac:dyDescent="0.25">
      <c r="H1126" s="98"/>
    </row>
    <row r="1127" spans="8:8" x14ac:dyDescent="0.25">
      <c r="H1127" s="98"/>
    </row>
    <row r="1128" spans="8:8" x14ac:dyDescent="0.25">
      <c r="H1128" s="98"/>
    </row>
    <row r="1129" spans="8:8" x14ac:dyDescent="0.25">
      <c r="H1129" s="98"/>
    </row>
    <row r="1130" spans="8:8" x14ac:dyDescent="0.25">
      <c r="H1130" s="98"/>
    </row>
    <row r="1131" spans="8:8" x14ac:dyDescent="0.25">
      <c r="H1131" s="98"/>
    </row>
    <row r="1132" spans="8:8" x14ac:dyDescent="0.25">
      <c r="H1132" s="98"/>
    </row>
    <row r="1133" spans="8:8" x14ac:dyDescent="0.25">
      <c r="H1133" s="98"/>
    </row>
    <row r="1134" spans="8:8" x14ac:dyDescent="0.25">
      <c r="H1134" s="98"/>
    </row>
    <row r="1135" spans="8:8" x14ac:dyDescent="0.25">
      <c r="H1135" s="98"/>
    </row>
    <row r="1136" spans="8:8" x14ac:dyDescent="0.25">
      <c r="H1136" s="98"/>
    </row>
    <row r="1137" spans="8:8" x14ac:dyDescent="0.25">
      <c r="H1137" s="98"/>
    </row>
    <row r="1138" spans="8:8" x14ac:dyDescent="0.25">
      <c r="H1138" s="98"/>
    </row>
    <row r="1139" spans="8:8" x14ac:dyDescent="0.25">
      <c r="H1139" s="98"/>
    </row>
    <row r="1140" spans="8:8" x14ac:dyDescent="0.25">
      <c r="H1140" s="98"/>
    </row>
    <row r="1141" spans="8:8" x14ac:dyDescent="0.25">
      <c r="H1141" s="98"/>
    </row>
    <row r="1142" spans="8:8" x14ac:dyDescent="0.25">
      <c r="H1142" s="98"/>
    </row>
    <row r="1143" spans="8:8" x14ac:dyDescent="0.25">
      <c r="H1143" s="98"/>
    </row>
    <row r="1144" spans="8:8" x14ac:dyDescent="0.25">
      <c r="H1144" s="98"/>
    </row>
    <row r="1145" spans="8:8" x14ac:dyDescent="0.25">
      <c r="H1145" s="98"/>
    </row>
    <row r="1146" spans="8:8" x14ac:dyDescent="0.25">
      <c r="H1146" s="98"/>
    </row>
    <row r="1147" spans="8:8" x14ac:dyDescent="0.25">
      <c r="H1147" s="98"/>
    </row>
    <row r="1148" spans="8:8" x14ac:dyDescent="0.25">
      <c r="H1148" s="98"/>
    </row>
    <row r="1149" spans="8:8" x14ac:dyDescent="0.25">
      <c r="H1149" s="98"/>
    </row>
    <row r="1150" spans="8:8" x14ac:dyDescent="0.25">
      <c r="H1150" s="98"/>
    </row>
    <row r="1151" spans="8:8" x14ac:dyDescent="0.25">
      <c r="H1151" s="98"/>
    </row>
    <row r="1152" spans="8:8" x14ac:dyDescent="0.25">
      <c r="H1152" s="98"/>
    </row>
    <row r="1153" spans="8:8" x14ac:dyDescent="0.25">
      <c r="H1153" s="98"/>
    </row>
    <row r="1154" spans="8:8" x14ac:dyDescent="0.25">
      <c r="H1154" s="98"/>
    </row>
    <row r="1155" spans="8:8" x14ac:dyDescent="0.25">
      <c r="H1155" s="98"/>
    </row>
    <row r="1156" spans="8:8" x14ac:dyDescent="0.25">
      <c r="H1156" s="98"/>
    </row>
    <row r="1157" spans="8:8" x14ac:dyDescent="0.25">
      <c r="H1157" s="98"/>
    </row>
    <row r="1158" spans="8:8" x14ac:dyDescent="0.25">
      <c r="H1158" s="98"/>
    </row>
    <row r="1159" spans="8:8" x14ac:dyDescent="0.25">
      <c r="H1159" s="98"/>
    </row>
    <row r="1160" spans="8:8" x14ac:dyDescent="0.25">
      <c r="H1160" s="98"/>
    </row>
    <row r="1161" spans="8:8" x14ac:dyDescent="0.25">
      <c r="H1161" s="98"/>
    </row>
    <row r="1162" spans="8:8" x14ac:dyDescent="0.25">
      <c r="H1162" s="98"/>
    </row>
    <row r="1163" spans="8:8" x14ac:dyDescent="0.25">
      <c r="H1163" s="98"/>
    </row>
    <row r="1164" spans="8:8" x14ac:dyDescent="0.25">
      <c r="H1164" s="98"/>
    </row>
    <row r="1165" spans="8:8" x14ac:dyDescent="0.25">
      <c r="H1165" s="98"/>
    </row>
    <row r="1166" spans="8:8" x14ac:dyDescent="0.25">
      <c r="H1166" s="98"/>
    </row>
    <row r="1167" spans="8:8" x14ac:dyDescent="0.25">
      <c r="H1167" s="98"/>
    </row>
    <row r="1168" spans="8:8" x14ac:dyDescent="0.25">
      <c r="H1168" s="98"/>
    </row>
    <row r="1169" spans="8:8" x14ac:dyDescent="0.25">
      <c r="H1169" s="98"/>
    </row>
    <row r="1170" spans="8:8" x14ac:dyDescent="0.25">
      <c r="H1170" s="98"/>
    </row>
    <row r="1171" spans="8:8" x14ac:dyDescent="0.25">
      <c r="H1171" s="98"/>
    </row>
    <row r="1172" spans="8:8" x14ac:dyDescent="0.25">
      <c r="H1172" s="98"/>
    </row>
    <row r="1173" spans="8:8" x14ac:dyDescent="0.25">
      <c r="H1173" s="98"/>
    </row>
    <row r="1174" spans="8:8" x14ac:dyDescent="0.25">
      <c r="H1174" s="98"/>
    </row>
    <row r="1175" spans="8:8" x14ac:dyDescent="0.25">
      <c r="H1175" s="98"/>
    </row>
    <row r="1176" spans="8:8" x14ac:dyDescent="0.25">
      <c r="H1176" s="98"/>
    </row>
    <row r="1177" spans="8:8" x14ac:dyDescent="0.25">
      <c r="H1177" s="98"/>
    </row>
    <row r="1178" spans="8:8" x14ac:dyDescent="0.25">
      <c r="H1178" s="98"/>
    </row>
    <row r="1179" spans="8:8" x14ac:dyDescent="0.25">
      <c r="H1179" s="98"/>
    </row>
    <row r="1180" spans="8:8" x14ac:dyDescent="0.25">
      <c r="H1180" s="98"/>
    </row>
    <row r="1181" spans="8:8" x14ac:dyDescent="0.25">
      <c r="H1181" s="98"/>
    </row>
    <row r="1182" spans="8:8" x14ac:dyDescent="0.25">
      <c r="H1182" s="98"/>
    </row>
    <row r="1183" spans="8:8" x14ac:dyDescent="0.25">
      <c r="H1183" s="98"/>
    </row>
    <row r="1184" spans="8:8" x14ac:dyDescent="0.25">
      <c r="H1184" s="98"/>
    </row>
    <row r="1185" spans="8:8" x14ac:dyDescent="0.25">
      <c r="H1185" s="98"/>
    </row>
    <row r="1186" spans="8:8" x14ac:dyDescent="0.25">
      <c r="H1186" s="98"/>
    </row>
    <row r="1187" spans="8:8" x14ac:dyDescent="0.25">
      <c r="H1187" s="98"/>
    </row>
    <row r="1188" spans="8:8" x14ac:dyDescent="0.25">
      <c r="H1188" s="98"/>
    </row>
    <row r="1189" spans="8:8" x14ac:dyDescent="0.25">
      <c r="H1189" s="98"/>
    </row>
    <row r="1190" spans="8:8" x14ac:dyDescent="0.25">
      <c r="H1190" s="98"/>
    </row>
    <row r="1191" spans="8:8" x14ac:dyDescent="0.25">
      <c r="H1191" s="98"/>
    </row>
    <row r="1192" spans="8:8" x14ac:dyDescent="0.25">
      <c r="H1192" s="98"/>
    </row>
    <row r="1193" spans="8:8" x14ac:dyDescent="0.25">
      <c r="H1193" s="98"/>
    </row>
    <row r="1194" spans="8:8" x14ac:dyDescent="0.25">
      <c r="H1194" s="98"/>
    </row>
    <row r="1195" spans="8:8" x14ac:dyDescent="0.25">
      <c r="H1195" s="98"/>
    </row>
    <row r="1196" spans="8:8" x14ac:dyDescent="0.25">
      <c r="H1196" s="98"/>
    </row>
    <row r="1197" spans="8:8" x14ac:dyDescent="0.25">
      <c r="H1197" s="98"/>
    </row>
    <row r="1198" spans="8:8" x14ac:dyDescent="0.25">
      <c r="H1198" s="98"/>
    </row>
    <row r="1199" spans="8:8" x14ac:dyDescent="0.25">
      <c r="H1199" s="98"/>
    </row>
    <row r="1200" spans="8:8" x14ac:dyDescent="0.25">
      <c r="H1200" s="98"/>
    </row>
    <row r="1201" spans="8:8" x14ac:dyDescent="0.25">
      <c r="H1201" s="98"/>
    </row>
    <row r="1202" spans="8:8" x14ac:dyDescent="0.25">
      <c r="H1202" s="98"/>
    </row>
    <row r="1203" spans="8:8" x14ac:dyDescent="0.25">
      <c r="H1203" s="98"/>
    </row>
    <row r="1204" spans="8:8" x14ac:dyDescent="0.25">
      <c r="H1204" s="98"/>
    </row>
    <row r="1205" spans="8:8" x14ac:dyDescent="0.25">
      <c r="H1205" s="98"/>
    </row>
    <row r="1206" spans="8:8" x14ac:dyDescent="0.25">
      <c r="H1206" s="98"/>
    </row>
    <row r="1207" spans="8:8" x14ac:dyDescent="0.25">
      <c r="H1207" s="98"/>
    </row>
    <row r="1208" spans="8:8" x14ac:dyDescent="0.25">
      <c r="H1208" s="98"/>
    </row>
    <row r="1209" spans="8:8" x14ac:dyDescent="0.25">
      <c r="H1209" s="98"/>
    </row>
    <row r="1210" spans="8:8" x14ac:dyDescent="0.25">
      <c r="H1210" s="98"/>
    </row>
    <row r="1211" spans="8:8" x14ac:dyDescent="0.25">
      <c r="H1211" s="98"/>
    </row>
    <row r="1212" spans="8:8" x14ac:dyDescent="0.25">
      <c r="H1212" s="98"/>
    </row>
    <row r="1213" spans="8:8" x14ac:dyDescent="0.25">
      <c r="H1213" s="98"/>
    </row>
    <row r="1214" spans="8:8" x14ac:dyDescent="0.25">
      <c r="H1214" s="98"/>
    </row>
    <row r="1215" spans="8:8" x14ac:dyDescent="0.25">
      <c r="H1215" s="98"/>
    </row>
    <row r="1216" spans="8:8" x14ac:dyDescent="0.25">
      <c r="H1216" s="98"/>
    </row>
    <row r="1217" spans="8:8" x14ac:dyDescent="0.25">
      <c r="H1217" s="98"/>
    </row>
    <row r="1218" spans="8:8" x14ac:dyDescent="0.25">
      <c r="H1218" s="98"/>
    </row>
    <row r="1219" spans="8:8" x14ac:dyDescent="0.25">
      <c r="H1219" s="98"/>
    </row>
    <row r="1220" spans="8:8" x14ac:dyDescent="0.25">
      <c r="H1220" s="98"/>
    </row>
    <row r="1221" spans="8:8" x14ac:dyDescent="0.25">
      <c r="H1221" s="98"/>
    </row>
    <row r="1222" spans="8:8" x14ac:dyDescent="0.25">
      <c r="H1222" s="98"/>
    </row>
    <row r="1223" spans="8:8" x14ac:dyDescent="0.25">
      <c r="H1223" s="98"/>
    </row>
    <row r="1224" spans="8:8" x14ac:dyDescent="0.25">
      <c r="H1224" s="98"/>
    </row>
    <row r="1225" spans="8:8" x14ac:dyDescent="0.25">
      <c r="H1225" s="98"/>
    </row>
    <row r="1226" spans="8:8" x14ac:dyDescent="0.25">
      <c r="H1226" s="98"/>
    </row>
    <row r="1227" spans="8:8" x14ac:dyDescent="0.25">
      <c r="H1227" s="98"/>
    </row>
    <row r="1228" spans="8:8" x14ac:dyDescent="0.25">
      <c r="H1228" s="98"/>
    </row>
    <row r="1229" spans="8:8" x14ac:dyDescent="0.25">
      <c r="H1229" s="98"/>
    </row>
    <row r="1230" spans="8:8" x14ac:dyDescent="0.25">
      <c r="H1230" s="98"/>
    </row>
    <row r="1231" spans="8:8" x14ac:dyDescent="0.25">
      <c r="H1231" s="98"/>
    </row>
    <row r="1232" spans="8:8" x14ac:dyDescent="0.25">
      <c r="H1232" s="98"/>
    </row>
    <row r="1233" spans="8:8" x14ac:dyDescent="0.25">
      <c r="H1233" s="98"/>
    </row>
    <row r="1234" spans="8:8" x14ac:dyDescent="0.25">
      <c r="H1234" s="98"/>
    </row>
    <row r="1235" spans="8:8" x14ac:dyDescent="0.25">
      <c r="H1235" s="98"/>
    </row>
    <row r="1236" spans="8:8" x14ac:dyDescent="0.25">
      <c r="H1236" s="98"/>
    </row>
    <row r="1237" spans="8:8" x14ac:dyDescent="0.25">
      <c r="H1237" s="98"/>
    </row>
    <row r="1238" spans="8:8" x14ac:dyDescent="0.25">
      <c r="H1238" s="98"/>
    </row>
    <row r="1239" spans="8:8" x14ac:dyDescent="0.25">
      <c r="H1239" s="98"/>
    </row>
    <row r="1240" spans="8:8" x14ac:dyDescent="0.25">
      <c r="H1240" s="98"/>
    </row>
    <row r="1241" spans="8:8" x14ac:dyDescent="0.25">
      <c r="H1241" s="98"/>
    </row>
    <row r="1242" spans="8:8" x14ac:dyDescent="0.25">
      <c r="H1242" s="98"/>
    </row>
    <row r="1243" spans="8:8" x14ac:dyDescent="0.25">
      <c r="H1243" s="98"/>
    </row>
    <row r="1244" spans="8:8" x14ac:dyDescent="0.25">
      <c r="H1244" s="98"/>
    </row>
    <row r="1245" spans="8:8" x14ac:dyDescent="0.25">
      <c r="H1245" s="98"/>
    </row>
    <row r="1246" spans="8:8" x14ac:dyDescent="0.25">
      <c r="H1246" s="98"/>
    </row>
    <row r="1247" spans="8:8" x14ac:dyDescent="0.25">
      <c r="H1247" s="98"/>
    </row>
    <row r="1248" spans="8:8" x14ac:dyDescent="0.25">
      <c r="H1248" s="98"/>
    </row>
    <row r="1249" spans="8:8" x14ac:dyDescent="0.25">
      <c r="H1249" s="98"/>
    </row>
    <row r="1250" spans="8:8" x14ac:dyDescent="0.25">
      <c r="H1250" s="98"/>
    </row>
    <row r="1251" spans="8:8" x14ac:dyDescent="0.25">
      <c r="H1251" s="98"/>
    </row>
    <row r="1252" spans="8:8" x14ac:dyDescent="0.25">
      <c r="H1252" s="98"/>
    </row>
    <row r="1253" spans="8:8" x14ac:dyDescent="0.25">
      <c r="H1253" s="98"/>
    </row>
    <row r="1254" spans="8:8" x14ac:dyDescent="0.25">
      <c r="H1254" s="98"/>
    </row>
    <row r="1255" spans="8:8" x14ac:dyDescent="0.25">
      <c r="H1255" s="98"/>
    </row>
    <row r="1256" spans="8:8" x14ac:dyDescent="0.25">
      <c r="H1256" s="98"/>
    </row>
    <row r="1257" spans="8:8" x14ac:dyDescent="0.25">
      <c r="H1257" s="98"/>
    </row>
    <row r="1258" spans="8:8" x14ac:dyDescent="0.25">
      <c r="H1258" s="98"/>
    </row>
    <row r="1259" spans="8:8" x14ac:dyDescent="0.25">
      <c r="H1259" s="98"/>
    </row>
    <row r="1260" spans="8:8" x14ac:dyDescent="0.25">
      <c r="H1260" s="98"/>
    </row>
    <row r="1261" spans="8:8" x14ac:dyDescent="0.25">
      <c r="H1261" s="98"/>
    </row>
    <row r="1262" spans="8:8" x14ac:dyDescent="0.25">
      <c r="H1262" s="98"/>
    </row>
    <row r="1263" spans="8:8" x14ac:dyDescent="0.25">
      <c r="H1263" s="98"/>
    </row>
    <row r="1264" spans="8:8" x14ac:dyDescent="0.25">
      <c r="H1264" s="98"/>
    </row>
    <row r="1265" spans="8:8" x14ac:dyDescent="0.25">
      <c r="H1265" s="98"/>
    </row>
    <row r="1266" spans="8:8" x14ac:dyDescent="0.25">
      <c r="H1266" s="98"/>
    </row>
    <row r="1267" spans="8:8" x14ac:dyDescent="0.25">
      <c r="H1267" s="98"/>
    </row>
    <row r="1268" spans="8:8" x14ac:dyDescent="0.25">
      <c r="H1268" s="98"/>
    </row>
    <row r="1269" spans="8:8" x14ac:dyDescent="0.25">
      <c r="H1269" s="98"/>
    </row>
    <row r="1270" spans="8:8" x14ac:dyDescent="0.25">
      <c r="H1270" s="98"/>
    </row>
    <row r="1271" spans="8:8" x14ac:dyDescent="0.25">
      <c r="H1271" s="98"/>
    </row>
    <row r="1272" spans="8:8" x14ac:dyDescent="0.25">
      <c r="H1272" s="98"/>
    </row>
    <row r="1273" spans="8:8" x14ac:dyDescent="0.25">
      <c r="H1273" s="98"/>
    </row>
    <row r="1274" spans="8:8" x14ac:dyDescent="0.25">
      <c r="H1274" s="98"/>
    </row>
    <row r="1275" spans="8:8" x14ac:dyDescent="0.25">
      <c r="H1275" s="98"/>
    </row>
    <row r="1276" spans="8:8" x14ac:dyDescent="0.25">
      <c r="H1276" s="98"/>
    </row>
    <row r="1277" spans="8:8" x14ac:dyDescent="0.25">
      <c r="H1277" s="98"/>
    </row>
    <row r="1278" spans="8:8" x14ac:dyDescent="0.25">
      <c r="H1278" s="98"/>
    </row>
    <row r="1279" spans="8:8" x14ac:dyDescent="0.25">
      <c r="H1279" s="98"/>
    </row>
    <row r="1280" spans="8:8" x14ac:dyDescent="0.25">
      <c r="H1280" s="98"/>
    </row>
    <row r="1281" spans="8:8" x14ac:dyDescent="0.25">
      <c r="H1281" s="98"/>
    </row>
    <row r="1282" spans="8:8" x14ac:dyDescent="0.25">
      <c r="H1282" s="98"/>
    </row>
    <row r="1283" spans="8:8" x14ac:dyDescent="0.25">
      <c r="H1283" s="98"/>
    </row>
    <row r="1284" spans="8:8" x14ac:dyDescent="0.25">
      <c r="H1284" s="98"/>
    </row>
    <row r="1285" spans="8:8" x14ac:dyDescent="0.25">
      <c r="H1285" s="98"/>
    </row>
    <row r="1286" spans="8:8" x14ac:dyDescent="0.25">
      <c r="H1286" s="98"/>
    </row>
    <row r="1287" spans="8:8" x14ac:dyDescent="0.25">
      <c r="H1287" s="98"/>
    </row>
    <row r="1288" spans="8:8" x14ac:dyDescent="0.25">
      <c r="H1288" s="98"/>
    </row>
    <row r="1289" spans="8:8" x14ac:dyDescent="0.25">
      <c r="H1289" s="98"/>
    </row>
    <row r="1290" spans="8:8" x14ac:dyDescent="0.25">
      <c r="H1290" s="98"/>
    </row>
    <row r="1291" spans="8:8" x14ac:dyDescent="0.25">
      <c r="H1291" s="98"/>
    </row>
    <row r="1292" spans="8:8" x14ac:dyDescent="0.25">
      <c r="H1292" s="98"/>
    </row>
    <row r="1293" spans="8:8" x14ac:dyDescent="0.25">
      <c r="H1293" s="98"/>
    </row>
    <row r="1294" spans="8:8" x14ac:dyDescent="0.25">
      <c r="H1294" s="98"/>
    </row>
    <row r="1295" spans="8:8" x14ac:dyDescent="0.25">
      <c r="H1295" s="98"/>
    </row>
    <row r="1296" spans="8:8" x14ac:dyDescent="0.25">
      <c r="H1296" s="98"/>
    </row>
    <row r="1297" spans="8:8" x14ac:dyDescent="0.25">
      <c r="H1297" s="98"/>
    </row>
    <row r="1298" spans="8:8" x14ac:dyDescent="0.25">
      <c r="H1298" s="98"/>
    </row>
    <row r="1299" spans="8:8" x14ac:dyDescent="0.25">
      <c r="H1299" s="98"/>
    </row>
    <row r="1300" spans="8:8" x14ac:dyDescent="0.25">
      <c r="H1300" s="98"/>
    </row>
    <row r="1301" spans="8:8" x14ac:dyDescent="0.25">
      <c r="H1301" s="98"/>
    </row>
    <row r="1302" spans="8:8" x14ac:dyDescent="0.25">
      <c r="H1302" s="98"/>
    </row>
    <row r="1303" spans="8:8" x14ac:dyDescent="0.25">
      <c r="H1303" s="98"/>
    </row>
    <row r="1304" spans="8:8" x14ac:dyDescent="0.25">
      <c r="H1304" s="98"/>
    </row>
    <row r="1305" spans="8:8" x14ac:dyDescent="0.25">
      <c r="H1305" s="98"/>
    </row>
    <row r="1306" spans="8:8" x14ac:dyDescent="0.25">
      <c r="H1306" s="98"/>
    </row>
    <row r="1307" spans="8:8" x14ac:dyDescent="0.25">
      <c r="H1307" s="98"/>
    </row>
    <row r="1308" spans="8:8" x14ac:dyDescent="0.25">
      <c r="H1308" s="98"/>
    </row>
    <row r="1309" spans="8:8" x14ac:dyDescent="0.25">
      <c r="H1309" s="98"/>
    </row>
    <row r="1310" spans="8:8" x14ac:dyDescent="0.25">
      <c r="H1310" s="98"/>
    </row>
    <row r="1311" spans="8:8" x14ac:dyDescent="0.25">
      <c r="H1311" s="98"/>
    </row>
    <row r="1312" spans="8:8" x14ac:dyDescent="0.25">
      <c r="H1312" s="98"/>
    </row>
    <row r="1313" spans="8:8" x14ac:dyDescent="0.25">
      <c r="H1313" s="98"/>
    </row>
    <row r="1314" spans="8:8" x14ac:dyDescent="0.25">
      <c r="H1314" s="98"/>
    </row>
    <row r="1315" spans="8:8" x14ac:dyDescent="0.25">
      <c r="H1315" s="98"/>
    </row>
    <row r="1316" spans="8:8" x14ac:dyDescent="0.25">
      <c r="H1316" s="98"/>
    </row>
    <row r="1317" spans="8:8" x14ac:dyDescent="0.25">
      <c r="H1317" s="98"/>
    </row>
    <row r="1318" spans="8:8" x14ac:dyDescent="0.25">
      <c r="H1318" s="98"/>
    </row>
    <row r="1319" spans="8:8" x14ac:dyDescent="0.25">
      <c r="H1319" s="98"/>
    </row>
    <row r="1320" spans="8:8" x14ac:dyDescent="0.25">
      <c r="H1320" s="98"/>
    </row>
    <row r="1321" spans="8:8" x14ac:dyDescent="0.25">
      <c r="H1321" s="98"/>
    </row>
    <row r="1322" spans="8:8" x14ac:dyDescent="0.25">
      <c r="H1322" s="98"/>
    </row>
    <row r="1323" spans="8:8" x14ac:dyDescent="0.25">
      <c r="H1323" s="98"/>
    </row>
    <row r="1324" spans="8:8" x14ac:dyDescent="0.25">
      <c r="H1324" s="98"/>
    </row>
    <row r="1325" spans="8:8" x14ac:dyDescent="0.25">
      <c r="H1325" s="98"/>
    </row>
    <row r="1326" spans="8:8" x14ac:dyDescent="0.25">
      <c r="H1326" s="98"/>
    </row>
    <row r="1327" spans="8:8" x14ac:dyDescent="0.25">
      <c r="H1327" s="98"/>
    </row>
    <row r="1328" spans="8:8" x14ac:dyDescent="0.25">
      <c r="H1328" s="98"/>
    </row>
    <row r="1329" spans="8:8" x14ac:dyDescent="0.25">
      <c r="H1329" s="98"/>
    </row>
    <row r="1330" spans="8:8" x14ac:dyDescent="0.25">
      <c r="H1330" s="98"/>
    </row>
    <row r="1331" spans="8:8" x14ac:dyDescent="0.25">
      <c r="H1331" s="98"/>
    </row>
    <row r="1332" spans="8:8" x14ac:dyDescent="0.25">
      <c r="H1332" s="98"/>
    </row>
    <row r="1333" spans="8:8" x14ac:dyDescent="0.25">
      <c r="H1333" s="98"/>
    </row>
    <row r="1334" spans="8:8" x14ac:dyDescent="0.25">
      <c r="H1334" s="98"/>
    </row>
    <row r="1335" spans="8:8" x14ac:dyDescent="0.25">
      <c r="H1335" s="98"/>
    </row>
    <row r="1336" spans="8:8" x14ac:dyDescent="0.25">
      <c r="H1336" s="98"/>
    </row>
    <row r="1337" spans="8:8" x14ac:dyDescent="0.25">
      <c r="H1337" s="98"/>
    </row>
    <row r="1338" spans="8:8" x14ac:dyDescent="0.25">
      <c r="H1338" s="98"/>
    </row>
    <row r="1339" spans="8:8" x14ac:dyDescent="0.25">
      <c r="H1339" s="98"/>
    </row>
    <row r="1340" spans="8:8" x14ac:dyDescent="0.25">
      <c r="H1340" s="98"/>
    </row>
    <row r="1341" spans="8:8" x14ac:dyDescent="0.25">
      <c r="H1341" s="98"/>
    </row>
    <row r="1342" spans="8:8" x14ac:dyDescent="0.25">
      <c r="H1342" s="98"/>
    </row>
    <row r="1343" spans="8:8" x14ac:dyDescent="0.25">
      <c r="H1343" s="98"/>
    </row>
    <row r="1344" spans="8:8" x14ac:dyDescent="0.25">
      <c r="H1344" s="98"/>
    </row>
    <row r="1345" spans="8:8" x14ac:dyDescent="0.25">
      <c r="H1345" s="98"/>
    </row>
    <row r="1346" spans="8:8" x14ac:dyDescent="0.25">
      <c r="H1346" s="98"/>
    </row>
    <row r="1347" spans="8:8" x14ac:dyDescent="0.25">
      <c r="H1347" s="98"/>
    </row>
    <row r="1348" spans="8:8" x14ac:dyDescent="0.25">
      <c r="H1348" s="98"/>
    </row>
    <row r="1349" spans="8:8" x14ac:dyDescent="0.25">
      <c r="H1349" s="98"/>
    </row>
    <row r="1350" spans="8:8" x14ac:dyDescent="0.25">
      <c r="H1350" s="98"/>
    </row>
    <row r="1351" spans="8:8" x14ac:dyDescent="0.25">
      <c r="H1351" s="98"/>
    </row>
    <row r="1352" spans="8:8" x14ac:dyDescent="0.25">
      <c r="H1352" s="98"/>
    </row>
    <row r="1353" spans="8:8" x14ac:dyDescent="0.25">
      <c r="H1353" s="98"/>
    </row>
    <row r="1354" spans="8:8" x14ac:dyDescent="0.25">
      <c r="H1354" s="98"/>
    </row>
    <row r="1355" spans="8:8" x14ac:dyDescent="0.25">
      <c r="H1355" s="98"/>
    </row>
    <row r="1356" spans="8:8" x14ac:dyDescent="0.25">
      <c r="H1356" s="98"/>
    </row>
    <row r="1357" spans="8:8" x14ac:dyDescent="0.25">
      <c r="H1357" s="98"/>
    </row>
    <row r="1358" spans="8:8" x14ac:dyDescent="0.25">
      <c r="H1358" s="98"/>
    </row>
    <row r="1359" spans="8:8" x14ac:dyDescent="0.25">
      <c r="H1359" s="98"/>
    </row>
    <row r="1360" spans="8:8" x14ac:dyDescent="0.25">
      <c r="H1360" s="98"/>
    </row>
    <row r="1361" spans="8:8" x14ac:dyDescent="0.25">
      <c r="H1361" s="98"/>
    </row>
    <row r="1362" spans="8:8" x14ac:dyDescent="0.25">
      <c r="H1362" s="98"/>
    </row>
    <row r="1363" spans="8:8" x14ac:dyDescent="0.25">
      <c r="H1363" s="98"/>
    </row>
    <row r="1364" spans="8:8" x14ac:dyDescent="0.25">
      <c r="H1364" s="98"/>
    </row>
    <row r="1365" spans="8:8" x14ac:dyDescent="0.25">
      <c r="H1365" s="98"/>
    </row>
    <row r="1366" spans="8:8" x14ac:dyDescent="0.25">
      <c r="H1366" s="98"/>
    </row>
    <row r="1367" spans="8:8" x14ac:dyDescent="0.25">
      <c r="H1367" s="98"/>
    </row>
    <row r="1368" spans="8:8" x14ac:dyDescent="0.25">
      <c r="H1368" s="98"/>
    </row>
    <row r="1369" spans="8:8" x14ac:dyDescent="0.25">
      <c r="H1369" s="98"/>
    </row>
    <row r="1370" spans="8:8" x14ac:dyDescent="0.25">
      <c r="H1370" s="98"/>
    </row>
    <row r="1371" spans="8:8" x14ac:dyDescent="0.25">
      <c r="H1371" s="98"/>
    </row>
    <row r="1372" spans="8:8" x14ac:dyDescent="0.25">
      <c r="H1372" s="98"/>
    </row>
    <row r="1373" spans="8:8" x14ac:dyDescent="0.25">
      <c r="H1373" s="98"/>
    </row>
    <row r="1374" spans="8:8" x14ac:dyDescent="0.25">
      <c r="H1374" s="98"/>
    </row>
    <row r="1375" spans="8:8" x14ac:dyDescent="0.25">
      <c r="H1375" s="98"/>
    </row>
    <row r="1376" spans="8:8" x14ac:dyDescent="0.25">
      <c r="H1376" s="98"/>
    </row>
    <row r="1377" spans="8:8" x14ac:dyDescent="0.25">
      <c r="H1377" s="98"/>
    </row>
    <row r="1378" spans="8:8" x14ac:dyDescent="0.25">
      <c r="H1378" s="98"/>
    </row>
    <row r="1379" spans="8:8" x14ac:dyDescent="0.25">
      <c r="H1379" s="98"/>
    </row>
    <row r="1380" spans="8:8" x14ac:dyDescent="0.25">
      <c r="H1380" s="98"/>
    </row>
    <row r="1381" spans="8:8" x14ac:dyDescent="0.25">
      <c r="H1381" s="98"/>
    </row>
    <row r="1382" spans="8:8" x14ac:dyDescent="0.25">
      <c r="H1382" s="98"/>
    </row>
    <row r="1383" spans="8:8" x14ac:dyDescent="0.25">
      <c r="H1383" s="98"/>
    </row>
    <row r="1384" spans="8:8" x14ac:dyDescent="0.25">
      <c r="H1384" s="98"/>
    </row>
    <row r="1385" spans="8:8" x14ac:dyDescent="0.25">
      <c r="H1385" s="98"/>
    </row>
    <row r="1386" spans="8:8" x14ac:dyDescent="0.25">
      <c r="H1386" s="98"/>
    </row>
    <row r="1387" spans="8:8" x14ac:dyDescent="0.25">
      <c r="H1387" s="98"/>
    </row>
    <row r="1388" spans="8:8" x14ac:dyDescent="0.25">
      <c r="H1388" s="98"/>
    </row>
    <row r="1389" spans="8:8" x14ac:dyDescent="0.25">
      <c r="H1389" s="98"/>
    </row>
    <row r="1390" spans="8:8" x14ac:dyDescent="0.25">
      <c r="H1390" s="98"/>
    </row>
    <row r="1391" spans="8:8" x14ac:dyDescent="0.25">
      <c r="H1391" s="98"/>
    </row>
    <row r="1392" spans="8:8" x14ac:dyDescent="0.25">
      <c r="H1392" s="98"/>
    </row>
    <row r="1393" spans="8:8" x14ac:dyDescent="0.25">
      <c r="H1393" s="98"/>
    </row>
    <row r="1394" spans="8:8" x14ac:dyDescent="0.25">
      <c r="H1394" s="98"/>
    </row>
    <row r="1395" spans="8:8" x14ac:dyDescent="0.25">
      <c r="H1395" s="98"/>
    </row>
    <row r="1396" spans="8:8" x14ac:dyDescent="0.25">
      <c r="H1396" s="98"/>
    </row>
    <row r="1397" spans="8:8" x14ac:dyDescent="0.25">
      <c r="H1397" s="98"/>
    </row>
    <row r="1398" spans="8:8" x14ac:dyDescent="0.25">
      <c r="H1398" s="98"/>
    </row>
    <row r="1399" spans="8:8" x14ac:dyDescent="0.25">
      <c r="H1399" s="98"/>
    </row>
    <row r="1400" spans="8:8" x14ac:dyDescent="0.25">
      <c r="H1400" s="98"/>
    </row>
    <row r="1401" spans="8:8" x14ac:dyDescent="0.25">
      <c r="H1401" s="98"/>
    </row>
    <row r="1402" spans="8:8" x14ac:dyDescent="0.25">
      <c r="H1402" s="98"/>
    </row>
    <row r="1403" spans="8:8" x14ac:dyDescent="0.25">
      <c r="H1403" s="98"/>
    </row>
    <row r="1404" spans="8:8" x14ac:dyDescent="0.25">
      <c r="H1404" s="98"/>
    </row>
    <row r="1405" spans="8:8" x14ac:dyDescent="0.25">
      <c r="H1405" s="98"/>
    </row>
    <row r="1406" spans="8:8" x14ac:dyDescent="0.25">
      <c r="H1406" s="98"/>
    </row>
    <row r="1407" spans="8:8" x14ac:dyDescent="0.25">
      <c r="H1407" s="98"/>
    </row>
    <row r="1408" spans="8:8" x14ac:dyDescent="0.25">
      <c r="H1408" s="98"/>
    </row>
    <row r="1409" spans="8:8" x14ac:dyDescent="0.25">
      <c r="H1409" s="98"/>
    </row>
    <row r="1410" spans="8:8" x14ac:dyDescent="0.25">
      <c r="H1410" s="98"/>
    </row>
    <row r="1411" spans="8:8" x14ac:dyDescent="0.25">
      <c r="H1411" s="98"/>
    </row>
    <row r="1412" spans="8:8" x14ac:dyDescent="0.25">
      <c r="H1412" s="98"/>
    </row>
    <row r="1413" spans="8:8" x14ac:dyDescent="0.25">
      <c r="H1413" s="98"/>
    </row>
    <row r="1414" spans="8:8" x14ac:dyDescent="0.25">
      <c r="H1414" s="98"/>
    </row>
    <row r="1415" spans="8:8" x14ac:dyDescent="0.25">
      <c r="H1415" s="98"/>
    </row>
    <row r="1416" spans="8:8" x14ac:dyDescent="0.25">
      <c r="H1416" s="98"/>
    </row>
    <row r="1417" spans="8:8" x14ac:dyDescent="0.25">
      <c r="H1417" s="98"/>
    </row>
    <row r="1418" spans="8:8" x14ac:dyDescent="0.25">
      <c r="H1418" s="98"/>
    </row>
    <row r="1419" spans="8:8" x14ac:dyDescent="0.25">
      <c r="H1419" s="98"/>
    </row>
    <row r="1420" spans="8:8" x14ac:dyDescent="0.25">
      <c r="H1420" s="98"/>
    </row>
    <row r="1421" spans="8:8" x14ac:dyDescent="0.25">
      <c r="H1421" s="98"/>
    </row>
    <row r="1422" spans="8:8" x14ac:dyDescent="0.25">
      <c r="H1422" s="98"/>
    </row>
    <row r="1423" spans="8:8" x14ac:dyDescent="0.25">
      <c r="H1423" s="98"/>
    </row>
    <row r="1424" spans="8:8" x14ac:dyDescent="0.25">
      <c r="H1424" s="98"/>
    </row>
    <row r="1425" spans="8:8" x14ac:dyDescent="0.25">
      <c r="H1425" s="98"/>
    </row>
    <row r="1426" spans="8:8" x14ac:dyDescent="0.25">
      <c r="H1426" s="98"/>
    </row>
    <row r="1427" spans="8:8" x14ac:dyDescent="0.25">
      <c r="H1427" s="98"/>
    </row>
    <row r="1428" spans="8:8" x14ac:dyDescent="0.25">
      <c r="H1428" s="98"/>
    </row>
    <row r="1429" spans="8:8" x14ac:dyDescent="0.25">
      <c r="H1429" s="98"/>
    </row>
    <row r="1430" spans="8:8" x14ac:dyDescent="0.25">
      <c r="H1430" s="98"/>
    </row>
    <row r="1431" spans="8:8" x14ac:dyDescent="0.25">
      <c r="H1431" s="98"/>
    </row>
    <row r="1432" spans="8:8" x14ac:dyDescent="0.25">
      <c r="H1432" s="98"/>
    </row>
    <row r="1433" spans="8:8" x14ac:dyDescent="0.25">
      <c r="H1433" s="98"/>
    </row>
    <row r="1434" spans="8:8" x14ac:dyDescent="0.25">
      <c r="H1434" s="98"/>
    </row>
    <row r="1435" spans="8:8" x14ac:dyDescent="0.25">
      <c r="H1435" s="98"/>
    </row>
    <row r="1436" spans="8:8" x14ac:dyDescent="0.25">
      <c r="H1436" s="98"/>
    </row>
    <row r="1437" spans="8:8" x14ac:dyDescent="0.25">
      <c r="H1437" s="98"/>
    </row>
    <row r="1438" spans="8:8" x14ac:dyDescent="0.25">
      <c r="H1438" s="98"/>
    </row>
    <row r="1439" spans="8:8" x14ac:dyDescent="0.25">
      <c r="H1439" s="98"/>
    </row>
    <row r="1440" spans="8:8" x14ac:dyDescent="0.25">
      <c r="H1440" s="98"/>
    </row>
    <row r="1441" spans="8:8" x14ac:dyDescent="0.25">
      <c r="H1441" s="98"/>
    </row>
    <row r="1442" spans="8:8" x14ac:dyDescent="0.25">
      <c r="H1442" s="98"/>
    </row>
    <row r="1443" spans="8:8" x14ac:dyDescent="0.25">
      <c r="H1443" s="98"/>
    </row>
    <row r="1444" spans="8:8" x14ac:dyDescent="0.25">
      <c r="H1444" s="98"/>
    </row>
    <row r="1445" spans="8:8" x14ac:dyDescent="0.25">
      <c r="H1445" s="98"/>
    </row>
    <row r="1446" spans="8:8" x14ac:dyDescent="0.25">
      <c r="H1446" s="98"/>
    </row>
    <row r="1447" spans="8:8" x14ac:dyDescent="0.25">
      <c r="H1447" s="98"/>
    </row>
    <row r="1448" spans="8:8" x14ac:dyDescent="0.25">
      <c r="H1448" s="98"/>
    </row>
    <row r="1449" spans="8:8" x14ac:dyDescent="0.25">
      <c r="H1449" s="98"/>
    </row>
    <row r="1450" spans="8:8" x14ac:dyDescent="0.25">
      <c r="H1450" s="98"/>
    </row>
    <row r="1451" spans="8:8" x14ac:dyDescent="0.25">
      <c r="H1451" s="98"/>
    </row>
    <row r="1452" spans="8:8" x14ac:dyDescent="0.25">
      <c r="H1452" s="98"/>
    </row>
    <row r="1453" spans="8:8" x14ac:dyDescent="0.25">
      <c r="H1453" s="98"/>
    </row>
    <row r="1454" spans="8:8" x14ac:dyDescent="0.25">
      <c r="H1454" s="98"/>
    </row>
    <row r="1455" spans="8:8" x14ac:dyDescent="0.25">
      <c r="H1455" s="98"/>
    </row>
    <row r="1456" spans="8:8" x14ac:dyDescent="0.25">
      <c r="H1456" s="98"/>
    </row>
    <row r="1457" spans="8:8" x14ac:dyDescent="0.25">
      <c r="H1457" s="98"/>
    </row>
    <row r="1458" spans="8:8" x14ac:dyDescent="0.25">
      <c r="H1458" s="98"/>
    </row>
    <row r="1459" spans="8:8" x14ac:dyDescent="0.25">
      <c r="H1459" s="98"/>
    </row>
    <row r="1460" spans="8:8" x14ac:dyDescent="0.25">
      <c r="H1460" s="98"/>
    </row>
    <row r="1461" spans="8:8" x14ac:dyDescent="0.25">
      <c r="H1461" s="98"/>
    </row>
    <row r="1462" spans="8:8" x14ac:dyDescent="0.25">
      <c r="H1462" s="98"/>
    </row>
    <row r="1463" spans="8:8" x14ac:dyDescent="0.25">
      <c r="H1463" s="98"/>
    </row>
    <row r="1464" spans="8:8" x14ac:dyDescent="0.25">
      <c r="H1464" s="98"/>
    </row>
    <row r="1465" spans="8:8" x14ac:dyDescent="0.25">
      <c r="H1465" s="98"/>
    </row>
    <row r="1466" spans="8:8" x14ac:dyDescent="0.25">
      <c r="H1466" s="98"/>
    </row>
    <row r="1467" spans="8:8" x14ac:dyDescent="0.25">
      <c r="H1467" s="98"/>
    </row>
    <row r="1468" spans="8:8" x14ac:dyDescent="0.25">
      <c r="H1468" s="98"/>
    </row>
    <row r="1469" spans="8:8" x14ac:dyDescent="0.25">
      <c r="H1469" s="98"/>
    </row>
    <row r="1470" spans="8:8" x14ac:dyDescent="0.25">
      <c r="H1470" s="98"/>
    </row>
    <row r="1471" spans="8:8" x14ac:dyDescent="0.25">
      <c r="H1471" s="98"/>
    </row>
    <row r="1472" spans="8:8" x14ac:dyDescent="0.25">
      <c r="H1472" s="98"/>
    </row>
    <row r="1473" spans="8:8" x14ac:dyDescent="0.25">
      <c r="H1473" s="98"/>
    </row>
    <row r="1474" spans="8:8" x14ac:dyDescent="0.25">
      <c r="H1474" s="98"/>
    </row>
    <row r="1475" spans="8:8" x14ac:dyDescent="0.25">
      <c r="H1475" s="98"/>
    </row>
    <row r="1476" spans="8:8" x14ac:dyDescent="0.25">
      <c r="H1476" s="98"/>
    </row>
    <row r="1477" spans="8:8" x14ac:dyDescent="0.25">
      <c r="H1477" s="98"/>
    </row>
    <row r="1478" spans="8:8" x14ac:dyDescent="0.25">
      <c r="H1478" s="98"/>
    </row>
    <row r="1479" spans="8:8" x14ac:dyDescent="0.25">
      <c r="H1479" s="98"/>
    </row>
    <row r="1480" spans="8:8" x14ac:dyDescent="0.25">
      <c r="H1480" s="98"/>
    </row>
    <row r="1481" spans="8:8" x14ac:dyDescent="0.25">
      <c r="H1481" s="98"/>
    </row>
    <row r="1482" spans="8:8" x14ac:dyDescent="0.25">
      <c r="H1482" s="98"/>
    </row>
    <row r="1483" spans="8:8" x14ac:dyDescent="0.25">
      <c r="H1483" s="98"/>
    </row>
    <row r="1484" spans="8:8" x14ac:dyDescent="0.25">
      <c r="H1484" s="98"/>
    </row>
    <row r="1485" spans="8:8" x14ac:dyDescent="0.25">
      <c r="H1485" s="98"/>
    </row>
    <row r="1486" spans="8:8" x14ac:dyDescent="0.25">
      <c r="H1486" s="98"/>
    </row>
    <row r="1487" spans="8:8" x14ac:dyDescent="0.25">
      <c r="H1487" s="98"/>
    </row>
    <row r="1488" spans="8:8" x14ac:dyDescent="0.25">
      <c r="H1488" s="98"/>
    </row>
    <row r="1489" spans="8:8" x14ac:dyDescent="0.25">
      <c r="H1489" s="98"/>
    </row>
    <row r="1490" spans="8:8" x14ac:dyDescent="0.25">
      <c r="H1490" s="98"/>
    </row>
    <row r="1491" spans="8:8" x14ac:dyDescent="0.25">
      <c r="H1491" s="98"/>
    </row>
    <row r="1492" spans="8:8" x14ac:dyDescent="0.25">
      <c r="H1492" s="98"/>
    </row>
    <row r="1493" spans="8:8" x14ac:dyDescent="0.25">
      <c r="H1493" s="98"/>
    </row>
    <row r="1494" spans="8:8" x14ac:dyDescent="0.25">
      <c r="H1494" s="98"/>
    </row>
    <row r="1495" spans="8:8" x14ac:dyDescent="0.25">
      <c r="H1495" s="98"/>
    </row>
    <row r="1496" spans="8:8" x14ac:dyDescent="0.25">
      <c r="H1496" s="98"/>
    </row>
    <row r="1497" spans="8:8" x14ac:dyDescent="0.25">
      <c r="H1497" s="98"/>
    </row>
    <row r="1498" spans="8:8" x14ac:dyDescent="0.25">
      <c r="H1498" s="98"/>
    </row>
    <row r="1499" spans="8:8" x14ac:dyDescent="0.25">
      <c r="H1499" s="98"/>
    </row>
    <row r="1500" spans="8:8" x14ac:dyDescent="0.25">
      <c r="H1500" s="98"/>
    </row>
    <row r="1501" spans="8:8" x14ac:dyDescent="0.25">
      <c r="H1501" s="98"/>
    </row>
    <row r="1502" spans="8:8" x14ac:dyDescent="0.25">
      <c r="H1502" s="98"/>
    </row>
    <row r="1503" spans="8:8" x14ac:dyDescent="0.25">
      <c r="H1503" s="98"/>
    </row>
    <row r="1504" spans="8:8" x14ac:dyDescent="0.25">
      <c r="H1504" s="98"/>
    </row>
    <row r="1505" spans="8:8" x14ac:dyDescent="0.25">
      <c r="H1505" s="98"/>
    </row>
    <row r="1506" spans="8:8" x14ac:dyDescent="0.25">
      <c r="H1506" s="98"/>
    </row>
    <row r="1507" spans="8:8" x14ac:dyDescent="0.25">
      <c r="H1507" s="98"/>
    </row>
    <row r="1508" spans="8:8" x14ac:dyDescent="0.25">
      <c r="H1508" s="98"/>
    </row>
    <row r="1509" spans="8:8" x14ac:dyDescent="0.25">
      <c r="H1509" s="98"/>
    </row>
    <row r="1510" spans="8:8" x14ac:dyDescent="0.25">
      <c r="H1510" s="98"/>
    </row>
    <row r="1511" spans="8:8" x14ac:dyDescent="0.25">
      <c r="H1511" s="98"/>
    </row>
    <row r="1512" spans="8:8" x14ac:dyDescent="0.25">
      <c r="H1512" s="98"/>
    </row>
    <row r="1513" spans="8:8" x14ac:dyDescent="0.25">
      <c r="H1513" s="98"/>
    </row>
    <row r="1514" spans="8:8" x14ac:dyDescent="0.25">
      <c r="H1514" s="98"/>
    </row>
    <row r="1515" spans="8:8" x14ac:dyDescent="0.25">
      <c r="H1515" s="98"/>
    </row>
    <row r="1516" spans="8:8" x14ac:dyDescent="0.25">
      <c r="H1516" s="98"/>
    </row>
    <row r="1517" spans="8:8" x14ac:dyDescent="0.25">
      <c r="H1517" s="98"/>
    </row>
    <row r="1518" spans="8:8" x14ac:dyDescent="0.25">
      <c r="H1518" s="98"/>
    </row>
    <row r="1519" spans="8:8" x14ac:dyDescent="0.25">
      <c r="H1519" s="98"/>
    </row>
    <row r="1520" spans="8:8" x14ac:dyDescent="0.25">
      <c r="H1520" s="98"/>
    </row>
    <row r="1521" spans="8:8" x14ac:dyDescent="0.25">
      <c r="H1521" s="98"/>
    </row>
    <row r="1522" spans="8:8" x14ac:dyDescent="0.25">
      <c r="H1522" s="98"/>
    </row>
    <row r="1523" spans="8:8" x14ac:dyDescent="0.25">
      <c r="H1523" s="98"/>
    </row>
    <row r="1524" spans="8:8" x14ac:dyDescent="0.25">
      <c r="H1524" s="98"/>
    </row>
    <row r="1525" spans="8:8" x14ac:dyDescent="0.25">
      <c r="H1525" s="98"/>
    </row>
    <row r="1526" spans="8:8" x14ac:dyDescent="0.25">
      <c r="H1526" s="98"/>
    </row>
    <row r="1527" spans="8:8" x14ac:dyDescent="0.25">
      <c r="H1527" s="98"/>
    </row>
    <row r="1528" spans="8:8" x14ac:dyDescent="0.25">
      <c r="H1528" s="98"/>
    </row>
    <row r="1529" spans="8:8" x14ac:dyDescent="0.25">
      <c r="H1529" s="98"/>
    </row>
    <row r="1530" spans="8:8" x14ac:dyDescent="0.25">
      <c r="H1530" s="98"/>
    </row>
    <row r="1531" spans="8:8" x14ac:dyDescent="0.25">
      <c r="H1531" s="98"/>
    </row>
    <row r="1532" spans="8:8" x14ac:dyDescent="0.25">
      <c r="H1532" s="98"/>
    </row>
    <row r="1533" spans="8:8" x14ac:dyDescent="0.25">
      <c r="H1533" s="98"/>
    </row>
    <row r="1534" spans="8:8" x14ac:dyDescent="0.25">
      <c r="H1534" s="98"/>
    </row>
    <row r="1535" spans="8:8" x14ac:dyDescent="0.25">
      <c r="H1535" s="98"/>
    </row>
    <row r="1536" spans="8:8" x14ac:dyDescent="0.25">
      <c r="H1536" s="98"/>
    </row>
    <row r="1537" spans="8:8" x14ac:dyDescent="0.25">
      <c r="H1537" s="98"/>
    </row>
    <row r="1538" spans="8:8" x14ac:dyDescent="0.25">
      <c r="H1538" s="98"/>
    </row>
    <row r="1539" spans="8:8" x14ac:dyDescent="0.25">
      <c r="H1539" s="98"/>
    </row>
    <row r="1540" spans="8:8" x14ac:dyDescent="0.25">
      <c r="H1540" s="98"/>
    </row>
    <row r="1541" spans="8:8" x14ac:dyDescent="0.25">
      <c r="H1541" s="98"/>
    </row>
    <row r="1542" spans="8:8" x14ac:dyDescent="0.25">
      <c r="H1542" s="98"/>
    </row>
    <row r="1543" spans="8:8" x14ac:dyDescent="0.25">
      <c r="H1543" s="98"/>
    </row>
    <row r="1544" spans="8:8" x14ac:dyDescent="0.25">
      <c r="H1544" s="98"/>
    </row>
    <row r="1545" spans="8:8" x14ac:dyDescent="0.25">
      <c r="H1545" s="98"/>
    </row>
    <row r="1546" spans="8:8" x14ac:dyDescent="0.25">
      <c r="H1546" s="98"/>
    </row>
    <row r="1547" spans="8:8" x14ac:dyDescent="0.25">
      <c r="H1547" s="98"/>
    </row>
    <row r="1548" spans="8:8" x14ac:dyDescent="0.25">
      <c r="H1548" s="98"/>
    </row>
    <row r="1549" spans="8:8" x14ac:dyDescent="0.25">
      <c r="H1549" s="98"/>
    </row>
    <row r="1550" spans="8:8" x14ac:dyDescent="0.25">
      <c r="H1550" s="98"/>
    </row>
    <row r="1551" spans="8:8" x14ac:dyDescent="0.25">
      <c r="H1551" s="98"/>
    </row>
    <row r="1552" spans="8:8" x14ac:dyDescent="0.25">
      <c r="H1552" s="98"/>
    </row>
    <row r="1553" spans="8:8" x14ac:dyDescent="0.25">
      <c r="H1553" s="98"/>
    </row>
    <row r="1554" spans="8:8" x14ac:dyDescent="0.25">
      <c r="H1554" s="98"/>
    </row>
    <row r="1555" spans="8:8" x14ac:dyDescent="0.25">
      <c r="H1555" s="98"/>
    </row>
    <row r="1556" spans="8:8" x14ac:dyDescent="0.25">
      <c r="H1556" s="98"/>
    </row>
    <row r="1557" spans="8:8" x14ac:dyDescent="0.25">
      <c r="H1557" s="98"/>
    </row>
    <row r="1558" spans="8:8" x14ac:dyDescent="0.25">
      <c r="H1558" s="98"/>
    </row>
    <row r="1559" spans="8:8" x14ac:dyDescent="0.25">
      <c r="H1559" s="98"/>
    </row>
    <row r="1560" spans="8:8" x14ac:dyDescent="0.25">
      <c r="H1560" s="98"/>
    </row>
    <row r="1561" spans="8:8" x14ac:dyDescent="0.25">
      <c r="H1561" s="98"/>
    </row>
    <row r="1562" spans="8:8" x14ac:dyDescent="0.25">
      <c r="H1562" s="98"/>
    </row>
    <row r="1563" spans="8:8" x14ac:dyDescent="0.25">
      <c r="H1563" s="98"/>
    </row>
    <row r="1564" spans="8:8" x14ac:dyDescent="0.25">
      <c r="H1564" s="98"/>
    </row>
    <row r="1565" spans="8:8" x14ac:dyDescent="0.25">
      <c r="H1565" s="98"/>
    </row>
    <row r="1566" spans="8:8" x14ac:dyDescent="0.25">
      <c r="H1566" s="98"/>
    </row>
    <row r="1567" spans="8:8" x14ac:dyDescent="0.25">
      <c r="H1567" s="98"/>
    </row>
    <row r="1568" spans="8:8" x14ac:dyDescent="0.25">
      <c r="H1568" s="98"/>
    </row>
    <row r="1569" spans="8:8" x14ac:dyDescent="0.25">
      <c r="H1569" s="98"/>
    </row>
    <row r="1570" spans="8:8" x14ac:dyDescent="0.25">
      <c r="H1570" s="98"/>
    </row>
    <row r="1571" spans="8:8" x14ac:dyDescent="0.25">
      <c r="H1571" s="98"/>
    </row>
    <row r="1572" spans="8:8" x14ac:dyDescent="0.25">
      <c r="H1572" s="98"/>
    </row>
    <row r="1573" spans="8:8" x14ac:dyDescent="0.25">
      <c r="H1573" s="98"/>
    </row>
    <row r="1574" spans="8:8" x14ac:dyDescent="0.25">
      <c r="H1574" s="98"/>
    </row>
    <row r="1575" spans="8:8" x14ac:dyDescent="0.25">
      <c r="H1575" s="98"/>
    </row>
    <row r="1576" spans="8:8" x14ac:dyDescent="0.25">
      <c r="H1576" s="98"/>
    </row>
    <row r="1577" spans="8:8" x14ac:dyDescent="0.25">
      <c r="H1577" s="98"/>
    </row>
    <row r="1578" spans="8:8" x14ac:dyDescent="0.25">
      <c r="H1578" s="98"/>
    </row>
    <row r="1579" spans="8:8" x14ac:dyDescent="0.25">
      <c r="H1579" s="98"/>
    </row>
    <row r="1580" spans="8:8" x14ac:dyDescent="0.25">
      <c r="H1580" s="98"/>
    </row>
    <row r="1581" spans="8:8" x14ac:dyDescent="0.25">
      <c r="H1581" s="98"/>
    </row>
    <row r="1582" spans="8:8" x14ac:dyDescent="0.25">
      <c r="H1582" s="98"/>
    </row>
    <row r="1583" spans="8:8" x14ac:dyDescent="0.25">
      <c r="H1583" s="98"/>
    </row>
    <row r="1584" spans="8:8" x14ac:dyDescent="0.25">
      <c r="H1584" s="98"/>
    </row>
    <row r="1585" spans="8:8" x14ac:dyDescent="0.25">
      <c r="H1585" s="98"/>
    </row>
    <row r="1586" spans="8:8" x14ac:dyDescent="0.25">
      <c r="H1586" s="98"/>
    </row>
    <row r="1587" spans="8:8" x14ac:dyDescent="0.25">
      <c r="H1587" s="98"/>
    </row>
    <row r="1588" spans="8:8" x14ac:dyDescent="0.25">
      <c r="H1588" s="98"/>
    </row>
    <row r="1589" spans="8:8" x14ac:dyDescent="0.25">
      <c r="H1589" s="98"/>
    </row>
    <row r="1590" spans="8:8" x14ac:dyDescent="0.25">
      <c r="H1590" s="98"/>
    </row>
    <row r="1591" spans="8:8" x14ac:dyDescent="0.25">
      <c r="H1591" s="98"/>
    </row>
    <row r="1592" spans="8:8" x14ac:dyDescent="0.25">
      <c r="H1592" s="98"/>
    </row>
    <row r="1593" spans="8:8" x14ac:dyDescent="0.25">
      <c r="H1593" s="98"/>
    </row>
    <row r="1594" spans="8:8" x14ac:dyDescent="0.25">
      <c r="H1594" s="98"/>
    </row>
    <row r="1595" spans="8:8" x14ac:dyDescent="0.25">
      <c r="H1595" s="98"/>
    </row>
    <row r="1596" spans="8:8" x14ac:dyDescent="0.25">
      <c r="H1596" s="98"/>
    </row>
    <row r="1597" spans="8:8" x14ac:dyDescent="0.25">
      <c r="H1597" s="98"/>
    </row>
    <row r="1598" spans="8:8" x14ac:dyDescent="0.25">
      <c r="H1598" s="98"/>
    </row>
    <row r="1599" spans="8:8" x14ac:dyDescent="0.25">
      <c r="H1599" s="98"/>
    </row>
    <row r="1600" spans="8:8" x14ac:dyDescent="0.25">
      <c r="H1600" s="98"/>
    </row>
    <row r="1601" spans="8:8" x14ac:dyDescent="0.25">
      <c r="H1601" s="98"/>
    </row>
    <row r="1602" spans="8:8" x14ac:dyDescent="0.25">
      <c r="H1602" s="98"/>
    </row>
    <row r="1603" spans="8:8" x14ac:dyDescent="0.25">
      <c r="H1603" s="98"/>
    </row>
    <row r="1604" spans="8:8" x14ac:dyDescent="0.25">
      <c r="H1604" s="98"/>
    </row>
    <row r="1605" spans="8:8" x14ac:dyDescent="0.25">
      <c r="H1605" s="98"/>
    </row>
    <row r="1606" spans="8:8" x14ac:dyDescent="0.25">
      <c r="H1606" s="98"/>
    </row>
    <row r="1607" spans="8:8" x14ac:dyDescent="0.25">
      <c r="H1607" s="98"/>
    </row>
    <row r="1608" spans="8:8" x14ac:dyDescent="0.25">
      <c r="H1608" s="98"/>
    </row>
    <row r="1609" spans="8:8" x14ac:dyDescent="0.25">
      <c r="H1609" s="98"/>
    </row>
    <row r="1610" spans="8:8" x14ac:dyDescent="0.25">
      <c r="H1610" s="98"/>
    </row>
    <row r="1611" spans="8:8" x14ac:dyDescent="0.25">
      <c r="H1611" s="98"/>
    </row>
    <row r="1612" spans="8:8" x14ac:dyDescent="0.25">
      <c r="H1612" s="98"/>
    </row>
    <row r="1613" spans="8:8" x14ac:dyDescent="0.25">
      <c r="H1613" s="98"/>
    </row>
    <row r="1614" spans="8:8" x14ac:dyDescent="0.25">
      <c r="H1614" s="98"/>
    </row>
    <row r="1615" spans="8:8" x14ac:dyDescent="0.25">
      <c r="H1615" s="98"/>
    </row>
    <row r="1616" spans="8:8" x14ac:dyDescent="0.25">
      <c r="H1616" s="98"/>
    </row>
    <row r="1617" spans="8:8" x14ac:dyDescent="0.25">
      <c r="H1617" s="98"/>
    </row>
    <row r="1618" spans="8:8" x14ac:dyDescent="0.25">
      <c r="H1618" s="98"/>
    </row>
    <row r="1619" spans="8:8" x14ac:dyDescent="0.25">
      <c r="H1619" s="98"/>
    </row>
    <row r="1620" spans="8:8" x14ac:dyDescent="0.25">
      <c r="H1620" s="98"/>
    </row>
    <row r="1621" spans="8:8" x14ac:dyDescent="0.25">
      <c r="H1621" s="98"/>
    </row>
    <row r="1622" spans="8:8" x14ac:dyDescent="0.25">
      <c r="H1622" s="98"/>
    </row>
    <row r="1623" spans="8:8" x14ac:dyDescent="0.25">
      <c r="H1623" s="98"/>
    </row>
    <row r="1624" spans="8:8" x14ac:dyDescent="0.25">
      <c r="H1624" s="98"/>
    </row>
    <row r="1625" spans="8:8" x14ac:dyDescent="0.25">
      <c r="H1625" s="98"/>
    </row>
    <row r="1626" spans="8:8" x14ac:dyDescent="0.25">
      <c r="H1626" s="98"/>
    </row>
    <row r="1627" spans="8:8" x14ac:dyDescent="0.25">
      <c r="H1627" s="98"/>
    </row>
    <row r="1628" spans="8:8" x14ac:dyDescent="0.25">
      <c r="H1628" s="98"/>
    </row>
    <row r="1629" spans="8:8" x14ac:dyDescent="0.25">
      <c r="H1629" s="98"/>
    </row>
    <row r="1630" spans="8:8" x14ac:dyDescent="0.25">
      <c r="H1630" s="98"/>
    </row>
    <row r="1631" spans="8:8" x14ac:dyDescent="0.25">
      <c r="H1631" s="98"/>
    </row>
    <row r="1632" spans="8:8" x14ac:dyDescent="0.25">
      <c r="H1632" s="98"/>
    </row>
    <row r="1633" spans="8:8" x14ac:dyDescent="0.25">
      <c r="H1633" s="98"/>
    </row>
    <row r="1634" spans="8:8" x14ac:dyDescent="0.25">
      <c r="H1634" s="98"/>
    </row>
    <row r="1635" spans="8:8" x14ac:dyDescent="0.25">
      <c r="H1635" s="98"/>
    </row>
    <row r="1636" spans="8:8" x14ac:dyDescent="0.25">
      <c r="H1636" s="98"/>
    </row>
    <row r="1637" spans="8:8" x14ac:dyDescent="0.25">
      <c r="H1637" s="98"/>
    </row>
    <row r="1638" spans="8:8" x14ac:dyDescent="0.25">
      <c r="H1638" s="98"/>
    </row>
    <row r="1639" spans="8:8" x14ac:dyDescent="0.25">
      <c r="H1639" s="98"/>
    </row>
    <row r="1640" spans="8:8" x14ac:dyDescent="0.25">
      <c r="H1640" s="98"/>
    </row>
    <row r="1641" spans="8:8" x14ac:dyDescent="0.25">
      <c r="H1641" s="98"/>
    </row>
    <row r="1642" spans="8:8" x14ac:dyDescent="0.25">
      <c r="H1642" s="98"/>
    </row>
    <row r="1643" spans="8:8" x14ac:dyDescent="0.25">
      <c r="H1643" s="98"/>
    </row>
    <row r="1644" spans="8:8" x14ac:dyDescent="0.25">
      <c r="H1644" s="98"/>
    </row>
    <row r="1645" spans="8:8" x14ac:dyDescent="0.25">
      <c r="H1645" s="98"/>
    </row>
    <row r="1646" spans="8:8" x14ac:dyDescent="0.25">
      <c r="H1646" s="98"/>
    </row>
    <row r="1647" spans="8:8" x14ac:dyDescent="0.25">
      <c r="H1647" s="98"/>
    </row>
    <row r="1648" spans="8:8" x14ac:dyDescent="0.25">
      <c r="H1648" s="98"/>
    </row>
    <row r="1649" spans="8:8" x14ac:dyDescent="0.25">
      <c r="H1649" s="98"/>
    </row>
    <row r="1650" spans="8:8" x14ac:dyDescent="0.25">
      <c r="H1650" s="98"/>
    </row>
    <row r="1651" spans="8:8" x14ac:dyDescent="0.25">
      <c r="H1651" s="98"/>
    </row>
    <row r="1652" spans="8:8" x14ac:dyDescent="0.25">
      <c r="H1652" s="98"/>
    </row>
    <row r="1653" spans="8:8" x14ac:dyDescent="0.25">
      <c r="H1653" s="98"/>
    </row>
    <row r="1654" spans="8:8" x14ac:dyDescent="0.25">
      <c r="H1654" s="98"/>
    </row>
    <row r="1655" spans="8:8" x14ac:dyDescent="0.25">
      <c r="H1655" s="98"/>
    </row>
    <row r="1656" spans="8:8" x14ac:dyDescent="0.25">
      <c r="H1656" s="98"/>
    </row>
    <row r="1657" spans="8:8" x14ac:dyDescent="0.25">
      <c r="H1657" s="98"/>
    </row>
    <row r="1658" spans="8:8" x14ac:dyDescent="0.25">
      <c r="H1658" s="98"/>
    </row>
    <row r="1659" spans="8:8" x14ac:dyDescent="0.25">
      <c r="H1659" s="98"/>
    </row>
    <row r="1660" spans="8:8" x14ac:dyDescent="0.25">
      <c r="H1660" s="98"/>
    </row>
    <row r="1661" spans="8:8" x14ac:dyDescent="0.25">
      <c r="H1661" s="98"/>
    </row>
    <row r="1662" spans="8:8" x14ac:dyDescent="0.25">
      <c r="H1662" s="98"/>
    </row>
    <row r="1663" spans="8:8" x14ac:dyDescent="0.25">
      <c r="H1663" s="98"/>
    </row>
    <row r="1664" spans="8:8" x14ac:dyDescent="0.25">
      <c r="H1664" s="98"/>
    </row>
    <row r="1665" spans="8:8" x14ac:dyDescent="0.25">
      <c r="H1665" s="98"/>
    </row>
    <row r="1666" spans="8:8" x14ac:dyDescent="0.25">
      <c r="H1666" s="98"/>
    </row>
    <row r="1667" spans="8:8" x14ac:dyDescent="0.25">
      <c r="H1667" s="98"/>
    </row>
    <row r="1668" spans="8:8" x14ac:dyDescent="0.25">
      <c r="H1668" s="98"/>
    </row>
    <row r="1669" spans="8:8" x14ac:dyDescent="0.25">
      <c r="H1669" s="98"/>
    </row>
    <row r="1670" spans="8:8" x14ac:dyDescent="0.25">
      <c r="H1670" s="98"/>
    </row>
    <row r="1671" spans="8:8" x14ac:dyDescent="0.25">
      <c r="H1671" s="98"/>
    </row>
    <row r="1672" spans="8:8" x14ac:dyDescent="0.25">
      <c r="H1672" s="98"/>
    </row>
    <row r="1673" spans="8:8" x14ac:dyDescent="0.25">
      <c r="H1673" s="98"/>
    </row>
    <row r="1674" spans="8:8" x14ac:dyDescent="0.25">
      <c r="H1674" s="98"/>
    </row>
    <row r="1675" spans="8:8" x14ac:dyDescent="0.25">
      <c r="H1675" s="98"/>
    </row>
    <row r="1676" spans="8:8" x14ac:dyDescent="0.25">
      <c r="H1676" s="98"/>
    </row>
    <row r="1677" spans="8:8" x14ac:dyDescent="0.25">
      <c r="H1677" s="98"/>
    </row>
    <row r="1678" spans="8:8" x14ac:dyDescent="0.25">
      <c r="H1678" s="98"/>
    </row>
    <row r="1679" spans="8:8" x14ac:dyDescent="0.25">
      <c r="H1679" s="98"/>
    </row>
    <row r="1680" spans="8:8" x14ac:dyDescent="0.25">
      <c r="H1680" s="98"/>
    </row>
    <row r="1681" spans="8:8" x14ac:dyDescent="0.25">
      <c r="H1681" s="98"/>
    </row>
    <row r="1682" spans="8:8" x14ac:dyDescent="0.25">
      <c r="H1682" s="98"/>
    </row>
    <row r="1683" spans="8:8" x14ac:dyDescent="0.25">
      <c r="H1683" s="98"/>
    </row>
    <row r="1684" spans="8:8" x14ac:dyDescent="0.25">
      <c r="H1684" s="98"/>
    </row>
    <row r="1685" spans="8:8" x14ac:dyDescent="0.25">
      <c r="H1685" s="98"/>
    </row>
    <row r="1686" spans="8:8" x14ac:dyDescent="0.25">
      <c r="H1686" s="98"/>
    </row>
    <row r="1687" spans="8:8" x14ac:dyDescent="0.25">
      <c r="H1687" s="98"/>
    </row>
    <row r="1688" spans="8:8" x14ac:dyDescent="0.25">
      <c r="H1688" s="98"/>
    </row>
    <row r="1689" spans="8:8" x14ac:dyDescent="0.25">
      <c r="H1689" s="98"/>
    </row>
    <row r="1690" spans="8:8" x14ac:dyDescent="0.25">
      <c r="H1690" s="98"/>
    </row>
    <row r="1691" spans="8:8" x14ac:dyDescent="0.25">
      <c r="H1691" s="98"/>
    </row>
    <row r="1692" spans="8:8" x14ac:dyDescent="0.25">
      <c r="H1692" s="98"/>
    </row>
    <row r="1693" spans="8:8" x14ac:dyDescent="0.25">
      <c r="H1693" s="98"/>
    </row>
    <row r="1694" spans="8:8" x14ac:dyDescent="0.25">
      <c r="H1694" s="98"/>
    </row>
    <row r="1695" spans="8:8" x14ac:dyDescent="0.25">
      <c r="H1695" s="98"/>
    </row>
    <row r="1696" spans="8:8" x14ac:dyDescent="0.25">
      <c r="H1696" s="98"/>
    </row>
    <row r="1697" spans="8:8" x14ac:dyDescent="0.25">
      <c r="H1697" s="98"/>
    </row>
    <row r="1698" spans="8:8" x14ac:dyDescent="0.25">
      <c r="H1698" s="98"/>
    </row>
    <row r="1699" spans="8:8" x14ac:dyDescent="0.25">
      <c r="H1699" s="98"/>
    </row>
    <row r="1700" spans="8:8" x14ac:dyDescent="0.25">
      <c r="H1700" s="98"/>
    </row>
    <row r="1701" spans="8:8" x14ac:dyDescent="0.25">
      <c r="H1701" s="98"/>
    </row>
    <row r="1702" spans="8:8" x14ac:dyDescent="0.25">
      <c r="H1702" s="98"/>
    </row>
    <row r="1703" spans="8:8" x14ac:dyDescent="0.25">
      <c r="H1703" s="98"/>
    </row>
    <row r="1704" spans="8:8" x14ac:dyDescent="0.25">
      <c r="H1704" s="98"/>
    </row>
    <row r="1705" spans="8:8" x14ac:dyDescent="0.25">
      <c r="H1705" s="98"/>
    </row>
    <row r="1706" spans="8:8" x14ac:dyDescent="0.25">
      <c r="H1706" s="98"/>
    </row>
    <row r="1707" spans="8:8" x14ac:dyDescent="0.25">
      <c r="H1707" s="98"/>
    </row>
    <row r="1708" spans="8:8" x14ac:dyDescent="0.25">
      <c r="H1708" s="98"/>
    </row>
    <row r="1709" spans="8:8" x14ac:dyDescent="0.25">
      <c r="H1709" s="98"/>
    </row>
    <row r="1710" spans="8:8" x14ac:dyDescent="0.25">
      <c r="H1710" s="98"/>
    </row>
    <row r="1711" spans="8:8" x14ac:dyDescent="0.25">
      <c r="H1711" s="98"/>
    </row>
    <row r="1712" spans="8:8" x14ac:dyDescent="0.25">
      <c r="H1712" s="98"/>
    </row>
    <row r="1713" spans="8:8" x14ac:dyDescent="0.25">
      <c r="H1713" s="98"/>
    </row>
    <row r="1714" spans="8:8" x14ac:dyDescent="0.25">
      <c r="H1714" s="98"/>
    </row>
    <row r="1715" spans="8:8" x14ac:dyDescent="0.25">
      <c r="H1715" s="98"/>
    </row>
    <row r="1716" spans="8:8" x14ac:dyDescent="0.25">
      <c r="H1716" s="98"/>
    </row>
    <row r="1717" spans="8:8" x14ac:dyDescent="0.25">
      <c r="H1717" s="98"/>
    </row>
    <row r="1718" spans="8:8" x14ac:dyDescent="0.25">
      <c r="H1718" s="98"/>
    </row>
    <row r="1719" spans="8:8" x14ac:dyDescent="0.25">
      <c r="H1719" s="98"/>
    </row>
    <row r="1720" spans="8:8" x14ac:dyDescent="0.25">
      <c r="H1720" s="98"/>
    </row>
    <row r="1721" spans="8:8" x14ac:dyDescent="0.25">
      <c r="H1721" s="98"/>
    </row>
    <row r="1722" spans="8:8" x14ac:dyDescent="0.25">
      <c r="H1722" s="98"/>
    </row>
    <row r="1723" spans="8:8" x14ac:dyDescent="0.25">
      <c r="H1723" s="98"/>
    </row>
    <row r="1724" spans="8:8" x14ac:dyDescent="0.25">
      <c r="H1724" s="98"/>
    </row>
    <row r="1725" spans="8:8" x14ac:dyDescent="0.25">
      <c r="H1725" s="98"/>
    </row>
    <row r="1726" spans="8:8" x14ac:dyDescent="0.25">
      <c r="H1726" s="98"/>
    </row>
    <row r="1727" spans="8:8" x14ac:dyDescent="0.25">
      <c r="H1727" s="98"/>
    </row>
    <row r="1728" spans="8:8" x14ac:dyDescent="0.25">
      <c r="H1728" s="98"/>
    </row>
    <row r="1729" spans="8:8" x14ac:dyDescent="0.25">
      <c r="H1729" s="98"/>
    </row>
    <row r="1730" spans="8:8" x14ac:dyDescent="0.25">
      <c r="H1730" s="98"/>
    </row>
    <row r="1731" spans="8:8" x14ac:dyDescent="0.25">
      <c r="H1731" s="98"/>
    </row>
    <row r="1732" spans="8:8" x14ac:dyDescent="0.25">
      <c r="H1732" s="98"/>
    </row>
    <row r="1733" spans="8:8" x14ac:dyDescent="0.25">
      <c r="H1733" s="98"/>
    </row>
    <row r="1734" spans="8:8" x14ac:dyDescent="0.25">
      <c r="H1734" s="98"/>
    </row>
    <row r="1735" spans="8:8" x14ac:dyDescent="0.25">
      <c r="H1735" s="98"/>
    </row>
    <row r="1736" spans="8:8" x14ac:dyDescent="0.25">
      <c r="H1736" s="98"/>
    </row>
    <row r="1737" spans="8:8" x14ac:dyDescent="0.25">
      <c r="H1737" s="98"/>
    </row>
    <row r="1738" spans="8:8" x14ac:dyDescent="0.25">
      <c r="H1738" s="98"/>
    </row>
    <row r="1739" spans="8:8" x14ac:dyDescent="0.25">
      <c r="H1739" s="98"/>
    </row>
    <row r="1740" spans="8:8" x14ac:dyDescent="0.25">
      <c r="H1740" s="98"/>
    </row>
    <row r="1741" spans="8:8" x14ac:dyDescent="0.25">
      <c r="H1741" s="98"/>
    </row>
    <row r="1742" spans="8:8" x14ac:dyDescent="0.25">
      <c r="H1742" s="98"/>
    </row>
    <row r="1743" spans="8:8" x14ac:dyDescent="0.25">
      <c r="H1743" s="98"/>
    </row>
    <row r="1744" spans="8:8" x14ac:dyDescent="0.25">
      <c r="H1744" s="98"/>
    </row>
    <row r="1745" spans="8:8" x14ac:dyDescent="0.25">
      <c r="H1745" s="98"/>
    </row>
    <row r="1746" spans="8:8" x14ac:dyDescent="0.25">
      <c r="H1746" s="98"/>
    </row>
    <row r="1747" spans="8:8" x14ac:dyDescent="0.25">
      <c r="H1747" s="98"/>
    </row>
    <row r="1748" spans="8:8" x14ac:dyDescent="0.25">
      <c r="H1748" s="98"/>
    </row>
    <row r="1749" spans="8:8" x14ac:dyDescent="0.25">
      <c r="H1749" s="98"/>
    </row>
    <row r="1750" spans="8:8" x14ac:dyDescent="0.25">
      <c r="H1750" s="98"/>
    </row>
    <row r="1751" spans="8:8" x14ac:dyDescent="0.25">
      <c r="H1751" s="98"/>
    </row>
    <row r="1752" spans="8:8" x14ac:dyDescent="0.25">
      <c r="H1752" s="98"/>
    </row>
    <row r="1753" spans="8:8" x14ac:dyDescent="0.25">
      <c r="H1753" s="98"/>
    </row>
    <row r="1754" spans="8:8" x14ac:dyDescent="0.25">
      <c r="H1754" s="98"/>
    </row>
    <row r="1755" spans="8:8" x14ac:dyDescent="0.25">
      <c r="H1755" s="98"/>
    </row>
    <row r="1756" spans="8:8" x14ac:dyDescent="0.25">
      <c r="H1756" s="98"/>
    </row>
    <row r="1757" spans="8:8" x14ac:dyDescent="0.25">
      <c r="H1757" s="98"/>
    </row>
    <row r="1758" spans="8:8" x14ac:dyDescent="0.25">
      <c r="H1758" s="98"/>
    </row>
    <row r="1759" spans="8:8" x14ac:dyDescent="0.25">
      <c r="H1759" s="98"/>
    </row>
    <row r="1760" spans="8:8" x14ac:dyDescent="0.25">
      <c r="H1760" s="98"/>
    </row>
    <row r="1761" spans="8:8" x14ac:dyDescent="0.25">
      <c r="H1761" s="98"/>
    </row>
    <row r="1762" spans="8:8" x14ac:dyDescent="0.25">
      <c r="H1762" s="98"/>
    </row>
    <row r="1763" spans="8:8" x14ac:dyDescent="0.25">
      <c r="H1763" s="98"/>
    </row>
    <row r="1764" spans="8:8" x14ac:dyDescent="0.25">
      <c r="H1764" s="98"/>
    </row>
    <row r="1765" spans="8:8" x14ac:dyDescent="0.25">
      <c r="H1765" s="98"/>
    </row>
    <row r="1766" spans="8:8" x14ac:dyDescent="0.25">
      <c r="H1766" s="98"/>
    </row>
    <row r="1767" spans="8:8" x14ac:dyDescent="0.25">
      <c r="H1767" s="98"/>
    </row>
    <row r="1768" spans="8:8" x14ac:dyDescent="0.25">
      <c r="H1768" s="98"/>
    </row>
    <row r="1769" spans="8:8" x14ac:dyDescent="0.25">
      <c r="H1769" s="98"/>
    </row>
    <row r="1770" spans="8:8" x14ac:dyDescent="0.25">
      <c r="H1770" s="98"/>
    </row>
    <row r="1771" spans="8:8" x14ac:dyDescent="0.25">
      <c r="H1771" s="98"/>
    </row>
    <row r="1772" spans="8:8" x14ac:dyDescent="0.25">
      <c r="H1772" s="98"/>
    </row>
    <row r="1773" spans="8:8" x14ac:dyDescent="0.25">
      <c r="H1773" s="98"/>
    </row>
    <row r="1774" spans="8:8" x14ac:dyDescent="0.25">
      <c r="H1774" s="98"/>
    </row>
    <row r="1775" spans="8:8" x14ac:dyDescent="0.25">
      <c r="H1775" s="98"/>
    </row>
    <row r="1776" spans="8:8" x14ac:dyDescent="0.25">
      <c r="H1776" s="98"/>
    </row>
    <row r="1777" spans="8:8" x14ac:dyDescent="0.25">
      <c r="H1777" s="98"/>
    </row>
    <row r="1778" spans="8:8" x14ac:dyDescent="0.25">
      <c r="H1778" s="98"/>
    </row>
    <row r="1779" spans="8:8" x14ac:dyDescent="0.25">
      <c r="H1779" s="98"/>
    </row>
    <row r="1780" spans="8:8" x14ac:dyDescent="0.25">
      <c r="H1780" s="98"/>
    </row>
    <row r="1781" spans="8:8" x14ac:dyDescent="0.25">
      <c r="H1781" s="98"/>
    </row>
    <row r="1782" spans="8:8" x14ac:dyDescent="0.25">
      <c r="H1782" s="98"/>
    </row>
    <row r="1783" spans="8:8" x14ac:dyDescent="0.25">
      <c r="H1783" s="98"/>
    </row>
    <row r="1784" spans="8:8" x14ac:dyDescent="0.25">
      <c r="H1784" s="98"/>
    </row>
    <row r="1785" spans="8:8" x14ac:dyDescent="0.25">
      <c r="H1785" s="98"/>
    </row>
    <row r="1786" spans="8:8" x14ac:dyDescent="0.25">
      <c r="H1786" s="98"/>
    </row>
    <row r="1787" spans="8:8" x14ac:dyDescent="0.25">
      <c r="H1787" s="98"/>
    </row>
    <row r="1788" spans="8:8" x14ac:dyDescent="0.25">
      <c r="H1788" s="98"/>
    </row>
    <row r="1789" spans="8:8" x14ac:dyDescent="0.25">
      <c r="H1789" s="98"/>
    </row>
    <row r="1790" spans="8:8" x14ac:dyDescent="0.25">
      <c r="H1790" s="98"/>
    </row>
    <row r="1791" spans="8:8" x14ac:dyDescent="0.25">
      <c r="H1791" s="98"/>
    </row>
    <row r="1792" spans="8:8" x14ac:dyDescent="0.25">
      <c r="H1792" s="98"/>
    </row>
    <row r="1793" spans="8:8" x14ac:dyDescent="0.25">
      <c r="H1793" s="98"/>
    </row>
    <row r="1794" spans="8:8" x14ac:dyDescent="0.25">
      <c r="H1794" s="98"/>
    </row>
    <row r="1795" spans="8:8" x14ac:dyDescent="0.25">
      <c r="H1795" s="98"/>
    </row>
    <row r="1796" spans="8:8" x14ac:dyDescent="0.25">
      <c r="H1796" s="98"/>
    </row>
    <row r="1797" spans="8:8" x14ac:dyDescent="0.25">
      <c r="H1797" s="98"/>
    </row>
    <row r="1798" spans="8:8" x14ac:dyDescent="0.25">
      <c r="H1798" s="98"/>
    </row>
    <row r="1799" spans="8:8" x14ac:dyDescent="0.25">
      <c r="H1799" s="98"/>
    </row>
    <row r="1800" spans="8:8" x14ac:dyDescent="0.25">
      <c r="H1800" s="98"/>
    </row>
    <row r="1801" spans="8:8" x14ac:dyDescent="0.25">
      <c r="H1801" s="98"/>
    </row>
    <row r="1802" spans="8:8" x14ac:dyDescent="0.25">
      <c r="H1802" s="98"/>
    </row>
    <row r="1803" spans="8:8" x14ac:dyDescent="0.25">
      <c r="H1803" s="98"/>
    </row>
    <row r="1804" spans="8:8" x14ac:dyDescent="0.25">
      <c r="H1804" s="98"/>
    </row>
    <row r="1805" spans="8:8" x14ac:dyDescent="0.25">
      <c r="H1805" s="98"/>
    </row>
    <row r="1806" spans="8:8" x14ac:dyDescent="0.25">
      <c r="H1806" s="98"/>
    </row>
    <row r="1807" spans="8:8" x14ac:dyDescent="0.25">
      <c r="H1807" s="98"/>
    </row>
    <row r="1808" spans="8:8" x14ac:dyDescent="0.25">
      <c r="H1808" s="98"/>
    </row>
    <row r="1809" spans="8:8" x14ac:dyDescent="0.25">
      <c r="H1809" s="98"/>
    </row>
    <row r="1810" spans="8:8" x14ac:dyDescent="0.25">
      <c r="H1810" s="98"/>
    </row>
    <row r="1811" spans="8:8" x14ac:dyDescent="0.25">
      <c r="H1811" s="98"/>
    </row>
    <row r="1812" spans="8:8" x14ac:dyDescent="0.25">
      <c r="H1812" s="98"/>
    </row>
    <row r="1813" spans="8:8" x14ac:dyDescent="0.25">
      <c r="H1813" s="98"/>
    </row>
    <row r="1814" spans="8:8" x14ac:dyDescent="0.25">
      <c r="H1814" s="98"/>
    </row>
    <row r="1815" spans="8:8" x14ac:dyDescent="0.25">
      <c r="H1815" s="98"/>
    </row>
    <row r="1816" spans="8:8" x14ac:dyDescent="0.25">
      <c r="H1816" s="98"/>
    </row>
    <row r="1817" spans="8:8" x14ac:dyDescent="0.25">
      <c r="H1817" s="98"/>
    </row>
    <row r="1818" spans="8:8" x14ac:dyDescent="0.25">
      <c r="H1818" s="98"/>
    </row>
    <row r="1819" spans="8:8" x14ac:dyDescent="0.25">
      <c r="H1819" s="98"/>
    </row>
    <row r="1820" spans="8:8" x14ac:dyDescent="0.25">
      <c r="H1820" s="98"/>
    </row>
    <row r="1821" spans="8:8" x14ac:dyDescent="0.25">
      <c r="H1821" s="98"/>
    </row>
    <row r="1822" spans="8:8" x14ac:dyDescent="0.25">
      <c r="H1822" s="98"/>
    </row>
    <row r="1823" spans="8:8" x14ac:dyDescent="0.25">
      <c r="H1823" s="98"/>
    </row>
    <row r="1824" spans="8:8" x14ac:dyDescent="0.25">
      <c r="H1824" s="98"/>
    </row>
    <row r="1825" spans="8:8" x14ac:dyDescent="0.25">
      <c r="H1825" s="98"/>
    </row>
    <row r="1826" spans="8:8" x14ac:dyDescent="0.25">
      <c r="H1826" s="98"/>
    </row>
    <row r="1827" spans="8:8" x14ac:dyDescent="0.25">
      <c r="H1827" s="98"/>
    </row>
    <row r="1828" spans="8:8" x14ac:dyDescent="0.25">
      <c r="H1828" s="98"/>
    </row>
    <row r="1829" spans="8:8" x14ac:dyDescent="0.25">
      <c r="H1829" s="98"/>
    </row>
    <row r="1830" spans="8:8" x14ac:dyDescent="0.25">
      <c r="H1830" s="98"/>
    </row>
    <row r="1831" spans="8:8" x14ac:dyDescent="0.25">
      <c r="H1831" s="98"/>
    </row>
    <row r="1832" spans="8:8" x14ac:dyDescent="0.25">
      <c r="H1832" s="98"/>
    </row>
    <row r="1833" spans="8:8" x14ac:dyDescent="0.25">
      <c r="H1833" s="98"/>
    </row>
    <row r="1834" spans="8:8" x14ac:dyDescent="0.25">
      <c r="H1834" s="98"/>
    </row>
    <row r="1835" spans="8:8" x14ac:dyDescent="0.25">
      <c r="H1835" s="98"/>
    </row>
    <row r="1836" spans="8:8" x14ac:dyDescent="0.25">
      <c r="H1836" s="98"/>
    </row>
    <row r="1837" spans="8:8" x14ac:dyDescent="0.25">
      <c r="H1837" s="98"/>
    </row>
    <row r="1838" spans="8:8" x14ac:dyDescent="0.25">
      <c r="H1838" s="98"/>
    </row>
    <row r="1839" spans="8:8" x14ac:dyDescent="0.25">
      <c r="H1839" s="98"/>
    </row>
    <row r="1840" spans="8:8" x14ac:dyDescent="0.25">
      <c r="H1840" s="98"/>
    </row>
    <row r="1841" spans="8:8" x14ac:dyDescent="0.25">
      <c r="H1841" s="98"/>
    </row>
    <row r="1842" spans="8:8" x14ac:dyDescent="0.25">
      <c r="H1842" s="98"/>
    </row>
    <row r="1843" spans="8:8" x14ac:dyDescent="0.25">
      <c r="H1843" s="98"/>
    </row>
    <row r="1844" spans="8:8" x14ac:dyDescent="0.25">
      <c r="H1844" s="98"/>
    </row>
    <row r="1845" spans="8:8" x14ac:dyDescent="0.25">
      <c r="H1845" s="98"/>
    </row>
    <row r="1846" spans="8:8" x14ac:dyDescent="0.25">
      <c r="H1846" s="98"/>
    </row>
    <row r="1847" spans="8:8" x14ac:dyDescent="0.25">
      <c r="H1847" s="98"/>
    </row>
    <row r="1848" spans="8:8" x14ac:dyDescent="0.25">
      <c r="H1848" s="98"/>
    </row>
    <row r="1849" spans="8:8" x14ac:dyDescent="0.25">
      <c r="H1849" s="98"/>
    </row>
    <row r="1850" spans="8:8" x14ac:dyDescent="0.25">
      <c r="H1850" s="98"/>
    </row>
    <row r="1851" spans="8:8" x14ac:dyDescent="0.25">
      <c r="H1851" s="98"/>
    </row>
    <row r="1852" spans="8:8" x14ac:dyDescent="0.25">
      <c r="H1852" s="98"/>
    </row>
    <row r="1853" spans="8:8" x14ac:dyDescent="0.25">
      <c r="H1853" s="98"/>
    </row>
    <row r="1854" spans="8:8" x14ac:dyDescent="0.25">
      <c r="H1854" s="98"/>
    </row>
    <row r="1855" spans="8:8" x14ac:dyDescent="0.25">
      <c r="H1855" s="98"/>
    </row>
    <row r="1856" spans="8:8" x14ac:dyDescent="0.25">
      <c r="H1856" s="98"/>
    </row>
    <row r="1857" spans="8:8" x14ac:dyDescent="0.25">
      <c r="H1857" s="98"/>
    </row>
    <row r="1858" spans="8:8" x14ac:dyDescent="0.25">
      <c r="H1858" s="98"/>
    </row>
    <row r="1859" spans="8:8" x14ac:dyDescent="0.25">
      <c r="H1859" s="98"/>
    </row>
    <row r="1860" spans="8:8" x14ac:dyDescent="0.25">
      <c r="H1860" s="98"/>
    </row>
    <row r="1861" spans="8:8" x14ac:dyDescent="0.25">
      <c r="H1861" s="98"/>
    </row>
    <row r="1862" spans="8:8" x14ac:dyDescent="0.25">
      <c r="H1862" s="98"/>
    </row>
    <row r="1863" spans="8:8" x14ac:dyDescent="0.25">
      <c r="H1863" s="98"/>
    </row>
    <row r="1864" spans="8:8" x14ac:dyDescent="0.25">
      <c r="H1864" s="98"/>
    </row>
    <row r="1865" spans="8:8" x14ac:dyDescent="0.25">
      <c r="H1865" s="98"/>
    </row>
    <row r="1866" spans="8:8" x14ac:dyDescent="0.25">
      <c r="H1866" s="98"/>
    </row>
    <row r="1867" spans="8:8" x14ac:dyDescent="0.25">
      <c r="H1867" s="98"/>
    </row>
    <row r="1868" spans="8:8" x14ac:dyDescent="0.25">
      <c r="H1868" s="98"/>
    </row>
    <row r="1869" spans="8:8" x14ac:dyDescent="0.25">
      <c r="H1869" s="98"/>
    </row>
    <row r="1870" spans="8:8" x14ac:dyDescent="0.25">
      <c r="H1870" s="98"/>
    </row>
    <row r="1871" spans="8:8" x14ac:dyDescent="0.25">
      <c r="H1871" s="98"/>
    </row>
    <row r="1872" spans="8:8" x14ac:dyDescent="0.25">
      <c r="H1872" s="98"/>
    </row>
    <row r="1873" spans="8:8" x14ac:dyDescent="0.25">
      <c r="H1873" s="98"/>
    </row>
    <row r="1874" spans="8:8" x14ac:dyDescent="0.25">
      <c r="H1874" s="98"/>
    </row>
    <row r="1875" spans="8:8" x14ac:dyDescent="0.25">
      <c r="H1875" s="98"/>
    </row>
    <row r="1876" spans="8:8" x14ac:dyDescent="0.25">
      <c r="H1876" s="98"/>
    </row>
    <row r="1877" spans="8:8" x14ac:dyDescent="0.25">
      <c r="H1877" s="98"/>
    </row>
    <row r="1878" spans="8:8" x14ac:dyDescent="0.25">
      <c r="H1878" s="98"/>
    </row>
    <row r="1879" spans="8:8" x14ac:dyDescent="0.25">
      <c r="H1879" s="98"/>
    </row>
    <row r="1880" spans="8:8" x14ac:dyDescent="0.25">
      <c r="H1880" s="98"/>
    </row>
    <row r="1881" spans="8:8" x14ac:dyDescent="0.25">
      <c r="H1881" s="98"/>
    </row>
    <row r="1882" spans="8:8" x14ac:dyDescent="0.25">
      <c r="H1882" s="98"/>
    </row>
    <row r="1883" spans="8:8" x14ac:dyDescent="0.25">
      <c r="H1883" s="98"/>
    </row>
    <row r="1884" spans="8:8" x14ac:dyDescent="0.25">
      <c r="H1884" s="98"/>
    </row>
    <row r="1885" spans="8:8" x14ac:dyDescent="0.25">
      <c r="H1885" s="98"/>
    </row>
    <row r="1886" spans="8:8" x14ac:dyDescent="0.25">
      <c r="H1886" s="98"/>
    </row>
    <row r="1887" spans="8:8" x14ac:dyDescent="0.25">
      <c r="H1887" s="98"/>
    </row>
    <row r="1888" spans="8:8" x14ac:dyDescent="0.25">
      <c r="H1888" s="98"/>
    </row>
    <row r="1889" spans="8:8" x14ac:dyDescent="0.25">
      <c r="H1889" s="98"/>
    </row>
    <row r="1890" spans="8:8" x14ac:dyDescent="0.25">
      <c r="H1890" s="98"/>
    </row>
    <row r="1891" spans="8:8" x14ac:dyDescent="0.25">
      <c r="H1891" s="98"/>
    </row>
    <row r="1892" spans="8:8" x14ac:dyDescent="0.25">
      <c r="H1892" s="98"/>
    </row>
    <row r="1893" spans="8:8" x14ac:dyDescent="0.25">
      <c r="H1893" s="98"/>
    </row>
    <row r="1894" spans="8:8" x14ac:dyDescent="0.25">
      <c r="H1894" s="98"/>
    </row>
    <row r="1895" spans="8:8" x14ac:dyDescent="0.25">
      <c r="H1895" s="98"/>
    </row>
    <row r="1896" spans="8:8" x14ac:dyDescent="0.25">
      <c r="H1896" s="98"/>
    </row>
    <row r="1897" spans="8:8" x14ac:dyDescent="0.25">
      <c r="H1897" s="98"/>
    </row>
    <row r="1898" spans="8:8" x14ac:dyDescent="0.25">
      <c r="H1898" s="98"/>
    </row>
    <row r="1899" spans="8:8" x14ac:dyDescent="0.25">
      <c r="H1899" s="98"/>
    </row>
    <row r="1900" spans="8:8" x14ac:dyDescent="0.25">
      <c r="H1900" s="98"/>
    </row>
    <row r="1901" spans="8:8" x14ac:dyDescent="0.25">
      <c r="H1901" s="98"/>
    </row>
    <row r="1902" spans="8:8" x14ac:dyDescent="0.25">
      <c r="H1902" s="98"/>
    </row>
    <row r="1903" spans="8:8" x14ac:dyDescent="0.25">
      <c r="H1903" s="98"/>
    </row>
    <row r="1904" spans="8:8" x14ac:dyDescent="0.25">
      <c r="H1904" s="98"/>
    </row>
    <row r="1905" spans="8:8" x14ac:dyDescent="0.25">
      <c r="H1905" s="98"/>
    </row>
    <row r="1906" spans="8:8" x14ac:dyDescent="0.25">
      <c r="H1906" s="98"/>
    </row>
    <row r="1907" spans="8:8" x14ac:dyDescent="0.25">
      <c r="H1907" s="98"/>
    </row>
    <row r="1908" spans="8:8" x14ac:dyDescent="0.25">
      <c r="H1908" s="98"/>
    </row>
    <row r="1909" spans="8:8" x14ac:dyDescent="0.25">
      <c r="H1909" s="98"/>
    </row>
    <row r="1910" spans="8:8" x14ac:dyDescent="0.25">
      <c r="H1910" s="98"/>
    </row>
    <row r="1911" spans="8:8" x14ac:dyDescent="0.25">
      <c r="H1911" s="98"/>
    </row>
    <row r="1912" spans="8:8" x14ac:dyDescent="0.25">
      <c r="H1912" s="98"/>
    </row>
    <row r="1913" spans="8:8" x14ac:dyDescent="0.25">
      <c r="H1913" s="98"/>
    </row>
    <row r="1914" spans="8:8" x14ac:dyDescent="0.25">
      <c r="H1914" s="98"/>
    </row>
    <row r="1915" spans="8:8" x14ac:dyDescent="0.25">
      <c r="H1915" s="98"/>
    </row>
    <row r="1916" spans="8:8" x14ac:dyDescent="0.25">
      <c r="H1916" s="98"/>
    </row>
    <row r="1917" spans="8:8" x14ac:dyDescent="0.25">
      <c r="H1917" s="98"/>
    </row>
    <row r="1918" spans="8:8" x14ac:dyDescent="0.25">
      <c r="H1918" s="98"/>
    </row>
    <row r="1919" spans="8:8" x14ac:dyDescent="0.25">
      <c r="H1919" s="98"/>
    </row>
    <row r="1920" spans="8:8" x14ac:dyDescent="0.25">
      <c r="H1920" s="98"/>
    </row>
    <row r="1921" spans="8:8" x14ac:dyDescent="0.25">
      <c r="H1921" s="98"/>
    </row>
    <row r="1922" spans="8:8" x14ac:dyDescent="0.25">
      <c r="H1922" s="98"/>
    </row>
    <row r="1923" spans="8:8" x14ac:dyDescent="0.25">
      <c r="H1923" s="98"/>
    </row>
    <row r="1924" spans="8:8" x14ac:dyDescent="0.25">
      <c r="H1924" s="98"/>
    </row>
    <row r="1925" spans="8:8" x14ac:dyDescent="0.25">
      <c r="H1925" s="98"/>
    </row>
    <row r="1926" spans="8:8" x14ac:dyDescent="0.25">
      <c r="H1926" s="98"/>
    </row>
    <row r="1927" spans="8:8" x14ac:dyDescent="0.25">
      <c r="H1927" s="98"/>
    </row>
    <row r="1928" spans="8:8" x14ac:dyDescent="0.25">
      <c r="H1928" s="98"/>
    </row>
    <row r="1929" spans="8:8" x14ac:dyDescent="0.25">
      <c r="H1929" s="98"/>
    </row>
    <row r="1930" spans="8:8" x14ac:dyDescent="0.25">
      <c r="H1930" s="98"/>
    </row>
    <row r="1931" spans="8:8" x14ac:dyDescent="0.25">
      <c r="H1931" s="98"/>
    </row>
    <row r="1932" spans="8:8" x14ac:dyDescent="0.25">
      <c r="H1932" s="98"/>
    </row>
    <row r="1933" spans="8:8" x14ac:dyDescent="0.25">
      <c r="H1933" s="98"/>
    </row>
    <row r="1934" spans="8:8" x14ac:dyDescent="0.25">
      <c r="H1934" s="98"/>
    </row>
    <row r="1935" spans="8:8" x14ac:dyDescent="0.25">
      <c r="H1935" s="98"/>
    </row>
    <row r="1936" spans="8:8" x14ac:dyDescent="0.25">
      <c r="H1936" s="98"/>
    </row>
    <row r="1937" spans="8:8" x14ac:dyDescent="0.25">
      <c r="H1937" s="98"/>
    </row>
    <row r="1938" spans="8:8" x14ac:dyDescent="0.25">
      <c r="H1938" s="98"/>
    </row>
    <row r="1939" spans="8:8" x14ac:dyDescent="0.25">
      <c r="H1939" s="98"/>
    </row>
    <row r="1940" spans="8:8" x14ac:dyDescent="0.25">
      <c r="H1940" s="98"/>
    </row>
    <row r="1941" spans="8:8" x14ac:dyDescent="0.25">
      <c r="H1941" s="98"/>
    </row>
    <row r="1942" spans="8:8" x14ac:dyDescent="0.25">
      <c r="H1942" s="98"/>
    </row>
    <row r="1943" spans="8:8" x14ac:dyDescent="0.25">
      <c r="H1943" s="98"/>
    </row>
    <row r="1944" spans="8:8" x14ac:dyDescent="0.25">
      <c r="H1944" s="98"/>
    </row>
    <row r="1945" spans="8:8" x14ac:dyDescent="0.25">
      <c r="H1945" s="98"/>
    </row>
    <row r="1946" spans="8:8" x14ac:dyDescent="0.25">
      <c r="H1946" s="98"/>
    </row>
    <row r="1947" spans="8:8" x14ac:dyDescent="0.25">
      <c r="H1947" s="98"/>
    </row>
    <row r="1948" spans="8:8" x14ac:dyDescent="0.25">
      <c r="H1948" s="98"/>
    </row>
    <row r="1949" spans="8:8" x14ac:dyDescent="0.25">
      <c r="H1949" s="98"/>
    </row>
    <row r="1950" spans="8:8" x14ac:dyDescent="0.25">
      <c r="H1950" s="98"/>
    </row>
    <row r="1951" spans="8:8" x14ac:dyDescent="0.25">
      <c r="H1951" s="98"/>
    </row>
    <row r="1952" spans="8:8" x14ac:dyDescent="0.25">
      <c r="H1952" s="98"/>
    </row>
    <row r="1953" spans="8:8" x14ac:dyDescent="0.25">
      <c r="H1953" s="98"/>
    </row>
    <row r="1954" spans="8:8" x14ac:dyDescent="0.25">
      <c r="H1954" s="98"/>
    </row>
    <row r="1955" spans="8:8" x14ac:dyDescent="0.25">
      <c r="H1955" s="98"/>
    </row>
    <row r="1956" spans="8:8" x14ac:dyDescent="0.25">
      <c r="H1956" s="98"/>
    </row>
    <row r="1957" spans="8:8" x14ac:dyDescent="0.25">
      <c r="H1957" s="98"/>
    </row>
    <row r="1958" spans="8:8" x14ac:dyDescent="0.25">
      <c r="H1958" s="98"/>
    </row>
    <row r="1959" spans="8:8" x14ac:dyDescent="0.25">
      <c r="H1959" s="98"/>
    </row>
    <row r="1960" spans="8:8" x14ac:dyDescent="0.25">
      <c r="H1960" s="98"/>
    </row>
    <row r="1961" spans="8:8" x14ac:dyDescent="0.25">
      <c r="H1961" s="98"/>
    </row>
    <row r="1962" spans="8:8" x14ac:dyDescent="0.25">
      <c r="H1962" s="98"/>
    </row>
    <row r="1963" spans="8:8" x14ac:dyDescent="0.25">
      <c r="H1963" s="98"/>
    </row>
    <row r="1964" spans="8:8" x14ac:dyDescent="0.25">
      <c r="H1964" s="98"/>
    </row>
    <row r="1965" spans="8:8" x14ac:dyDescent="0.25">
      <c r="H1965" s="98"/>
    </row>
    <row r="1966" spans="8:8" x14ac:dyDescent="0.25">
      <c r="H1966" s="98"/>
    </row>
    <row r="1967" spans="8:8" x14ac:dyDescent="0.25">
      <c r="H1967" s="98"/>
    </row>
    <row r="1968" spans="8:8" x14ac:dyDescent="0.25">
      <c r="H1968" s="98"/>
    </row>
    <row r="1969" spans="8:8" x14ac:dyDescent="0.25">
      <c r="H1969" s="98"/>
    </row>
    <row r="1970" spans="8:8" x14ac:dyDescent="0.25">
      <c r="H1970" s="98"/>
    </row>
    <row r="1971" spans="8:8" x14ac:dyDescent="0.25">
      <c r="H1971" s="98"/>
    </row>
    <row r="1972" spans="8:8" x14ac:dyDescent="0.25">
      <c r="H1972" s="98"/>
    </row>
    <row r="1973" spans="8:8" x14ac:dyDescent="0.25">
      <c r="H1973" s="98"/>
    </row>
    <row r="1974" spans="8:8" x14ac:dyDescent="0.25">
      <c r="H1974" s="98"/>
    </row>
    <row r="1975" spans="8:8" x14ac:dyDescent="0.25">
      <c r="H1975" s="98"/>
    </row>
    <row r="1976" spans="8:8" x14ac:dyDescent="0.25">
      <c r="H1976" s="98"/>
    </row>
    <row r="1977" spans="8:8" x14ac:dyDescent="0.25">
      <c r="H1977" s="98"/>
    </row>
    <row r="1978" spans="8:8" x14ac:dyDescent="0.25">
      <c r="H1978" s="98"/>
    </row>
    <row r="1979" spans="8:8" x14ac:dyDescent="0.25">
      <c r="H1979" s="98"/>
    </row>
    <row r="1980" spans="8:8" x14ac:dyDescent="0.25">
      <c r="H1980" s="98"/>
    </row>
    <row r="1981" spans="8:8" x14ac:dyDescent="0.25">
      <c r="H1981" s="98"/>
    </row>
    <row r="1982" spans="8:8" x14ac:dyDescent="0.25">
      <c r="H1982" s="98"/>
    </row>
    <row r="1983" spans="8:8" x14ac:dyDescent="0.25">
      <c r="H1983" s="98"/>
    </row>
    <row r="1984" spans="8:8" x14ac:dyDescent="0.25">
      <c r="H1984" s="98"/>
    </row>
    <row r="1985" spans="8:8" x14ac:dyDescent="0.25">
      <c r="H1985" s="98"/>
    </row>
    <row r="1986" spans="8:8" x14ac:dyDescent="0.25">
      <c r="H1986" s="98"/>
    </row>
    <row r="1987" spans="8:8" x14ac:dyDescent="0.25">
      <c r="H1987" s="98"/>
    </row>
    <row r="1988" spans="8:8" x14ac:dyDescent="0.25">
      <c r="H1988" s="98"/>
    </row>
    <row r="1989" spans="8:8" x14ac:dyDescent="0.25">
      <c r="H1989" s="98"/>
    </row>
    <row r="1990" spans="8:8" x14ac:dyDescent="0.25">
      <c r="H1990" s="98"/>
    </row>
    <row r="1991" spans="8:8" x14ac:dyDescent="0.25">
      <c r="H1991" s="98"/>
    </row>
    <row r="1992" spans="8:8" x14ac:dyDescent="0.25">
      <c r="H1992" s="98"/>
    </row>
    <row r="1993" spans="8:8" x14ac:dyDescent="0.25">
      <c r="H1993" s="98"/>
    </row>
    <row r="1994" spans="8:8" x14ac:dyDescent="0.25">
      <c r="H1994" s="98"/>
    </row>
    <row r="1995" spans="8:8" x14ac:dyDescent="0.25">
      <c r="H1995" s="98"/>
    </row>
    <row r="1996" spans="8:8" x14ac:dyDescent="0.25">
      <c r="H1996" s="98"/>
    </row>
    <row r="1997" spans="8:8" x14ac:dyDescent="0.25">
      <c r="H1997" s="98"/>
    </row>
    <row r="1998" spans="8:8" x14ac:dyDescent="0.25">
      <c r="H1998" s="98"/>
    </row>
    <row r="1999" spans="8:8" x14ac:dyDescent="0.25">
      <c r="H1999" s="98"/>
    </row>
    <row r="2000" spans="8:8" x14ac:dyDescent="0.25">
      <c r="H2000" s="98"/>
    </row>
    <row r="2001" spans="8:8" x14ac:dyDescent="0.25">
      <c r="H2001" s="98"/>
    </row>
    <row r="2002" spans="8:8" x14ac:dyDescent="0.25">
      <c r="H2002" s="98"/>
    </row>
    <row r="2003" spans="8:8" x14ac:dyDescent="0.25">
      <c r="H2003" s="98"/>
    </row>
    <row r="2004" spans="8:8" x14ac:dyDescent="0.25">
      <c r="H2004" s="98"/>
    </row>
    <row r="2005" spans="8:8" x14ac:dyDescent="0.25">
      <c r="H2005" s="98"/>
    </row>
    <row r="2006" spans="8:8" x14ac:dyDescent="0.25">
      <c r="H2006" s="98"/>
    </row>
    <row r="2007" spans="8:8" x14ac:dyDescent="0.25">
      <c r="H2007" s="98"/>
    </row>
    <row r="2008" spans="8:8" x14ac:dyDescent="0.25">
      <c r="H2008" s="98"/>
    </row>
    <row r="2009" spans="8:8" x14ac:dyDescent="0.25">
      <c r="H2009" s="98"/>
    </row>
    <row r="2010" spans="8:8" x14ac:dyDescent="0.25">
      <c r="H2010" s="98"/>
    </row>
    <row r="2011" spans="8:8" x14ac:dyDescent="0.25">
      <c r="H2011" s="98"/>
    </row>
    <row r="2012" spans="8:8" x14ac:dyDescent="0.25">
      <c r="H2012" s="98"/>
    </row>
    <row r="2013" spans="8:8" x14ac:dyDescent="0.25">
      <c r="H2013" s="98"/>
    </row>
    <row r="2014" spans="8:8" x14ac:dyDescent="0.25">
      <c r="H2014" s="98"/>
    </row>
    <row r="2015" spans="8:8" x14ac:dyDescent="0.25">
      <c r="H2015" s="98"/>
    </row>
    <row r="2016" spans="8:8" x14ac:dyDescent="0.25">
      <c r="H2016" s="98"/>
    </row>
    <row r="2017" spans="8:8" x14ac:dyDescent="0.25">
      <c r="H2017" s="98"/>
    </row>
    <row r="2018" spans="8:8" x14ac:dyDescent="0.25">
      <c r="H2018" s="98"/>
    </row>
    <row r="2019" spans="8:8" x14ac:dyDescent="0.25">
      <c r="H2019" s="98"/>
    </row>
    <row r="2020" spans="8:8" x14ac:dyDescent="0.25">
      <c r="H2020" s="98"/>
    </row>
    <row r="2021" spans="8:8" x14ac:dyDescent="0.25">
      <c r="H2021" s="98"/>
    </row>
    <row r="2022" spans="8:8" x14ac:dyDescent="0.25">
      <c r="H2022" s="98"/>
    </row>
    <row r="2023" spans="8:8" x14ac:dyDescent="0.25">
      <c r="H2023" s="98"/>
    </row>
    <row r="2024" spans="8:8" x14ac:dyDescent="0.25">
      <c r="H2024" s="98"/>
    </row>
    <row r="2025" spans="8:8" x14ac:dyDescent="0.25">
      <c r="H2025" s="98"/>
    </row>
    <row r="2026" spans="8:8" x14ac:dyDescent="0.25">
      <c r="H2026" s="98"/>
    </row>
    <row r="2027" spans="8:8" x14ac:dyDescent="0.25">
      <c r="H2027" s="98"/>
    </row>
    <row r="2028" spans="8:8" x14ac:dyDescent="0.25">
      <c r="H2028" s="98"/>
    </row>
    <row r="2029" spans="8:8" x14ac:dyDescent="0.25">
      <c r="H2029" s="98"/>
    </row>
    <row r="2030" spans="8:8" x14ac:dyDescent="0.25">
      <c r="H2030" s="98"/>
    </row>
    <row r="2031" spans="8:8" x14ac:dyDescent="0.25">
      <c r="H2031" s="98"/>
    </row>
    <row r="2032" spans="8:8" x14ac:dyDescent="0.25">
      <c r="H2032" s="98"/>
    </row>
    <row r="2033" spans="8:8" x14ac:dyDescent="0.25">
      <c r="H2033" s="98"/>
    </row>
    <row r="2034" spans="8:8" x14ac:dyDescent="0.25">
      <c r="H2034" s="98"/>
    </row>
    <row r="2035" spans="8:8" x14ac:dyDescent="0.25">
      <c r="H2035" s="98"/>
    </row>
    <row r="2036" spans="8:8" x14ac:dyDescent="0.25">
      <c r="H2036" s="98"/>
    </row>
    <row r="2037" spans="8:8" x14ac:dyDescent="0.25">
      <c r="H2037" s="98"/>
    </row>
    <row r="2038" spans="8:8" x14ac:dyDescent="0.25">
      <c r="H2038" s="98"/>
    </row>
    <row r="2039" spans="8:8" x14ac:dyDescent="0.25">
      <c r="H2039" s="98"/>
    </row>
    <row r="2040" spans="8:8" x14ac:dyDescent="0.25">
      <c r="H2040" s="98"/>
    </row>
    <row r="2041" spans="8:8" x14ac:dyDescent="0.25">
      <c r="H2041" s="98"/>
    </row>
    <row r="2042" spans="8:8" x14ac:dyDescent="0.25">
      <c r="H2042" s="98"/>
    </row>
    <row r="2043" spans="8:8" x14ac:dyDescent="0.25">
      <c r="H2043" s="98"/>
    </row>
    <row r="2044" spans="8:8" x14ac:dyDescent="0.25">
      <c r="H2044" s="98"/>
    </row>
    <row r="2045" spans="8:8" x14ac:dyDescent="0.25">
      <c r="H2045" s="98"/>
    </row>
    <row r="2046" spans="8:8" x14ac:dyDescent="0.25">
      <c r="H2046" s="98"/>
    </row>
    <row r="2047" spans="8:8" x14ac:dyDescent="0.25">
      <c r="H2047" s="98"/>
    </row>
    <row r="2048" spans="8:8" x14ac:dyDescent="0.25">
      <c r="H2048" s="98"/>
    </row>
    <row r="2049" spans="8:8" x14ac:dyDescent="0.25">
      <c r="H2049" s="98"/>
    </row>
    <row r="2050" spans="8:8" x14ac:dyDescent="0.25">
      <c r="H2050" s="98"/>
    </row>
    <row r="2051" spans="8:8" x14ac:dyDescent="0.25">
      <c r="H2051" s="98"/>
    </row>
    <row r="2052" spans="8:8" x14ac:dyDescent="0.25">
      <c r="H2052" s="98"/>
    </row>
    <row r="2053" spans="8:8" x14ac:dyDescent="0.25">
      <c r="H2053" s="98"/>
    </row>
    <row r="2054" spans="8:8" x14ac:dyDescent="0.25">
      <c r="H2054" s="98"/>
    </row>
    <row r="2055" spans="8:8" x14ac:dyDescent="0.25">
      <c r="H2055" s="98"/>
    </row>
    <row r="2056" spans="8:8" x14ac:dyDescent="0.25">
      <c r="H2056" s="98"/>
    </row>
    <row r="2057" spans="8:8" x14ac:dyDescent="0.25">
      <c r="H2057" s="98"/>
    </row>
    <row r="2058" spans="8:8" x14ac:dyDescent="0.25">
      <c r="H2058" s="98"/>
    </row>
    <row r="2059" spans="8:8" x14ac:dyDescent="0.25">
      <c r="H2059" s="98"/>
    </row>
    <row r="2060" spans="8:8" x14ac:dyDescent="0.25">
      <c r="H2060" s="98"/>
    </row>
    <row r="2061" spans="8:8" x14ac:dyDescent="0.25">
      <c r="H2061" s="98"/>
    </row>
    <row r="2062" spans="8:8" x14ac:dyDescent="0.25">
      <c r="H2062" s="98"/>
    </row>
    <row r="2063" spans="8:8" x14ac:dyDescent="0.25">
      <c r="H2063" s="98"/>
    </row>
    <row r="2064" spans="8:8" x14ac:dyDescent="0.25">
      <c r="H2064" s="98"/>
    </row>
    <row r="2065" spans="8:8" x14ac:dyDescent="0.25">
      <c r="H2065" s="98"/>
    </row>
    <row r="2066" spans="8:8" x14ac:dyDescent="0.25">
      <c r="H2066" s="98"/>
    </row>
    <row r="2067" spans="8:8" x14ac:dyDescent="0.25">
      <c r="H2067" s="98"/>
    </row>
    <row r="2068" spans="8:8" x14ac:dyDescent="0.25">
      <c r="H2068" s="98"/>
    </row>
    <row r="2069" spans="8:8" x14ac:dyDescent="0.25">
      <c r="H2069" s="98"/>
    </row>
    <row r="2070" spans="8:8" x14ac:dyDescent="0.25">
      <c r="H2070" s="98"/>
    </row>
    <row r="2071" spans="8:8" x14ac:dyDescent="0.25">
      <c r="H2071" s="98"/>
    </row>
    <row r="2072" spans="8:8" x14ac:dyDescent="0.25">
      <c r="H2072" s="98"/>
    </row>
    <row r="2073" spans="8:8" x14ac:dyDescent="0.25">
      <c r="H2073" s="98"/>
    </row>
    <row r="2074" spans="8:8" x14ac:dyDescent="0.25">
      <c r="H2074" s="98"/>
    </row>
    <row r="2075" spans="8:8" x14ac:dyDescent="0.25">
      <c r="H2075" s="98"/>
    </row>
    <row r="2076" spans="8:8" x14ac:dyDescent="0.25">
      <c r="H2076" s="98"/>
    </row>
    <row r="2077" spans="8:8" x14ac:dyDescent="0.25">
      <c r="H2077" s="98"/>
    </row>
    <row r="2078" spans="8:8" x14ac:dyDescent="0.25">
      <c r="H2078" s="98"/>
    </row>
    <row r="2079" spans="8:8" x14ac:dyDescent="0.25">
      <c r="H2079" s="98"/>
    </row>
    <row r="2080" spans="8:8" x14ac:dyDescent="0.25">
      <c r="H2080" s="98"/>
    </row>
    <row r="2081" spans="8:8" x14ac:dyDescent="0.25">
      <c r="H2081" s="98"/>
    </row>
    <row r="2082" spans="8:8" x14ac:dyDescent="0.25">
      <c r="H2082" s="98"/>
    </row>
    <row r="2083" spans="8:8" x14ac:dyDescent="0.25">
      <c r="H2083" s="98"/>
    </row>
    <row r="2084" spans="8:8" x14ac:dyDescent="0.25">
      <c r="H2084" s="98"/>
    </row>
    <row r="2085" spans="8:8" x14ac:dyDescent="0.25">
      <c r="H2085" s="98"/>
    </row>
    <row r="2086" spans="8:8" x14ac:dyDescent="0.25">
      <c r="H2086" s="98"/>
    </row>
    <row r="2087" spans="8:8" x14ac:dyDescent="0.25">
      <c r="H2087" s="98"/>
    </row>
    <row r="2088" spans="8:8" x14ac:dyDescent="0.25">
      <c r="H2088" s="98"/>
    </row>
    <row r="2089" spans="8:8" x14ac:dyDescent="0.25">
      <c r="H2089" s="98"/>
    </row>
    <row r="2090" spans="8:8" x14ac:dyDescent="0.25">
      <c r="H2090" s="98"/>
    </row>
    <row r="2091" spans="8:8" x14ac:dyDescent="0.25">
      <c r="H2091" s="98"/>
    </row>
    <row r="2092" spans="8:8" x14ac:dyDescent="0.25">
      <c r="H2092" s="98"/>
    </row>
    <row r="2093" spans="8:8" x14ac:dyDescent="0.25">
      <c r="H2093" s="98"/>
    </row>
    <row r="2094" spans="8:8" x14ac:dyDescent="0.25">
      <c r="H2094" s="98"/>
    </row>
    <row r="2095" spans="8:8" x14ac:dyDescent="0.25">
      <c r="H2095" s="98"/>
    </row>
    <row r="2096" spans="8:8" x14ac:dyDescent="0.25">
      <c r="H2096" s="98"/>
    </row>
    <row r="2097" spans="8:8" x14ac:dyDescent="0.25">
      <c r="H2097" s="98"/>
    </row>
    <row r="2098" spans="8:8" x14ac:dyDescent="0.25">
      <c r="H2098" s="98"/>
    </row>
    <row r="2099" spans="8:8" x14ac:dyDescent="0.25">
      <c r="H2099" s="98"/>
    </row>
    <row r="2100" spans="8:8" x14ac:dyDescent="0.25">
      <c r="H2100" s="98"/>
    </row>
    <row r="2101" spans="8:8" x14ac:dyDescent="0.25">
      <c r="H2101" s="98"/>
    </row>
    <row r="2102" spans="8:8" x14ac:dyDescent="0.25">
      <c r="H2102" s="98"/>
    </row>
    <row r="2103" spans="8:8" x14ac:dyDescent="0.25">
      <c r="H2103" s="98"/>
    </row>
    <row r="2104" spans="8:8" x14ac:dyDescent="0.25">
      <c r="H2104" s="98"/>
    </row>
    <row r="2105" spans="8:8" x14ac:dyDescent="0.25">
      <c r="H2105" s="98"/>
    </row>
    <row r="2106" spans="8:8" x14ac:dyDescent="0.25">
      <c r="H2106" s="98"/>
    </row>
    <row r="2107" spans="8:8" x14ac:dyDescent="0.25">
      <c r="H2107" s="98"/>
    </row>
    <row r="2108" spans="8:8" x14ac:dyDescent="0.25">
      <c r="H2108" s="98"/>
    </row>
    <row r="2109" spans="8:8" x14ac:dyDescent="0.25">
      <c r="H2109" s="98"/>
    </row>
    <row r="2110" spans="8:8" x14ac:dyDescent="0.25">
      <c r="H2110" s="98"/>
    </row>
    <row r="2111" spans="8:8" x14ac:dyDescent="0.25">
      <c r="H2111" s="98"/>
    </row>
    <row r="2112" spans="8:8" x14ac:dyDescent="0.25">
      <c r="H2112" s="98"/>
    </row>
    <row r="2113" spans="8:8" x14ac:dyDescent="0.25">
      <c r="H2113" s="98"/>
    </row>
    <row r="2114" spans="8:8" x14ac:dyDescent="0.25">
      <c r="H2114" s="98"/>
    </row>
    <row r="2115" spans="8:8" x14ac:dyDescent="0.25">
      <c r="H2115" s="98"/>
    </row>
    <row r="2116" spans="8:8" x14ac:dyDescent="0.25">
      <c r="H2116" s="98"/>
    </row>
    <row r="2117" spans="8:8" x14ac:dyDescent="0.25">
      <c r="H2117" s="98"/>
    </row>
    <row r="2118" spans="8:8" x14ac:dyDescent="0.25">
      <c r="H2118" s="98"/>
    </row>
    <row r="2119" spans="8:8" x14ac:dyDescent="0.25">
      <c r="H2119" s="98"/>
    </row>
    <row r="2120" spans="8:8" x14ac:dyDescent="0.25">
      <c r="H2120" s="98"/>
    </row>
    <row r="2121" spans="8:8" x14ac:dyDescent="0.25">
      <c r="H2121" s="98"/>
    </row>
    <row r="2122" spans="8:8" x14ac:dyDescent="0.25">
      <c r="H2122" s="98"/>
    </row>
    <row r="2123" spans="8:8" x14ac:dyDescent="0.25">
      <c r="H2123" s="98"/>
    </row>
    <row r="2124" spans="8:8" x14ac:dyDescent="0.25">
      <c r="H2124" s="98"/>
    </row>
    <row r="2125" spans="8:8" x14ac:dyDescent="0.25">
      <c r="H2125" s="98"/>
    </row>
    <row r="2126" spans="8:8" x14ac:dyDescent="0.25">
      <c r="H2126" s="98"/>
    </row>
    <row r="2127" spans="8:8" x14ac:dyDescent="0.25">
      <c r="H2127" s="98"/>
    </row>
    <row r="2128" spans="8:8" x14ac:dyDescent="0.25">
      <c r="H2128" s="98"/>
    </row>
    <row r="2129" spans="8:8" x14ac:dyDescent="0.25">
      <c r="H2129" s="98"/>
    </row>
    <row r="2130" spans="8:8" x14ac:dyDescent="0.25">
      <c r="H2130" s="98"/>
    </row>
    <row r="2131" spans="8:8" x14ac:dyDescent="0.25">
      <c r="H2131" s="98"/>
    </row>
    <row r="2132" spans="8:8" x14ac:dyDescent="0.25">
      <c r="H2132" s="98"/>
    </row>
    <row r="2133" spans="8:8" x14ac:dyDescent="0.25">
      <c r="H2133" s="98"/>
    </row>
    <row r="2134" spans="8:8" x14ac:dyDescent="0.25">
      <c r="H2134" s="98"/>
    </row>
    <row r="2135" spans="8:8" x14ac:dyDescent="0.25">
      <c r="H2135" s="98"/>
    </row>
    <row r="2136" spans="8:8" x14ac:dyDescent="0.25">
      <c r="H2136" s="98"/>
    </row>
    <row r="2137" spans="8:8" x14ac:dyDescent="0.25">
      <c r="H2137" s="98"/>
    </row>
    <row r="2138" spans="8:8" x14ac:dyDescent="0.25">
      <c r="H2138" s="98"/>
    </row>
    <row r="2139" spans="8:8" x14ac:dyDescent="0.25">
      <c r="H2139" s="98"/>
    </row>
    <row r="2140" spans="8:8" x14ac:dyDescent="0.25">
      <c r="H2140" s="98"/>
    </row>
    <row r="2141" spans="8:8" x14ac:dyDescent="0.25">
      <c r="H2141" s="98"/>
    </row>
    <row r="2142" spans="8:8" x14ac:dyDescent="0.25">
      <c r="H2142" s="98"/>
    </row>
    <row r="2143" spans="8:8" x14ac:dyDescent="0.25">
      <c r="H2143" s="98"/>
    </row>
    <row r="2144" spans="8:8" x14ac:dyDescent="0.25">
      <c r="H2144" s="98"/>
    </row>
    <row r="2145" spans="8:8" x14ac:dyDescent="0.25">
      <c r="H2145" s="98"/>
    </row>
    <row r="2146" spans="8:8" x14ac:dyDescent="0.25">
      <c r="H2146" s="98"/>
    </row>
    <row r="2147" spans="8:8" x14ac:dyDescent="0.25">
      <c r="H2147" s="98"/>
    </row>
    <row r="2148" spans="8:8" x14ac:dyDescent="0.25">
      <c r="H2148" s="98"/>
    </row>
    <row r="2149" spans="8:8" x14ac:dyDescent="0.25">
      <c r="H2149" s="98"/>
    </row>
    <row r="2150" spans="8:8" x14ac:dyDescent="0.25">
      <c r="H2150" s="98"/>
    </row>
    <row r="2151" spans="8:8" x14ac:dyDescent="0.25">
      <c r="H2151" s="98"/>
    </row>
    <row r="2152" spans="8:8" x14ac:dyDescent="0.25">
      <c r="H2152" s="98"/>
    </row>
    <row r="2153" spans="8:8" x14ac:dyDescent="0.25">
      <c r="H2153" s="98"/>
    </row>
    <row r="2154" spans="8:8" x14ac:dyDescent="0.25">
      <c r="H2154" s="98"/>
    </row>
    <row r="2155" spans="8:8" x14ac:dyDescent="0.25">
      <c r="H2155" s="98"/>
    </row>
    <row r="2156" spans="8:8" x14ac:dyDescent="0.25">
      <c r="H2156" s="98"/>
    </row>
    <row r="2157" spans="8:8" x14ac:dyDescent="0.25">
      <c r="H2157" s="98"/>
    </row>
    <row r="2158" spans="8:8" x14ac:dyDescent="0.25">
      <c r="H2158" s="98"/>
    </row>
    <row r="2159" spans="8:8" x14ac:dyDescent="0.25">
      <c r="H2159" s="98"/>
    </row>
    <row r="2160" spans="8:8" x14ac:dyDescent="0.25">
      <c r="H2160" s="98"/>
    </row>
    <row r="2161" spans="8:8" x14ac:dyDescent="0.25">
      <c r="H2161" s="98"/>
    </row>
    <row r="2162" spans="8:8" x14ac:dyDescent="0.25">
      <c r="H2162" s="98"/>
    </row>
    <row r="2163" spans="8:8" x14ac:dyDescent="0.25">
      <c r="H2163" s="98"/>
    </row>
    <row r="2164" spans="8:8" x14ac:dyDescent="0.25">
      <c r="H2164" s="98"/>
    </row>
    <row r="2165" spans="8:8" x14ac:dyDescent="0.25">
      <c r="H2165" s="98"/>
    </row>
    <row r="2166" spans="8:8" x14ac:dyDescent="0.25">
      <c r="H2166" s="98"/>
    </row>
    <row r="2167" spans="8:8" x14ac:dyDescent="0.25">
      <c r="H2167" s="98"/>
    </row>
    <row r="2168" spans="8:8" x14ac:dyDescent="0.25">
      <c r="H2168" s="98"/>
    </row>
    <row r="2169" spans="8:8" x14ac:dyDescent="0.25">
      <c r="H2169" s="98"/>
    </row>
    <row r="2170" spans="8:8" x14ac:dyDescent="0.25">
      <c r="H2170" s="98"/>
    </row>
    <row r="2171" spans="8:8" x14ac:dyDescent="0.25">
      <c r="H2171" s="98"/>
    </row>
    <row r="2172" spans="8:8" x14ac:dyDescent="0.25">
      <c r="H2172" s="98"/>
    </row>
    <row r="2173" spans="8:8" x14ac:dyDescent="0.25">
      <c r="H2173" s="98"/>
    </row>
    <row r="2174" spans="8:8" x14ac:dyDescent="0.25">
      <c r="H2174" s="98"/>
    </row>
    <row r="2175" spans="8:8" x14ac:dyDescent="0.25">
      <c r="H2175" s="98"/>
    </row>
    <row r="2176" spans="8:8" x14ac:dyDescent="0.25">
      <c r="H2176" s="98"/>
    </row>
    <row r="2177" spans="8:8" x14ac:dyDescent="0.25">
      <c r="H2177" s="98"/>
    </row>
    <row r="2178" spans="8:8" x14ac:dyDescent="0.25">
      <c r="H2178" s="98"/>
    </row>
    <row r="2179" spans="8:8" x14ac:dyDescent="0.25">
      <c r="H2179" s="98"/>
    </row>
    <row r="2180" spans="8:8" x14ac:dyDescent="0.25">
      <c r="H2180" s="98"/>
    </row>
    <row r="2181" spans="8:8" x14ac:dyDescent="0.25">
      <c r="H2181" s="98"/>
    </row>
    <row r="2182" spans="8:8" x14ac:dyDescent="0.25">
      <c r="H2182" s="98"/>
    </row>
    <row r="2183" spans="8:8" x14ac:dyDescent="0.25">
      <c r="H2183" s="98"/>
    </row>
    <row r="2184" spans="8:8" x14ac:dyDescent="0.25">
      <c r="H2184" s="98"/>
    </row>
    <row r="2185" spans="8:8" x14ac:dyDescent="0.25">
      <c r="H2185" s="98"/>
    </row>
    <row r="2186" spans="8:8" x14ac:dyDescent="0.25">
      <c r="H2186" s="98"/>
    </row>
    <row r="2187" spans="8:8" x14ac:dyDescent="0.25">
      <c r="H2187" s="98"/>
    </row>
    <row r="2188" spans="8:8" x14ac:dyDescent="0.25">
      <c r="H2188" s="98"/>
    </row>
    <row r="2189" spans="8:8" x14ac:dyDescent="0.25">
      <c r="H2189" s="98"/>
    </row>
    <row r="2190" spans="8:8" x14ac:dyDescent="0.25">
      <c r="H2190" s="98"/>
    </row>
    <row r="2191" spans="8:8" x14ac:dyDescent="0.25">
      <c r="H2191" s="98"/>
    </row>
    <row r="2192" spans="8:8" x14ac:dyDescent="0.25">
      <c r="H2192" s="98"/>
    </row>
    <row r="2193" spans="8:8" x14ac:dyDescent="0.25">
      <c r="H2193" s="98"/>
    </row>
    <row r="2194" spans="8:8" x14ac:dyDescent="0.25">
      <c r="H2194" s="98"/>
    </row>
    <row r="2195" spans="8:8" x14ac:dyDescent="0.25">
      <c r="H2195" s="98"/>
    </row>
    <row r="2196" spans="8:8" x14ac:dyDescent="0.25">
      <c r="H2196" s="98"/>
    </row>
    <row r="2197" spans="8:8" x14ac:dyDescent="0.25">
      <c r="H2197" s="98"/>
    </row>
    <row r="2198" spans="8:8" x14ac:dyDescent="0.25">
      <c r="H2198" s="98"/>
    </row>
    <row r="2199" spans="8:8" x14ac:dyDescent="0.25">
      <c r="H2199" s="98"/>
    </row>
    <row r="2200" spans="8:8" x14ac:dyDescent="0.25">
      <c r="H2200" s="98"/>
    </row>
    <row r="2201" spans="8:8" x14ac:dyDescent="0.25">
      <c r="H2201" s="98"/>
    </row>
    <row r="2202" spans="8:8" x14ac:dyDescent="0.25">
      <c r="H2202" s="98"/>
    </row>
    <row r="2203" spans="8:8" x14ac:dyDescent="0.25">
      <c r="H2203" s="98"/>
    </row>
    <row r="2204" spans="8:8" x14ac:dyDescent="0.25">
      <c r="H2204" s="98"/>
    </row>
    <row r="2205" spans="8:8" x14ac:dyDescent="0.25">
      <c r="H2205" s="98"/>
    </row>
    <row r="2206" spans="8:8" x14ac:dyDescent="0.25">
      <c r="H2206" s="98"/>
    </row>
    <row r="2207" spans="8:8" x14ac:dyDescent="0.25">
      <c r="H2207" s="98"/>
    </row>
    <row r="2208" spans="8:8" x14ac:dyDescent="0.25">
      <c r="H2208" s="98"/>
    </row>
    <row r="2209" spans="8:8" x14ac:dyDescent="0.25">
      <c r="H2209" s="98"/>
    </row>
    <row r="2210" spans="8:8" x14ac:dyDescent="0.25">
      <c r="H2210" s="98"/>
    </row>
    <row r="2211" spans="8:8" x14ac:dyDescent="0.25">
      <c r="H2211" s="98"/>
    </row>
    <row r="2212" spans="8:8" x14ac:dyDescent="0.25">
      <c r="H2212" s="98"/>
    </row>
    <row r="2213" spans="8:8" x14ac:dyDescent="0.25">
      <c r="H2213" s="98"/>
    </row>
    <row r="2214" spans="8:8" x14ac:dyDescent="0.25">
      <c r="H2214" s="98"/>
    </row>
    <row r="2215" spans="8:8" x14ac:dyDescent="0.25">
      <c r="H2215" s="98"/>
    </row>
    <row r="2216" spans="8:8" x14ac:dyDescent="0.25">
      <c r="H2216" s="98"/>
    </row>
    <row r="2217" spans="8:8" x14ac:dyDescent="0.25">
      <c r="H2217" s="98"/>
    </row>
    <row r="2218" spans="8:8" x14ac:dyDescent="0.25">
      <c r="H2218" s="98"/>
    </row>
    <row r="2219" spans="8:8" x14ac:dyDescent="0.25">
      <c r="H2219" s="98"/>
    </row>
    <row r="2220" spans="8:8" x14ac:dyDescent="0.25">
      <c r="H2220" s="98"/>
    </row>
    <row r="2221" spans="8:8" x14ac:dyDescent="0.25">
      <c r="H2221" s="98"/>
    </row>
    <row r="2222" spans="8:8" x14ac:dyDescent="0.25">
      <c r="H2222" s="98"/>
    </row>
    <row r="2223" spans="8:8" x14ac:dyDescent="0.25">
      <c r="H2223" s="98"/>
    </row>
    <row r="2224" spans="8:8" x14ac:dyDescent="0.25">
      <c r="H2224" s="98"/>
    </row>
    <row r="2225" spans="8:8" x14ac:dyDescent="0.25">
      <c r="H2225" s="98"/>
    </row>
    <row r="2226" spans="8:8" x14ac:dyDescent="0.25">
      <c r="H2226" s="98"/>
    </row>
    <row r="2227" spans="8:8" x14ac:dyDescent="0.25">
      <c r="H2227" s="98"/>
    </row>
    <row r="2228" spans="8:8" x14ac:dyDescent="0.25">
      <c r="H2228" s="98"/>
    </row>
    <row r="2229" spans="8:8" x14ac:dyDescent="0.25">
      <c r="H2229" s="98"/>
    </row>
    <row r="2230" spans="8:8" x14ac:dyDescent="0.25">
      <c r="H2230" s="98"/>
    </row>
    <row r="2231" spans="8:8" x14ac:dyDescent="0.25">
      <c r="H2231" s="98"/>
    </row>
    <row r="2232" spans="8:8" x14ac:dyDescent="0.25">
      <c r="H2232" s="98"/>
    </row>
    <row r="2233" spans="8:8" x14ac:dyDescent="0.25">
      <c r="H2233" s="98"/>
    </row>
    <row r="2234" spans="8:8" x14ac:dyDescent="0.25">
      <c r="H2234" s="98"/>
    </row>
    <row r="2235" spans="8:8" x14ac:dyDescent="0.25">
      <c r="H2235" s="98"/>
    </row>
    <row r="2236" spans="8:8" x14ac:dyDescent="0.25">
      <c r="H2236" s="98"/>
    </row>
    <row r="2237" spans="8:8" x14ac:dyDescent="0.25">
      <c r="H2237" s="98"/>
    </row>
    <row r="2238" spans="8:8" x14ac:dyDescent="0.25">
      <c r="H2238" s="98"/>
    </row>
    <row r="2239" spans="8:8" x14ac:dyDescent="0.25">
      <c r="H2239" s="98"/>
    </row>
    <row r="2240" spans="8:8" x14ac:dyDescent="0.25">
      <c r="H2240" s="98"/>
    </row>
    <row r="2241" spans="8:8" x14ac:dyDescent="0.25">
      <c r="H2241" s="98"/>
    </row>
    <row r="2242" spans="8:8" x14ac:dyDescent="0.25">
      <c r="H2242" s="98"/>
    </row>
    <row r="2243" spans="8:8" x14ac:dyDescent="0.25">
      <c r="H2243" s="98"/>
    </row>
    <row r="2244" spans="8:8" x14ac:dyDescent="0.25">
      <c r="H2244" s="98"/>
    </row>
    <row r="2245" spans="8:8" x14ac:dyDescent="0.25">
      <c r="H2245" s="98"/>
    </row>
    <row r="2246" spans="8:8" x14ac:dyDescent="0.25">
      <c r="H2246" s="98"/>
    </row>
    <row r="2247" spans="8:8" x14ac:dyDescent="0.25">
      <c r="H2247" s="98"/>
    </row>
    <row r="2248" spans="8:8" x14ac:dyDescent="0.25">
      <c r="H2248" s="98"/>
    </row>
    <row r="2249" spans="8:8" x14ac:dyDescent="0.25">
      <c r="H2249" s="98"/>
    </row>
    <row r="2250" spans="8:8" x14ac:dyDescent="0.25">
      <c r="H2250" s="98"/>
    </row>
    <row r="2251" spans="8:8" x14ac:dyDescent="0.25">
      <c r="H2251" s="98"/>
    </row>
    <row r="2252" spans="8:8" x14ac:dyDescent="0.25">
      <c r="H2252" s="98"/>
    </row>
    <row r="2253" spans="8:8" x14ac:dyDescent="0.25">
      <c r="H2253" s="98"/>
    </row>
    <row r="2254" spans="8:8" x14ac:dyDescent="0.25">
      <c r="H2254" s="98"/>
    </row>
    <row r="2255" spans="8:8" x14ac:dyDescent="0.25">
      <c r="H2255" s="98"/>
    </row>
    <row r="2256" spans="8:8" x14ac:dyDescent="0.25">
      <c r="H2256" s="98"/>
    </row>
    <row r="2257" spans="8:8" x14ac:dyDescent="0.25">
      <c r="H2257" s="98"/>
    </row>
    <row r="2258" spans="8:8" x14ac:dyDescent="0.25">
      <c r="H2258" s="98"/>
    </row>
    <row r="2259" spans="8:8" x14ac:dyDescent="0.25">
      <c r="H2259" s="98"/>
    </row>
    <row r="2260" spans="8:8" x14ac:dyDescent="0.25">
      <c r="H2260" s="98"/>
    </row>
    <row r="2261" spans="8:8" x14ac:dyDescent="0.25">
      <c r="H2261" s="98"/>
    </row>
    <row r="2262" spans="8:8" x14ac:dyDescent="0.25">
      <c r="H2262" s="98"/>
    </row>
    <row r="2263" spans="8:8" x14ac:dyDescent="0.25">
      <c r="H2263" s="98"/>
    </row>
    <row r="2264" spans="8:8" x14ac:dyDescent="0.25">
      <c r="H2264" s="98"/>
    </row>
    <row r="2265" spans="8:8" x14ac:dyDescent="0.25">
      <c r="H2265" s="98"/>
    </row>
    <row r="2266" spans="8:8" x14ac:dyDescent="0.25">
      <c r="H2266" s="98"/>
    </row>
    <row r="2267" spans="8:8" x14ac:dyDescent="0.25">
      <c r="H2267" s="98"/>
    </row>
    <row r="2268" spans="8:8" x14ac:dyDescent="0.25">
      <c r="H2268" s="98"/>
    </row>
    <row r="2269" spans="8:8" x14ac:dyDescent="0.25">
      <c r="H2269" s="98"/>
    </row>
    <row r="2270" spans="8:8" x14ac:dyDescent="0.25">
      <c r="H2270" s="98"/>
    </row>
    <row r="2271" spans="8:8" x14ac:dyDescent="0.25">
      <c r="H2271" s="98"/>
    </row>
    <row r="2272" spans="8:8" x14ac:dyDescent="0.25">
      <c r="H2272" s="98"/>
    </row>
    <row r="2273" spans="8:8" x14ac:dyDescent="0.25">
      <c r="H2273" s="98"/>
    </row>
    <row r="2274" spans="8:8" x14ac:dyDescent="0.25">
      <c r="H2274" s="98"/>
    </row>
    <row r="2275" spans="8:8" x14ac:dyDescent="0.25">
      <c r="H2275" s="98"/>
    </row>
    <row r="2276" spans="8:8" x14ac:dyDescent="0.25">
      <c r="H2276" s="98"/>
    </row>
    <row r="2277" spans="8:8" x14ac:dyDescent="0.25">
      <c r="H2277" s="98"/>
    </row>
    <row r="2278" spans="8:8" x14ac:dyDescent="0.25">
      <c r="H2278" s="98"/>
    </row>
    <row r="2279" spans="8:8" x14ac:dyDescent="0.25">
      <c r="H2279" s="98"/>
    </row>
    <row r="2280" spans="8:8" x14ac:dyDescent="0.25">
      <c r="H2280" s="98"/>
    </row>
    <row r="2281" spans="8:8" x14ac:dyDescent="0.25">
      <c r="H2281" s="98"/>
    </row>
    <row r="2282" spans="8:8" x14ac:dyDescent="0.25">
      <c r="H2282" s="98"/>
    </row>
    <row r="2283" spans="8:8" x14ac:dyDescent="0.25">
      <c r="H2283" s="98"/>
    </row>
    <row r="2284" spans="8:8" x14ac:dyDescent="0.25">
      <c r="H2284" s="98"/>
    </row>
    <row r="2285" spans="8:8" x14ac:dyDescent="0.25">
      <c r="H2285" s="98"/>
    </row>
    <row r="2286" spans="8:8" x14ac:dyDescent="0.25">
      <c r="H2286" s="98"/>
    </row>
    <row r="2287" spans="8:8" x14ac:dyDescent="0.25">
      <c r="H2287" s="98"/>
    </row>
    <row r="2288" spans="8:8" x14ac:dyDescent="0.25">
      <c r="H2288" s="98"/>
    </row>
    <row r="2289" spans="8:8" x14ac:dyDescent="0.25">
      <c r="H2289" s="98"/>
    </row>
    <row r="2290" spans="8:8" x14ac:dyDescent="0.25">
      <c r="H2290" s="98"/>
    </row>
    <row r="2291" spans="8:8" x14ac:dyDescent="0.25">
      <c r="H2291" s="98"/>
    </row>
    <row r="2292" spans="8:8" x14ac:dyDescent="0.25">
      <c r="H2292" s="98"/>
    </row>
    <row r="2293" spans="8:8" x14ac:dyDescent="0.25">
      <c r="H2293" s="98"/>
    </row>
    <row r="2294" spans="8:8" x14ac:dyDescent="0.25">
      <c r="H2294" s="98"/>
    </row>
    <row r="2295" spans="8:8" x14ac:dyDescent="0.25">
      <c r="H2295" s="98"/>
    </row>
    <row r="2296" spans="8:8" x14ac:dyDescent="0.25">
      <c r="H2296" s="98"/>
    </row>
    <row r="2297" spans="8:8" x14ac:dyDescent="0.25">
      <c r="H2297" s="98"/>
    </row>
    <row r="2298" spans="8:8" x14ac:dyDescent="0.25">
      <c r="H2298" s="98"/>
    </row>
    <row r="2299" spans="8:8" x14ac:dyDescent="0.25">
      <c r="H2299" s="98"/>
    </row>
    <row r="2300" spans="8:8" x14ac:dyDescent="0.25">
      <c r="H2300" s="98"/>
    </row>
    <row r="2301" spans="8:8" x14ac:dyDescent="0.25">
      <c r="H2301" s="98"/>
    </row>
    <row r="2302" spans="8:8" x14ac:dyDescent="0.25">
      <c r="H2302" s="98"/>
    </row>
    <row r="2303" spans="8:8" x14ac:dyDescent="0.25">
      <c r="H2303" s="98"/>
    </row>
    <row r="2304" spans="8:8" x14ac:dyDescent="0.25">
      <c r="H2304" s="98"/>
    </row>
    <row r="2305" spans="8:8" x14ac:dyDescent="0.25">
      <c r="H2305" s="98"/>
    </row>
    <row r="2306" spans="8:8" x14ac:dyDescent="0.25">
      <c r="H2306" s="98"/>
    </row>
    <row r="2307" spans="8:8" x14ac:dyDescent="0.25">
      <c r="H2307" s="98"/>
    </row>
    <row r="2308" spans="8:8" x14ac:dyDescent="0.25">
      <c r="H2308" s="98"/>
    </row>
    <row r="2309" spans="8:8" x14ac:dyDescent="0.25">
      <c r="H2309" s="98"/>
    </row>
    <row r="2310" spans="8:8" x14ac:dyDescent="0.25">
      <c r="H2310" s="98"/>
    </row>
    <row r="2311" spans="8:8" x14ac:dyDescent="0.25">
      <c r="H2311" s="98"/>
    </row>
    <row r="2312" spans="8:8" x14ac:dyDescent="0.25">
      <c r="H2312" s="98"/>
    </row>
    <row r="2313" spans="8:8" x14ac:dyDescent="0.25">
      <c r="H2313" s="98"/>
    </row>
    <row r="2314" spans="8:8" x14ac:dyDescent="0.25">
      <c r="H2314" s="98"/>
    </row>
    <row r="2315" spans="8:8" x14ac:dyDescent="0.25">
      <c r="H2315" s="98"/>
    </row>
    <row r="2316" spans="8:8" x14ac:dyDescent="0.25">
      <c r="H2316" s="98"/>
    </row>
    <row r="2317" spans="8:8" x14ac:dyDescent="0.25">
      <c r="H2317" s="98"/>
    </row>
    <row r="2318" spans="8:8" x14ac:dyDescent="0.25">
      <c r="H2318" s="98"/>
    </row>
    <row r="2319" spans="8:8" x14ac:dyDescent="0.25">
      <c r="H2319" s="98"/>
    </row>
    <row r="2320" spans="8:8" x14ac:dyDescent="0.25">
      <c r="H2320" s="98"/>
    </row>
    <row r="2321" spans="8:8" x14ac:dyDescent="0.25">
      <c r="H2321" s="98"/>
    </row>
    <row r="2322" spans="8:8" x14ac:dyDescent="0.25">
      <c r="H2322" s="98"/>
    </row>
    <row r="2323" spans="8:8" x14ac:dyDescent="0.25">
      <c r="H2323" s="98"/>
    </row>
    <row r="2324" spans="8:8" x14ac:dyDescent="0.25">
      <c r="H2324" s="98"/>
    </row>
    <row r="2325" spans="8:8" x14ac:dyDescent="0.25">
      <c r="H2325" s="98"/>
    </row>
    <row r="2326" spans="8:8" x14ac:dyDescent="0.25">
      <c r="H2326" s="98"/>
    </row>
    <row r="2327" spans="8:8" x14ac:dyDescent="0.25">
      <c r="H2327" s="98"/>
    </row>
    <row r="2328" spans="8:8" x14ac:dyDescent="0.25">
      <c r="H2328" s="98"/>
    </row>
    <row r="2329" spans="8:8" x14ac:dyDescent="0.25">
      <c r="H2329" s="98"/>
    </row>
    <row r="2330" spans="8:8" x14ac:dyDescent="0.25">
      <c r="H2330" s="98"/>
    </row>
    <row r="2331" spans="8:8" x14ac:dyDescent="0.25">
      <c r="H2331" s="98"/>
    </row>
    <row r="2332" spans="8:8" x14ac:dyDescent="0.25">
      <c r="H2332" s="98"/>
    </row>
    <row r="2333" spans="8:8" x14ac:dyDescent="0.25">
      <c r="H2333" s="98"/>
    </row>
    <row r="2334" spans="8:8" x14ac:dyDescent="0.25">
      <c r="H2334" s="98"/>
    </row>
    <row r="2335" spans="8:8" x14ac:dyDescent="0.25">
      <c r="H2335" s="98"/>
    </row>
    <row r="2336" spans="8:8" x14ac:dyDescent="0.25">
      <c r="H2336" s="98"/>
    </row>
    <row r="2337" spans="8:8" x14ac:dyDescent="0.25">
      <c r="H2337" s="98"/>
    </row>
    <row r="2338" spans="8:8" x14ac:dyDescent="0.25">
      <c r="H2338" s="98"/>
    </row>
    <row r="2339" spans="8:8" x14ac:dyDescent="0.25">
      <c r="H2339" s="98"/>
    </row>
    <row r="2340" spans="8:8" x14ac:dyDescent="0.25">
      <c r="H2340" s="98"/>
    </row>
    <row r="2341" spans="8:8" x14ac:dyDescent="0.25">
      <c r="H2341" s="98"/>
    </row>
    <row r="2342" spans="8:8" x14ac:dyDescent="0.25">
      <c r="H2342" s="98"/>
    </row>
    <row r="2343" spans="8:8" x14ac:dyDescent="0.25">
      <c r="H2343" s="98"/>
    </row>
    <row r="2344" spans="8:8" x14ac:dyDescent="0.25">
      <c r="H2344" s="98"/>
    </row>
    <row r="2345" spans="8:8" x14ac:dyDescent="0.25">
      <c r="H2345" s="98"/>
    </row>
    <row r="2346" spans="8:8" x14ac:dyDescent="0.25">
      <c r="H2346" s="98"/>
    </row>
    <row r="2347" spans="8:8" x14ac:dyDescent="0.25">
      <c r="H2347" s="98"/>
    </row>
    <row r="2348" spans="8:8" x14ac:dyDescent="0.25">
      <c r="H2348" s="98"/>
    </row>
    <row r="2349" spans="8:8" x14ac:dyDescent="0.25">
      <c r="H2349" s="98"/>
    </row>
    <row r="2350" spans="8:8" x14ac:dyDescent="0.25">
      <c r="H2350" s="98"/>
    </row>
    <row r="2351" spans="8:8" x14ac:dyDescent="0.25">
      <c r="H2351" s="98"/>
    </row>
    <row r="2352" spans="8:8" x14ac:dyDescent="0.25">
      <c r="H2352" s="98"/>
    </row>
    <row r="2353" spans="8:8" x14ac:dyDescent="0.25">
      <c r="H2353" s="98"/>
    </row>
    <row r="2354" spans="8:8" x14ac:dyDescent="0.25">
      <c r="H2354" s="98"/>
    </row>
    <row r="2355" spans="8:8" x14ac:dyDescent="0.25">
      <c r="H2355" s="98"/>
    </row>
    <row r="2356" spans="8:8" x14ac:dyDescent="0.25">
      <c r="H2356" s="98"/>
    </row>
    <row r="2357" spans="8:8" x14ac:dyDescent="0.25">
      <c r="H2357" s="98"/>
    </row>
    <row r="2358" spans="8:8" x14ac:dyDescent="0.25">
      <c r="H2358" s="98"/>
    </row>
    <row r="2359" spans="8:8" x14ac:dyDescent="0.25">
      <c r="H2359" s="98"/>
    </row>
    <row r="2360" spans="8:8" x14ac:dyDescent="0.25">
      <c r="H2360" s="98"/>
    </row>
    <row r="2361" spans="8:8" x14ac:dyDescent="0.25">
      <c r="H2361" s="98"/>
    </row>
    <row r="2362" spans="8:8" x14ac:dyDescent="0.25">
      <c r="H2362" s="98"/>
    </row>
    <row r="2363" spans="8:8" x14ac:dyDescent="0.25">
      <c r="H2363" s="98"/>
    </row>
    <row r="2364" spans="8:8" x14ac:dyDescent="0.25">
      <c r="H2364" s="98"/>
    </row>
    <row r="2365" spans="8:8" x14ac:dyDescent="0.25">
      <c r="H2365" s="98"/>
    </row>
    <row r="2366" spans="8:8" x14ac:dyDescent="0.25">
      <c r="H2366" s="98"/>
    </row>
    <row r="2367" spans="8:8" x14ac:dyDescent="0.25">
      <c r="H2367" s="98"/>
    </row>
    <row r="2368" spans="8:8" x14ac:dyDescent="0.25">
      <c r="H2368" s="98"/>
    </row>
    <row r="2369" spans="8:8" x14ac:dyDescent="0.25">
      <c r="H2369" s="98"/>
    </row>
    <row r="2370" spans="8:8" x14ac:dyDescent="0.25">
      <c r="H2370" s="98"/>
    </row>
    <row r="2371" spans="8:8" x14ac:dyDescent="0.25">
      <c r="H2371" s="98"/>
    </row>
    <row r="2372" spans="8:8" x14ac:dyDescent="0.25">
      <c r="H2372" s="98"/>
    </row>
    <row r="2373" spans="8:8" x14ac:dyDescent="0.25">
      <c r="H2373" s="98"/>
    </row>
    <row r="2374" spans="8:8" x14ac:dyDescent="0.25">
      <c r="H2374" s="98"/>
    </row>
    <row r="2375" spans="8:8" x14ac:dyDescent="0.25">
      <c r="H2375" s="98"/>
    </row>
    <row r="2376" spans="8:8" x14ac:dyDescent="0.25">
      <c r="H2376" s="98"/>
    </row>
    <row r="2377" spans="8:8" x14ac:dyDescent="0.25">
      <c r="H2377" s="98"/>
    </row>
    <row r="2378" spans="8:8" x14ac:dyDescent="0.25">
      <c r="H2378" s="98"/>
    </row>
    <row r="2379" spans="8:8" x14ac:dyDescent="0.25">
      <c r="H2379" s="98"/>
    </row>
    <row r="2380" spans="8:8" x14ac:dyDescent="0.25">
      <c r="H2380" s="98"/>
    </row>
    <row r="2381" spans="8:8" x14ac:dyDescent="0.25">
      <c r="H2381" s="98"/>
    </row>
    <row r="2382" spans="8:8" x14ac:dyDescent="0.25">
      <c r="H2382" s="98"/>
    </row>
    <row r="2383" spans="8:8" x14ac:dyDescent="0.25">
      <c r="H2383" s="98"/>
    </row>
    <row r="2384" spans="8:8" x14ac:dyDescent="0.25">
      <c r="H2384" s="98"/>
    </row>
    <row r="2385" spans="8:8" x14ac:dyDescent="0.25">
      <c r="H2385" s="98"/>
    </row>
    <row r="2386" spans="8:8" x14ac:dyDescent="0.25">
      <c r="H2386" s="98"/>
    </row>
    <row r="2387" spans="8:8" x14ac:dyDescent="0.25">
      <c r="H2387" s="98"/>
    </row>
    <row r="2388" spans="8:8" x14ac:dyDescent="0.25">
      <c r="H2388" s="98"/>
    </row>
    <row r="2389" spans="8:8" x14ac:dyDescent="0.25">
      <c r="H2389" s="98"/>
    </row>
    <row r="2390" spans="8:8" x14ac:dyDescent="0.25">
      <c r="H2390" s="98"/>
    </row>
    <row r="2391" spans="8:8" x14ac:dyDescent="0.25">
      <c r="H2391" s="98"/>
    </row>
    <row r="2392" spans="8:8" x14ac:dyDescent="0.25">
      <c r="H2392" s="98"/>
    </row>
    <row r="2393" spans="8:8" x14ac:dyDescent="0.25">
      <c r="H2393" s="98"/>
    </row>
    <row r="2394" spans="8:8" x14ac:dyDescent="0.25">
      <c r="H2394" s="98"/>
    </row>
    <row r="2395" spans="8:8" x14ac:dyDescent="0.25">
      <c r="H2395" s="98"/>
    </row>
    <row r="2396" spans="8:8" x14ac:dyDescent="0.25">
      <c r="H2396" s="98"/>
    </row>
    <row r="2397" spans="8:8" x14ac:dyDescent="0.25">
      <c r="H2397" s="98"/>
    </row>
    <row r="2398" spans="8:8" x14ac:dyDescent="0.25">
      <c r="H2398" s="98"/>
    </row>
    <row r="2399" spans="8:8" x14ac:dyDescent="0.25">
      <c r="H2399" s="98"/>
    </row>
    <row r="2400" spans="8:8" x14ac:dyDescent="0.25">
      <c r="H2400" s="98"/>
    </row>
    <row r="2401" spans="8:8" x14ac:dyDescent="0.25">
      <c r="H2401" s="98"/>
    </row>
    <row r="2402" spans="8:8" x14ac:dyDescent="0.25">
      <c r="H2402" s="98"/>
    </row>
    <row r="2403" spans="8:8" x14ac:dyDescent="0.25">
      <c r="H2403" s="98"/>
    </row>
    <row r="2404" spans="8:8" x14ac:dyDescent="0.25">
      <c r="H2404" s="98"/>
    </row>
    <row r="2405" spans="8:8" x14ac:dyDescent="0.25">
      <c r="H2405" s="98"/>
    </row>
    <row r="2406" spans="8:8" x14ac:dyDescent="0.25">
      <c r="H2406" s="98"/>
    </row>
    <row r="2407" spans="8:8" x14ac:dyDescent="0.25">
      <c r="H2407" s="98"/>
    </row>
    <row r="2408" spans="8:8" x14ac:dyDescent="0.25">
      <c r="H2408" s="98"/>
    </row>
    <row r="2409" spans="8:8" x14ac:dyDescent="0.25">
      <c r="H2409" s="98"/>
    </row>
    <row r="2410" spans="8:8" x14ac:dyDescent="0.25">
      <c r="H2410" s="98"/>
    </row>
    <row r="2411" spans="8:8" x14ac:dyDescent="0.25">
      <c r="H2411" s="98"/>
    </row>
    <row r="2412" spans="8:8" x14ac:dyDescent="0.25">
      <c r="H2412" s="98"/>
    </row>
    <row r="2413" spans="8:8" x14ac:dyDescent="0.25">
      <c r="H2413" s="98"/>
    </row>
    <row r="2414" spans="8:8" x14ac:dyDescent="0.25">
      <c r="H2414" s="98"/>
    </row>
    <row r="2415" spans="8:8" x14ac:dyDescent="0.25">
      <c r="H2415" s="98"/>
    </row>
    <row r="2416" spans="8:8" x14ac:dyDescent="0.25">
      <c r="H2416" s="98"/>
    </row>
    <row r="2417" spans="8:8" x14ac:dyDescent="0.25">
      <c r="H2417" s="98"/>
    </row>
    <row r="2418" spans="8:8" x14ac:dyDescent="0.25">
      <c r="H2418" s="98"/>
    </row>
    <row r="2419" spans="8:8" x14ac:dyDescent="0.25">
      <c r="H2419" s="98"/>
    </row>
    <row r="2420" spans="8:8" x14ac:dyDescent="0.25">
      <c r="H2420" s="98"/>
    </row>
    <row r="2421" spans="8:8" x14ac:dyDescent="0.25">
      <c r="H2421" s="98"/>
    </row>
    <row r="2422" spans="8:8" x14ac:dyDescent="0.25">
      <c r="H2422" s="98"/>
    </row>
    <row r="2423" spans="8:8" x14ac:dyDescent="0.25">
      <c r="H2423" s="98"/>
    </row>
    <row r="2424" spans="8:8" x14ac:dyDescent="0.25">
      <c r="H2424" s="98"/>
    </row>
    <row r="2425" spans="8:8" x14ac:dyDescent="0.25">
      <c r="H2425" s="98"/>
    </row>
    <row r="2426" spans="8:8" x14ac:dyDescent="0.25">
      <c r="H2426" s="98"/>
    </row>
    <row r="2427" spans="8:8" x14ac:dyDescent="0.25">
      <c r="H2427" s="98"/>
    </row>
    <row r="2428" spans="8:8" x14ac:dyDescent="0.25">
      <c r="H2428" s="98"/>
    </row>
    <row r="2429" spans="8:8" x14ac:dyDescent="0.25">
      <c r="H2429" s="98"/>
    </row>
    <row r="2430" spans="8:8" x14ac:dyDescent="0.25">
      <c r="H2430" s="98"/>
    </row>
    <row r="2431" spans="8:8" x14ac:dyDescent="0.25">
      <c r="H2431" s="98"/>
    </row>
    <row r="2432" spans="8:8" x14ac:dyDescent="0.25">
      <c r="H2432" s="98"/>
    </row>
    <row r="2433" spans="8:8" x14ac:dyDescent="0.25">
      <c r="H2433" s="98"/>
    </row>
    <row r="2434" spans="8:8" x14ac:dyDescent="0.25">
      <c r="H2434" s="98"/>
    </row>
    <row r="2435" spans="8:8" x14ac:dyDescent="0.25">
      <c r="H2435" s="98"/>
    </row>
    <row r="2436" spans="8:8" x14ac:dyDescent="0.25">
      <c r="H2436" s="98"/>
    </row>
    <row r="2437" spans="8:8" x14ac:dyDescent="0.25">
      <c r="H2437" s="98"/>
    </row>
    <row r="2438" spans="8:8" x14ac:dyDescent="0.25">
      <c r="H2438" s="98"/>
    </row>
    <row r="2439" spans="8:8" x14ac:dyDescent="0.25">
      <c r="H2439" s="98"/>
    </row>
    <row r="2440" spans="8:8" x14ac:dyDescent="0.25">
      <c r="H2440" s="98"/>
    </row>
    <row r="2441" spans="8:8" x14ac:dyDescent="0.25">
      <c r="H2441" s="98"/>
    </row>
    <row r="2442" spans="8:8" x14ac:dyDescent="0.25">
      <c r="H2442" s="98"/>
    </row>
    <row r="2443" spans="8:8" x14ac:dyDescent="0.25">
      <c r="H2443" s="98"/>
    </row>
    <row r="2444" spans="8:8" x14ac:dyDescent="0.25">
      <c r="H2444" s="98"/>
    </row>
    <row r="2445" spans="8:8" x14ac:dyDescent="0.25">
      <c r="H2445" s="98"/>
    </row>
    <row r="2446" spans="8:8" x14ac:dyDescent="0.25">
      <c r="H2446" s="98"/>
    </row>
    <row r="2447" spans="8:8" x14ac:dyDescent="0.25">
      <c r="H2447" s="98"/>
    </row>
    <row r="2448" spans="8:8" x14ac:dyDescent="0.25">
      <c r="H2448" s="98"/>
    </row>
    <row r="2449" spans="8:8" x14ac:dyDescent="0.25">
      <c r="H2449" s="98"/>
    </row>
    <row r="2450" spans="8:8" x14ac:dyDescent="0.25">
      <c r="H2450" s="98"/>
    </row>
    <row r="2451" spans="8:8" x14ac:dyDescent="0.25">
      <c r="H2451" s="98"/>
    </row>
    <row r="2452" spans="8:8" x14ac:dyDescent="0.25">
      <c r="H2452" s="98"/>
    </row>
    <row r="2453" spans="8:8" x14ac:dyDescent="0.25">
      <c r="H2453" s="98"/>
    </row>
    <row r="2454" spans="8:8" x14ac:dyDescent="0.25">
      <c r="H2454" s="98"/>
    </row>
    <row r="2455" spans="8:8" x14ac:dyDescent="0.25">
      <c r="H2455" s="98"/>
    </row>
    <row r="2456" spans="8:8" x14ac:dyDescent="0.25">
      <c r="H2456" s="98"/>
    </row>
    <row r="2457" spans="8:8" x14ac:dyDescent="0.25">
      <c r="H2457" s="98"/>
    </row>
    <row r="2458" spans="8:8" x14ac:dyDescent="0.25">
      <c r="H2458" s="98"/>
    </row>
    <row r="2459" spans="8:8" x14ac:dyDescent="0.25">
      <c r="H2459" s="98"/>
    </row>
    <row r="2460" spans="8:8" x14ac:dyDescent="0.25">
      <c r="H2460" s="98"/>
    </row>
    <row r="2461" spans="8:8" x14ac:dyDescent="0.25">
      <c r="H2461" s="98"/>
    </row>
    <row r="2462" spans="8:8" x14ac:dyDescent="0.25">
      <c r="H2462" s="98"/>
    </row>
    <row r="2463" spans="8:8" x14ac:dyDescent="0.25">
      <c r="H2463" s="98"/>
    </row>
    <row r="2464" spans="8:8" x14ac:dyDescent="0.25">
      <c r="H2464" s="98"/>
    </row>
    <row r="2465" spans="8:8" x14ac:dyDescent="0.25">
      <c r="H2465" s="98"/>
    </row>
    <row r="2466" spans="8:8" x14ac:dyDescent="0.25">
      <c r="H2466" s="98"/>
    </row>
    <row r="2467" spans="8:8" x14ac:dyDescent="0.25">
      <c r="H2467" s="98"/>
    </row>
    <row r="2468" spans="8:8" x14ac:dyDescent="0.25">
      <c r="H2468" s="98"/>
    </row>
    <row r="2469" spans="8:8" x14ac:dyDescent="0.25">
      <c r="H2469" s="98"/>
    </row>
    <row r="2470" spans="8:8" x14ac:dyDescent="0.25">
      <c r="H2470" s="98"/>
    </row>
    <row r="2471" spans="8:8" x14ac:dyDescent="0.25">
      <c r="H2471" s="98"/>
    </row>
    <row r="2472" spans="8:8" x14ac:dyDescent="0.25">
      <c r="H2472" s="98"/>
    </row>
    <row r="2473" spans="8:8" x14ac:dyDescent="0.25">
      <c r="H2473" s="98"/>
    </row>
    <row r="2474" spans="8:8" x14ac:dyDescent="0.25">
      <c r="H2474" s="98"/>
    </row>
    <row r="2475" spans="8:8" x14ac:dyDescent="0.25">
      <c r="H2475" s="98"/>
    </row>
    <row r="2476" spans="8:8" x14ac:dyDescent="0.25">
      <c r="H2476" s="98"/>
    </row>
    <row r="2477" spans="8:8" x14ac:dyDescent="0.25">
      <c r="H2477" s="98"/>
    </row>
    <row r="2478" spans="8:8" x14ac:dyDescent="0.25">
      <c r="H2478" s="98"/>
    </row>
    <row r="2479" spans="8:8" x14ac:dyDescent="0.25">
      <c r="H2479" s="98"/>
    </row>
    <row r="2480" spans="8:8" x14ac:dyDescent="0.25">
      <c r="H2480" s="98"/>
    </row>
    <row r="2481" spans="8:8" x14ac:dyDescent="0.25">
      <c r="H2481" s="98"/>
    </row>
    <row r="2482" spans="8:8" x14ac:dyDescent="0.25">
      <c r="H2482" s="98"/>
    </row>
    <row r="2483" spans="8:8" x14ac:dyDescent="0.25">
      <c r="H2483" s="98"/>
    </row>
    <row r="2484" spans="8:8" x14ac:dyDescent="0.25">
      <c r="H2484" s="98"/>
    </row>
    <row r="2485" spans="8:8" x14ac:dyDescent="0.25">
      <c r="H2485" s="98"/>
    </row>
    <row r="2486" spans="8:8" x14ac:dyDescent="0.25">
      <c r="H2486" s="98"/>
    </row>
    <row r="2487" spans="8:8" x14ac:dyDescent="0.25">
      <c r="H2487" s="98"/>
    </row>
    <row r="2488" spans="8:8" x14ac:dyDescent="0.25">
      <c r="H2488" s="98"/>
    </row>
    <row r="2489" spans="8:8" x14ac:dyDescent="0.25">
      <c r="H2489" s="98"/>
    </row>
    <row r="2490" spans="8:8" x14ac:dyDescent="0.25">
      <c r="H2490" s="98"/>
    </row>
    <row r="2491" spans="8:8" x14ac:dyDescent="0.25">
      <c r="H2491" s="98"/>
    </row>
    <row r="2492" spans="8:8" x14ac:dyDescent="0.25">
      <c r="H2492" s="98"/>
    </row>
    <row r="2493" spans="8:8" x14ac:dyDescent="0.25">
      <c r="H2493" s="98"/>
    </row>
    <row r="2494" spans="8:8" x14ac:dyDescent="0.25">
      <c r="H2494" s="98"/>
    </row>
    <row r="2495" spans="8:8" x14ac:dyDescent="0.25">
      <c r="H2495" s="98"/>
    </row>
    <row r="2496" spans="8:8" x14ac:dyDescent="0.25">
      <c r="H2496" s="98"/>
    </row>
    <row r="2497" spans="8:8" x14ac:dyDescent="0.25">
      <c r="H2497" s="98"/>
    </row>
    <row r="2498" spans="8:8" x14ac:dyDescent="0.25">
      <c r="H2498" s="98"/>
    </row>
    <row r="2499" spans="8:8" x14ac:dyDescent="0.25">
      <c r="H2499" s="98"/>
    </row>
    <row r="2500" spans="8:8" x14ac:dyDescent="0.25">
      <c r="H2500" s="98"/>
    </row>
    <row r="2501" spans="8:8" x14ac:dyDescent="0.25">
      <c r="H2501" s="98"/>
    </row>
    <row r="2502" spans="8:8" x14ac:dyDescent="0.25">
      <c r="H2502" s="98"/>
    </row>
    <row r="2503" spans="8:8" x14ac:dyDescent="0.25">
      <c r="H2503" s="98"/>
    </row>
    <row r="2504" spans="8:8" x14ac:dyDescent="0.25">
      <c r="H2504" s="98"/>
    </row>
    <row r="2505" spans="8:8" x14ac:dyDescent="0.25">
      <c r="H2505" s="98"/>
    </row>
    <row r="2506" spans="8:8" x14ac:dyDescent="0.25">
      <c r="H2506" s="98"/>
    </row>
    <row r="2507" spans="8:8" x14ac:dyDescent="0.25">
      <c r="H2507" s="98"/>
    </row>
    <row r="2508" spans="8:8" x14ac:dyDescent="0.25">
      <c r="H2508" s="98"/>
    </row>
    <row r="2509" spans="8:8" x14ac:dyDescent="0.25">
      <c r="H2509" s="98"/>
    </row>
    <row r="2510" spans="8:8" x14ac:dyDescent="0.25">
      <c r="H2510" s="98"/>
    </row>
    <row r="2511" spans="8:8" x14ac:dyDescent="0.25">
      <c r="H2511" s="98"/>
    </row>
    <row r="2512" spans="8:8" x14ac:dyDescent="0.25">
      <c r="H2512" s="98"/>
    </row>
    <row r="2513" spans="8:8" x14ac:dyDescent="0.25">
      <c r="H2513" s="98"/>
    </row>
    <row r="2514" spans="8:8" x14ac:dyDescent="0.25">
      <c r="H2514" s="98"/>
    </row>
    <row r="2515" spans="8:8" x14ac:dyDescent="0.25">
      <c r="H2515" s="98"/>
    </row>
    <row r="2516" spans="8:8" x14ac:dyDescent="0.25">
      <c r="H2516" s="98"/>
    </row>
    <row r="2517" spans="8:8" x14ac:dyDescent="0.25">
      <c r="H2517" s="98"/>
    </row>
    <row r="2518" spans="8:8" x14ac:dyDescent="0.25">
      <c r="H2518" s="98"/>
    </row>
    <row r="2519" spans="8:8" x14ac:dyDescent="0.25">
      <c r="H2519" s="98"/>
    </row>
    <row r="2520" spans="8:8" x14ac:dyDescent="0.25">
      <c r="H2520" s="98"/>
    </row>
    <row r="2521" spans="8:8" x14ac:dyDescent="0.25">
      <c r="H2521" s="98"/>
    </row>
    <row r="2522" spans="8:8" x14ac:dyDescent="0.25">
      <c r="H2522" s="98"/>
    </row>
    <row r="2523" spans="8:8" x14ac:dyDescent="0.25">
      <c r="H2523" s="98"/>
    </row>
    <row r="2524" spans="8:8" x14ac:dyDescent="0.25">
      <c r="H2524" s="98"/>
    </row>
    <row r="2525" spans="8:8" x14ac:dyDescent="0.25">
      <c r="H2525" s="98"/>
    </row>
    <row r="2526" spans="8:8" x14ac:dyDescent="0.25">
      <c r="H2526" s="98"/>
    </row>
    <row r="2527" spans="8:8" x14ac:dyDescent="0.25">
      <c r="H2527" s="98"/>
    </row>
    <row r="2528" spans="8:8" x14ac:dyDescent="0.25">
      <c r="H2528" s="98"/>
    </row>
    <row r="2529" spans="8:8" x14ac:dyDescent="0.25">
      <c r="H2529" s="98"/>
    </row>
    <row r="2530" spans="8:8" x14ac:dyDescent="0.25">
      <c r="H2530" s="98"/>
    </row>
    <row r="2531" spans="8:8" x14ac:dyDescent="0.25">
      <c r="H2531" s="98"/>
    </row>
    <row r="2532" spans="8:8" x14ac:dyDescent="0.25">
      <c r="H2532" s="98"/>
    </row>
    <row r="2533" spans="8:8" x14ac:dyDescent="0.25">
      <c r="H2533" s="98"/>
    </row>
    <row r="2534" spans="8:8" x14ac:dyDescent="0.25">
      <c r="H2534" s="98"/>
    </row>
    <row r="2535" spans="8:8" x14ac:dyDescent="0.25">
      <c r="H2535" s="98"/>
    </row>
    <row r="2536" spans="8:8" x14ac:dyDescent="0.25">
      <c r="H2536" s="98"/>
    </row>
    <row r="2537" spans="8:8" x14ac:dyDescent="0.25">
      <c r="H2537" s="98"/>
    </row>
    <row r="2538" spans="8:8" x14ac:dyDescent="0.25">
      <c r="H2538" s="98"/>
    </row>
    <row r="2539" spans="8:8" x14ac:dyDescent="0.25">
      <c r="H2539" s="98"/>
    </row>
    <row r="2540" spans="8:8" x14ac:dyDescent="0.25">
      <c r="H2540" s="98"/>
    </row>
    <row r="2541" spans="8:8" x14ac:dyDescent="0.25">
      <c r="H2541" s="98"/>
    </row>
    <row r="2542" spans="8:8" x14ac:dyDescent="0.25">
      <c r="H2542" s="98"/>
    </row>
    <row r="2543" spans="8:8" x14ac:dyDescent="0.25">
      <c r="H2543" s="98"/>
    </row>
    <row r="2544" spans="8:8" x14ac:dyDescent="0.25">
      <c r="H2544" s="98"/>
    </row>
    <row r="2545" spans="8:8" x14ac:dyDescent="0.25">
      <c r="H2545" s="98"/>
    </row>
    <row r="2546" spans="8:8" x14ac:dyDescent="0.25">
      <c r="H2546" s="98"/>
    </row>
    <row r="2547" spans="8:8" x14ac:dyDescent="0.25">
      <c r="H2547" s="98"/>
    </row>
    <row r="2548" spans="8:8" x14ac:dyDescent="0.25">
      <c r="H2548" s="98"/>
    </row>
    <row r="2549" spans="8:8" x14ac:dyDescent="0.25">
      <c r="H2549" s="98"/>
    </row>
    <row r="2550" spans="8:8" x14ac:dyDescent="0.25">
      <c r="H2550" s="98"/>
    </row>
    <row r="2551" spans="8:8" x14ac:dyDescent="0.25">
      <c r="H2551" s="98"/>
    </row>
    <row r="2552" spans="8:8" x14ac:dyDescent="0.25">
      <c r="H2552" s="98"/>
    </row>
    <row r="2553" spans="8:8" x14ac:dyDescent="0.25">
      <c r="H2553" s="98"/>
    </row>
    <row r="2554" spans="8:8" x14ac:dyDescent="0.25">
      <c r="H2554" s="98"/>
    </row>
    <row r="2555" spans="8:8" x14ac:dyDescent="0.25">
      <c r="H2555" s="98"/>
    </row>
    <row r="2556" spans="8:8" x14ac:dyDescent="0.25">
      <c r="H2556" s="98"/>
    </row>
    <row r="2557" spans="8:8" x14ac:dyDescent="0.25">
      <c r="H2557" s="98"/>
    </row>
    <row r="2558" spans="8:8" x14ac:dyDescent="0.25">
      <c r="H2558" s="98"/>
    </row>
    <row r="2559" spans="8:8" x14ac:dyDescent="0.25">
      <c r="H2559" s="98"/>
    </row>
    <row r="2560" spans="8:8" x14ac:dyDescent="0.25">
      <c r="H2560" s="98"/>
    </row>
    <row r="2561" spans="8:8" x14ac:dyDescent="0.25">
      <c r="H2561" s="98"/>
    </row>
    <row r="2562" spans="8:8" x14ac:dyDescent="0.25">
      <c r="H2562" s="98"/>
    </row>
    <row r="2563" spans="8:8" x14ac:dyDescent="0.25">
      <c r="H2563" s="98"/>
    </row>
    <row r="2564" spans="8:8" x14ac:dyDescent="0.25">
      <c r="H2564" s="98"/>
    </row>
    <row r="2565" spans="8:8" x14ac:dyDescent="0.25">
      <c r="H2565" s="98"/>
    </row>
    <row r="2566" spans="8:8" x14ac:dyDescent="0.25">
      <c r="H2566" s="98"/>
    </row>
    <row r="2567" spans="8:8" x14ac:dyDescent="0.25">
      <c r="H2567" s="98"/>
    </row>
    <row r="2568" spans="8:8" x14ac:dyDescent="0.25">
      <c r="H2568" s="98"/>
    </row>
    <row r="2569" spans="8:8" x14ac:dyDescent="0.25">
      <c r="H2569" s="98"/>
    </row>
    <row r="2570" spans="8:8" x14ac:dyDescent="0.25">
      <c r="H2570" s="98"/>
    </row>
    <row r="2571" spans="8:8" x14ac:dyDescent="0.25">
      <c r="H2571" s="98"/>
    </row>
    <row r="2572" spans="8:8" x14ac:dyDescent="0.25">
      <c r="H2572" s="98"/>
    </row>
    <row r="2573" spans="8:8" x14ac:dyDescent="0.25">
      <c r="H2573" s="98"/>
    </row>
    <row r="2574" spans="8:8" x14ac:dyDescent="0.25">
      <c r="H2574" s="98"/>
    </row>
    <row r="2575" spans="8:8" x14ac:dyDescent="0.25">
      <c r="H2575" s="98"/>
    </row>
    <row r="2576" spans="8:8" x14ac:dyDescent="0.25">
      <c r="H2576" s="98"/>
    </row>
    <row r="2577" spans="8:8" x14ac:dyDescent="0.25">
      <c r="H2577" s="98"/>
    </row>
    <row r="2578" spans="8:8" x14ac:dyDescent="0.25">
      <c r="H2578" s="98"/>
    </row>
    <row r="2579" spans="8:8" x14ac:dyDescent="0.25">
      <c r="H2579" s="98"/>
    </row>
    <row r="2580" spans="8:8" x14ac:dyDescent="0.25">
      <c r="H2580" s="98"/>
    </row>
    <row r="2581" spans="8:8" x14ac:dyDescent="0.25">
      <c r="H2581" s="98"/>
    </row>
    <row r="2582" spans="8:8" x14ac:dyDescent="0.25">
      <c r="H2582" s="98"/>
    </row>
    <row r="2583" spans="8:8" x14ac:dyDescent="0.25">
      <c r="H2583" s="98"/>
    </row>
    <row r="2584" spans="8:8" x14ac:dyDescent="0.25">
      <c r="H2584" s="98"/>
    </row>
    <row r="2585" spans="8:8" x14ac:dyDescent="0.25">
      <c r="H2585" s="98"/>
    </row>
    <row r="2586" spans="8:8" x14ac:dyDescent="0.25">
      <c r="H2586" s="98"/>
    </row>
    <row r="2587" spans="8:8" x14ac:dyDescent="0.25">
      <c r="H2587" s="98"/>
    </row>
    <row r="2588" spans="8:8" x14ac:dyDescent="0.25">
      <c r="H2588" s="98"/>
    </row>
    <row r="2589" spans="8:8" x14ac:dyDescent="0.25">
      <c r="H2589" s="98"/>
    </row>
    <row r="2590" spans="8:8" x14ac:dyDescent="0.25">
      <c r="H2590" s="98"/>
    </row>
    <row r="2591" spans="8:8" x14ac:dyDescent="0.25">
      <c r="H2591" s="98"/>
    </row>
    <row r="2592" spans="8:8" x14ac:dyDescent="0.25">
      <c r="H2592" s="98"/>
    </row>
    <row r="2593" spans="8:8" x14ac:dyDescent="0.25">
      <c r="H2593" s="98"/>
    </row>
    <row r="2594" spans="8:8" x14ac:dyDescent="0.25">
      <c r="H2594" s="98"/>
    </row>
    <row r="2595" spans="8:8" x14ac:dyDescent="0.25">
      <c r="H2595" s="98"/>
    </row>
    <row r="2596" spans="8:8" x14ac:dyDescent="0.25">
      <c r="H2596" s="98"/>
    </row>
    <row r="2597" spans="8:8" x14ac:dyDescent="0.25">
      <c r="H2597" s="98"/>
    </row>
    <row r="2598" spans="8:8" x14ac:dyDescent="0.25">
      <c r="H2598" s="98"/>
    </row>
    <row r="2599" spans="8:8" x14ac:dyDescent="0.25">
      <c r="H2599" s="98"/>
    </row>
    <row r="2600" spans="8:8" x14ac:dyDescent="0.25">
      <c r="H2600" s="98"/>
    </row>
    <row r="2601" spans="8:8" x14ac:dyDescent="0.25">
      <c r="H2601" s="98"/>
    </row>
    <row r="2602" spans="8:8" x14ac:dyDescent="0.25">
      <c r="H2602" s="98"/>
    </row>
    <row r="2603" spans="8:8" x14ac:dyDescent="0.25">
      <c r="H2603" s="98"/>
    </row>
    <row r="2604" spans="8:8" x14ac:dyDescent="0.25">
      <c r="H2604" s="98"/>
    </row>
    <row r="2605" spans="8:8" x14ac:dyDescent="0.25">
      <c r="H2605" s="98"/>
    </row>
    <row r="2606" spans="8:8" x14ac:dyDescent="0.25">
      <c r="H2606" s="98"/>
    </row>
    <row r="2607" spans="8:8" x14ac:dyDescent="0.25">
      <c r="H2607" s="98"/>
    </row>
    <row r="2608" spans="8:8" x14ac:dyDescent="0.25">
      <c r="H2608" s="98"/>
    </row>
    <row r="2609" spans="8:8" x14ac:dyDescent="0.25">
      <c r="H2609" s="98"/>
    </row>
    <row r="2610" spans="8:8" x14ac:dyDescent="0.25">
      <c r="H2610" s="98"/>
    </row>
    <row r="2611" spans="8:8" x14ac:dyDescent="0.25">
      <c r="H2611" s="98"/>
    </row>
    <row r="2612" spans="8:8" x14ac:dyDescent="0.25">
      <c r="H2612" s="98"/>
    </row>
    <row r="2613" spans="8:8" x14ac:dyDescent="0.25">
      <c r="H2613" s="98"/>
    </row>
    <row r="2614" spans="8:8" x14ac:dyDescent="0.25">
      <c r="H2614" s="98"/>
    </row>
    <row r="2615" spans="8:8" x14ac:dyDescent="0.25">
      <c r="H2615" s="98"/>
    </row>
    <row r="2616" spans="8:8" x14ac:dyDescent="0.25">
      <c r="H2616" s="98"/>
    </row>
    <row r="2617" spans="8:8" x14ac:dyDescent="0.25">
      <c r="H2617" s="98"/>
    </row>
    <row r="2618" spans="8:8" x14ac:dyDescent="0.25">
      <c r="H2618" s="98"/>
    </row>
    <row r="2619" spans="8:8" x14ac:dyDescent="0.25">
      <c r="H2619" s="98"/>
    </row>
    <row r="2620" spans="8:8" x14ac:dyDescent="0.25">
      <c r="H2620" s="98"/>
    </row>
    <row r="2621" spans="8:8" x14ac:dyDescent="0.25">
      <c r="H2621" s="98"/>
    </row>
    <row r="2622" spans="8:8" x14ac:dyDescent="0.25">
      <c r="H2622" s="98"/>
    </row>
    <row r="2623" spans="8:8" x14ac:dyDescent="0.25">
      <c r="H2623" s="98"/>
    </row>
    <row r="2624" spans="8:8" x14ac:dyDescent="0.25">
      <c r="H2624" s="98"/>
    </row>
    <row r="2625" spans="8:8" x14ac:dyDescent="0.25">
      <c r="H2625" s="98"/>
    </row>
    <row r="2626" spans="8:8" x14ac:dyDescent="0.25">
      <c r="H2626" s="98"/>
    </row>
    <row r="2627" spans="8:8" x14ac:dyDescent="0.25">
      <c r="H2627" s="98"/>
    </row>
    <row r="2628" spans="8:8" x14ac:dyDescent="0.25">
      <c r="H2628" s="98"/>
    </row>
    <row r="2629" spans="8:8" x14ac:dyDescent="0.25">
      <c r="H2629" s="98"/>
    </row>
    <row r="2630" spans="8:8" x14ac:dyDescent="0.25">
      <c r="H2630" s="98"/>
    </row>
    <row r="2631" spans="8:8" x14ac:dyDescent="0.25">
      <c r="H2631" s="98"/>
    </row>
    <row r="2632" spans="8:8" x14ac:dyDescent="0.25">
      <c r="H2632" s="98"/>
    </row>
    <row r="2633" spans="8:8" x14ac:dyDescent="0.25">
      <c r="H2633" s="98"/>
    </row>
    <row r="2634" spans="8:8" x14ac:dyDescent="0.25">
      <c r="H2634" s="98"/>
    </row>
    <row r="2635" spans="8:8" x14ac:dyDescent="0.25">
      <c r="H2635" s="98"/>
    </row>
    <row r="2636" spans="8:8" x14ac:dyDescent="0.25">
      <c r="H2636" s="98"/>
    </row>
    <row r="2637" spans="8:8" x14ac:dyDescent="0.25">
      <c r="H2637" s="98"/>
    </row>
    <row r="2638" spans="8:8" x14ac:dyDescent="0.25">
      <c r="H2638" s="98"/>
    </row>
    <row r="2639" spans="8:8" x14ac:dyDescent="0.25">
      <c r="H2639" s="98"/>
    </row>
    <row r="2640" spans="8:8" x14ac:dyDescent="0.25">
      <c r="H2640" s="98"/>
    </row>
    <row r="2641" spans="8:8" x14ac:dyDescent="0.25">
      <c r="H2641" s="98"/>
    </row>
    <row r="2642" spans="8:8" x14ac:dyDescent="0.25">
      <c r="H2642" s="98"/>
    </row>
    <row r="2643" spans="8:8" x14ac:dyDescent="0.25">
      <c r="H2643" s="98"/>
    </row>
    <row r="2644" spans="8:8" x14ac:dyDescent="0.25">
      <c r="H2644" s="98"/>
    </row>
    <row r="2645" spans="8:8" x14ac:dyDescent="0.25">
      <c r="H2645" s="98"/>
    </row>
    <row r="2646" spans="8:8" x14ac:dyDescent="0.25">
      <c r="H2646" s="98"/>
    </row>
    <row r="2647" spans="8:8" x14ac:dyDescent="0.25">
      <c r="H2647" s="98"/>
    </row>
    <row r="2648" spans="8:8" x14ac:dyDescent="0.25">
      <c r="H2648" s="98"/>
    </row>
    <row r="2649" spans="8:8" x14ac:dyDescent="0.25">
      <c r="H2649" s="98"/>
    </row>
    <row r="2650" spans="8:8" x14ac:dyDescent="0.25">
      <c r="H2650" s="98"/>
    </row>
    <row r="2651" spans="8:8" x14ac:dyDescent="0.25">
      <c r="H2651" s="98"/>
    </row>
    <row r="2652" spans="8:8" x14ac:dyDescent="0.25">
      <c r="H2652" s="98"/>
    </row>
    <row r="2653" spans="8:8" x14ac:dyDescent="0.25">
      <c r="H2653" s="98"/>
    </row>
    <row r="2654" spans="8:8" x14ac:dyDescent="0.25">
      <c r="H2654" s="98"/>
    </row>
    <row r="2655" spans="8:8" x14ac:dyDescent="0.25">
      <c r="H2655" s="98"/>
    </row>
    <row r="2656" spans="8:8" x14ac:dyDescent="0.25">
      <c r="H2656" s="98"/>
    </row>
    <row r="2657" spans="8:8" x14ac:dyDescent="0.25">
      <c r="H2657" s="98"/>
    </row>
    <row r="2658" spans="8:8" x14ac:dyDescent="0.25">
      <c r="H2658" s="98"/>
    </row>
    <row r="2659" spans="8:8" x14ac:dyDescent="0.25">
      <c r="H2659" s="98"/>
    </row>
    <row r="2660" spans="8:8" x14ac:dyDescent="0.25">
      <c r="H2660" s="98"/>
    </row>
    <row r="2661" spans="8:8" x14ac:dyDescent="0.25">
      <c r="H2661" s="98"/>
    </row>
    <row r="2662" spans="8:8" x14ac:dyDescent="0.25">
      <c r="H2662" s="98"/>
    </row>
    <row r="2663" spans="8:8" x14ac:dyDescent="0.25">
      <c r="H2663" s="98"/>
    </row>
    <row r="2664" spans="8:8" x14ac:dyDescent="0.25">
      <c r="H2664" s="98"/>
    </row>
    <row r="2665" spans="8:8" x14ac:dyDescent="0.25">
      <c r="H2665" s="98"/>
    </row>
    <row r="2666" spans="8:8" x14ac:dyDescent="0.25">
      <c r="H2666" s="98"/>
    </row>
    <row r="2667" spans="8:8" x14ac:dyDescent="0.25">
      <c r="H2667" s="98"/>
    </row>
    <row r="2668" spans="8:8" x14ac:dyDescent="0.25">
      <c r="H2668" s="98"/>
    </row>
    <row r="2669" spans="8:8" x14ac:dyDescent="0.25">
      <c r="H2669" s="98"/>
    </row>
    <row r="2670" spans="8:8" x14ac:dyDescent="0.25">
      <c r="H2670" s="98"/>
    </row>
    <row r="2671" spans="8:8" x14ac:dyDescent="0.25">
      <c r="H2671" s="98"/>
    </row>
    <row r="2672" spans="8:8" x14ac:dyDescent="0.25">
      <c r="H2672" s="98"/>
    </row>
    <row r="2673" spans="8:8" x14ac:dyDescent="0.25">
      <c r="H2673" s="98"/>
    </row>
    <row r="2674" spans="8:8" x14ac:dyDescent="0.25">
      <c r="H2674" s="98"/>
    </row>
    <row r="2675" spans="8:8" x14ac:dyDescent="0.25">
      <c r="H2675" s="98"/>
    </row>
    <row r="2676" spans="8:8" x14ac:dyDescent="0.25">
      <c r="H2676" s="98"/>
    </row>
    <row r="2677" spans="8:8" x14ac:dyDescent="0.25">
      <c r="H2677" s="98"/>
    </row>
    <row r="2678" spans="8:8" x14ac:dyDescent="0.25">
      <c r="H2678" s="98"/>
    </row>
    <row r="2679" spans="8:8" x14ac:dyDescent="0.25">
      <c r="H2679" s="98"/>
    </row>
    <row r="2680" spans="8:8" x14ac:dyDescent="0.25">
      <c r="H2680" s="98"/>
    </row>
    <row r="2681" spans="8:8" x14ac:dyDescent="0.25">
      <c r="H2681" s="98"/>
    </row>
    <row r="2682" spans="8:8" x14ac:dyDescent="0.25">
      <c r="H2682" s="98"/>
    </row>
    <row r="2683" spans="8:8" x14ac:dyDescent="0.25">
      <c r="H2683" s="98"/>
    </row>
    <row r="2684" spans="8:8" x14ac:dyDescent="0.25">
      <c r="H2684" s="98"/>
    </row>
    <row r="2685" spans="8:8" x14ac:dyDescent="0.25">
      <c r="H2685" s="98"/>
    </row>
    <row r="2686" spans="8:8" x14ac:dyDescent="0.25">
      <c r="H2686" s="98"/>
    </row>
    <row r="2687" spans="8:8" x14ac:dyDescent="0.25">
      <c r="H2687" s="98"/>
    </row>
    <row r="2688" spans="8:8" x14ac:dyDescent="0.25">
      <c r="H2688" s="98"/>
    </row>
    <row r="2689" spans="8:8" x14ac:dyDescent="0.25">
      <c r="H2689" s="98"/>
    </row>
    <row r="2690" spans="8:8" x14ac:dyDescent="0.25">
      <c r="H2690" s="98"/>
    </row>
    <row r="2691" spans="8:8" x14ac:dyDescent="0.25">
      <c r="H2691" s="98"/>
    </row>
    <row r="2692" spans="8:8" x14ac:dyDescent="0.25">
      <c r="H2692" s="98"/>
    </row>
    <row r="2693" spans="8:8" x14ac:dyDescent="0.25">
      <c r="H2693" s="98"/>
    </row>
    <row r="2694" spans="8:8" x14ac:dyDescent="0.25">
      <c r="H2694" s="98"/>
    </row>
    <row r="2695" spans="8:8" x14ac:dyDescent="0.25">
      <c r="H2695" s="98"/>
    </row>
    <row r="2696" spans="8:8" x14ac:dyDescent="0.25">
      <c r="H2696" s="98"/>
    </row>
    <row r="2697" spans="8:8" x14ac:dyDescent="0.25">
      <c r="H2697" s="98"/>
    </row>
    <row r="2698" spans="8:8" x14ac:dyDescent="0.25">
      <c r="H2698" s="98"/>
    </row>
    <row r="2699" spans="8:8" x14ac:dyDescent="0.25">
      <c r="H2699" s="98"/>
    </row>
    <row r="2700" spans="8:8" x14ac:dyDescent="0.25">
      <c r="H2700" s="98"/>
    </row>
    <row r="2701" spans="8:8" x14ac:dyDescent="0.25">
      <c r="H2701" s="98"/>
    </row>
    <row r="2702" spans="8:8" x14ac:dyDescent="0.25">
      <c r="H2702" s="98"/>
    </row>
    <row r="2703" spans="8:8" x14ac:dyDescent="0.25">
      <c r="H2703" s="98"/>
    </row>
    <row r="2704" spans="8:8" x14ac:dyDescent="0.25">
      <c r="H2704" s="98"/>
    </row>
    <row r="2705" spans="8:8" x14ac:dyDescent="0.25">
      <c r="H2705" s="98"/>
    </row>
    <row r="2706" spans="8:8" x14ac:dyDescent="0.25">
      <c r="H2706" s="98"/>
    </row>
    <row r="2707" spans="8:8" x14ac:dyDescent="0.25">
      <c r="H2707" s="98"/>
    </row>
    <row r="2708" spans="8:8" x14ac:dyDescent="0.25">
      <c r="H2708" s="98"/>
    </row>
    <row r="2709" spans="8:8" x14ac:dyDescent="0.25">
      <c r="H2709" s="98"/>
    </row>
    <row r="2710" spans="8:8" x14ac:dyDescent="0.25">
      <c r="H2710" s="98"/>
    </row>
    <row r="2711" spans="8:8" x14ac:dyDescent="0.25">
      <c r="H2711" s="98"/>
    </row>
    <row r="2712" spans="8:8" x14ac:dyDescent="0.25">
      <c r="H2712" s="98"/>
    </row>
    <row r="2713" spans="8:8" x14ac:dyDescent="0.25">
      <c r="H2713" s="98"/>
    </row>
    <row r="2714" spans="8:8" x14ac:dyDescent="0.25">
      <c r="H2714" s="98"/>
    </row>
    <row r="2715" spans="8:8" x14ac:dyDescent="0.25">
      <c r="H2715" s="98"/>
    </row>
    <row r="2716" spans="8:8" x14ac:dyDescent="0.25">
      <c r="H2716" s="98"/>
    </row>
    <row r="2717" spans="8:8" x14ac:dyDescent="0.25">
      <c r="H2717" s="98"/>
    </row>
    <row r="2718" spans="8:8" x14ac:dyDescent="0.25">
      <c r="H2718" s="98"/>
    </row>
    <row r="2719" spans="8:8" x14ac:dyDescent="0.25">
      <c r="H2719" s="98"/>
    </row>
    <row r="2720" spans="8:8" x14ac:dyDescent="0.25">
      <c r="H2720" s="98"/>
    </row>
    <row r="2721" spans="8:8" x14ac:dyDescent="0.25">
      <c r="H2721" s="98"/>
    </row>
    <row r="2722" spans="8:8" x14ac:dyDescent="0.25">
      <c r="H2722" s="98"/>
    </row>
    <row r="2723" spans="8:8" x14ac:dyDescent="0.25">
      <c r="H2723" s="98"/>
    </row>
    <row r="2724" spans="8:8" x14ac:dyDescent="0.25">
      <c r="H2724" s="98"/>
    </row>
    <row r="2725" spans="8:8" x14ac:dyDescent="0.25">
      <c r="H2725" s="98"/>
    </row>
    <row r="2726" spans="8:8" x14ac:dyDescent="0.25">
      <c r="H2726" s="98"/>
    </row>
    <row r="2727" spans="8:8" x14ac:dyDescent="0.25">
      <c r="H2727" s="98"/>
    </row>
    <row r="2728" spans="8:8" x14ac:dyDescent="0.25">
      <c r="H2728" s="98"/>
    </row>
    <row r="2729" spans="8:8" x14ac:dyDescent="0.25">
      <c r="H2729" s="98"/>
    </row>
    <row r="2730" spans="8:8" x14ac:dyDescent="0.25">
      <c r="H2730" s="98"/>
    </row>
    <row r="2731" spans="8:8" x14ac:dyDescent="0.25">
      <c r="H2731" s="98"/>
    </row>
    <row r="2732" spans="8:8" x14ac:dyDescent="0.25">
      <c r="H2732" s="98"/>
    </row>
    <row r="2733" spans="8:8" x14ac:dyDescent="0.25">
      <c r="H2733" s="98"/>
    </row>
    <row r="2734" spans="8:8" x14ac:dyDescent="0.25">
      <c r="H2734" s="98"/>
    </row>
    <row r="2735" spans="8:8" x14ac:dyDescent="0.25">
      <c r="H2735" s="98"/>
    </row>
    <row r="2736" spans="8:8" x14ac:dyDescent="0.25">
      <c r="H2736" s="98"/>
    </row>
    <row r="2737" spans="8:8" x14ac:dyDescent="0.25">
      <c r="H2737" s="98"/>
    </row>
    <row r="2738" spans="8:8" x14ac:dyDescent="0.25">
      <c r="H2738" s="98"/>
    </row>
    <row r="2739" spans="8:8" x14ac:dyDescent="0.25">
      <c r="H2739" s="98"/>
    </row>
    <row r="2740" spans="8:8" x14ac:dyDescent="0.25">
      <c r="H2740" s="98"/>
    </row>
    <row r="2741" spans="8:8" x14ac:dyDescent="0.25">
      <c r="H2741" s="98"/>
    </row>
    <row r="2742" spans="8:8" x14ac:dyDescent="0.25">
      <c r="H2742" s="98"/>
    </row>
    <row r="2743" spans="8:8" x14ac:dyDescent="0.25">
      <c r="H2743" s="98"/>
    </row>
    <row r="2744" spans="8:8" x14ac:dyDescent="0.25">
      <c r="H2744" s="98"/>
    </row>
    <row r="2745" spans="8:8" x14ac:dyDescent="0.25">
      <c r="H2745" s="98"/>
    </row>
    <row r="2746" spans="8:8" x14ac:dyDescent="0.25">
      <c r="H2746" s="98"/>
    </row>
    <row r="2747" spans="8:8" x14ac:dyDescent="0.25">
      <c r="H2747" s="98"/>
    </row>
    <row r="2748" spans="8:8" x14ac:dyDescent="0.25">
      <c r="H2748" s="98"/>
    </row>
    <row r="2749" spans="8:8" x14ac:dyDescent="0.25">
      <c r="H2749" s="98"/>
    </row>
    <row r="2750" spans="8:8" x14ac:dyDescent="0.25">
      <c r="H2750" s="98"/>
    </row>
    <row r="2751" spans="8:8" x14ac:dyDescent="0.25">
      <c r="H2751" s="98"/>
    </row>
    <row r="2752" spans="8:8" x14ac:dyDescent="0.25">
      <c r="H2752" s="98"/>
    </row>
    <row r="2753" spans="8:8" x14ac:dyDescent="0.25">
      <c r="H2753" s="98"/>
    </row>
    <row r="2754" spans="8:8" x14ac:dyDescent="0.25">
      <c r="H2754" s="98"/>
    </row>
    <row r="2755" spans="8:8" x14ac:dyDescent="0.25">
      <c r="H2755" s="98"/>
    </row>
    <row r="2756" spans="8:8" x14ac:dyDescent="0.25">
      <c r="H2756" s="98"/>
    </row>
    <row r="2757" spans="8:8" x14ac:dyDescent="0.25">
      <c r="H2757" s="98"/>
    </row>
    <row r="2758" spans="8:8" x14ac:dyDescent="0.25">
      <c r="H2758" s="98"/>
    </row>
    <row r="2759" spans="8:8" x14ac:dyDescent="0.25">
      <c r="H2759" s="98"/>
    </row>
    <row r="2760" spans="8:8" x14ac:dyDescent="0.25">
      <c r="H2760" s="98"/>
    </row>
    <row r="2761" spans="8:8" x14ac:dyDescent="0.25">
      <c r="H2761" s="98"/>
    </row>
    <row r="2762" spans="8:8" x14ac:dyDescent="0.25">
      <c r="H2762" s="98"/>
    </row>
    <row r="2763" spans="8:8" x14ac:dyDescent="0.25">
      <c r="H2763" s="98"/>
    </row>
    <row r="2764" spans="8:8" x14ac:dyDescent="0.25">
      <c r="H2764" s="98"/>
    </row>
    <row r="2765" spans="8:8" x14ac:dyDescent="0.25">
      <c r="H2765" s="98"/>
    </row>
    <row r="2766" spans="8:8" x14ac:dyDescent="0.25">
      <c r="H2766" s="98"/>
    </row>
    <row r="2767" spans="8:8" x14ac:dyDescent="0.25">
      <c r="H2767" s="98"/>
    </row>
    <row r="2768" spans="8:8" x14ac:dyDescent="0.25">
      <c r="H2768" s="98"/>
    </row>
    <row r="2769" spans="8:8" x14ac:dyDescent="0.25">
      <c r="H2769" s="98"/>
    </row>
    <row r="2770" spans="8:8" x14ac:dyDescent="0.25">
      <c r="H2770" s="98"/>
    </row>
    <row r="2771" spans="8:8" x14ac:dyDescent="0.25">
      <c r="H2771" s="98"/>
    </row>
    <row r="2772" spans="8:8" x14ac:dyDescent="0.25">
      <c r="H2772" s="98"/>
    </row>
    <row r="2773" spans="8:8" x14ac:dyDescent="0.25">
      <c r="H2773" s="98"/>
    </row>
    <row r="2774" spans="8:8" x14ac:dyDescent="0.25">
      <c r="H2774" s="98"/>
    </row>
    <row r="2775" spans="8:8" x14ac:dyDescent="0.25">
      <c r="H2775" s="98"/>
    </row>
    <row r="2776" spans="8:8" x14ac:dyDescent="0.25">
      <c r="H2776" s="98"/>
    </row>
    <row r="2777" spans="8:8" x14ac:dyDescent="0.25">
      <c r="H2777" s="98"/>
    </row>
    <row r="2778" spans="8:8" x14ac:dyDescent="0.25">
      <c r="H2778" s="98"/>
    </row>
    <row r="2779" spans="8:8" x14ac:dyDescent="0.25">
      <c r="H2779" s="98"/>
    </row>
    <row r="2780" spans="8:8" x14ac:dyDescent="0.25">
      <c r="H2780" s="98"/>
    </row>
    <row r="2781" spans="8:8" x14ac:dyDescent="0.25">
      <c r="H2781" s="98"/>
    </row>
    <row r="2782" spans="8:8" x14ac:dyDescent="0.25">
      <c r="H2782" s="98"/>
    </row>
    <row r="2783" spans="8:8" x14ac:dyDescent="0.25">
      <c r="H2783" s="98"/>
    </row>
    <row r="2784" spans="8:8" x14ac:dyDescent="0.25">
      <c r="H2784" s="98"/>
    </row>
    <row r="2785" spans="8:8" x14ac:dyDescent="0.25">
      <c r="H2785" s="98"/>
    </row>
    <row r="2786" spans="8:8" x14ac:dyDescent="0.25">
      <c r="H2786" s="98"/>
    </row>
    <row r="2787" spans="8:8" x14ac:dyDescent="0.25">
      <c r="H2787" s="98"/>
    </row>
    <row r="2788" spans="8:8" x14ac:dyDescent="0.25">
      <c r="H2788" s="98"/>
    </row>
    <row r="2789" spans="8:8" x14ac:dyDescent="0.25">
      <c r="H2789" s="98"/>
    </row>
    <row r="2790" spans="8:8" x14ac:dyDescent="0.25">
      <c r="H2790" s="98"/>
    </row>
    <row r="2791" spans="8:8" x14ac:dyDescent="0.25">
      <c r="H2791" s="98"/>
    </row>
    <row r="2792" spans="8:8" x14ac:dyDescent="0.25">
      <c r="H2792" s="98"/>
    </row>
    <row r="2793" spans="8:8" x14ac:dyDescent="0.25">
      <c r="H2793" s="98"/>
    </row>
    <row r="2794" spans="8:8" x14ac:dyDescent="0.25">
      <c r="H2794" s="98"/>
    </row>
    <row r="2795" spans="8:8" x14ac:dyDescent="0.25">
      <c r="H2795" s="98"/>
    </row>
    <row r="2796" spans="8:8" x14ac:dyDescent="0.25">
      <c r="H2796" s="98"/>
    </row>
    <row r="2797" spans="8:8" x14ac:dyDescent="0.25">
      <c r="H2797" s="98"/>
    </row>
    <row r="2798" spans="8:8" x14ac:dyDescent="0.25">
      <c r="H2798" s="98"/>
    </row>
    <row r="2799" spans="8:8" x14ac:dyDescent="0.25">
      <c r="H2799" s="98"/>
    </row>
    <row r="2800" spans="8:8" x14ac:dyDescent="0.25">
      <c r="H2800" s="98"/>
    </row>
    <row r="2801" spans="8:8" x14ac:dyDescent="0.25">
      <c r="H2801" s="98"/>
    </row>
    <row r="2802" spans="8:8" x14ac:dyDescent="0.25">
      <c r="H2802" s="98"/>
    </row>
    <row r="2803" spans="8:8" x14ac:dyDescent="0.25">
      <c r="H2803" s="98"/>
    </row>
    <row r="2804" spans="8:8" x14ac:dyDescent="0.25">
      <c r="H2804" s="98"/>
    </row>
    <row r="2805" spans="8:8" x14ac:dyDescent="0.25">
      <c r="H2805" s="98"/>
    </row>
    <row r="2806" spans="8:8" x14ac:dyDescent="0.25">
      <c r="H2806" s="98"/>
    </row>
    <row r="2807" spans="8:8" x14ac:dyDescent="0.25">
      <c r="H2807" s="98"/>
    </row>
    <row r="2808" spans="8:8" x14ac:dyDescent="0.25">
      <c r="H2808" s="98"/>
    </row>
    <row r="2809" spans="8:8" x14ac:dyDescent="0.25">
      <c r="H2809" s="98"/>
    </row>
    <row r="2810" spans="8:8" x14ac:dyDescent="0.25">
      <c r="H2810" s="98"/>
    </row>
    <row r="2811" spans="8:8" x14ac:dyDescent="0.25">
      <c r="H2811" s="98"/>
    </row>
    <row r="2812" spans="8:8" x14ac:dyDescent="0.25">
      <c r="H2812" s="98"/>
    </row>
    <row r="2813" spans="8:8" x14ac:dyDescent="0.25">
      <c r="H2813" s="98"/>
    </row>
    <row r="2814" spans="8:8" x14ac:dyDescent="0.25">
      <c r="H2814" s="98"/>
    </row>
    <row r="2815" spans="8:8" x14ac:dyDescent="0.25">
      <c r="H2815" s="98"/>
    </row>
    <row r="2816" spans="8:8" x14ac:dyDescent="0.25">
      <c r="H2816" s="98"/>
    </row>
    <row r="2817" spans="8:8" x14ac:dyDescent="0.25">
      <c r="H2817" s="98"/>
    </row>
    <row r="2818" spans="8:8" x14ac:dyDescent="0.25">
      <c r="H2818" s="98"/>
    </row>
    <row r="2819" spans="8:8" x14ac:dyDescent="0.25">
      <c r="H2819" s="98"/>
    </row>
    <row r="2820" spans="8:8" x14ac:dyDescent="0.25">
      <c r="H2820" s="98"/>
    </row>
    <row r="2821" spans="8:8" x14ac:dyDescent="0.25">
      <c r="H2821" s="98"/>
    </row>
    <row r="2822" spans="8:8" x14ac:dyDescent="0.25">
      <c r="H2822" s="98"/>
    </row>
    <row r="2823" spans="8:8" x14ac:dyDescent="0.25">
      <c r="H2823" s="98"/>
    </row>
    <row r="2824" spans="8:8" x14ac:dyDescent="0.25">
      <c r="H2824" s="98"/>
    </row>
    <row r="2825" spans="8:8" x14ac:dyDescent="0.25">
      <c r="H2825" s="98"/>
    </row>
    <row r="2826" spans="8:8" x14ac:dyDescent="0.25">
      <c r="H2826" s="98"/>
    </row>
    <row r="2827" spans="8:8" x14ac:dyDescent="0.25">
      <c r="H2827" s="98"/>
    </row>
    <row r="2828" spans="8:8" x14ac:dyDescent="0.25">
      <c r="H2828" s="98"/>
    </row>
    <row r="2829" spans="8:8" x14ac:dyDescent="0.25">
      <c r="H2829" s="98"/>
    </row>
    <row r="2830" spans="8:8" x14ac:dyDescent="0.25">
      <c r="H2830" s="98"/>
    </row>
    <row r="2831" spans="8:8" x14ac:dyDescent="0.25">
      <c r="H2831" s="98"/>
    </row>
    <row r="2832" spans="8:8" x14ac:dyDescent="0.25">
      <c r="H2832" s="98"/>
    </row>
    <row r="2833" spans="8:8" x14ac:dyDescent="0.25">
      <c r="H2833" s="98"/>
    </row>
    <row r="2834" spans="8:8" x14ac:dyDescent="0.25">
      <c r="H2834" s="98"/>
    </row>
    <row r="2835" spans="8:8" x14ac:dyDescent="0.25">
      <c r="H2835" s="98"/>
    </row>
    <row r="2836" spans="8:8" x14ac:dyDescent="0.25">
      <c r="H2836" s="98"/>
    </row>
    <row r="2837" spans="8:8" x14ac:dyDescent="0.25">
      <c r="H2837" s="98"/>
    </row>
    <row r="2838" spans="8:8" x14ac:dyDescent="0.25">
      <c r="H2838" s="98"/>
    </row>
    <row r="2839" spans="8:8" x14ac:dyDescent="0.25">
      <c r="H2839" s="98"/>
    </row>
    <row r="2840" spans="8:8" x14ac:dyDescent="0.25">
      <c r="H2840" s="98"/>
    </row>
    <row r="2841" spans="8:8" x14ac:dyDescent="0.25">
      <c r="H2841" s="98"/>
    </row>
    <row r="2842" spans="8:8" x14ac:dyDescent="0.25">
      <c r="H2842" s="98"/>
    </row>
    <row r="2843" spans="8:8" x14ac:dyDescent="0.25">
      <c r="H2843" s="98"/>
    </row>
    <row r="2844" spans="8:8" x14ac:dyDescent="0.25">
      <c r="H2844" s="98"/>
    </row>
    <row r="2845" spans="8:8" x14ac:dyDescent="0.25">
      <c r="H2845" s="98"/>
    </row>
    <row r="2846" spans="8:8" x14ac:dyDescent="0.25">
      <c r="H2846" s="98"/>
    </row>
    <row r="2847" spans="8:8" x14ac:dyDescent="0.25">
      <c r="H2847" s="98"/>
    </row>
    <row r="2848" spans="8:8" x14ac:dyDescent="0.25">
      <c r="H2848" s="98"/>
    </row>
    <row r="2849" spans="8:8" x14ac:dyDescent="0.25">
      <c r="H2849" s="98"/>
    </row>
    <row r="2850" spans="8:8" x14ac:dyDescent="0.25">
      <c r="H2850" s="98"/>
    </row>
    <row r="2851" spans="8:8" x14ac:dyDescent="0.25">
      <c r="H2851" s="98"/>
    </row>
    <row r="2852" spans="8:8" x14ac:dyDescent="0.25">
      <c r="H2852" s="98"/>
    </row>
    <row r="2853" spans="8:8" x14ac:dyDescent="0.25">
      <c r="H2853" s="98"/>
    </row>
    <row r="2854" spans="8:8" x14ac:dyDescent="0.25">
      <c r="H2854" s="98"/>
    </row>
    <row r="2855" spans="8:8" x14ac:dyDescent="0.25">
      <c r="H2855" s="98"/>
    </row>
    <row r="2856" spans="8:8" x14ac:dyDescent="0.25">
      <c r="H2856" s="98"/>
    </row>
    <row r="2857" spans="8:8" x14ac:dyDescent="0.25">
      <c r="H2857" s="98"/>
    </row>
    <row r="2858" spans="8:8" x14ac:dyDescent="0.25">
      <c r="H2858" s="98"/>
    </row>
    <row r="2859" spans="8:8" x14ac:dyDescent="0.25">
      <c r="H2859" s="98"/>
    </row>
    <row r="2860" spans="8:8" x14ac:dyDescent="0.25">
      <c r="H2860" s="98"/>
    </row>
    <row r="2861" spans="8:8" x14ac:dyDescent="0.25">
      <c r="H2861" s="98"/>
    </row>
    <row r="2862" spans="8:8" x14ac:dyDescent="0.25">
      <c r="H2862" s="98"/>
    </row>
    <row r="2863" spans="8:8" x14ac:dyDescent="0.25">
      <c r="H2863" s="98"/>
    </row>
    <row r="2864" spans="8:8" x14ac:dyDescent="0.25">
      <c r="H2864" s="98"/>
    </row>
    <row r="2865" spans="8:8" x14ac:dyDescent="0.25">
      <c r="H2865" s="98"/>
    </row>
    <row r="2866" spans="8:8" x14ac:dyDescent="0.25">
      <c r="H2866" s="98"/>
    </row>
    <row r="2867" spans="8:8" x14ac:dyDescent="0.25">
      <c r="H2867" s="98"/>
    </row>
    <row r="2868" spans="8:8" x14ac:dyDescent="0.25">
      <c r="H2868" s="98"/>
    </row>
    <row r="2869" spans="8:8" x14ac:dyDescent="0.25">
      <c r="H2869" s="98"/>
    </row>
    <row r="2870" spans="8:8" x14ac:dyDescent="0.25">
      <c r="H2870" s="98"/>
    </row>
    <row r="2871" spans="8:8" x14ac:dyDescent="0.25">
      <c r="H2871" s="98"/>
    </row>
    <row r="2872" spans="8:8" x14ac:dyDescent="0.25">
      <c r="H2872" s="98"/>
    </row>
    <row r="2873" spans="8:8" x14ac:dyDescent="0.25">
      <c r="H2873" s="98"/>
    </row>
    <row r="2874" spans="8:8" x14ac:dyDescent="0.25">
      <c r="H2874" s="98"/>
    </row>
    <row r="2875" spans="8:8" x14ac:dyDescent="0.25">
      <c r="H2875" s="98"/>
    </row>
    <row r="2876" spans="8:8" x14ac:dyDescent="0.25">
      <c r="H2876" s="98"/>
    </row>
    <row r="2877" spans="8:8" x14ac:dyDescent="0.25">
      <c r="H2877" s="98"/>
    </row>
    <row r="2878" spans="8:8" x14ac:dyDescent="0.25">
      <c r="H2878" s="98"/>
    </row>
    <row r="2879" spans="8:8" x14ac:dyDescent="0.25">
      <c r="H2879" s="98"/>
    </row>
    <row r="2880" spans="8:8" x14ac:dyDescent="0.25">
      <c r="H2880" s="98"/>
    </row>
    <row r="2881" spans="8:8" x14ac:dyDescent="0.25">
      <c r="H2881" s="98"/>
    </row>
    <row r="2882" spans="8:8" x14ac:dyDescent="0.25">
      <c r="H2882" s="98"/>
    </row>
    <row r="2883" spans="8:8" x14ac:dyDescent="0.25">
      <c r="H2883" s="98"/>
    </row>
    <row r="2884" spans="8:8" x14ac:dyDescent="0.25">
      <c r="H2884" s="98"/>
    </row>
    <row r="2885" spans="8:8" x14ac:dyDescent="0.25">
      <c r="H2885" s="98"/>
    </row>
    <row r="2886" spans="8:8" x14ac:dyDescent="0.25">
      <c r="H2886" s="98"/>
    </row>
    <row r="2887" spans="8:8" x14ac:dyDescent="0.25">
      <c r="H2887" s="98"/>
    </row>
    <row r="2888" spans="8:8" x14ac:dyDescent="0.25">
      <c r="H2888" s="98"/>
    </row>
    <row r="2889" spans="8:8" x14ac:dyDescent="0.25">
      <c r="H2889" s="98"/>
    </row>
    <row r="2890" spans="8:8" x14ac:dyDescent="0.25">
      <c r="H2890" s="98"/>
    </row>
    <row r="2891" spans="8:8" x14ac:dyDescent="0.25">
      <c r="H2891" s="98"/>
    </row>
    <row r="2892" spans="8:8" x14ac:dyDescent="0.25">
      <c r="H2892" s="98"/>
    </row>
    <row r="2893" spans="8:8" x14ac:dyDescent="0.25">
      <c r="H2893" s="98"/>
    </row>
    <row r="2894" spans="8:8" x14ac:dyDescent="0.25">
      <c r="H2894" s="98"/>
    </row>
    <row r="2895" spans="8:8" x14ac:dyDescent="0.25">
      <c r="H2895" s="98"/>
    </row>
    <row r="2896" spans="8:8" x14ac:dyDescent="0.25">
      <c r="H2896" s="98"/>
    </row>
    <row r="2897" spans="8:8" x14ac:dyDescent="0.25">
      <c r="H2897" s="98"/>
    </row>
    <row r="2898" spans="8:8" x14ac:dyDescent="0.25">
      <c r="H2898" s="98"/>
    </row>
    <row r="2899" spans="8:8" x14ac:dyDescent="0.25">
      <c r="H2899" s="98"/>
    </row>
    <row r="2900" spans="8:8" x14ac:dyDescent="0.25">
      <c r="H2900" s="98"/>
    </row>
    <row r="2901" spans="8:8" x14ac:dyDescent="0.25">
      <c r="H2901" s="98"/>
    </row>
    <row r="2902" spans="8:8" x14ac:dyDescent="0.25">
      <c r="H2902" s="98"/>
    </row>
    <row r="2903" spans="8:8" x14ac:dyDescent="0.25">
      <c r="H2903" s="98"/>
    </row>
    <row r="2904" spans="8:8" x14ac:dyDescent="0.25">
      <c r="H2904" s="98"/>
    </row>
    <row r="2905" spans="8:8" x14ac:dyDescent="0.25">
      <c r="H2905" s="98"/>
    </row>
    <row r="2906" spans="8:8" x14ac:dyDescent="0.25">
      <c r="H2906" s="98"/>
    </row>
    <row r="2907" spans="8:8" x14ac:dyDescent="0.25">
      <c r="H2907" s="98"/>
    </row>
    <row r="2908" spans="8:8" x14ac:dyDescent="0.25">
      <c r="H2908" s="98"/>
    </row>
    <row r="2909" spans="8:8" x14ac:dyDescent="0.25">
      <c r="H2909" s="98"/>
    </row>
    <row r="2910" spans="8:8" x14ac:dyDescent="0.25">
      <c r="H2910" s="98"/>
    </row>
    <row r="2911" spans="8:8" x14ac:dyDescent="0.25">
      <c r="H2911" s="98"/>
    </row>
    <row r="2912" spans="8:8" x14ac:dyDescent="0.25">
      <c r="H2912" s="98"/>
    </row>
    <row r="2913" spans="8:8" x14ac:dyDescent="0.25">
      <c r="H2913" s="98"/>
    </row>
    <row r="2914" spans="8:8" x14ac:dyDescent="0.25">
      <c r="H2914" s="98"/>
    </row>
    <row r="2915" spans="8:8" x14ac:dyDescent="0.25">
      <c r="H2915" s="98"/>
    </row>
    <row r="2916" spans="8:8" x14ac:dyDescent="0.25">
      <c r="H2916" s="98"/>
    </row>
    <row r="2917" spans="8:8" x14ac:dyDescent="0.25">
      <c r="H2917" s="98"/>
    </row>
    <row r="2918" spans="8:8" x14ac:dyDescent="0.25">
      <c r="H2918" s="98"/>
    </row>
    <row r="2919" spans="8:8" x14ac:dyDescent="0.25">
      <c r="H2919" s="98"/>
    </row>
    <row r="2920" spans="8:8" x14ac:dyDescent="0.25">
      <c r="H2920" s="98"/>
    </row>
    <row r="2921" spans="8:8" x14ac:dyDescent="0.25">
      <c r="H2921" s="98"/>
    </row>
    <row r="2922" spans="8:8" x14ac:dyDescent="0.25">
      <c r="H2922" s="98"/>
    </row>
    <row r="2923" spans="8:8" x14ac:dyDescent="0.25">
      <c r="H2923" s="98"/>
    </row>
    <row r="2924" spans="8:8" x14ac:dyDescent="0.25">
      <c r="H2924" s="98"/>
    </row>
    <row r="2925" spans="8:8" x14ac:dyDescent="0.25">
      <c r="H2925" s="98"/>
    </row>
    <row r="2926" spans="8:8" x14ac:dyDescent="0.25">
      <c r="H2926" s="98"/>
    </row>
    <row r="2927" spans="8:8" x14ac:dyDescent="0.25">
      <c r="H2927" s="98"/>
    </row>
    <row r="2928" spans="8:8" x14ac:dyDescent="0.25">
      <c r="H2928" s="98"/>
    </row>
    <row r="2929" spans="8:8" x14ac:dyDescent="0.25">
      <c r="H2929" s="98"/>
    </row>
    <row r="2930" spans="8:8" x14ac:dyDescent="0.25">
      <c r="H2930" s="98"/>
    </row>
    <row r="2931" spans="8:8" x14ac:dyDescent="0.25">
      <c r="H2931" s="98"/>
    </row>
    <row r="2932" spans="8:8" x14ac:dyDescent="0.25">
      <c r="H2932" s="98"/>
    </row>
    <row r="2933" spans="8:8" x14ac:dyDescent="0.25">
      <c r="H2933" s="98"/>
    </row>
    <row r="2934" spans="8:8" x14ac:dyDescent="0.25">
      <c r="H2934" s="98"/>
    </row>
    <row r="2935" spans="8:8" x14ac:dyDescent="0.25">
      <c r="H2935" s="98"/>
    </row>
    <row r="2936" spans="8:8" x14ac:dyDescent="0.25">
      <c r="H2936" s="98"/>
    </row>
    <row r="2937" spans="8:8" x14ac:dyDescent="0.25">
      <c r="H2937" s="98"/>
    </row>
    <row r="2938" spans="8:8" x14ac:dyDescent="0.25">
      <c r="H2938" s="98"/>
    </row>
    <row r="2939" spans="8:8" x14ac:dyDescent="0.25">
      <c r="H2939" s="98"/>
    </row>
    <row r="2940" spans="8:8" x14ac:dyDescent="0.25">
      <c r="H2940" s="98"/>
    </row>
    <row r="2941" spans="8:8" x14ac:dyDescent="0.25">
      <c r="H2941" s="98"/>
    </row>
    <row r="2942" spans="8:8" x14ac:dyDescent="0.25">
      <c r="H2942" s="98"/>
    </row>
    <row r="2943" spans="8:8" x14ac:dyDescent="0.25">
      <c r="H2943" s="98"/>
    </row>
    <row r="2944" spans="8:8" x14ac:dyDescent="0.25">
      <c r="H2944" s="98"/>
    </row>
    <row r="2945" spans="8:8" x14ac:dyDescent="0.25">
      <c r="H2945" s="98"/>
    </row>
    <row r="2946" spans="8:8" x14ac:dyDescent="0.25">
      <c r="H2946" s="98"/>
    </row>
    <row r="2947" spans="8:8" x14ac:dyDescent="0.25">
      <c r="H2947" s="98"/>
    </row>
    <row r="2948" spans="8:8" x14ac:dyDescent="0.25">
      <c r="H2948" s="98"/>
    </row>
    <row r="2949" spans="8:8" x14ac:dyDescent="0.25">
      <c r="H2949" s="98"/>
    </row>
    <row r="2950" spans="8:8" x14ac:dyDescent="0.25">
      <c r="H2950" s="98"/>
    </row>
    <row r="2951" spans="8:8" x14ac:dyDescent="0.25">
      <c r="H2951" s="98"/>
    </row>
    <row r="2952" spans="8:8" x14ac:dyDescent="0.25">
      <c r="H2952" s="98"/>
    </row>
    <row r="2953" spans="8:8" x14ac:dyDescent="0.25">
      <c r="H2953" s="98"/>
    </row>
    <row r="2954" spans="8:8" x14ac:dyDescent="0.25">
      <c r="H2954" s="98"/>
    </row>
    <row r="2955" spans="8:8" x14ac:dyDescent="0.25">
      <c r="H2955" s="98"/>
    </row>
    <row r="2956" spans="8:8" x14ac:dyDescent="0.25">
      <c r="H2956" s="98"/>
    </row>
    <row r="2957" spans="8:8" x14ac:dyDescent="0.25">
      <c r="H2957" s="98"/>
    </row>
    <row r="2958" spans="8:8" x14ac:dyDescent="0.25">
      <c r="H2958" s="98"/>
    </row>
    <row r="2959" spans="8:8" x14ac:dyDescent="0.25">
      <c r="H2959" s="98"/>
    </row>
    <row r="2960" spans="8:8" x14ac:dyDescent="0.25">
      <c r="H2960" s="98"/>
    </row>
    <row r="2961" spans="8:8" x14ac:dyDescent="0.25">
      <c r="H2961" s="98"/>
    </row>
    <row r="2962" spans="8:8" x14ac:dyDescent="0.25">
      <c r="H2962" s="98"/>
    </row>
    <row r="2963" spans="8:8" x14ac:dyDescent="0.25">
      <c r="H2963" s="98"/>
    </row>
    <row r="2964" spans="8:8" x14ac:dyDescent="0.25">
      <c r="H2964" s="98"/>
    </row>
    <row r="2965" spans="8:8" x14ac:dyDescent="0.25">
      <c r="H2965" s="98"/>
    </row>
    <row r="2966" spans="8:8" x14ac:dyDescent="0.25">
      <c r="H2966" s="98"/>
    </row>
    <row r="2967" spans="8:8" x14ac:dyDescent="0.25">
      <c r="H2967" s="98"/>
    </row>
    <row r="2968" spans="8:8" x14ac:dyDescent="0.25">
      <c r="H2968" s="98"/>
    </row>
    <row r="2969" spans="8:8" x14ac:dyDescent="0.25">
      <c r="H2969" s="98"/>
    </row>
    <row r="2970" spans="8:8" x14ac:dyDescent="0.25">
      <c r="H2970" s="98"/>
    </row>
    <row r="2971" spans="8:8" x14ac:dyDescent="0.25">
      <c r="H2971" s="98"/>
    </row>
    <row r="2972" spans="8:8" x14ac:dyDescent="0.25">
      <c r="H2972" s="98"/>
    </row>
    <row r="2973" spans="8:8" x14ac:dyDescent="0.25">
      <c r="H2973" s="98"/>
    </row>
    <row r="2974" spans="8:8" x14ac:dyDescent="0.25">
      <c r="H2974" s="98"/>
    </row>
    <row r="2975" spans="8:8" x14ac:dyDescent="0.25">
      <c r="H2975" s="98"/>
    </row>
    <row r="2976" spans="8:8" x14ac:dyDescent="0.25">
      <c r="H2976" s="98"/>
    </row>
    <row r="2977" spans="8:8" x14ac:dyDescent="0.25">
      <c r="H2977" s="98"/>
    </row>
    <row r="2978" spans="8:8" x14ac:dyDescent="0.25">
      <c r="H2978" s="98"/>
    </row>
    <row r="2979" spans="8:8" x14ac:dyDescent="0.25">
      <c r="H2979" s="98"/>
    </row>
    <row r="2980" spans="8:8" x14ac:dyDescent="0.25">
      <c r="H2980" s="98"/>
    </row>
    <row r="2981" spans="8:8" x14ac:dyDescent="0.25">
      <c r="H2981" s="98"/>
    </row>
    <row r="2982" spans="8:8" x14ac:dyDescent="0.25">
      <c r="H2982" s="98"/>
    </row>
    <row r="2983" spans="8:8" x14ac:dyDescent="0.25">
      <c r="H2983" s="98"/>
    </row>
    <row r="2984" spans="8:8" x14ac:dyDescent="0.25">
      <c r="H2984" s="98"/>
    </row>
    <row r="2985" spans="8:8" x14ac:dyDescent="0.25">
      <c r="H2985" s="98"/>
    </row>
    <row r="2986" spans="8:8" x14ac:dyDescent="0.25">
      <c r="H2986" s="98"/>
    </row>
    <row r="2987" spans="8:8" x14ac:dyDescent="0.25">
      <c r="H2987" s="98"/>
    </row>
    <row r="2988" spans="8:8" x14ac:dyDescent="0.25">
      <c r="H2988" s="98"/>
    </row>
    <row r="2989" spans="8:8" x14ac:dyDescent="0.25">
      <c r="H2989" s="98"/>
    </row>
    <row r="2990" spans="8:8" x14ac:dyDescent="0.25">
      <c r="H2990" s="98"/>
    </row>
    <row r="2991" spans="8:8" x14ac:dyDescent="0.25">
      <c r="H2991" s="98"/>
    </row>
    <row r="2992" spans="8:8" x14ac:dyDescent="0.25">
      <c r="H2992" s="98"/>
    </row>
    <row r="2993" spans="8:8" x14ac:dyDescent="0.25">
      <c r="H2993" s="98"/>
    </row>
    <row r="2994" spans="8:8" x14ac:dyDescent="0.25">
      <c r="H2994" s="98"/>
    </row>
    <row r="2995" spans="8:8" x14ac:dyDescent="0.25">
      <c r="H2995" s="98"/>
    </row>
    <row r="2996" spans="8:8" x14ac:dyDescent="0.25">
      <c r="H2996" s="98"/>
    </row>
    <row r="2997" spans="8:8" x14ac:dyDescent="0.25">
      <c r="H2997" s="98"/>
    </row>
    <row r="2998" spans="8:8" x14ac:dyDescent="0.25">
      <c r="H2998" s="98"/>
    </row>
    <row r="2999" spans="8:8" x14ac:dyDescent="0.25">
      <c r="H2999" s="98"/>
    </row>
    <row r="3000" spans="8:8" x14ac:dyDescent="0.25">
      <c r="H3000" s="98"/>
    </row>
    <row r="3001" spans="8:8" x14ac:dyDescent="0.25">
      <c r="H3001" s="98"/>
    </row>
    <row r="3002" spans="8:8" x14ac:dyDescent="0.25">
      <c r="H3002" s="98"/>
    </row>
    <row r="3003" spans="8:8" x14ac:dyDescent="0.25">
      <c r="H3003" s="98"/>
    </row>
    <row r="3004" spans="8:8" x14ac:dyDescent="0.25">
      <c r="H3004" s="98"/>
    </row>
    <row r="3005" spans="8:8" x14ac:dyDescent="0.25">
      <c r="H3005" s="98"/>
    </row>
    <row r="3006" spans="8:8" x14ac:dyDescent="0.25">
      <c r="H3006" s="98"/>
    </row>
    <row r="3007" spans="8:8" x14ac:dyDescent="0.25">
      <c r="H3007" s="98"/>
    </row>
    <row r="3008" spans="8:8" x14ac:dyDescent="0.25">
      <c r="H3008" s="98"/>
    </row>
    <row r="3009" spans="8:8" x14ac:dyDescent="0.25">
      <c r="H3009" s="98"/>
    </row>
    <row r="3010" spans="8:8" x14ac:dyDescent="0.25">
      <c r="H3010" s="98"/>
    </row>
    <row r="3011" spans="8:8" x14ac:dyDescent="0.25">
      <c r="H3011" s="98"/>
    </row>
    <row r="3012" spans="8:8" x14ac:dyDescent="0.25">
      <c r="H3012" s="98"/>
    </row>
    <row r="3013" spans="8:8" x14ac:dyDescent="0.25">
      <c r="H3013" s="98"/>
    </row>
    <row r="3014" spans="8:8" x14ac:dyDescent="0.25">
      <c r="H3014" s="98"/>
    </row>
    <row r="3015" spans="8:8" x14ac:dyDescent="0.25">
      <c r="H3015" s="98"/>
    </row>
    <row r="3016" spans="8:8" x14ac:dyDescent="0.25">
      <c r="H3016" s="98"/>
    </row>
    <row r="3017" spans="8:8" x14ac:dyDescent="0.25">
      <c r="H3017" s="98"/>
    </row>
    <row r="3018" spans="8:8" x14ac:dyDescent="0.25">
      <c r="H3018" s="98"/>
    </row>
    <row r="3019" spans="8:8" x14ac:dyDescent="0.25">
      <c r="H3019" s="98"/>
    </row>
    <row r="3020" spans="8:8" x14ac:dyDescent="0.25">
      <c r="H3020" s="98"/>
    </row>
    <row r="3021" spans="8:8" x14ac:dyDescent="0.25">
      <c r="H3021" s="98"/>
    </row>
    <row r="3022" spans="8:8" x14ac:dyDescent="0.25">
      <c r="H3022" s="98"/>
    </row>
    <row r="3023" spans="8:8" x14ac:dyDescent="0.25">
      <c r="H3023" s="98"/>
    </row>
    <row r="3024" spans="8:8" x14ac:dyDescent="0.25">
      <c r="H3024" s="98"/>
    </row>
    <row r="3025" spans="8:8" x14ac:dyDescent="0.25">
      <c r="H3025" s="98"/>
    </row>
    <row r="3026" spans="8:8" x14ac:dyDescent="0.25">
      <c r="H3026" s="98"/>
    </row>
    <row r="3027" spans="8:8" x14ac:dyDescent="0.25">
      <c r="H3027" s="98"/>
    </row>
    <row r="3028" spans="8:8" x14ac:dyDescent="0.25">
      <c r="H3028" s="98"/>
    </row>
    <row r="3029" spans="8:8" x14ac:dyDescent="0.25">
      <c r="H3029" s="98"/>
    </row>
    <row r="3030" spans="8:8" x14ac:dyDescent="0.25">
      <c r="H3030" s="98"/>
    </row>
    <row r="3031" spans="8:8" x14ac:dyDescent="0.25">
      <c r="H3031" s="98"/>
    </row>
    <row r="3032" spans="8:8" x14ac:dyDescent="0.25">
      <c r="H3032" s="98"/>
    </row>
    <row r="3033" spans="8:8" x14ac:dyDescent="0.25">
      <c r="H3033" s="98"/>
    </row>
    <row r="3034" spans="8:8" x14ac:dyDescent="0.25">
      <c r="H3034" s="98"/>
    </row>
    <row r="3035" spans="8:8" x14ac:dyDescent="0.25">
      <c r="H3035" s="98"/>
    </row>
    <row r="3036" spans="8:8" x14ac:dyDescent="0.25">
      <c r="H3036" s="98"/>
    </row>
    <row r="3037" spans="8:8" x14ac:dyDescent="0.25">
      <c r="H3037" s="98"/>
    </row>
    <row r="3038" spans="8:8" x14ac:dyDescent="0.25">
      <c r="H3038" s="98"/>
    </row>
    <row r="3039" spans="8:8" x14ac:dyDescent="0.25">
      <c r="H3039" s="98"/>
    </row>
    <row r="3040" spans="8:8" x14ac:dyDescent="0.25">
      <c r="H3040" s="98"/>
    </row>
    <row r="3041" spans="8:8" x14ac:dyDescent="0.25">
      <c r="H3041" s="98"/>
    </row>
    <row r="3042" spans="8:8" x14ac:dyDescent="0.25">
      <c r="H3042" s="98"/>
    </row>
    <row r="3043" spans="8:8" x14ac:dyDescent="0.25">
      <c r="H3043" s="98"/>
    </row>
    <row r="3044" spans="8:8" x14ac:dyDescent="0.25">
      <c r="H3044" s="98"/>
    </row>
    <row r="3045" spans="8:8" x14ac:dyDescent="0.25">
      <c r="H3045" s="98"/>
    </row>
    <row r="3046" spans="8:8" x14ac:dyDescent="0.25">
      <c r="H3046" s="98"/>
    </row>
    <row r="3047" spans="8:8" x14ac:dyDescent="0.25">
      <c r="H3047" s="98"/>
    </row>
    <row r="3048" spans="8:8" x14ac:dyDescent="0.25">
      <c r="H3048" s="98"/>
    </row>
    <row r="3049" spans="8:8" x14ac:dyDescent="0.25">
      <c r="H3049" s="98"/>
    </row>
    <row r="3050" spans="8:8" x14ac:dyDescent="0.25">
      <c r="H3050" s="98"/>
    </row>
    <row r="3051" spans="8:8" x14ac:dyDescent="0.25">
      <c r="H3051" s="98"/>
    </row>
    <row r="3052" spans="8:8" x14ac:dyDescent="0.25">
      <c r="H3052" s="98"/>
    </row>
    <row r="3053" spans="8:8" x14ac:dyDescent="0.25">
      <c r="H3053" s="98"/>
    </row>
    <row r="3054" spans="8:8" x14ac:dyDescent="0.25">
      <c r="H3054" s="98"/>
    </row>
    <row r="3055" spans="8:8" x14ac:dyDescent="0.25">
      <c r="H3055" s="98"/>
    </row>
    <row r="3056" spans="8:8" x14ac:dyDescent="0.25">
      <c r="H3056" s="98"/>
    </row>
    <row r="3057" spans="8:8" x14ac:dyDescent="0.25">
      <c r="H3057" s="98"/>
    </row>
    <row r="3058" spans="8:8" x14ac:dyDescent="0.25">
      <c r="H3058" s="98"/>
    </row>
    <row r="3059" spans="8:8" x14ac:dyDescent="0.25">
      <c r="H3059" s="98"/>
    </row>
    <row r="3060" spans="8:8" x14ac:dyDescent="0.25">
      <c r="H3060" s="98"/>
    </row>
    <row r="3061" spans="8:8" x14ac:dyDescent="0.25">
      <c r="H3061" s="98"/>
    </row>
    <row r="3062" spans="8:8" x14ac:dyDescent="0.25">
      <c r="H3062" s="98"/>
    </row>
    <row r="3063" spans="8:8" x14ac:dyDescent="0.25">
      <c r="H3063" s="98"/>
    </row>
    <row r="3064" spans="8:8" x14ac:dyDescent="0.25">
      <c r="H3064" s="98"/>
    </row>
    <row r="3065" spans="8:8" x14ac:dyDescent="0.25">
      <c r="H3065" s="98"/>
    </row>
    <row r="3066" spans="8:8" x14ac:dyDescent="0.25">
      <c r="H3066" s="98"/>
    </row>
    <row r="3067" spans="8:8" x14ac:dyDescent="0.25">
      <c r="H3067" s="98"/>
    </row>
    <row r="3068" spans="8:8" x14ac:dyDescent="0.25">
      <c r="H3068" s="98"/>
    </row>
    <row r="3069" spans="8:8" x14ac:dyDescent="0.25">
      <c r="H3069" s="98"/>
    </row>
    <row r="3070" spans="8:8" x14ac:dyDescent="0.25">
      <c r="H3070" s="98"/>
    </row>
    <row r="3071" spans="8:8" x14ac:dyDescent="0.25">
      <c r="H3071" s="98"/>
    </row>
    <row r="3072" spans="8:8" x14ac:dyDescent="0.25">
      <c r="H3072" s="98"/>
    </row>
    <row r="3073" spans="8:8" x14ac:dyDescent="0.25">
      <c r="H3073" s="98"/>
    </row>
    <row r="3074" spans="8:8" x14ac:dyDescent="0.25">
      <c r="H3074" s="98"/>
    </row>
    <row r="3075" spans="8:8" x14ac:dyDescent="0.25">
      <c r="H3075" s="98"/>
    </row>
    <row r="3076" spans="8:8" x14ac:dyDescent="0.25">
      <c r="H3076" s="98"/>
    </row>
    <row r="3077" spans="8:8" x14ac:dyDescent="0.25">
      <c r="H3077" s="98"/>
    </row>
    <row r="3078" spans="8:8" x14ac:dyDescent="0.25">
      <c r="H3078" s="98"/>
    </row>
    <row r="3079" spans="8:8" x14ac:dyDescent="0.25">
      <c r="H3079" s="98"/>
    </row>
    <row r="3080" spans="8:8" x14ac:dyDescent="0.25">
      <c r="H3080" s="98"/>
    </row>
    <row r="3081" spans="8:8" x14ac:dyDescent="0.25">
      <c r="H3081" s="98"/>
    </row>
    <row r="3082" spans="8:8" x14ac:dyDescent="0.25">
      <c r="H3082" s="98"/>
    </row>
    <row r="3083" spans="8:8" x14ac:dyDescent="0.25">
      <c r="H3083" s="98"/>
    </row>
    <row r="3084" spans="8:8" x14ac:dyDescent="0.25">
      <c r="H3084" s="98"/>
    </row>
    <row r="3085" spans="8:8" x14ac:dyDescent="0.25">
      <c r="H3085" s="98"/>
    </row>
    <row r="3086" spans="8:8" x14ac:dyDescent="0.25">
      <c r="H3086" s="98"/>
    </row>
    <row r="3087" spans="8:8" x14ac:dyDescent="0.25">
      <c r="H3087" s="98"/>
    </row>
    <row r="3088" spans="8:8" x14ac:dyDescent="0.25">
      <c r="H3088" s="98"/>
    </row>
    <row r="3089" spans="8:8" x14ac:dyDescent="0.25">
      <c r="H3089" s="98"/>
    </row>
    <row r="3090" spans="8:8" x14ac:dyDescent="0.25">
      <c r="H3090" s="98"/>
    </row>
    <row r="3091" spans="8:8" x14ac:dyDescent="0.25">
      <c r="H3091" s="98"/>
    </row>
    <row r="3092" spans="8:8" x14ac:dyDescent="0.25">
      <c r="H3092" s="98"/>
    </row>
    <row r="3093" spans="8:8" x14ac:dyDescent="0.25">
      <c r="H3093" s="98"/>
    </row>
    <row r="3094" spans="8:8" x14ac:dyDescent="0.25">
      <c r="H3094" s="98"/>
    </row>
    <row r="3095" spans="8:8" x14ac:dyDescent="0.25">
      <c r="H3095" s="98"/>
    </row>
    <row r="3096" spans="8:8" x14ac:dyDescent="0.25">
      <c r="H3096" s="98"/>
    </row>
    <row r="3097" spans="8:8" x14ac:dyDescent="0.25">
      <c r="H3097" s="98"/>
    </row>
    <row r="3098" spans="8:8" x14ac:dyDescent="0.25">
      <c r="H3098" s="98"/>
    </row>
    <row r="3099" spans="8:8" x14ac:dyDescent="0.25">
      <c r="H3099" s="98"/>
    </row>
    <row r="3100" spans="8:8" x14ac:dyDescent="0.25">
      <c r="H3100" s="98"/>
    </row>
    <row r="3101" spans="8:8" x14ac:dyDescent="0.25">
      <c r="H3101" s="98"/>
    </row>
    <row r="3102" spans="8:8" x14ac:dyDescent="0.25">
      <c r="H3102" s="98"/>
    </row>
    <row r="3103" spans="8:8" x14ac:dyDescent="0.25">
      <c r="H3103" s="98"/>
    </row>
    <row r="3104" spans="8:8" x14ac:dyDescent="0.25">
      <c r="H3104" s="98"/>
    </row>
    <row r="3105" spans="8:8" x14ac:dyDescent="0.25">
      <c r="H3105" s="98"/>
    </row>
    <row r="3106" spans="8:8" x14ac:dyDescent="0.25">
      <c r="H3106" s="98"/>
    </row>
    <row r="3107" spans="8:8" x14ac:dyDescent="0.25">
      <c r="H3107" s="98"/>
    </row>
    <row r="3108" spans="8:8" x14ac:dyDescent="0.25">
      <c r="H3108" s="98"/>
    </row>
    <row r="3109" spans="8:8" x14ac:dyDescent="0.25">
      <c r="H3109" s="98"/>
    </row>
    <row r="3110" spans="8:8" x14ac:dyDescent="0.25">
      <c r="H3110" s="98"/>
    </row>
    <row r="3111" spans="8:8" x14ac:dyDescent="0.25">
      <c r="H3111" s="98"/>
    </row>
    <row r="3112" spans="8:8" x14ac:dyDescent="0.25">
      <c r="H3112" s="98"/>
    </row>
    <row r="3113" spans="8:8" x14ac:dyDescent="0.25">
      <c r="H3113" s="98"/>
    </row>
    <row r="3114" spans="8:8" x14ac:dyDescent="0.25">
      <c r="H3114" s="98"/>
    </row>
    <row r="3115" spans="8:8" x14ac:dyDescent="0.25">
      <c r="H3115" s="98"/>
    </row>
    <row r="3116" spans="8:8" x14ac:dyDescent="0.25">
      <c r="H3116" s="98"/>
    </row>
    <row r="3117" spans="8:8" x14ac:dyDescent="0.25">
      <c r="H3117" s="98"/>
    </row>
    <row r="3118" spans="8:8" x14ac:dyDescent="0.25">
      <c r="H3118" s="98"/>
    </row>
    <row r="3119" spans="8:8" x14ac:dyDescent="0.25">
      <c r="H3119" s="98"/>
    </row>
    <row r="3120" spans="8:8" x14ac:dyDescent="0.25">
      <c r="H3120" s="98"/>
    </row>
    <row r="3121" spans="8:8" x14ac:dyDescent="0.25">
      <c r="H3121" s="98"/>
    </row>
    <row r="3122" spans="8:8" x14ac:dyDescent="0.25">
      <c r="H3122" s="98"/>
    </row>
    <row r="3123" spans="8:8" x14ac:dyDescent="0.25">
      <c r="H3123" s="98"/>
    </row>
    <row r="3124" spans="8:8" x14ac:dyDescent="0.25">
      <c r="H3124" s="98"/>
    </row>
    <row r="3125" spans="8:8" x14ac:dyDescent="0.25">
      <c r="H3125" s="98"/>
    </row>
    <row r="3126" spans="8:8" x14ac:dyDescent="0.25">
      <c r="H3126" s="98"/>
    </row>
    <row r="3127" spans="8:8" x14ac:dyDescent="0.25">
      <c r="H3127" s="98"/>
    </row>
    <row r="3128" spans="8:8" x14ac:dyDescent="0.25">
      <c r="H3128" s="98"/>
    </row>
    <row r="3129" spans="8:8" x14ac:dyDescent="0.25">
      <c r="H3129" s="98"/>
    </row>
    <row r="3130" spans="8:8" x14ac:dyDescent="0.25">
      <c r="H3130" s="98"/>
    </row>
    <row r="3131" spans="8:8" x14ac:dyDescent="0.25">
      <c r="H3131" s="98"/>
    </row>
    <row r="3132" spans="8:8" x14ac:dyDescent="0.25">
      <c r="H3132" s="98"/>
    </row>
    <row r="3133" spans="8:8" x14ac:dyDescent="0.25">
      <c r="H3133" s="98"/>
    </row>
    <row r="3134" spans="8:8" x14ac:dyDescent="0.25">
      <c r="H3134" s="98"/>
    </row>
    <row r="3135" spans="8:8" x14ac:dyDescent="0.25">
      <c r="H3135" s="98"/>
    </row>
    <row r="3136" spans="8:8" x14ac:dyDescent="0.25">
      <c r="H3136" s="98"/>
    </row>
    <row r="3137" spans="8:8" x14ac:dyDescent="0.25">
      <c r="H3137" s="98"/>
    </row>
    <row r="3138" spans="8:8" x14ac:dyDescent="0.25">
      <c r="H3138" s="98"/>
    </row>
    <row r="3139" spans="8:8" x14ac:dyDescent="0.25">
      <c r="H3139" s="98"/>
    </row>
    <row r="3140" spans="8:8" x14ac:dyDescent="0.25">
      <c r="H3140" s="98"/>
    </row>
    <row r="3141" spans="8:8" x14ac:dyDescent="0.25">
      <c r="H3141" s="98"/>
    </row>
    <row r="3142" spans="8:8" x14ac:dyDescent="0.25">
      <c r="H3142" s="98"/>
    </row>
    <row r="3143" spans="8:8" x14ac:dyDescent="0.25">
      <c r="H3143" s="98"/>
    </row>
    <row r="3144" spans="8:8" x14ac:dyDescent="0.25">
      <c r="H3144" s="98"/>
    </row>
    <row r="3145" spans="8:8" x14ac:dyDescent="0.25">
      <c r="H3145" s="98"/>
    </row>
    <row r="3146" spans="8:8" x14ac:dyDescent="0.25">
      <c r="H3146" s="98"/>
    </row>
    <row r="3147" spans="8:8" x14ac:dyDescent="0.25">
      <c r="H3147" s="98"/>
    </row>
    <row r="3148" spans="8:8" x14ac:dyDescent="0.25">
      <c r="H3148" s="98"/>
    </row>
    <row r="3149" spans="8:8" x14ac:dyDescent="0.25">
      <c r="H3149" s="98"/>
    </row>
    <row r="3150" spans="8:8" x14ac:dyDescent="0.25">
      <c r="H3150" s="98"/>
    </row>
    <row r="3151" spans="8:8" x14ac:dyDescent="0.25">
      <c r="H3151" s="98"/>
    </row>
    <row r="3152" spans="8:8" x14ac:dyDescent="0.25">
      <c r="H3152" s="98"/>
    </row>
    <row r="3153" spans="8:8" x14ac:dyDescent="0.25">
      <c r="H3153" s="98"/>
    </row>
    <row r="3154" spans="8:8" x14ac:dyDescent="0.25">
      <c r="H3154" s="98"/>
    </row>
    <row r="3155" spans="8:8" x14ac:dyDescent="0.25">
      <c r="H3155" s="98"/>
    </row>
    <row r="3156" spans="8:8" x14ac:dyDescent="0.25">
      <c r="H3156" s="98"/>
    </row>
    <row r="3157" spans="8:8" x14ac:dyDescent="0.25">
      <c r="H3157" s="98"/>
    </row>
    <row r="3158" spans="8:8" x14ac:dyDescent="0.25">
      <c r="H3158" s="98"/>
    </row>
    <row r="3159" spans="8:8" x14ac:dyDescent="0.25">
      <c r="H3159" s="98"/>
    </row>
    <row r="3160" spans="8:8" x14ac:dyDescent="0.25">
      <c r="H3160" s="98"/>
    </row>
    <row r="3161" spans="8:8" x14ac:dyDescent="0.25">
      <c r="H3161" s="98"/>
    </row>
    <row r="3162" spans="8:8" x14ac:dyDescent="0.25">
      <c r="H3162" s="98"/>
    </row>
    <row r="3163" spans="8:8" x14ac:dyDescent="0.25">
      <c r="H3163" s="98"/>
    </row>
    <row r="3164" spans="8:8" x14ac:dyDescent="0.25">
      <c r="H3164" s="98"/>
    </row>
    <row r="3165" spans="8:8" x14ac:dyDescent="0.25">
      <c r="H3165" s="98"/>
    </row>
    <row r="3166" spans="8:8" x14ac:dyDescent="0.25">
      <c r="H3166" s="98"/>
    </row>
    <row r="3167" spans="8:8" x14ac:dyDescent="0.25">
      <c r="H3167" s="98"/>
    </row>
    <row r="3168" spans="8:8" x14ac:dyDescent="0.25">
      <c r="H3168" s="98"/>
    </row>
    <row r="3169" spans="8:8" x14ac:dyDescent="0.25">
      <c r="H3169" s="98"/>
    </row>
    <row r="3170" spans="8:8" x14ac:dyDescent="0.25">
      <c r="H3170" s="98"/>
    </row>
    <row r="3171" spans="8:8" x14ac:dyDescent="0.25">
      <c r="H3171" s="98"/>
    </row>
    <row r="3172" spans="8:8" x14ac:dyDescent="0.25">
      <c r="H3172" s="98"/>
    </row>
    <row r="3173" spans="8:8" x14ac:dyDescent="0.25">
      <c r="H3173" s="98"/>
    </row>
    <row r="3174" spans="8:8" x14ac:dyDescent="0.25">
      <c r="H3174" s="98"/>
    </row>
    <row r="3175" spans="8:8" x14ac:dyDescent="0.25">
      <c r="H3175" s="98"/>
    </row>
    <row r="3176" spans="8:8" x14ac:dyDescent="0.25">
      <c r="H3176" s="98"/>
    </row>
    <row r="3177" spans="8:8" x14ac:dyDescent="0.25">
      <c r="H3177" s="98"/>
    </row>
    <row r="3178" spans="8:8" x14ac:dyDescent="0.25">
      <c r="H3178" s="98"/>
    </row>
    <row r="3179" spans="8:8" x14ac:dyDescent="0.25">
      <c r="H3179" s="98"/>
    </row>
    <row r="3180" spans="8:8" x14ac:dyDescent="0.25">
      <c r="H3180" s="98"/>
    </row>
    <row r="3181" spans="8:8" x14ac:dyDescent="0.25">
      <c r="H3181" s="98"/>
    </row>
    <row r="3182" spans="8:8" x14ac:dyDescent="0.25">
      <c r="H3182" s="98"/>
    </row>
    <row r="3183" spans="8:8" x14ac:dyDescent="0.25">
      <c r="H3183" s="98"/>
    </row>
    <row r="3184" spans="8:8" x14ac:dyDescent="0.25">
      <c r="H3184" s="98"/>
    </row>
    <row r="3185" spans="8:8" x14ac:dyDescent="0.25">
      <c r="H3185" s="98"/>
    </row>
    <row r="3186" spans="8:8" x14ac:dyDescent="0.25">
      <c r="H3186" s="98"/>
    </row>
    <row r="3187" spans="8:8" x14ac:dyDescent="0.25">
      <c r="H3187" s="98"/>
    </row>
    <row r="3188" spans="8:8" x14ac:dyDescent="0.25">
      <c r="H3188" s="98"/>
    </row>
    <row r="3189" spans="8:8" x14ac:dyDescent="0.25">
      <c r="H3189" s="98"/>
    </row>
    <row r="3190" spans="8:8" x14ac:dyDescent="0.25">
      <c r="H3190" s="98"/>
    </row>
    <row r="3191" spans="8:8" x14ac:dyDescent="0.25">
      <c r="H3191" s="98"/>
    </row>
    <row r="3192" spans="8:8" x14ac:dyDescent="0.25">
      <c r="H3192" s="98"/>
    </row>
    <row r="3193" spans="8:8" x14ac:dyDescent="0.25">
      <c r="H3193" s="98"/>
    </row>
    <row r="3194" spans="8:8" x14ac:dyDescent="0.25">
      <c r="H3194" s="98"/>
    </row>
    <row r="3195" spans="8:8" x14ac:dyDescent="0.25">
      <c r="H3195" s="98"/>
    </row>
    <row r="3196" spans="8:8" x14ac:dyDescent="0.25">
      <c r="H3196" s="98"/>
    </row>
    <row r="3197" spans="8:8" x14ac:dyDescent="0.25">
      <c r="H3197" s="98"/>
    </row>
    <row r="3198" spans="8:8" x14ac:dyDescent="0.25">
      <c r="H3198" s="98"/>
    </row>
    <row r="3199" spans="8:8" x14ac:dyDescent="0.25">
      <c r="H3199" s="98"/>
    </row>
    <row r="3200" spans="8:8" x14ac:dyDescent="0.25">
      <c r="H3200" s="98"/>
    </row>
    <row r="3201" spans="8:8" x14ac:dyDescent="0.25">
      <c r="H3201" s="98"/>
    </row>
    <row r="3202" spans="8:8" x14ac:dyDescent="0.25">
      <c r="H3202" s="98"/>
    </row>
    <row r="3203" spans="8:8" x14ac:dyDescent="0.25">
      <c r="H3203" s="98"/>
    </row>
    <row r="3204" spans="8:8" x14ac:dyDescent="0.25">
      <c r="H3204" s="98"/>
    </row>
    <row r="3205" spans="8:8" x14ac:dyDescent="0.25">
      <c r="H3205" s="98"/>
    </row>
    <row r="3206" spans="8:8" x14ac:dyDescent="0.25">
      <c r="H3206" s="98"/>
    </row>
    <row r="3207" spans="8:8" x14ac:dyDescent="0.25">
      <c r="H3207" s="98"/>
    </row>
    <row r="3208" spans="8:8" x14ac:dyDescent="0.25">
      <c r="H3208" s="98"/>
    </row>
    <row r="3209" spans="8:8" x14ac:dyDescent="0.25">
      <c r="H3209" s="98"/>
    </row>
    <row r="3210" spans="8:8" x14ac:dyDescent="0.25">
      <c r="H3210" s="98"/>
    </row>
    <row r="3211" spans="8:8" x14ac:dyDescent="0.25">
      <c r="H3211" s="98"/>
    </row>
    <row r="3212" spans="8:8" x14ac:dyDescent="0.25">
      <c r="H3212" s="98"/>
    </row>
    <row r="3213" spans="8:8" x14ac:dyDescent="0.25">
      <c r="H3213" s="98"/>
    </row>
    <row r="3214" spans="8:8" x14ac:dyDescent="0.25">
      <c r="H3214" s="98"/>
    </row>
    <row r="3215" spans="8:8" x14ac:dyDescent="0.25">
      <c r="H3215" s="98"/>
    </row>
    <row r="3216" spans="8:8" x14ac:dyDescent="0.25">
      <c r="H3216" s="98"/>
    </row>
    <row r="3217" spans="8:8" x14ac:dyDescent="0.25">
      <c r="H3217" s="98"/>
    </row>
    <row r="3218" spans="8:8" x14ac:dyDescent="0.25">
      <c r="H3218" s="98"/>
    </row>
    <row r="3219" spans="8:8" x14ac:dyDescent="0.25">
      <c r="H3219" s="98"/>
    </row>
    <row r="3220" spans="8:8" x14ac:dyDescent="0.25">
      <c r="H3220" s="98"/>
    </row>
    <row r="3221" spans="8:8" x14ac:dyDescent="0.25">
      <c r="H3221" s="98"/>
    </row>
    <row r="3222" spans="8:8" x14ac:dyDescent="0.25">
      <c r="H3222" s="98"/>
    </row>
    <row r="3223" spans="8:8" x14ac:dyDescent="0.25">
      <c r="H3223" s="98"/>
    </row>
    <row r="3224" spans="8:8" x14ac:dyDescent="0.25">
      <c r="H3224" s="98"/>
    </row>
    <row r="3225" spans="8:8" x14ac:dyDescent="0.25">
      <c r="H3225" s="98"/>
    </row>
    <row r="3226" spans="8:8" x14ac:dyDescent="0.25">
      <c r="H3226" s="98"/>
    </row>
    <row r="3227" spans="8:8" x14ac:dyDescent="0.25">
      <c r="H3227" s="98"/>
    </row>
    <row r="3228" spans="8:8" x14ac:dyDescent="0.25">
      <c r="H3228" s="98"/>
    </row>
    <row r="3229" spans="8:8" x14ac:dyDescent="0.25">
      <c r="H3229" s="98"/>
    </row>
    <row r="3230" spans="8:8" x14ac:dyDescent="0.25">
      <c r="H3230" s="98"/>
    </row>
    <row r="3231" spans="8:8" x14ac:dyDescent="0.25">
      <c r="H3231" s="98"/>
    </row>
    <row r="3232" spans="8:8" x14ac:dyDescent="0.25">
      <c r="H3232" s="98"/>
    </row>
    <row r="3233" spans="8:8" x14ac:dyDescent="0.25">
      <c r="H3233" s="98"/>
    </row>
    <row r="3234" spans="8:8" x14ac:dyDescent="0.25">
      <c r="H3234" s="98"/>
    </row>
    <row r="3235" spans="8:8" x14ac:dyDescent="0.25">
      <c r="H3235" s="98"/>
    </row>
    <row r="3236" spans="8:8" x14ac:dyDescent="0.25">
      <c r="H3236" s="98"/>
    </row>
    <row r="3237" spans="8:8" x14ac:dyDescent="0.25">
      <c r="H3237" s="98"/>
    </row>
    <row r="3238" spans="8:8" x14ac:dyDescent="0.25">
      <c r="H3238" s="98"/>
    </row>
    <row r="3239" spans="8:8" x14ac:dyDescent="0.25">
      <c r="H3239" s="98"/>
    </row>
    <row r="3240" spans="8:8" x14ac:dyDescent="0.25">
      <c r="H3240" s="98"/>
    </row>
    <row r="3241" spans="8:8" x14ac:dyDescent="0.25">
      <c r="H3241" s="98"/>
    </row>
    <row r="3242" spans="8:8" x14ac:dyDescent="0.25">
      <c r="H3242" s="98"/>
    </row>
    <row r="3243" spans="8:8" x14ac:dyDescent="0.25">
      <c r="H3243" s="98"/>
    </row>
    <row r="3244" spans="8:8" x14ac:dyDescent="0.25">
      <c r="H3244" s="98"/>
    </row>
    <row r="3245" spans="8:8" x14ac:dyDescent="0.25">
      <c r="H3245" s="98"/>
    </row>
    <row r="3246" spans="8:8" x14ac:dyDescent="0.25">
      <c r="H3246" s="98"/>
    </row>
    <row r="3247" spans="8:8" x14ac:dyDescent="0.25">
      <c r="H3247" s="98"/>
    </row>
    <row r="3248" spans="8:8" x14ac:dyDescent="0.25">
      <c r="H3248" s="98"/>
    </row>
    <row r="3249" spans="8:8" x14ac:dyDescent="0.25">
      <c r="H3249" s="98"/>
    </row>
    <row r="3250" spans="8:8" x14ac:dyDescent="0.25">
      <c r="H3250" s="98"/>
    </row>
    <row r="3251" spans="8:8" x14ac:dyDescent="0.25">
      <c r="H3251" s="98"/>
    </row>
    <row r="3252" spans="8:8" x14ac:dyDescent="0.25">
      <c r="H3252" s="98"/>
    </row>
    <row r="3253" spans="8:8" x14ac:dyDescent="0.25">
      <c r="H3253" s="98"/>
    </row>
    <row r="3254" spans="8:8" x14ac:dyDescent="0.25">
      <c r="H3254" s="98"/>
    </row>
    <row r="3255" spans="8:8" x14ac:dyDescent="0.25">
      <c r="H3255" s="98"/>
    </row>
    <row r="3256" spans="8:8" x14ac:dyDescent="0.25">
      <c r="H3256" s="98"/>
    </row>
    <row r="3257" spans="8:8" x14ac:dyDescent="0.25">
      <c r="H3257" s="98"/>
    </row>
    <row r="3258" spans="8:8" x14ac:dyDescent="0.25">
      <c r="H3258" s="98"/>
    </row>
    <row r="3259" spans="8:8" x14ac:dyDescent="0.25">
      <c r="H3259" s="98"/>
    </row>
    <row r="3260" spans="8:8" x14ac:dyDescent="0.25">
      <c r="H3260" s="98"/>
    </row>
    <row r="3261" spans="8:8" x14ac:dyDescent="0.25">
      <c r="H3261" s="98"/>
    </row>
    <row r="3262" spans="8:8" x14ac:dyDescent="0.25">
      <c r="H3262" s="98"/>
    </row>
    <row r="3263" spans="8:8" x14ac:dyDescent="0.25">
      <c r="H3263" s="98"/>
    </row>
    <row r="3264" spans="8:8" x14ac:dyDescent="0.25">
      <c r="H3264" s="98"/>
    </row>
    <row r="3265" spans="8:8" x14ac:dyDescent="0.25">
      <c r="H3265" s="98"/>
    </row>
    <row r="3266" spans="8:8" x14ac:dyDescent="0.25">
      <c r="H3266" s="98"/>
    </row>
    <row r="3267" spans="8:8" x14ac:dyDescent="0.25">
      <c r="H3267" s="98"/>
    </row>
    <row r="3268" spans="8:8" x14ac:dyDescent="0.25">
      <c r="H3268" s="98"/>
    </row>
    <row r="3269" spans="8:8" x14ac:dyDescent="0.25">
      <c r="H3269" s="98"/>
    </row>
    <row r="3270" spans="8:8" x14ac:dyDescent="0.25">
      <c r="H3270" s="98"/>
    </row>
    <row r="3271" spans="8:8" x14ac:dyDescent="0.25">
      <c r="H3271" s="98"/>
    </row>
    <row r="3272" spans="8:8" x14ac:dyDescent="0.25">
      <c r="H3272" s="98"/>
    </row>
    <row r="3273" spans="8:8" x14ac:dyDescent="0.25">
      <c r="H3273" s="98"/>
    </row>
    <row r="3274" spans="8:8" x14ac:dyDescent="0.25">
      <c r="H3274" s="98"/>
    </row>
    <row r="3275" spans="8:8" x14ac:dyDescent="0.25">
      <c r="H3275" s="98"/>
    </row>
    <row r="3276" spans="8:8" x14ac:dyDescent="0.25">
      <c r="H3276" s="98"/>
    </row>
    <row r="3277" spans="8:8" x14ac:dyDescent="0.25">
      <c r="H3277" s="98"/>
    </row>
    <row r="3278" spans="8:8" x14ac:dyDescent="0.25">
      <c r="H3278" s="98"/>
    </row>
    <row r="3279" spans="8:8" x14ac:dyDescent="0.25">
      <c r="H3279" s="98"/>
    </row>
    <row r="3280" spans="8:8" x14ac:dyDescent="0.25">
      <c r="H3280" s="98"/>
    </row>
    <row r="3281" spans="8:8" x14ac:dyDescent="0.25">
      <c r="H3281" s="98"/>
    </row>
    <row r="3282" spans="8:8" x14ac:dyDescent="0.25">
      <c r="H3282" s="98"/>
    </row>
    <row r="3283" spans="8:8" x14ac:dyDescent="0.25">
      <c r="H3283" s="98"/>
    </row>
    <row r="3284" spans="8:8" x14ac:dyDescent="0.25">
      <c r="H3284" s="98"/>
    </row>
    <row r="3285" spans="8:8" x14ac:dyDescent="0.25">
      <c r="H3285" s="98"/>
    </row>
    <row r="3286" spans="8:8" x14ac:dyDescent="0.25">
      <c r="H3286" s="98"/>
    </row>
    <row r="3287" spans="8:8" x14ac:dyDescent="0.25">
      <c r="H3287" s="98"/>
    </row>
    <row r="3288" spans="8:8" x14ac:dyDescent="0.25">
      <c r="H3288" s="98"/>
    </row>
    <row r="3289" spans="8:8" x14ac:dyDescent="0.25">
      <c r="H3289" s="98"/>
    </row>
    <row r="3290" spans="8:8" x14ac:dyDescent="0.25">
      <c r="H3290" s="98"/>
    </row>
    <row r="3291" spans="8:8" x14ac:dyDescent="0.25">
      <c r="H3291" s="98"/>
    </row>
    <row r="3292" spans="8:8" x14ac:dyDescent="0.25">
      <c r="H3292" s="98"/>
    </row>
    <row r="3293" spans="8:8" x14ac:dyDescent="0.25">
      <c r="H3293" s="98"/>
    </row>
    <row r="3294" spans="8:8" x14ac:dyDescent="0.25">
      <c r="H3294" s="98"/>
    </row>
    <row r="3295" spans="8:8" x14ac:dyDescent="0.25">
      <c r="H3295" s="98"/>
    </row>
    <row r="3296" spans="8:8" x14ac:dyDescent="0.25">
      <c r="H3296" s="98"/>
    </row>
    <row r="3297" spans="8:8" x14ac:dyDescent="0.25">
      <c r="H3297" s="98"/>
    </row>
    <row r="3298" spans="8:8" x14ac:dyDescent="0.25">
      <c r="H3298" s="98"/>
    </row>
    <row r="3299" spans="8:8" x14ac:dyDescent="0.25">
      <c r="H3299" s="98"/>
    </row>
    <row r="3300" spans="8:8" x14ac:dyDescent="0.25">
      <c r="H3300" s="98"/>
    </row>
    <row r="3301" spans="8:8" x14ac:dyDescent="0.25">
      <c r="H3301" s="98"/>
    </row>
    <row r="3302" spans="8:8" x14ac:dyDescent="0.25">
      <c r="H3302" s="98"/>
    </row>
    <row r="3303" spans="8:8" x14ac:dyDescent="0.25">
      <c r="H3303" s="98"/>
    </row>
    <row r="3304" spans="8:8" x14ac:dyDescent="0.25">
      <c r="H3304" s="98"/>
    </row>
    <row r="3305" spans="8:8" x14ac:dyDescent="0.25">
      <c r="H3305" s="98"/>
    </row>
    <row r="3306" spans="8:8" x14ac:dyDescent="0.25">
      <c r="H3306" s="98"/>
    </row>
    <row r="3307" spans="8:8" x14ac:dyDescent="0.25">
      <c r="H3307" s="98"/>
    </row>
    <row r="3308" spans="8:8" x14ac:dyDescent="0.25">
      <c r="H3308" s="98"/>
    </row>
    <row r="3309" spans="8:8" x14ac:dyDescent="0.25">
      <c r="H3309" s="98"/>
    </row>
    <row r="3310" spans="8:8" x14ac:dyDescent="0.25">
      <c r="H3310" s="98"/>
    </row>
    <row r="3311" spans="8:8" x14ac:dyDescent="0.25">
      <c r="H3311" s="98"/>
    </row>
    <row r="3312" spans="8:8" x14ac:dyDescent="0.25">
      <c r="H3312" s="98"/>
    </row>
    <row r="3313" spans="8:8" x14ac:dyDescent="0.25">
      <c r="H3313" s="98"/>
    </row>
    <row r="3314" spans="8:8" x14ac:dyDescent="0.25">
      <c r="H3314" s="98"/>
    </row>
    <row r="3315" spans="8:8" x14ac:dyDescent="0.25">
      <c r="H3315" s="98"/>
    </row>
    <row r="3316" spans="8:8" x14ac:dyDescent="0.25">
      <c r="H3316" s="98"/>
    </row>
    <row r="3317" spans="8:8" x14ac:dyDescent="0.25">
      <c r="H3317" s="98"/>
    </row>
    <row r="3318" spans="8:8" x14ac:dyDescent="0.25">
      <c r="H3318" s="98"/>
    </row>
    <row r="3319" spans="8:8" x14ac:dyDescent="0.25">
      <c r="H3319" s="98"/>
    </row>
    <row r="3320" spans="8:8" x14ac:dyDescent="0.25">
      <c r="H3320" s="98"/>
    </row>
    <row r="3321" spans="8:8" x14ac:dyDescent="0.25">
      <c r="H3321" s="98"/>
    </row>
    <row r="3322" spans="8:8" x14ac:dyDescent="0.25">
      <c r="H3322" s="98"/>
    </row>
    <row r="3323" spans="8:8" x14ac:dyDescent="0.25">
      <c r="H3323" s="98"/>
    </row>
    <row r="3324" spans="8:8" x14ac:dyDescent="0.25">
      <c r="H3324" s="98"/>
    </row>
    <row r="3325" spans="8:8" x14ac:dyDescent="0.25">
      <c r="H3325" s="98"/>
    </row>
    <row r="3326" spans="8:8" x14ac:dyDescent="0.25">
      <c r="H3326" s="98"/>
    </row>
    <row r="3327" spans="8:8" x14ac:dyDescent="0.25">
      <c r="H3327" s="98"/>
    </row>
    <row r="3328" spans="8:8" x14ac:dyDescent="0.25">
      <c r="H3328" s="98"/>
    </row>
    <row r="3329" spans="8:8" x14ac:dyDescent="0.25">
      <c r="H3329" s="98"/>
    </row>
    <row r="3330" spans="8:8" x14ac:dyDescent="0.25">
      <c r="H3330" s="98"/>
    </row>
    <row r="3331" spans="8:8" x14ac:dyDescent="0.25">
      <c r="H3331" s="98"/>
    </row>
    <row r="3332" spans="8:8" x14ac:dyDescent="0.25">
      <c r="H3332" s="98"/>
    </row>
    <row r="3333" spans="8:8" x14ac:dyDescent="0.25">
      <c r="H3333" s="98"/>
    </row>
    <row r="3334" spans="8:8" x14ac:dyDescent="0.25">
      <c r="H3334" s="98"/>
    </row>
    <row r="3335" spans="8:8" x14ac:dyDescent="0.25">
      <c r="H3335" s="98"/>
    </row>
    <row r="3336" spans="8:8" x14ac:dyDescent="0.25">
      <c r="H3336" s="98"/>
    </row>
    <row r="3337" spans="8:8" x14ac:dyDescent="0.25">
      <c r="H3337" s="98"/>
    </row>
    <row r="3338" spans="8:8" x14ac:dyDescent="0.25">
      <c r="H3338" s="98"/>
    </row>
    <row r="3339" spans="8:8" x14ac:dyDescent="0.25">
      <c r="H3339" s="98"/>
    </row>
    <row r="3340" spans="8:8" x14ac:dyDescent="0.25">
      <c r="H3340" s="98"/>
    </row>
    <row r="3341" spans="8:8" x14ac:dyDescent="0.25">
      <c r="H3341" s="98"/>
    </row>
    <row r="3342" spans="8:8" x14ac:dyDescent="0.25">
      <c r="H3342" s="98"/>
    </row>
    <row r="3343" spans="8:8" x14ac:dyDescent="0.25">
      <c r="H3343" s="98"/>
    </row>
    <row r="3344" spans="8:8" x14ac:dyDescent="0.25">
      <c r="H3344" s="98"/>
    </row>
    <row r="3345" spans="8:8" x14ac:dyDescent="0.25">
      <c r="H3345" s="98"/>
    </row>
    <row r="3346" spans="8:8" x14ac:dyDescent="0.25">
      <c r="H3346" s="98"/>
    </row>
    <row r="3347" spans="8:8" x14ac:dyDescent="0.25">
      <c r="H3347" s="98"/>
    </row>
    <row r="3348" spans="8:8" x14ac:dyDescent="0.25">
      <c r="H3348" s="98"/>
    </row>
    <row r="3349" spans="8:8" x14ac:dyDescent="0.25">
      <c r="H3349" s="98"/>
    </row>
    <row r="3350" spans="8:8" x14ac:dyDescent="0.25">
      <c r="H3350" s="98"/>
    </row>
    <row r="3351" spans="8:8" x14ac:dyDescent="0.25">
      <c r="H3351" s="98"/>
    </row>
    <row r="3352" spans="8:8" x14ac:dyDescent="0.25">
      <c r="H3352" s="98"/>
    </row>
    <row r="3353" spans="8:8" x14ac:dyDescent="0.25">
      <c r="H3353" s="98"/>
    </row>
    <row r="3354" spans="8:8" x14ac:dyDescent="0.25">
      <c r="H3354" s="98"/>
    </row>
    <row r="3355" spans="8:8" x14ac:dyDescent="0.25">
      <c r="H3355" s="98"/>
    </row>
    <row r="3356" spans="8:8" x14ac:dyDescent="0.25">
      <c r="H3356" s="98"/>
    </row>
    <row r="3357" spans="8:8" x14ac:dyDescent="0.25">
      <c r="H3357" s="98"/>
    </row>
    <row r="3358" spans="8:8" x14ac:dyDescent="0.25">
      <c r="H3358" s="98"/>
    </row>
    <row r="3359" spans="8:8" x14ac:dyDescent="0.25">
      <c r="H3359" s="98"/>
    </row>
    <row r="3360" spans="8:8" x14ac:dyDescent="0.25">
      <c r="H3360" s="98"/>
    </row>
    <row r="3361" spans="8:8" x14ac:dyDescent="0.25">
      <c r="H3361" s="98"/>
    </row>
    <row r="3362" spans="8:8" x14ac:dyDescent="0.25">
      <c r="H3362" s="98"/>
    </row>
    <row r="3363" spans="8:8" x14ac:dyDescent="0.25">
      <c r="H3363" s="98"/>
    </row>
    <row r="3364" spans="8:8" x14ac:dyDescent="0.25">
      <c r="H3364" s="98"/>
    </row>
    <row r="3365" spans="8:8" x14ac:dyDescent="0.25">
      <c r="H3365" s="98"/>
    </row>
    <row r="3366" spans="8:8" x14ac:dyDescent="0.25">
      <c r="H3366" s="98"/>
    </row>
    <row r="3367" spans="8:8" x14ac:dyDescent="0.25">
      <c r="H3367" s="98"/>
    </row>
    <row r="3368" spans="8:8" x14ac:dyDescent="0.25">
      <c r="H3368" s="98"/>
    </row>
    <row r="3369" spans="8:8" x14ac:dyDescent="0.25">
      <c r="H3369" s="98"/>
    </row>
    <row r="3370" spans="8:8" x14ac:dyDescent="0.25">
      <c r="H3370" s="98"/>
    </row>
    <row r="3371" spans="8:8" x14ac:dyDescent="0.25">
      <c r="H3371" s="98"/>
    </row>
    <row r="3372" spans="8:8" x14ac:dyDescent="0.25">
      <c r="H3372" s="98"/>
    </row>
    <row r="3373" spans="8:8" x14ac:dyDescent="0.25">
      <c r="H3373" s="98"/>
    </row>
    <row r="3374" spans="8:8" x14ac:dyDescent="0.25">
      <c r="H3374" s="98"/>
    </row>
    <row r="3375" spans="8:8" x14ac:dyDescent="0.25">
      <c r="H3375" s="98"/>
    </row>
    <row r="3376" spans="8:8" x14ac:dyDescent="0.25">
      <c r="H3376" s="98"/>
    </row>
    <row r="3377" spans="8:8" x14ac:dyDescent="0.25">
      <c r="H3377" s="98"/>
    </row>
    <row r="3378" spans="8:8" x14ac:dyDescent="0.25">
      <c r="H3378" s="98"/>
    </row>
    <row r="3379" spans="8:8" x14ac:dyDescent="0.25">
      <c r="H3379" s="98"/>
    </row>
    <row r="3380" spans="8:8" x14ac:dyDescent="0.25">
      <c r="H3380" s="98"/>
    </row>
    <row r="3381" spans="8:8" x14ac:dyDescent="0.25">
      <c r="H3381" s="98"/>
    </row>
    <row r="3382" spans="8:8" x14ac:dyDescent="0.25">
      <c r="H3382" s="98"/>
    </row>
    <row r="3383" spans="8:8" x14ac:dyDescent="0.25">
      <c r="H3383" s="98"/>
    </row>
    <row r="3384" spans="8:8" x14ac:dyDescent="0.25">
      <c r="H3384" s="98"/>
    </row>
    <row r="3385" spans="8:8" x14ac:dyDescent="0.25">
      <c r="H3385" s="98"/>
    </row>
    <row r="3386" spans="8:8" x14ac:dyDescent="0.25">
      <c r="H3386" s="98"/>
    </row>
    <row r="3387" spans="8:8" x14ac:dyDescent="0.25">
      <c r="H3387" s="98"/>
    </row>
    <row r="3388" spans="8:8" x14ac:dyDescent="0.25">
      <c r="H3388" s="98"/>
    </row>
    <row r="3389" spans="8:8" x14ac:dyDescent="0.25">
      <c r="H3389" s="98"/>
    </row>
    <row r="3390" spans="8:8" x14ac:dyDescent="0.25">
      <c r="H3390" s="98"/>
    </row>
    <row r="3391" spans="8:8" x14ac:dyDescent="0.25">
      <c r="H3391" s="98"/>
    </row>
    <row r="3392" spans="8:8" x14ac:dyDescent="0.25">
      <c r="H3392" s="98"/>
    </row>
    <row r="3393" spans="8:8" x14ac:dyDescent="0.25">
      <c r="H3393" s="98"/>
    </row>
    <row r="3394" spans="8:8" x14ac:dyDescent="0.25">
      <c r="H3394" s="98"/>
    </row>
    <row r="3395" spans="8:8" x14ac:dyDescent="0.25">
      <c r="H3395" s="98"/>
    </row>
    <row r="3396" spans="8:8" x14ac:dyDescent="0.25">
      <c r="H3396" s="98"/>
    </row>
    <row r="3397" spans="8:8" x14ac:dyDescent="0.25">
      <c r="H3397" s="98"/>
    </row>
    <row r="3398" spans="8:8" x14ac:dyDescent="0.25">
      <c r="H3398" s="98"/>
    </row>
    <row r="3399" spans="8:8" x14ac:dyDescent="0.25">
      <c r="H3399" s="98"/>
    </row>
    <row r="3400" spans="8:8" x14ac:dyDescent="0.25">
      <c r="H3400" s="98"/>
    </row>
    <row r="3401" spans="8:8" x14ac:dyDescent="0.25">
      <c r="H3401" s="98"/>
    </row>
    <row r="3402" spans="8:8" x14ac:dyDescent="0.25">
      <c r="H3402" s="98"/>
    </row>
    <row r="3403" spans="8:8" x14ac:dyDescent="0.25">
      <c r="H3403" s="98"/>
    </row>
    <row r="3404" spans="8:8" x14ac:dyDescent="0.25">
      <c r="H3404" s="98"/>
    </row>
    <row r="3405" spans="8:8" x14ac:dyDescent="0.25">
      <c r="H3405" s="98"/>
    </row>
    <row r="3406" spans="8:8" x14ac:dyDescent="0.25">
      <c r="H3406" s="98"/>
    </row>
    <row r="3407" spans="8:8" x14ac:dyDescent="0.25">
      <c r="H3407" s="98"/>
    </row>
    <row r="3408" spans="8:8" x14ac:dyDescent="0.25">
      <c r="H3408" s="98"/>
    </row>
    <row r="3409" spans="8:8" x14ac:dyDescent="0.25">
      <c r="H3409" s="98"/>
    </row>
    <row r="3410" spans="8:8" x14ac:dyDescent="0.25">
      <c r="H3410" s="98"/>
    </row>
    <row r="3411" spans="8:8" x14ac:dyDescent="0.25">
      <c r="H3411" s="98"/>
    </row>
    <row r="3412" spans="8:8" x14ac:dyDescent="0.25">
      <c r="H3412" s="98"/>
    </row>
    <row r="3413" spans="8:8" x14ac:dyDescent="0.25">
      <c r="H3413" s="98"/>
    </row>
    <row r="3414" spans="8:8" x14ac:dyDescent="0.25">
      <c r="H3414" s="98"/>
    </row>
    <row r="3415" spans="8:8" x14ac:dyDescent="0.25">
      <c r="H3415" s="98"/>
    </row>
    <row r="3416" spans="8:8" x14ac:dyDescent="0.25">
      <c r="H3416" s="98"/>
    </row>
    <row r="3417" spans="8:8" x14ac:dyDescent="0.25">
      <c r="H3417" s="98"/>
    </row>
    <row r="3418" spans="8:8" x14ac:dyDescent="0.25">
      <c r="H3418" s="98"/>
    </row>
    <row r="3419" spans="8:8" x14ac:dyDescent="0.25">
      <c r="H3419" s="98"/>
    </row>
    <row r="3420" spans="8:8" x14ac:dyDescent="0.25">
      <c r="H3420" s="98"/>
    </row>
    <row r="3421" spans="8:8" x14ac:dyDescent="0.25">
      <c r="H3421" s="98"/>
    </row>
    <row r="3422" spans="8:8" x14ac:dyDescent="0.25">
      <c r="H3422" s="98"/>
    </row>
    <row r="3423" spans="8:8" x14ac:dyDescent="0.25">
      <c r="H3423" s="98"/>
    </row>
    <row r="3424" spans="8:8" x14ac:dyDescent="0.25">
      <c r="H3424" s="98"/>
    </row>
    <row r="3425" spans="8:8" x14ac:dyDescent="0.25">
      <c r="H3425" s="98"/>
    </row>
    <row r="3426" spans="8:8" x14ac:dyDescent="0.25">
      <c r="H3426" s="98"/>
    </row>
    <row r="3427" spans="8:8" x14ac:dyDescent="0.25">
      <c r="H3427" s="98"/>
    </row>
    <row r="3428" spans="8:8" x14ac:dyDescent="0.25">
      <c r="H3428" s="98"/>
    </row>
    <row r="3429" spans="8:8" x14ac:dyDescent="0.25">
      <c r="H3429" s="98"/>
    </row>
    <row r="3430" spans="8:8" x14ac:dyDescent="0.25">
      <c r="H3430" s="98"/>
    </row>
    <row r="3431" spans="8:8" x14ac:dyDescent="0.25">
      <c r="H3431" s="98"/>
    </row>
    <row r="3432" spans="8:8" x14ac:dyDescent="0.25">
      <c r="H3432" s="98"/>
    </row>
    <row r="3433" spans="8:8" x14ac:dyDescent="0.25">
      <c r="H3433" s="98"/>
    </row>
    <row r="3434" spans="8:8" x14ac:dyDescent="0.25">
      <c r="H3434" s="98"/>
    </row>
    <row r="3435" spans="8:8" x14ac:dyDescent="0.25">
      <c r="H3435" s="98"/>
    </row>
    <row r="3436" spans="8:8" x14ac:dyDescent="0.25">
      <c r="H3436" s="98"/>
    </row>
    <row r="3437" spans="8:8" x14ac:dyDescent="0.25">
      <c r="H3437" s="98"/>
    </row>
    <row r="3438" spans="8:8" x14ac:dyDescent="0.25">
      <c r="H3438" s="98"/>
    </row>
    <row r="3439" spans="8:8" x14ac:dyDescent="0.25">
      <c r="H3439" s="98"/>
    </row>
    <row r="3440" spans="8:8" x14ac:dyDescent="0.25">
      <c r="H3440" s="98"/>
    </row>
    <row r="3441" spans="8:8" x14ac:dyDescent="0.25">
      <c r="H3441" s="98"/>
    </row>
    <row r="3442" spans="8:8" x14ac:dyDescent="0.25">
      <c r="H3442" s="98"/>
    </row>
    <row r="3443" spans="8:8" x14ac:dyDescent="0.25">
      <c r="H3443" s="98"/>
    </row>
    <row r="3444" spans="8:8" x14ac:dyDescent="0.25">
      <c r="H3444" s="98"/>
    </row>
    <row r="3445" spans="8:8" x14ac:dyDescent="0.25">
      <c r="H3445" s="98"/>
    </row>
    <row r="3446" spans="8:8" x14ac:dyDescent="0.25">
      <c r="H3446" s="98"/>
    </row>
    <row r="3447" spans="8:8" x14ac:dyDescent="0.25">
      <c r="H3447" s="98"/>
    </row>
    <row r="3448" spans="8:8" x14ac:dyDescent="0.25">
      <c r="H3448" s="98"/>
    </row>
    <row r="3449" spans="8:8" x14ac:dyDescent="0.25">
      <c r="H3449" s="98"/>
    </row>
    <row r="3450" spans="8:8" x14ac:dyDescent="0.25">
      <c r="H3450" s="98"/>
    </row>
    <row r="3451" spans="8:8" x14ac:dyDescent="0.25">
      <c r="H3451" s="98"/>
    </row>
    <row r="3452" spans="8:8" x14ac:dyDescent="0.25">
      <c r="H3452" s="98"/>
    </row>
    <row r="3453" spans="8:8" x14ac:dyDescent="0.25">
      <c r="H3453" s="98"/>
    </row>
    <row r="3454" spans="8:8" x14ac:dyDescent="0.25">
      <c r="H3454" s="98"/>
    </row>
    <row r="3455" spans="8:8" x14ac:dyDescent="0.25">
      <c r="H3455" s="98"/>
    </row>
    <row r="3456" spans="8:8" x14ac:dyDescent="0.25">
      <c r="H3456" s="98"/>
    </row>
    <row r="3457" spans="8:8" x14ac:dyDescent="0.25">
      <c r="H3457" s="98"/>
    </row>
    <row r="3458" spans="8:8" x14ac:dyDescent="0.25">
      <c r="H3458" s="98"/>
    </row>
    <row r="3459" spans="8:8" x14ac:dyDescent="0.25">
      <c r="H3459" s="98"/>
    </row>
    <row r="3460" spans="8:8" x14ac:dyDescent="0.25">
      <c r="H3460" s="98"/>
    </row>
    <row r="3461" spans="8:8" x14ac:dyDescent="0.25">
      <c r="H3461" s="98"/>
    </row>
    <row r="3462" spans="8:8" x14ac:dyDescent="0.25">
      <c r="H3462" s="98"/>
    </row>
    <row r="3463" spans="8:8" x14ac:dyDescent="0.25">
      <c r="H3463" s="98"/>
    </row>
    <row r="3464" spans="8:8" x14ac:dyDescent="0.25">
      <c r="H3464" s="98"/>
    </row>
    <row r="3465" spans="8:8" x14ac:dyDescent="0.25">
      <c r="H3465" s="98"/>
    </row>
    <row r="3466" spans="8:8" x14ac:dyDescent="0.25">
      <c r="H3466" s="98"/>
    </row>
    <row r="3467" spans="8:8" x14ac:dyDescent="0.25">
      <c r="H3467" s="98"/>
    </row>
    <row r="3468" spans="8:8" x14ac:dyDescent="0.25">
      <c r="H3468" s="98"/>
    </row>
    <row r="3469" spans="8:8" x14ac:dyDescent="0.25">
      <c r="H3469" s="98"/>
    </row>
    <row r="3470" spans="8:8" x14ac:dyDescent="0.25">
      <c r="H3470" s="98"/>
    </row>
    <row r="3471" spans="8:8" x14ac:dyDescent="0.25">
      <c r="H3471" s="98"/>
    </row>
    <row r="3472" spans="8:8" x14ac:dyDescent="0.25">
      <c r="H3472" s="98"/>
    </row>
    <row r="3473" spans="8:8" x14ac:dyDescent="0.25">
      <c r="H3473" s="98"/>
    </row>
    <row r="3474" spans="8:8" x14ac:dyDescent="0.25">
      <c r="H3474" s="98"/>
    </row>
    <row r="3475" spans="8:8" x14ac:dyDescent="0.25">
      <c r="H3475" s="98"/>
    </row>
    <row r="3476" spans="8:8" x14ac:dyDescent="0.25">
      <c r="H3476" s="98"/>
    </row>
    <row r="3477" spans="8:8" x14ac:dyDescent="0.25">
      <c r="H3477" s="98"/>
    </row>
    <row r="3478" spans="8:8" x14ac:dyDescent="0.25">
      <c r="H3478" s="98"/>
    </row>
    <row r="3479" spans="8:8" x14ac:dyDescent="0.25">
      <c r="H3479" s="98"/>
    </row>
    <row r="3480" spans="8:8" x14ac:dyDescent="0.25">
      <c r="H3480" s="98"/>
    </row>
    <row r="3481" spans="8:8" x14ac:dyDescent="0.25">
      <c r="H3481" s="98"/>
    </row>
    <row r="3482" spans="8:8" x14ac:dyDescent="0.25">
      <c r="H3482" s="98"/>
    </row>
    <row r="3483" spans="8:8" x14ac:dyDescent="0.25">
      <c r="H3483" s="98"/>
    </row>
    <row r="3484" spans="8:8" x14ac:dyDescent="0.25">
      <c r="H3484" s="98"/>
    </row>
    <row r="3485" spans="8:8" x14ac:dyDescent="0.25">
      <c r="H3485" s="98"/>
    </row>
    <row r="3486" spans="8:8" x14ac:dyDescent="0.25">
      <c r="H3486" s="98"/>
    </row>
    <row r="3487" spans="8:8" x14ac:dyDescent="0.25">
      <c r="H3487" s="98"/>
    </row>
    <row r="3488" spans="8:8" x14ac:dyDescent="0.25">
      <c r="H3488" s="98"/>
    </row>
    <row r="3489" spans="8:8" x14ac:dyDescent="0.25">
      <c r="H3489" s="98"/>
    </row>
    <row r="3490" spans="8:8" x14ac:dyDescent="0.25">
      <c r="H3490" s="98"/>
    </row>
    <row r="3491" spans="8:8" x14ac:dyDescent="0.25">
      <c r="H3491" s="98"/>
    </row>
    <row r="3492" spans="8:8" x14ac:dyDescent="0.25">
      <c r="H3492" s="98"/>
    </row>
    <row r="3493" spans="8:8" x14ac:dyDescent="0.25">
      <c r="H3493" s="98"/>
    </row>
    <row r="3494" spans="8:8" x14ac:dyDescent="0.25">
      <c r="H3494" s="98"/>
    </row>
    <row r="3495" spans="8:8" x14ac:dyDescent="0.25">
      <c r="H3495" s="98"/>
    </row>
    <row r="3496" spans="8:8" x14ac:dyDescent="0.25">
      <c r="H3496" s="98"/>
    </row>
    <row r="3497" spans="8:8" x14ac:dyDescent="0.25">
      <c r="H3497" s="98"/>
    </row>
    <row r="3498" spans="8:8" x14ac:dyDescent="0.25">
      <c r="H3498" s="98"/>
    </row>
    <row r="3499" spans="8:8" x14ac:dyDescent="0.25">
      <c r="H3499" s="98"/>
    </row>
    <row r="3500" spans="8:8" x14ac:dyDescent="0.25">
      <c r="H3500" s="98"/>
    </row>
    <row r="3501" spans="8:8" x14ac:dyDescent="0.25">
      <c r="H3501" s="98"/>
    </row>
    <row r="3502" spans="8:8" x14ac:dyDescent="0.25">
      <c r="H3502" s="98"/>
    </row>
    <row r="3503" spans="8:8" x14ac:dyDescent="0.25">
      <c r="H3503" s="98"/>
    </row>
    <row r="3504" spans="8:8" x14ac:dyDescent="0.25">
      <c r="H3504" s="98"/>
    </row>
    <row r="3505" spans="8:8" x14ac:dyDescent="0.25">
      <c r="H3505" s="98"/>
    </row>
    <row r="3506" spans="8:8" x14ac:dyDescent="0.25">
      <c r="H3506" s="98"/>
    </row>
    <row r="3507" spans="8:8" x14ac:dyDescent="0.25">
      <c r="H3507" s="98"/>
    </row>
    <row r="3508" spans="8:8" x14ac:dyDescent="0.25">
      <c r="H3508" s="98"/>
    </row>
    <row r="3509" spans="8:8" x14ac:dyDescent="0.25">
      <c r="H3509" s="98"/>
    </row>
    <row r="3510" spans="8:8" x14ac:dyDescent="0.25">
      <c r="H3510" s="98"/>
    </row>
    <row r="3511" spans="8:8" x14ac:dyDescent="0.25">
      <c r="H3511" s="98"/>
    </row>
    <row r="3512" spans="8:8" x14ac:dyDescent="0.25">
      <c r="H3512" s="98"/>
    </row>
    <row r="3513" spans="8:8" x14ac:dyDescent="0.25">
      <c r="H3513" s="98"/>
    </row>
    <row r="3514" spans="8:8" x14ac:dyDescent="0.25">
      <c r="H3514" s="98"/>
    </row>
    <row r="3515" spans="8:8" x14ac:dyDescent="0.25">
      <c r="H3515" s="98"/>
    </row>
    <row r="3516" spans="8:8" x14ac:dyDescent="0.25">
      <c r="H3516" s="98"/>
    </row>
    <row r="3517" spans="8:8" x14ac:dyDescent="0.25">
      <c r="H3517" s="98"/>
    </row>
    <row r="3518" spans="8:8" x14ac:dyDescent="0.25">
      <c r="H3518" s="98"/>
    </row>
    <row r="3519" spans="8:8" x14ac:dyDescent="0.25">
      <c r="H3519" s="98"/>
    </row>
    <row r="3520" spans="8:8" x14ac:dyDescent="0.25">
      <c r="H3520" s="98"/>
    </row>
    <row r="3521" spans="8:8" x14ac:dyDescent="0.25">
      <c r="H3521" s="98"/>
    </row>
    <row r="3522" spans="8:8" x14ac:dyDescent="0.25">
      <c r="H3522" s="98"/>
    </row>
    <row r="3523" spans="8:8" x14ac:dyDescent="0.25">
      <c r="H3523" s="98"/>
    </row>
    <row r="3524" spans="8:8" x14ac:dyDescent="0.25">
      <c r="H3524" s="98"/>
    </row>
    <row r="3525" spans="8:8" x14ac:dyDescent="0.25">
      <c r="H3525" s="98"/>
    </row>
    <row r="3526" spans="8:8" x14ac:dyDescent="0.25">
      <c r="H3526" s="98"/>
    </row>
    <row r="3527" spans="8:8" x14ac:dyDescent="0.25">
      <c r="H3527" s="98"/>
    </row>
    <row r="3528" spans="8:8" x14ac:dyDescent="0.25">
      <c r="H3528" s="98"/>
    </row>
    <row r="3529" spans="8:8" x14ac:dyDescent="0.25">
      <c r="H3529" s="98"/>
    </row>
    <row r="3530" spans="8:8" x14ac:dyDescent="0.25">
      <c r="H3530" s="98"/>
    </row>
    <row r="3531" spans="8:8" x14ac:dyDescent="0.25">
      <c r="H3531" s="98"/>
    </row>
    <row r="3532" spans="8:8" x14ac:dyDescent="0.25">
      <c r="H3532" s="98"/>
    </row>
    <row r="3533" spans="8:8" x14ac:dyDescent="0.25">
      <c r="H3533" s="98"/>
    </row>
    <row r="3534" spans="8:8" x14ac:dyDescent="0.25">
      <c r="H3534" s="98"/>
    </row>
    <row r="3535" spans="8:8" x14ac:dyDescent="0.25">
      <c r="H3535" s="98"/>
    </row>
    <row r="3536" spans="8:8" x14ac:dyDescent="0.25">
      <c r="H3536" s="98"/>
    </row>
    <row r="3537" spans="8:8" x14ac:dyDescent="0.25">
      <c r="H3537" s="98"/>
    </row>
    <row r="3538" spans="8:8" x14ac:dyDescent="0.25">
      <c r="H3538" s="98"/>
    </row>
    <row r="3539" spans="8:8" x14ac:dyDescent="0.25">
      <c r="H3539" s="98"/>
    </row>
    <row r="3540" spans="8:8" x14ac:dyDescent="0.25">
      <c r="H3540" s="98"/>
    </row>
    <row r="3541" spans="8:8" x14ac:dyDescent="0.25">
      <c r="H3541" s="98"/>
    </row>
    <row r="3542" spans="8:8" x14ac:dyDescent="0.25">
      <c r="H3542" s="98"/>
    </row>
    <row r="3543" spans="8:8" x14ac:dyDescent="0.25">
      <c r="H3543" s="98"/>
    </row>
    <row r="3544" spans="8:8" x14ac:dyDescent="0.25">
      <c r="H3544" s="98"/>
    </row>
    <row r="3545" spans="8:8" x14ac:dyDescent="0.25">
      <c r="H3545" s="98"/>
    </row>
    <row r="3546" spans="8:8" x14ac:dyDescent="0.25">
      <c r="H3546" s="98"/>
    </row>
    <row r="3547" spans="8:8" x14ac:dyDescent="0.25">
      <c r="H3547" s="98"/>
    </row>
    <row r="3548" spans="8:8" x14ac:dyDescent="0.25">
      <c r="H3548" s="98"/>
    </row>
    <row r="3549" spans="8:8" x14ac:dyDescent="0.25">
      <c r="H3549" s="98"/>
    </row>
    <row r="3550" spans="8:8" x14ac:dyDescent="0.25">
      <c r="H3550" s="98"/>
    </row>
    <row r="3551" spans="8:8" x14ac:dyDescent="0.25">
      <c r="H3551" s="98"/>
    </row>
    <row r="3552" spans="8:8" x14ac:dyDescent="0.25">
      <c r="H3552" s="98"/>
    </row>
    <row r="3553" spans="8:8" x14ac:dyDescent="0.25">
      <c r="H3553" s="98"/>
    </row>
    <row r="3554" spans="8:8" x14ac:dyDescent="0.25">
      <c r="H3554" s="98"/>
    </row>
    <row r="3555" spans="8:8" x14ac:dyDescent="0.25">
      <c r="H3555" s="98"/>
    </row>
    <row r="3556" spans="8:8" x14ac:dyDescent="0.25">
      <c r="H3556" s="98"/>
    </row>
    <row r="3557" spans="8:8" x14ac:dyDescent="0.25">
      <c r="H3557" s="98"/>
    </row>
    <row r="3558" spans="8:8" x14ac:dyDescent="0.25">
      <c r="H3558" s="98"/>
    </row>
    <row r="3559" spans="8:8" x14ac:dyDescent="0.25">
      <c r="H3559" s="98"/>
    </row>
    <row r="3560" spans="8:8" x14ac:dyDescent="0.25">
      <c r="H3560" s="98"/>
    </row>
    <row r="3561" spans="8:8" x14ac:dyDescent="0.25">
      <c r="H3561" s="98"/>
    </row>
    <row r="3562" spans="8:8" x14ac:dyDescent="0.25">
      <c r="H3562" s="98"/>
    </row>
    <row r="3563" spans="8:8" x14ac:dyDescent="0.25">
      <c r="H3563" s="98"/>
    </row>
    <row r="3564" spans="8:8" x14ac:dyDescent="0.25">
      <c r="H3564" s="98"/>
    </row>
    <row r="3565" spans="8:8" x14ac:dyDescent="0.25">
      <c r="H3565" s="98"/>
    </row>
    <row r="3566" spans="8:8" x14ac:dyDescent="0.25">
      <c r="H3566" s="98"/>
    </row>
    <row r="3567" spans="8:8" x14ac:dyDescent="0.25">
      <c r="H3567" s="98"/>
    </row>
    <row r="3568" spans="8:8" x14ac:dyDescent="0.25">
      <c r="H3568" s="98"/>
    </row>
    <row r="3569" spans="8:8" x14ac:dyDescent="0.25">
      <c r="H3569" s="98"/>
    </row>
    <row r="3570" spans="8:8" x14ac:dyDescent="0.25">
      <c r="H3570" s="98"/>
    </row>
    <row r="3571" spans="8:8" x14ac:dyDescent="0.25">
      <c r="H3571" s="98"/>
    </row>
    <row r="3572" spans="8:8" x14ac:dyDescent="0.25">
      <c r="H3572" s="98"/>
    </row>
    <row r="3573" spans="8:8" x14ac:dyDescent="0.25">
      <c r="H3573" s="98"/>
    </row>
    <row r="3574" spans="8:8" x14ac:dyDescent="0.25">
      <c r="H3574" s="98"/>
    </row>
    <row r="3575" spans="8:8" x14ac:dyDescent="0.25">
      <c r="H3575" s="98"/>
    </row>
    <row r="3576" spans="8:8" x14ac:dyDescent="0.25">
      <c r="H3576" s="98"/>
    </row>
    <row r="3577" spans="8:8" x14ac:dyDescent="0.25">
      <c r="H3577" s="98"/>
    </row>
    <row r="3578" spans="8:8" x14ac:dyDescent="0.25">
      <c r="H3578" s="98"/>
    </row>
    <row r="3579" spans="8:8" x14ac:dyDescent="0.25">
      <c r="H3579" s="98"/>
    </row>
    <row r="3580" spans="8:8" x14ac:dyDescent="0.25">
      <c r="H3580" s="98"/>
    </row>
    <row r="3581" spans="8:8" x14ac:dyDescent="0.25">
      <c r="H3581" s="98"/>
    </row>
    <row r="3582" spans="8:8" x14ac:dyDescent="0.25">
      <c r="H3582" s="98"/>
    </row>
    <row r="3583" spans="8:8" x14ac:dyDescent="0.25">
      <c r="H3583" s="98"/>
    </row>
    <row r="3584" spans="8:8" x14ac:dyDescent="0.25">
      <c r="H3584" s="98"/>
    </row>
    <row r="3585" spans="8:8" x14ac:dyDescent="0.25">
      <c r="H3585" s="98"/>
    </row>
    <row r="3586" spans="8:8" x14ac:dyDescent="0.25">
      <c r="H3586" s="98"/>
    </row>
    <row r="3587" spans="8:8" x14ac:dyDescent="0.25">
      <c r="H3587" s="98"/>
    </row>
    <row r="3588" spans="8:8" x14ac:dyDescent="0.25">
      <c r="H3588" s="98"/>
    </row>
    <row r="3589" spans="8:8" x14ac:dyDescent="0.25">
      <c r="H3589" s="98"/>
    </row>
    <row r="3590" spans="8:8" x14ac:dyDescent="0.25">
      <c r="H3590" s="98"/>
    </row>
    <row r="3591" spans="8:8" x14ac:dyDescent="0.25">
      <c r="H3591" s="98"/>
    </row>
    <row r="3592" spans="8:8" x14ac:dyDescent="0.25">
      <c r="H3592" s="98"/>
    </row>
    <row r="3593" spans="8:8" x14ac:dyDescent="0.25">
      <c r="H3593" s="98"/>
    </row>
    <row r="3594" spans="8:8" x14ac:dyDescent="0.25">
      <c r="H3594" s="98"/>
    </row>
    <row r="3595" spans="8:8" x14ac:dyDescent="0.25">
      <c r="H3595" s="98"/>
    </row>
    <row r="3596" spans="8:8" x14ac:dyDescent="0.25">
      <c r="H3596" s="98"/>
    </row>
    <row r="3597" spans="8:8" x14ac:dyDescent="0.25">
      <c r="H3597" s="98"/>
    </row>
    <row r="3598" spans="8:8" x14ac:dyDescent="0.25">
      <c r="H3598" s="98"/>
    </row>
    <row r="3599" spans="8:8" x14ac:dyDescent="0.25">
      <c r="H3599" s="98"/>
    </row>
    <row r="3600" spans="8:8" x14ac:dyDescent="0.25">
      <c r="H3600" s="98"/>
    </row>
    <row r="3601" spans="8:8" x14ac:dyDescent="0.25">
      <c r="H3601" s="98"/>
    </row>
    <row r="3602" spans="8:8" x14ac:dyDescent="0.25">
      <c r="H3602" s="98"/>
    </row>
    <row r="3603" spans="8:8" x14ac:dyDescent="0.25">
      <c r="H3603" s="98"/>
    </row>
    <row r="3604" spans="8:8" x14ac:dyDescent="0.25">
      <c r="H3604" s="98"/>
    </row>
    <row r="3605" spans="8:8" x14ac:dyDescent="0.25">
      <c r="H3605" s="98"/>
    </row>
    <row r="3606" spans="8:8" x14ac:dyDescent="0.25">
      <c r="H3606" s="98"/>
    </row>
    <row r="3607" spans="8:8" x14ac:dyDescent="0.25">
      <c r="H3607" s="98"/>
    </row>
    <row r="3608" spans="8:8" x14ac:dyDescent="0.25">
      <c r="H3608" s="98"/>
    </row>
    <row r="3609" spans="8:8" x14ac:dyDescent="0.25">
      <c r="H3609" s="98"/>
    </row>
    <row r="3610" spans="8:8" x14ac:dyDescent="0.25">
      <c r="H3610" s="98"/>
    </row>
    <row r="3611" spans="8:8" x14ac:dyDescent="0.25">
      <c r="H3611" s="98"/>
    </row>
    <row r="3612" spans="8:8" x14ac:dyDescent="0.25">
      <c r="H3612" s="98"/>
    </row>
    <row r="3613" spans="8:8" x14ac:dyDescent="0.25">
      <c r="H3613" s="98"/>
    </row>
    <row r="3614" spans="8:8" x14ac:dyDescent="0.25">
      <c r="H3614" s="98"/>
    </row>
    <row r="3615" spans="8:8" x14ac:dyDescent="0.25">
      <c r="H3615" s="98"/>
    </row>
    <row r="3616" spans="8:8" x14ac:dyDescent="0.25">
      <c r="H3616" s="98"/>
    </row>
    <row r="3617" spans="8:8" x14ac:dyDescent="0.25">
      <c r="H3617" s="98"/>
    </row>
    <row r="3618" spans="8:8" x14ac:dyDescent="0.25">
      <c r="H3618" s="98"/>
    </row>
    <row r="3619" spans="8:8" x14ac:dyDescent="0.25">
      <c r="H3619" s="98"/>
    </row>
    <row r="3620" spans="8:8" x14ac:dyDescent="0.25">
      <c r="H3620" s="98"/>
    </row>
    <row r="3621" spans="8:8" x14ac:dyDescent="0.25">
      <c r="H3621" s="98"/>
    </row>
    <row r="3622" spans="8:8" x14ac:dyDescent="0.25">
      <c r="H3622" s="98"/>
    </row>
    <row r="3623" spans="8:8" x14ac:dyDescent="0.25">
      <c r="H3623" s="98"/>
    </row>
    <row r="3624" spans="8:8" x14ac:dyDescent="0.25">
      <c r="H3624" s="98"/>
    </row>
    <row r="3625" spans="8:8" x14ac:dyDescent="0.25">
      <c r="H3625" s="98"/>
    </row>
    <row r="3626" spans="8:8" x14ac:dyDescent="0.25">
      <c r="H3626" s="98"/>
    </row>
    <row r="3627" spans="8:8" x14ac:dyDescent="0.25">
      <c r="H3627" s="98"/>
    </row>
    <row r="3628" spans="8:8" x14ac:dyDescent="0.25">
      <c r="H3628" s="98"/>
    </row>
    <row r="3629" spans="8:8" x14ac:dyDescent="0.25">
      <c r="H3629" s="98"/>
    </row>
    <row r="3630" spans="8:8" x14ac:dyDescent="0.25">
      <c r="H3630" s="98"/>
    </row>
    <row r="3631" spans="8:8" x14ac:dyDescent="0.25">
      <c r="H3631" s="98"/>
    </row>
    <row r="3632" spans="8:8" x14ac:dyDescent="0.25">
      <c r="H3632" s="98"/>
    </row>
    <row r="3633" spans="8:8" x14ac:dyDescent="0.25">
      <c r="H3633" s="98"/>
    </row>
    <row r="3634" spans="8:8" x14ac:dyDescent="0.25">
      <c r="H3634" s="98"/>
    </row>
    <row r="3635" spans="8:8" x14ac:dyDescent="0.25">
      <c r="H3635" s="98"/>
    </row>
    <row r="3636" spans="8:8" x14ac:dyDescent="0.25">
      <c r="H3636" s="98"/>
    </row>
    <row r="3637" spans="8:8" x14ac:dyDescent="0.25">
      <c r="H3637" s="98"/>
    </row>
    <row r="3638" spans="8:8" x14ac:dyDescent="0.25">
      <c r="H3638" s="98"/>
    </row>
    <row r="3639" spans="8:8" x14ac:dyDescent="0.25">
      <c r="H3639" s="98"/>
    </row>
    <row r="3640" spans="8:8" x14ac:dyDescent="0.25">
      <c r="H3640" s="98"/>
    </row>
    <row r="3641" spans="8:8" x14ac:dyDescent="0.25">
      <c r="H3641" s="98"/>
    </row>
    <row r="3642" spans="8:8" x14ac:dyDescent="0.25">
      <c r="H3642" s="98"/>
    </row>
    <row r="3643" spans="8:8" x14ac:dyDescent="0.25">
      <c r="H3643" s="98"/>
    </row>
    <row r="3644" spans="8:8" x14ac:dyDescent="0.25">
      <c r="H3644" s="98"/>
    </row>
    <row r="3645" spans="8:8" x14ac:dyDescent="0.25">
      <c r="H3645" s="98"/>
    </row>
    <row r="3646" spans="8:8" x14ac:dyDescent="0.25">
      <c r="H3646" s="98"/>
    </row>
    <row r="3647" spans="8:8" x14ac:dyDescent="0.25">
      <c r="H3647" s="98"/>
    </row>
    <row r="3648" spans="8:8" x14ac:dyDescent="0.25">
      <c r="H3648" s="98"/>
    </row>
    <row r="3649" spans="8:8" x14ac:dyDescent="0.25">
      <c r="H3649" s="98"/>
    </row>
    <row r="3650" spans="8:8" x14ac:dyDescent="0.25">
      <c r="H3650" s="98"/>
    </row>
    <row r="3651" spans="8:8" x14ac:dyDescent="0.25">
      <c r="H3651" s="98"/>
    </row>
    <row r="3652" spans="8:8" x14ac:dyDescent="0.25">
      <c r="H3652" s="98"/>
    </row>
    <row r="3653" spans="8:8" x14ac:dyDescent="0.25">
      <c r="H3653" s="98"/>
    </row>
    <row r="3654" spans="8:8" x14ac:dyDescent="0.25">
      <c r="H3654" s="98"/>
    </row>
    <row r="3655" spans="8:8" x14ac:dyDescent="0.25">
      <c r="H3655" s="98"/>
    </row>
    <row r="3656" spans="8:8" x14ac:dyDescent="0.25">
      <c r="H3656" s="98"/>
    </row>
    <row r="3657" spans="8:8" x14ac:dyDescent="0.25">
      <c r="H3657" s="98"/>
    </row>
    <row r="3658" spans="8:8" x14ac:dyDescent="0.25">
      <c r="H3658" s="98"/>
    </row>
    <row r="3659" spans="8:8" x14ac:dyDescent="0.25">
      <c r="H3659" s="98"/>
    </row>
    <row r="3660" spans="8:8" x14ac:dyDescent="0.25">
      <c r="H3660" s="98"/>
    </row>
    <row r="3661" spans="8:8" x14ac:dyDescent="0.25">
      <c r="H3661" s="98"/>
    </row>
    <row r="3662" spans="8:8" x14ac:dyDescent="0.25">
      <c r="H3662" s="98"/>
    </row>
    <row r="3663" spans="8:8" x14ac:dyDescent="0.25">
      <c r="H3663" s="98"/>
    </row>
    <row r="3664" spans="8:8" x14ac:dyDescent="0.25">
      <c r="H3664" s="98"/>
    </row>
    <row r="3665" spans="8:8" x14ac:dyDescent="0.25">
      <c r="H3665" s="98"/>
    </row>
    <row r="3666" spans="8:8" x14ac:dyDescent="0.25">
      <c r="H3666" s="98"/>
    </row>
    <row r="3667" spans="8:8" x14ac:dyDescent="0.25">
      <c r="H3667" s="98"/>
    </row>
    <row r="3668" spans="8:8" x14ac:dyDescent="0.25">
      <c r="H3668" s="98"/>
    </row>
    <row r="3669" spans="8:8" x14ac:dyDescent="0.25">
      <c r="H3669" s="98"/>
    </row>
    <row r="3670" spans="8:8" x14ac:dyDescent="0.25">
      <c r="H3670" s="98"/>
    </row>
    <row r="3671" spans="8:8" x14ac:dyDescent="0.25">
      <c r="H3671" s="98"/>
    </row>
    <row r="3672" spans="8:8" x14ac:dyDescent="0.25">
      <c r="H3672" s="98"/>
    </row>
    <row r="3673" spans="8:8" x14ac:dyDescent="0.25">
      <c r="H3673" s="98"/>
    </row>
    <row r="3674" spans="8:8" x14ac:dyDescent="0.25">
      <c r="H3674" s="98"/>
    </row>
    <row r="3675" spans="8:8" x14ac:dyDescent="0.25">
      <c r="H3675" s="98"/>
    </row>
    <row r="3676" spans="8:8" x14ac:dyDescent="0.25">
      <c r="H3676" s="98"/>
    </row>
    <row r="3677" spans="8:8" x14ac:dyDescent="0.25">
      <c r="H3677" s="98"/>
    </row>
    <row r="3678" spans="8:8" x14ac:dyDescent="0.25">
      <c r="H3678" s="98"/>
    </row>
    <row r="3679" spans="8:8" x14ac:dyDescent="0.25">
      <c r="H3679" s="98"/>
    </row>
    <row r="3680" spans="8:8" x14ac:dyDescent="0.25">
      <c r="H3680" s="98"/>
    </row>
    <row r="3681" spans="8:8" x14ac:dyDescent="0.25">
      <c r="H3681" s="98"/>
    </row>
    <row r="3682" spans="8:8" x14ac:dyDescent="0.25">
      <c r="H3682" s="98"/>
    </row>
    <row r="3683" spans="8:8" x14ac:dyDescent="0.25">
      <c r="H3683" s="98"/>
    </row>
    <row r="3684" spans="8:8" x14ac:dyDescent="0.25">
      <c r="H3684" s="98"/>
    </row>
    <row r="3685" spans="8:8" x14ac:dyDescent="0.25">
      <c r="H3685" s="98"/>
    </row>
    <row r="3686" spans="8:8" x14ac:dyDescent="0.25">
      <c r="H3686" s="98"/>
    </row>
    <row r="3687" spans="8:8" x14ac:dyDescent="0.25">
      <c r="H3687" s="98"/>
    </row>
    <row r="3688" spans="8:8" x14ac:dyDescent="0.25">
      <c r="H3688" s="98"/>
    </row>
    <row r="3689" spans="8:8" x14ac:dyDescent="0.25">
      <c r="H3689" s="98"/>
    </row>
    <row r="3690" spans="8:8" x14ac:dyDescent="0.25">
      <c r="H3690" s="98"/>
    </row>
    <row r="3691" spans="8:8" x14ac:dyDescent="0.25">
      <c r="H3691" s="98"/>
    </row>
    <row r="3692" spans="8:8" x14ac:dyDescent="0.25">
      <c r="H3692" s="98"/>
    </row>
    <row r="3693" spans="8:8" x14ac:dyDescent="0.25">
      <c r="H3693" s="98"/>
    </row>
    <row r="3694" spans="8:8" x14ac:dyDescent="0.25">
      <c r="H3694" s="98"/>
    </row>
    <row r="3695" spans="8:8" x14ac:dyDescent="0.25">
      <c r="H3695" s="98"/>
    </row>
    <row r="3696" spans="8:8" x14ac:dyDescent="0.25">
      <c r="H3696" s="98"/>
    </row>
    <row r="3697" spans="8:8" x14ac:dyDescent="0.25">
      <c r="H3697" s="98"/>
    </row>
    <row r="3698" spans="8:8" x14ac:dyDescent="0.25">
      <c r="H3698" s="98"/>
    </row>
    <row r="3699" spans="8:8" x14ac:dyDescent="0.25">
      <c r="H3699" s="98"/>
    </row>
    <row r="3700" spans="8:8" x14ac:dyDescent="0.25">
      <c r="H3700" s="98"/>
    </row>
    <row r="3701" spans="8:8" x14ac:dyDescent="0.25">
      <c r="H3701" s="98"/>
    </row>
    <row r="3702" spans="8:8" x14ac:dyDescent="0.25">
      <c r="H3702" s="98"/>
    </row>
    <row r="3703" spans="8:8" x14ac:dyDescent="0.25">
      <c r="H3703" s="98"/>
    </row>
    <row r="3704" spans="8:8" x14ac:dyDescent="0.25">
      <c r="H3704" s="98"/>
    </row>
    <row r="3705" spans="8:8" x14ac:dyDescent="0.25">
      <c r="H3705" s="98"/>
    </row>
    <row r="3706" spans="8:8" x14ac:dyDescent="0.25">
      <c r="H3706" s="98"/>
    </row>
    <row r="3707" spans="8:8" x14ac:dyDescent="0.25">
      <c r="H3707" s="98"/>
    </row>
    <row r="3708" spans="8:8" x14ac:dyDescent="0.25">
      <c r="H3708" s="98"/>
    </row>
    <row r="3709" spans="8:8" x14ac:dyDescent="0.25">
      <c r="H3709" s="98"/>
    </row>
    <row r="3710" spans="8:8" x14ac:dyDescent="0.25">
      <c r="H3710" s="98"/>
    </row>
    <row r="3711" spans="8:8" x14ac:dyDescent="0.25">
      <c r="H3711" s="98"/>
    </row>
    <row r="3712" spans="8:8" x14ac:dyDescent="0.25">
      <c r="H3712" s="98"/>
    </row>
    <row r="3713" spans="8:8" x14ac:dyDescent="0.25">
      <c r="H3713" s="98"/>
    </row>
    <row r="3714" spans="8:8" x14ac:dyDescent="0.25">
      <c r="H3714" s="98"/>
    </row>
    <row r="3715" spans="8:8" x14ac:dyDescent="0.25">
      <c r="H3715" s="98"/>
    </row>
    <row r="3716" spans="8:8" x14ac:dyDescent="0.25">
      <c r="H3716" s="98"/>
    </row>
    <row r="3717" spans="8:8" x14ac:dyDescent="0.25">
      <c r="H3717" s="98"/>
    </row>
    <row r="3718" spans="8:8" x14ac:dyDescent="0.25">
      <c r="H3718" s="98"/>
    </row>
    <row r="3719" spans="8:8" x14ac:dyDescent="0.25">
      <c r="H3719" s="98"/>
    </row>
    <row r="3720" spans="8:8" x14ac:dyDescent="0.25">
      <c r="H3720" s="98"/>
    </row>
    <row r="3721" spans="8:8" x14ac:dyDescent="0.25">
      <c r="H3721" s="98"/>
    </row>
    <row r="3722" spans="8:8" x14ac:dyDescent="0.25">
      <c r="H3722" s="98"/>
    </row>
    <row r="3723" spans="8:8" x14ac:dyDescent="0.25">
      <c r="H3723" s="98"/>
    </row>
    <row r="3724" spans="8:8" x14ac:dyDescent="0.25">
      <c r="H3724" s="98"/>
    </row>
    <row r="3725" spans="8:8" x14ac:dyDescent="0.25">
      <c r="H3725" s="98"/>
    </row>
    <row r="3726" spans="8:8" x14ac:dyDescent="0.25">
      <c r="H3726" s="98"/>
    </row>
    <row r="3727" spans="8:8" x14ac:dyDescent="0.25">
      <c r="H3727" s="98"/>
    </row>
    <row r="3728" spans="8:8" x14ac:dyDescent="0.25">
      <c r="H3728" s="98"/>
    </row>
    <row r="3729" spans="8:8" x14ac:dyDescent="0.25">
      <c r="H3729" s="98"/>
    </row>
    <row r="3730" spans="8:8" x14ac:dyDescent="0.25">
      <c r="H3730" s="98"/>
    </row>
    <row r="3731" spans="8:8" x14ac:dyDescent="0.25">
      <c r="H3731" s="98"/>
    </row>
    <row r="3732" spans="8:8" x14ac:dyDescent="0.25">
      <c r="H3732" s="98"/>
    </row>
    <row r="3733" spans="8:8" x14ac:dyDescent="0.25">
      <c r="H3733" s="98"/>
    </row>
    <row r="3734" spans="8:8" x14ac:dyDescent="0.25">
      <c r="H3734" s="98"/>
    </row>
    <row r="3735" spans="8:8" x14ac:dyDescent="0.25">
      <c r="H3735" s="98"/>
    </row>
    <row r="3736" spans="8:8" x14ac:dyDescent="0.25">
      <c r="H3736" s="98"/>
    </row>
    <row r="3737" spans="8:8" x14ac:dyDescent="0.25">
      <c r="H3737" s="98"/>
    </row>
    <row r="3738" spans="8:8" x14ac:dyDescent="0.25">
      <c r="H3738" s="98"/>
    </row>
    <row r="3739" spans="8:8" x14ac:dyDescent="0.25">
      <c r="H3739" s="98"/>
    </row>
    <row r="3740" spans="8:8" x14ac:dyDescent="0.25">
      <c r="H3740" s="98"/>
    </row>
    <row r="3741" spans="8:8" x14ac:dyDescent="0.25">
      <c r="H3741" s="98"/>
    </row>
    <row r="3742" spans="8:8" x14ac:dyDescent="0.25">
      <c r="H3742" s="98"/>
    </row>
    <row r="3743" spans="8:8" x14ac:dyDescent="0.25">
      <c r="H3743" s="98"/>
    </row>
    <row r="3744" spans="8:8" x14ac:dyDescent="0.25">
      <c r="H3744" s="98"/>
    </row>
    <row r="3745" spans="8:8" x14ac:dyDescent="0.25">
      <c r="H3745" s="98"/>
    </row>
    <row r="3746" spans="8:8" x14ac:dyDescent="0.25">
      <c r="H3746" s="98"/>
    </row>
    <row r="3747" spans="8:8" x14ac:dyDescent="0.25">
      <c r="H3747" s="98"/>
    </row>
    <row r="3748" spans="8:8" x14ac:dyDescent="0.25">
      <c r="H3748" s="98"/>
    </row>
    <row r="3749" spans="8:8" x14ac:dyDescent="0.25">
      <c r="H3749" s="98"/>
    </row>
    <row r="3750" spans="8:8" x14ac:dyDescent="0.25">
      <c r="H3750" s="98"/>
    </row>
    <row r="3751" spans="8:8" x14ac:dyDescent="0.25">
      <c r="H3751" s="98"/>
    </row>
    <row r="3752" spans="8:8" x14ac:dyDescent="0.25">
      <c r="H3752" s="98"/>
    </row>
    <row r="3753" spans="8:8" x14ac:dyDescent="0.25">
      <c r="H3753" s="98"/>
    </row>
    <row r="3754" spans="8:8" x14ac:dyDescent="0.25">
      <c r="H3754" s="98"/>
    </row>
    <row r="3755" spans="8:8" x14ac:dyDescent="0.25">
      <c r="H3755" s="98"/>
    </row>
    <row r="3756" spans="8:8" x14ac:dyDescent="0.25">
      <c r="H3756" s="98"/>
    </row>
    <row r="3757" spans="8:8" x14ac:dyDescent="0.25">
      <c r="H3757" s="98"/>
    </row>
    <row r="3758" spans="8:8" x14ac:dyDescent="0.25">
      <c r="H3758" s="98"/>
    </row>
    <row r="3759" spans="8:8" x14ac:dyDescent="0.25">
      <c r="H3759" s="98"/>
    </row>
    <row r="3760" spans="8:8" x14ac:dyDescent="0.25">
      <c r="H3760" s="98"/>
    </row>
    <row r="3761" spans="8:8" x14ac:dyDescent="0.25">
      <c r="H3761" s="98"/>
    </row>
    <row r="3762" spans="8:8" x14ac:dyDescent="0.25">
      <c r="H3762" s="98"/>
    </row>
    <row r="3763" spans="8:8" x14ac:dyDescent="0.25">
      <c r="H3763" s="98"/>
    </row>
    <row r="3764" spans="8:8" x14ac:dyDescent="0.25">
      <c r="H3764" s="98"/>
    </row>
    <row r="3765" spans="8:8" x14ac:dyDescent="0.25">
      <c r="H3765" s="98"/>
    </row>
    <row r="3766" spans="8:8" x14ac:dyDescent="0.25">
      <c r="H3766" s="98"/>
    </row>
    <row r="3767" spans="8:8" x14ac:dyDescent="0.25">
      <c r="H3767" s="98"/>
    </row>
    <row r="3768" spans="8:8" x14ac:dyDescent="0.25">
      <c r="H3768" s="98"/>
    </row>
    <row r="3769" spans="8:8" x14ac:dyDescent="0.25">
      <c r="H3769" s="98"/>
    </row>
    <row r="3770" spans="8:8" x14ac:dyDescent="0.25">
      <c r="H3770" s="98"/>
    </row>
    <row r="3771" spans="8:8" x14ac:dyDescent="0.25">
      <c r="H3771" s="98"/>
    </row>
    <row r="3772" spans="8:8" x14ac:dyDescent="0.25">
      <c r="H3772" s="98"/>
    </row>
    <row r="3773" spans="8:8" x14ac:dyDescent="0.25">
      <c r="H3773" s="98"/>
    </row>
    <row r="3774" spans="8:8" x14ac:dyDescent="0.25">
      <c r="H3774" s="98"/>
    </row>
    <row r="3775" spans="8:8" x14ac:dyDescent="0.25">
      <c r="H3775" s="98"/>
    </row>
    <row r="3776" spans="8:8" x14ac:dyDescent="0.25">
      <c r="H3776" s="98"/>
    </row>
    <row r="3777" spans="8:8" x14ac:dyDescent="0.25">
      <c r="H3777" s="98"/>
    </row>
    <row r="3778" spans="8:8" x14ac:dyDescent="0.25">
      <c r="H3778" s="98"/>
    </row>
    <row r="3779" spans="8:8" x14ac:dyDescent="0.25">
      <c r="H3779" s="98"/>
    </row>
    <row r="3780" spans="8:8" x14ac:dyDescent="0.25">
      <c r="H3780" s="98"/>
    </row>
    <row r="3781" spans="8:8" x14ac:dyDescent="0.25">
      <c r="H3781" s="98"/>
    </row>
    <row r="3782" spans="8:8" x14ac:dyDescent="0.25">
      <c r="H3782" s="98"/>
    </row>
    <row r="3783" spans="8:8" x14ac:dyDescent="0.25">
      <c r="H3783" s="98"/>
    </row>
    <row r="3784" spans="8:8" x14ac:dyDescent="0.25">
      <c r="H3784" s="98"/>
    </row>
    <row r="3785" spans="8:8" x14ac:dyDescent="0.25">
      <c r="H3785" s="98"/>
    </row>
    <row r="3786" spans="8:8" x14ac:dyDescent="0.25">
      <c r="H3786" s="98"/>
    </row>
    <row r="3787" spans="8:8" x14ac:dyDescent="0.25">
      <c r="H3787" s="98"/>
    </row>
    <row r="3788" spans="8:8" x14ac:dyDescent="0.25">
      <c r="H3788" s="98"/>
    </row>
    <row r="3789" spans="8:8" x14ac:dyDescent="0.25">
      <c r="H3789" s="98"/>
    </row>
    <row r="3790" spans="8:8" x14ac:dyDescent="0.25">
      <c r="H3790" s="98"/>
    </row>
    <row r="3791" spans="8:8" x14ac:dyDescent="0.25">
      <c r="H3791" s="98"/>
    </row>
    <row r="3792" spans="8:8" x14ac:dyDescent="0.25">
      <c r="H3792" s="98"/>
    </row>
    <row r="3793" spans="8:8" x14ac:dyDescent="0.25">
      <c r="H3793" s="98"/>
    </row>
    <row r="3794" spans="8:8" x14ac:dyDescent="0.25">
      <c r="H3794" s="98"/>
    </row>
    <row r="3795" spans="8:8" x14ac:dyDescent="0.25">
      <c r="H3795" s="98"/>
    </row>
    <row r="3796" spans="8:8" x14ac:dyDescent="0.25">
      <c r="H3796" s="98"/>
    </row>
    <row r="3797" spans="8:8" x14ac:dyDescent="0.25">
      <c r="H3797" s="98"/>
    </row>
    <row r="3798" spans="8:8" x14ac:dyDescent="0.25">
      <c r="H3798" s="98"/>
    </row>
    <row r="3799" spans="8:8" x14ac:dyDescent="0.25">
      <c r="H3799" s="98"/>
    </row>
    <row r="3800" spans="8:8" x14ac:dyDescent="0.25">
      <c r="H3800" s="98"/>
    </row>
    <row r="3801" spans="8:8" x14ac:dyDescent="0.25">
      <c r="H3801" s="98"/>
    </row>
    <row r="3802" spans="8:8" x14ac:dyDescent="0.25">
      <c r="H3802" s="98"/>
    </row>
    <row r="3803" spans="8:8" x14ac:dyDescent="0.25">
      <c r="H3803" s="98"/>
    </row>
    <row r="3804" spans="8:8" x14ac:dyDescent="0.25">
      <c r="H3804" s="98"/>
    </row>
    <row r="3805" spans="8:8" x14ac:dyDescent="0.25">
      <c r="H3805" s="98"/>
    </row>
    <row r="3806" spans="8:8" x14ac:dyDescent="0.25">
      <c r="H3806" s="98"/>
    </row>
    <row r="3807" spans="8:8" x14ac:dyDescent="0.25">
      <c r="H3807" s="98"/>
    </row>
    <row r="3808" spans="8:8" x14ac:dyDescent="0.25">
      <c r="H3808" s="98"/>
    </row>
    <row r="3809" spans="8:8" x14ac:dyDescent="0.25">
      <c r="H3809" s="98"/>
    </row>
    <row r="3810" spans="8:8" x14ac:dyDescent="0.25">
      <c r="H3810" s="98"/>
    </row>
    <row r="3811" spans="8:8" x14ac:dyDescent="0.25">
      <c r="H3811" s="98"/>
    </row>
    <row r="3812" spans="8:8" x14ac:dyDescent="0.25">
      <c r="H3812" s="98"/>
    </row>
    <row r="3813" spans="8:8" x14ac:dyDescent="0.25">
      <c r="H3813" s="98"/>
    </row>
    <row r="3814" spans="8:8" x14ac:dyDescent="0.25">
      <c r="H3814" s="98"/>
    </row>
    <row r="3815" spans="8:8" x14ac:dyDescent="0.25">
      <c r="H3815" s="98"/>
    </row>
    <row r="3816" spans="8:8" x14ac:dyDescent="0.25">
      <c r="H3816" s="98"/>
    </row>
    <row r="3817" spans="8:8" x14ac:dyDescent="0.25">
      <c r="H3817" s="98"/>
    </row>
    <row r="3818" spans="8:8" x14ac:dyDescent="0.25">
      <c r="H3818" s="98"/>
    </row>
    <row r="3819" spans="8:8" x14ac:dyDescent="0.25">
      <c r="H3819" s="98"/>
    </row>
    <row r="3820" spans="8:8" x14ac:dyDescent="0.25">
      <c r="H3820" s="98"/>
    </row>
    <row r="3821" spans="8:8" x14ac:dyDescent="0.25">
      <c r="H3821" s="98"/>
    </row>
    <row r="3822" spans="8:8" x14ac:dyDescent="0.25">
      <c r="H3822" s="98"/>
    </row>
    <row r="3823" spans="8:8" x14ac:dyDescent="0.25">
      <c r="H3823" s="98"/>
    </row>
    <row r="3824" spans="8:8" x14ac:dyDescent="0.25">
      <c r="H3824" s="98"/>
    </row>
    <row r="3825" spans="8:8" x14ac:dyDescent="0.25">
      <c r="H3825" s="98"/>
    </row>
    <row r="3826" spans="8:8" x14ac:dyDescent="0.25">
      <c r="H3826" s="98"/>
    </row>
    <row r="3827" spans="8:8" x14ac:dyDescent="0.25">
      <c r="H3827" s="98"/>
    </row>
    <row r="3828" spans="8:8" x14ac:dyDescent="0.25">
      <c r="H3828" s="98"/>
    </row>
    <row r="3829" spans="8:8" x14ac:dyDescent="0.25">
      <c r="H3829" s="98"/>
    </row>
    <row r="3830" spans="8:8" x14ac:dyDescent="0.25">
      <c r="H3830" s="98"/>
    </row>
    <row r="3831" spans="8:8" x14ac:dyDescent="0.25">
      <c r="H3831" s="98"/>
    </row>
    <row r="3832" spans="8:8" x14ac:dyDescent="0.25">
      <c r="H3832" s="98"/>
    </row>
    <row r="3833" spans="8:8" x14ac:dyDescent="0.25">
      <c r="H3833" s="98"/>
    </row>
    <row r="3834" spans="8:8" x14ac:dyDescent="0.25">
      <c r="H3834" s="98"/>
    </row>
    <row r="3835" spans="8:8" x14ac:dyDescent="0.25">
      <c r="H3835" s="98"/>
    </row>
    <row r="3836" spans="8:8" x14ac:dyDescent="0.25">
      <c r="H3836" s="98"/>
    </row>
    <row r="3837" spans="8:8" x14ac:dyDescent="0.25">
      <c r="H3837" s="98"/>
    </row>
    <row r="3838" spans="8:8" x14ac:dyDescent="0.25">
      <c r="H3838" s="98"/>
    </row>
    <row r="3839" spans="8:8" x14ac:dyDescent="0.25">
      <c r="H3839" s="98"/>
    </row>
    <row r="3840" spans="8:8" x14ac:dyDescent="0.25">
      <c r="H3840" s="98"/>
    </row>
    <row r="3841" spans="8:8" x14ac:dyDescent="0.25">
      <c r="H3841" s="98"/>
    </row>
    <row r="3842" spans="8:8" x14ac:dyDescent="0.25">
      <c r="H3842" s="98"/>
    </row>
    <row r="3843" spans="8:8" x14ac:dyDescent="0.25">
      <c r="H3843" s="98"/>
    </row>
    <row r="3844" spans="8:8" x14ac:dyDescent="0.25">
      <c r="H3844" s="98"/>
    </row>
    <row r="3845" spans="8:8" x14ac:dyDescent="0.25">
      <c r="H3845" s="98"/>
    </row>
    <row r="3846" spans="8:8" x14ac:dyDescent="0.25">
      <c r="H3846" s="98"/>
    </row>
    <row r="3847" spans="8:8" x14ac:dyDescent="0.25">
      <c r="H3847" s="98"/>
    </row>
    <row r="3848" spans="8:8" x14ac:dyDescent="0.25">
      <c r="H3848" s="98"/>
    </row>
    <row r="3849" spans="8:8" x14ac:dyDescent="0.25">
      <c r="H3849" s="98"/>
    </row>
    <row r="3850" spans="8:8" x14ac:dyDescent="0.25">
      <c r="H3850" s="98"/>
    </row>
    <row r="3851" spans="8:8" x14ac:dyDescent="0.25">
      <c r="H3851" s="98"/>
    </row>
    <row r="3852" spans="8:8" x14ac:dyDescent="0.25">
      <c r="H3852" s="98"/>
    </row>
    <row r="3853" spans="8:8" x14ac:dyDescent="0.25">
      <c r="H3853" s="98"/>
    </row>
    <row r="3854" spans="8:8" x14ac:dyDescent="0.25">
      <c r="H3854" s="98"/>
    </row>
    <row r="3855" spans="8:8" x14ac:dyDescent="0.25">
      <c r="H3855" s="98"/>
    </row>
    <row r="3856" spans="8:8" x14ac:dyDescent="0.25">
      <c r="H3856" s="98"/>
    </row>
    <row r="3857" spans="8:8" x14ac:dyDescent="0.25">
      <c r="H3857" s="98"/>
    </row>
    <row r="3858" spans="8:8" x14ac:dyDescent="0.25">
      <c r="H3858" s="98"/>
    </row>
    <row r="3859" spans="8:8" x14ac:dyDescent="0.25">
      <c r="H3859" s="98"/>
    </row>
    <row r="3860" spans="8:8" x14ac:dyDescent="0.25">
      <c r="H3860" s="98"/>
    </row>
    <row r="3861" spans="8:8" x14ac:dyDescent="0.25">
      <c r="H3861" s="98"/>
    </row>
    <row r="3862" spans="8:8" x14ac:dyDescent="0.25">
      <c r="H3862" s="98"/>
    </row>
    <row r="3863" spans="8:8" x14ac:dyDescent="0.25">
      <c r="H3863" s="98"/>
    </row>
    <row r="3864" spans="8:8" x14ac:dyDescent="0.25">
      <c r="H3864" s="98"/>
    </row>
    <row r="3865" spans="8:8" x14ac:dyDescent="0.25">
      <c r="H3865" s="98"/>
    </row>
    <row r="3866" spans="8:8" x14ac:dyDescent="0.25">
      <c r="H3866" s="98"/>
    </row>
    <row r="3867" spans="8:8" x14ac:dyDescent="0.25">
      <c r="H3867" s="98"/>
    </row>
    <row r="3868" spans="8:8" x14ac:dyDescent="0.25">
      <c r="H3868" s="98"/>
    </row>
    <row r="3869" spans="8:8" x14ac:dyDescent="0.25">
      <c r="H3869" s="98"/>
    </row>
    <row r="3870" spans="8:8" x14ac:dyDescent="0.25">
      <c r="H3870" s="98"/>
    </row>
    <row r="3871" spans="8:8" x14ac:dyDescent="0.25">
      <c r="H3871" s="98"/>
    </row>
    <row r="3872" spans="8:8" x14ac:dyDescent="0.25">
      <c r="H3872" s="98"/>
    </row>
    <row r="3873" spans="8:8" x14ac:dyDescent="0.25">
      <c r="H3873" s="98"/>
    </row>
    <row r="3874" spans="8:8" x14ac:dyDescent="0.25">
      <c r="H3874" s="98"/>
    </row>
    <row r="3875" spans="8:8" x14ac:dyDescent="0.25">
      <c r="H3875" s="98"/>
    </row>
    <row r="3876" spans="8:8" x14ac:dyDescent="0.25">
      <c r="H3876" s="98"/>
    </row>
    <row r="3877" spans="8:8" x14ac:dyDescent="0.25">
      <c r="H3877" s="98"/>
    </row>
    <row r="3878" spans="8:8" x14ac:dyDescent="0.25">
      <c r="H3878" s="98"/>
    </row>
    <row r="3879" spans="8:8" x14ac:dyDescent="0.25">
      <c r="H3879" s="98"/>
    </row>
    <row r="3880" spans="8:8" x14ac:dyDescent="0.25">
      <c r="H3880" s="98"/>
    </row>
    <row r="3881" spans="8:8" x14ac:dyDescent="0.25">
      <c r="H3881" s="98"/>
    </row>
    <row r="3882" spans="8:8" x14ac:dyDescent="0.25">
      <c r="H3882" s="98"/>
    </row>
    <row r="3883" spans="8:8" x14ac:dyDescent="0.25">
      <c r="H3883" s="98"/>
    </row>
    <row r="3884" spans="8:8" x14ac:dyDescent="0.25">
      <c r="H3884" s="98"/>
    </row>
    <row r="3885" spans="8:8" x14ac:dyDescent="0.25">
      <c r="H3885" s="98"/>
    </row>
    <row r="3886" spans="8:8" x14ac:dyDescent="0.25">
      <c r="H3886" s="98"/>
    </row>
    <row r="3887" spans="8:8" x14ac:dyDescent="0.25">
      <c r="H3887" s="98"/>
    </row>
    <row r="3888" spans="8:8" x14ac:dyDescent="0.25">
      <c r="H3888" s="98"/>
    </row>
    <row r="3889" spans="8:8" x14ac:dyDescent="0.25">
      <c r="H3889" s="98"/>
    </row>
    <row r="3890" spans="8:8" x14ac:dyDescent="0.25">
      <c r="H3890" s="98"/>
    </row>
    <row r="3891" spans="8:8" x14ac:dyDescent="0.25">
      <c r="H3891" s="98"/>
    </row>
    <row r="3892" spans="8:8" x14ac:dyDescent="0.25">
      <c r="H3892" s="98"/>
    </row>
    <row r="3893" spans="8:8" x14ac:dyDescent="0.25">
      <c r="H3893" s="98"/>
    </row>
    <row r="3894" spans="8:8" x14ac:dyDescent="0.25">
      <c r="H3894" s="98"/>
    </row>
    <row r="3895" spans="8:8" x14ac:dyDescent="0.25">
      <c r="H3895" s="98"/>
    </row>
    <row r="3896" spans="8:8" x14ac:dyDescent="0.25">
      <c r="H3896" s="98"/>
    </row>
    <row r="3897" spans="8:8" x14ac:dyDescent="0.25">
      <c r="H3897" s="98"/>
    </row>
    <row r="3898" spans="8:8" x14ac:dyDescent="0.25">
      <c r="H3898" s="98"/>
    </row>
    <row r="3899" spans="8:8" x14ac:dyDescent="0.25">
      <c r="H3899" s="98"/>
    </row>
    <row r="3900" spans="8:8" x14ac:dyDescent="0.25">
      <c r="H3900" s="98"/>
    </row>
    <row r="3901" spans="8:8" x14ac:dyDescent="0.25">
      <c r="H3901" s="98"/>
    </row>
    <row r="3902" spans="8:8" x14ac:dyDescent="0.25">
      <c r="H3902" s="98"/>
    </row>
    <row r="3903" spans="8:8" x14ac:dyDescent="0.25">
      <c r="H3903" s="98"/>
    </row>
    <row r="3904" spans="8:8" x14ac:dyDescent="0.25">
      <c r="H3904" s="98"/>
    </row>
    <row r="3905" spans="8:8" x14ac:dyDescent="0.25">
      <c r="H3905" s="98"/>
    </row>
    <row r="3906" spans="8:8" x14ac:dyDescent="0.25">
      <c r="H3906" s="98"/>
    </row>
    <row r="3907" spans="8:8" x14ac:dyDescent="0.25">
      <c r="H3907" s="98"/>
    </row>
    <row r="3908" spans="8:8" x14ac:dyDescent="0.25">
      <c r="H3908" s="98"/>
    </row>
    <row r="3909" spans="8:8" x14ac:dyDescent="0.25">
      <c r="H3909" s="98"/>
    </row>
    <row r="3910" spans="8:8" x14ac:dyDescent="0.25">
      <c r="H3910" s="98"/>
    </row>
    <row r="3911" spans="8:8" x14ac:dyDescent="0.25">
      <c r="H3911" s="98"/>
    </row>
    <row r="3912" spans="8:8" x14ac:dyDescent="0.25">
      <c r="H3912" s="98"/>
    </row>
    <row r="3913" spans="8:8" x14ac:dyDescent="0.25">
      <c r="H3913" s="98"/>
    </row>
    <row r="3914" spans="8:8" x14ac:dyDescent="0.25">
      <c r="H3914" s="98"/>
    </row>
    <row r="3915" spans="8:8" x14ac:dyDescent="0.25">
      <c r="H3915" s="98"/>
    </row>
    <row r="3916" spans="8:8" x14ac:dyDescent="0.25">
      <c r="H3916" s="98"/>
    </row>
    <row r="3917" spans="8:8" x14ac:dyDescent="0.25">
      <c r="H3917" s="98"/>
    </row>
    <row r="3918" spans="8:8" x14ac:dyDescent="0.25">
      <c r="H3918" s="98"/>
    </row>
    <row r="3919" spans="8:8" x14ac:dyDescent="0.25">
      <c r="H3919" s="98"/>
    </row>
    <row r="3920" spans="8:8" x14ac:dyDescent="0.25">
      <c r="H3920" s="98"/>
    </row>
    <row r="3921" spans="8:8" x14ac:dyDescent="0.25">
      <c r="H3921" s="98"/>
    </row>
    <row r="3922" spans="8:8" x14ac:dyDescent="0.25">
      <c r="H3922" s="98"/>
    </row>
    <row r="3923" spans="8:8" x14ac:dyDescent="0.25">
      <c r="H3923" s="98"/>
    </row>
    <row r="3924" spans="8:8" x14ac:dyDescent="0.25">
      <c r="H3924" s="98"/>
    </row>
    <row r="3925" spans="8:8" x14ac:dyDescent="0.25">
      <c r="H3925" s="98"/>
    </row>
    <row r="3926" spans="8:8" x14ac:dyDescent="0.25">
      <c r="H3926" s="98"/>
    </row>
    <row r="3927" spans="8:8" x14ac:dyDescent="0.25">
      <c r="H3927" s="98"/>
    </row>
    <row r="3928" spans="8:8" x14ac:dyDescent="0.25">
      <c r="H3928" s="98"/>
    </row>
    <row r="3929" spans="8:8" x14ac:dyDescent="0.25">
      <c r="H3929" s="98"/>
    </row>
    <row r="3930" spans="8:8" x14ac:dyDescent="0.25">
      <c r="H3930" s="98"/>
    </row>
    <row r="3931" spans="8:8" x14ac:dyDescent="0.25">
      <c r="H3931" s="98"/>
    </row>
    <row r="3932" spans="8:8" x14ac:dyDescent="0.25">
      <c r="H3932" s="98"/>
    </row>
    <row r="3933" spans="8:8" x14ac:dyDescent="0.25">
      <c r="H3933" s="98"/>
    </row>
    <row r="3934" spans="8:8" x14ac:dyDescent="0.25">
      <c r="H3934" s="98"/>
    </row>
    <row r="3935" spans="8:8" x14ac:dyDescent="0.25">
      <c r="H3935" s="98"/>
    </row>
    <row r="3936" spans="8:8" x14ac:dyDescent="0.25">
      <c r="H3936" s="98"/>
    </row>
    <row r="3937" spans="8:8" x14ac:dyDescent="0.25">
      <c r="H3937" s="98"/>
    </row>
    <row r="3938" spans="8:8" x14ac:dyDescent="0.25">
      <c r="H3938" s="98"/>
    </row>
    <row r="3939" spans="8:8" x14ac:dyDescent="0.25">
      <c r="H3939" s="98"/>
    </row>
    <row r="3940" spans="8:8" x14ac:dyDescent="0.25">
      <c r="H3940" s="98"/>
    </row>
    <row r="3941" spans="8:8" x14ac:dyDescent="0.25">
      <c r="H3941" s="98"/>
    </row>
    <row r="3942" spans="8:8" x14ac:dyDescent="0.25">
      <c r="H3942" s="98"/>
    </row>
    <row r="3943" spans="8:8" x14ac:dyDescent="0.25">
      <c r="H3943" s="98"/>
    </row>
    <row r="3944" spans="8:8" x14ac:dyDescent="0.25">
      <c r="H3944" s="98"/>
    </row>
    <row r="3945" spans="8:8" x14ac:dyDescent="0.25">
      <c r="H3945" s="98"/>
    </row>
    <row r="3946" spans="8:8" x14ac:dyDescent="0.25">
      <c r="H3946" s="98"/>
    </row>
    <row r="3947" spans="8:8" x14ac:dyDescent="0.25">
      <c r="H3947" s="98"/>
    </row>
    <row r="3948" spans="8:8" x14ac:dyDescent="0.25">
      <c r="H3948" s="98"/>
    </row>
    <row r="3949" spans="8:8" x14ac:dyDescent="0.25">
      <c r="H3949" s="98"/>
    </row>
    <row r="3950" spans="8:8" x14ac:dyDescent="0.25">
      <c r="H3950" s="98"/>
    </row>
    <row r="3951" spans="8:8" x14ac:dyDescent="0.25">
      <c r="H3951" s="98"/>
    </row>
    <row r="3952" spans="8:8" x14ac:dyDescent="0.25">
      <c r="H3952" s="98"/>
    </row>
    <row r="3953" spans="8:8" x14ac:dyDescent="0.25">
      <c r="H3953" s="98"/>
    </row>
    <row r="3954" spans="8:8" x14ac:dyDescent="0.25">
      <c r="H3954" s="98"/>
    </row>
    <row r="3955" spans="8:8" x14ac:dyDescent="0.25">
      <c r="H3955" s="98"/>
    </row>
    <row r="3956" spans="8:8" x14ac:dyDescent="0.25">
      <c r="H3956" s="98"/>
    </row>
    <row r="3957" spans="8:8" x14ac:dyDescent="0.25">
      <c r="H3957" s="98"/>
    </row>
    <row r="3958" spans="8:8" x14ac:dyDescent="0.25">
      <c r="H3958" s="98"/>
    </row>
    <row r="3959" spans="8:8" x14ac:dyDescent="0.25">
      <c r="H3959" s="98"/>
    </row>
    <row r="3960" spans="8:8" x14ac:dyDescent="0.25">
      <c r="H3960" s="98"/>
    </row>
    <row r="3961" spans="8:8" x14ac:dyDescent="0.25">
      <c r="H3961" s="98"/>
    </row>
    <row r="3962" spans="8:8" x14ac:dyDescent="0.25">
      <c r="H3962" s="98"/>
    </row>
    <row r="3963" spans="8:8" x14ac:dyDescent="0.25">
      <c r="H3963" s="98"/>
    </row>
    <row r="3964" spans="8:8" x14ac:dyDescent="0.25">
      <c r="H3964" s="98"/>
    </row>
    <row r="3965" spans="8:8" x14ac:dyDescent="0.25">
      <c r="H3965" s="98"/>
    </row>
    <row r="3966" spans="8:8" x14ac:dyDescent="0.25">
      <c r="H3966" s="98"/>
    </row>
    <row r="3967" spans="8:8" x14ac:dyDescent="0.25">
      <c r="H3967" s="98"/>
    </row>
    <row r="3968" spans="8:8" x14ac:dyDescent="0.25">
      <c r="H3968" s="98"/>
    </row>
    <row r="3969" spans="8:8" x14ac:dyDescent="0.25">
      <c r="H3969" s="98"/>
    </row>
    <row r="3970" spans="8:8" x14ac:dyDescent="0.25">
      <c r="H3970" s="98"/>
    </row>
    <row r="3971" spans="8:8" x14ac:dyDescent="0.25">
      <c r="H3971" s="98"/>
    </row>
    <row r="3972" spans="8:8" x14ac:dyDescent="0.25">
      <c r="H3972" s="98"/>
    </row>
    <row r="3973" spans="8:8" x14ac:dyDescent="0.25">
      <c r="H3973" s="98"/>
    </row>
    <row r="3974" spans="8:8" x14ac:dyDescent="0.25">
      <c r="H3974" s="98"/>
    </row>
    <row r="3975" spans="8:8" x14ac:dyDescent="0.25">
      <c r="H3975" s="98"/>
    </row>
    <row r="3976" spans="8:8" x14ac:dyDescent="0.25">
      <c r="H3976" s="98"/>
    </row>
    <row r="3977" spans="8:8" x14ac:dyDescent="0.25">
      <c r="H3977" s="98"/>
    </row>
    <row r="3978" spans="8:8" x14ac:dyDescent="0.25">
      <c r="H3978" s="98"/>
    </row>
    <row r="3979" spans="8:8" x14ac:dyDescent="0.25">
      <c r="H3979" s="98"/>
    </row>
    <row r="3980" spans="8:8" x14ac:dyDescent="0.25">
      <c r="H3980" s="98"/>
    </row>
    <row r="3981" spans="8:8" x14ac:dyDescent="0.25">
      <c r="H3981" s="98"/>
    </row>
    <row r="3982" spans="8:8" x14ac:dyDescent="0.25">
      <c r="H3982" s="98"/>
    </row>
    <row r="3983" spans="8:8" x14ac:dyDescent="0.25">
      <c r="H3983" s="98"/>
    </row>
    <row r="3984" spans="8:8" x14ac:dyDescent="0.25">
      <c r="H3984" s="98"/>
    </row>
    <row r="3985" spans="8:8" x14ac:dyDescent="0.25">
      <c r="H3985" s="98"/>
    </row>
    <row r="3986" spans="8:8" x14ac:dyDescent="0.25">
      <c r="H3986" s="98"/>
    </row>
    <row r="3987" spans="8:8" x14ac:dyDescent="0.25">
      <c r="H3987" s="98"/>
    </row>
    <row r="3988" spans="8:8" x14ac:dyDescent="0.25">
      <c r="H3988" s="98"/>
    </row>
    <row r="3989" spans="8:8" x14ac:dyDescent="0.25">
      <c r="H3989" s="98"/>
    </row>
    <row r="3990" spans="8:8" x14ac:dyDescent="0.25">
      <c r="H3990" s="98"/>
    </row>
    <row r="3991" spans="8:8" x14ac:dyDescent="0.25">
      <c r="H3991" s="98"/>
    </row>
    <row r="3992" spans="8:8" x14ac:dyDescent="0.25">
      <c r="H3992" s="98"/>
    </row>
    <row r="3993" spans="8:8" x14ac:dyDescent="0.25">
      <c r="H3993" s="98"/>
    </row>
    <row r="3994" spans="8:8" x14ac:dyDescent="0.25">
      <c r="H3994" s="98"/>
    </row>
    <row r="3995" spans="8:8" x14ac:dyDescent="0.25">
      <c r="H3995" s="98"/>
    </row>
    <row r="3996" spans="8:8" x14ac:dyDescent="0.25">
      <c r="H3996" s="98"/>
    </row>
    <row r="3997" spans="8:8" x14ac:dyDescent="0.25">
      <c r="H3997" s="98"/>
    </row>
    <row r="3998" spans="8:8" x14ac:dyDescent="0.25">
      <c r="H3998" s="98"/>
    </row>
    <row r="3999" spans="8:8" x14ac:dyDescent="0.25">
      <c r="H3999" s="98"/>
    </row>
    <row r="4000" spans="8:8" x14ac:dyDescent="0.25">
      <c r="H4000" s="98"/>
    </row>
    <row r="4001" spans="8:8" x14ac:dyDescent="0.25">
      <c r="H4001" s="98"/>
    </row>
    <row r="4002" spans="8:8" x14ac:dyDescent="0.25">
      <c r="H4002" s="98"/>
    </row>
    <row r="4003" spans="8:8" x14ac:dyDescent="0.25">
      <c r="H4003" s="98"/>
    </row>
    <row r="4004" spans="8:8" x14ac:dyDescent="0.25">
      <c r="H4004" s="98"/>
    </row>
    <row r="4005" spans="8:8" x14ac:dyDescent="0.25">
      <c r="H4005" s="98"/>
    </row>
    <row r="4006" spans="8:8" x14ac:dyDescent="0.25">
      <c r="H4006" s="98"/>
    </row>
    <row r="4007" spans="8:8" x14ac:dyDescent="0.25">
      <c r="H4007" s="98"/>
    </row>
    <row r="4008" spans="8:8" x14ac:dyDescent="0.25">
      <c r="H4008" s="98"/>
    </row>
    <row r="4009" spans="8:8" x14ac:dyDescent="0.25">
      <c r="H4009" s="98"/>
    </row>
    <row r="4010" spans="8:8" x14ac:dyDescent="0.25">
      <c r="H4010" s="98"/>
    </row>
    <row r="4011" spans="8:8" x14ac:dyDescent="0.25">
      <c r="H4011" s="98"/>
    </row>
    <row r="4012" spans="8:8" x14ac:dyDescent="0.25">
      <c r="H4012" s="98"/>
    </row>
    <row r="4013" spans="8:8" x14ac:dyDescent="0.25">
      <c r="H4013" s="98"/>
    </row>
    <row r="4014" spans="8:8" x14ac:dyDescent="0.25">
      <c r="H4014" s="98"/>
    </row>
    <row r="4015" spans="8:8" x14ac:dyDescent="0.25">
      <c r="H4015" s="98"/>
    </row>
    <row r="4016" spans="8:8" x14ac:dyDescent="0.25">
      <c r="H4016" s="98"/>
    </row>
    <row r="4017" spans="8:8" x14ac:dyDescent="0.25">
      <c r="H4017" s="98"/>
    </row>
    <row r="4018" spans="8:8" x14ac:dyDescent="0.25">
      <c r="H4018" s="98"/>
    </row>
    <row r="4019" spans="8:8" x14ac:dyDescent="0.25">
      <c r="H4019" s="98"/>
    </row>
    <row r="4020" spans="8:8" x14ac:dyDescent="0.25">
      <c r="H4020" s="98"/>
    </row>
    <row r="4021" spans="8:8" x14ac:dyDescent="0.25">
      <c r="H4021" s="98"/>
    </row>
    <row r="4022" spans="8:8" x14ac:dyDescent="0.25">
      <c r="H4022" s="98"/>
    </row>
    <row r="4023" spans="8:8" x14ac:dyDescent="0.25">
      <c r="H4023" s="98"/>
    </row>
    <row r="4024" spans="8:8" x14ac:dyDescent="0.25">
      <c r="H4024" s="98"/>
    </row>
    <row r="4025" spans="8:8" x14ac:dyDescent="0.25">
      <c r="H4025" s="98"/>
    </row>
    <row r="4026" spans="8:8" x14ac:dyDescent="0.25">
      <c r="H4026" s="98"/>
    </row>
    <row r="4027" spans="8:8" x14ac:dyDescent="0.25">
      <c r="H4027" s="98"/>
    </row>
    <row r="4028" spans="8:8" x14ac:dyDescent="0.25">
      <c r="H4028" s="98"/>
    </row>
    <row r="4029" spans="8:8" x14ac:dyDescent="0.25">
      <c r="H4029" s="98"/>
    </row>
    <row r="4030" spans="8:8" x14ac:dyDescent="0.25">
      <c r="H4030" s="98"/>
    </row>
    <row r="4031" spans="8:8" x14ac:dyDescent="0.25">
      <c r="H4031" s="98"/>
    </row>
    <row r="4032" spans="8:8" x14ac:dyDescent="0.25">
      <c r="H4032" s="98"/>
    </row>
    <row r="4033" spans="8:8" x14ac:dyDescent="0.25">
      <c r="H4033" s="98"/>
    </row>
    <row r="4034" spans="8:8" x14ac:dyDescent="0.25">
      <c r="H4034" s="98"/>
    </row>
    <row r="4035" spans="8:8" x14ac:dyDescent="0.25">
      <c r="H4035" s="98"/>
    </row>
    <row r="4036" spans="8:8" x14ac:dyDescent="0.25">
      <c r="H4036" s="98"/>
    </row>
    <row r="4037" spans="8:8" x14ac:dyDescent="0.25">
      <c r="H4037" s="98"/>
    </row>
    <row r="4038" spans="8:8" x14ac:dyDescent="0.25">
      <c r="H4038" s="98"/>
    </row>
    <row r="4039" spans="8:8" x14ac:dyDescent="0.25">
      <c r="H4039" s="98"/>
    </row>
    <row r="4040" spans="8:8" x14ac:dyDescent="0.25">
      <c r="H4040" s="98"/>
    </row>
    <row r="4041" spans="8:8" x14ac:dyDescent="0.25">
      <c r="H4041" s="98"/>
    </row>
    <row r="4042" spans="8:8" x14ac:dyDescent="0.25">
      <c r="H4042" s="98"/>
    </row>
    <row r="4043" spans="8:8" x14ac:dyDescent="0.25">
      <c r="H4043" s="98"/>
    </row>
    <row r="4044" spans="8:8" x14ac:dyDescent="0.25">
      <c r="H4044" s="98"/>
    </row>
    <row r="4045" spans="8:8" x14ac:dyDescent="0.25">
      <c r="H4045" s="98"/>
    </row>
    <row r="4046" spans="8:8" x14ac:dyDescent="0.25">
      <c r="H4046" s="98"/>
    </row>
    <row r="4047" spans="8:8" x14ac:dyDescent="0.25">
      <c r="H4047" s="98"/>
    </row>
    <row r="4048" spans="8:8" x14ac:dyDescent="0.25">
      <c r="H4048" s="98"/>
    </row>
    <row r="4049" spans="8:8" x14ac:dyDescent="0.25">
      <c r="H4049" s="98"/>
    </row>
    <row r="4050" spans="8:8" x14ac:dyDescent="0.25">
      <c r="H4050" s="98"/>
    </row>
    <row r="4051" spans="8:8" x14ac:dyDescent="0.25">
      <c r="H4051" s="98"/>
    </row>
    <row r="4052" spans="8:8" x14ac:dyDescent="0.25">
      <c r="H4052" s="98"/>
    </row>
    <row r="4053" spans="8:8" x14ac:dyDescent="0.25">
      <c r="H4053" s="98"/>
    </row>
    <row r="4054" spans="8:8" x14ac:dyDescent="0.25">
      <c r="H4054" s="98"/>
    </row>
    <row r="4055" spans="8:8" x14ac:dyDescent="0.25">
      <c r="H4055" s="98"/>
    </row>
    <row r="4056" spans="8:8" x14ac:dyDescent="0.25">
      <c r="H4056" s="98"/>
    </row>
    <row r="4057" spans="8:8" x14ac:dyDescent="0.25">
      <c r="H4057" s="98"/>
    </row>
    <row r="4058" spans="8:8" x14ac:dyDescent="0.25">
      <c r="H4058" s="98"/>
    </row>
    <row r="4059" spans="8:8" x14ac:dyDescent="0.25">
      <c r="H4059" s="98"/>
    </row>
    <row r="4060" spans="8:8" x14ac:dyDescent="0.25">
      <c r="H4060" s="98"/>
    </row>
    <row r="4061" spans="8:8" x14ac:dyDescent="0.25">
      <c r="H4061" s="98"/>
    </row>
    <row r="4062" spans="8:8" x14ac:dyDescent="0.25">
      <c r="H4062" s="98"/>
    </row>
    <row r="4063" spans="8:8" x14ac:dyDescent="0.25">
      <c r="H4063" s="98"/>
    </row>
    <row r="4064" spans="8:8" x14ac:dyDescent="0.25">
      <c r="H4064" s="98"/>
    </row>
    <row r="4065" spans="8:8" x14ac:dyDescent="0.25">
      <c r="H4065" s="98"/>
    </row>
    <row r="4066" spans="8:8" x14ac:dyDescent="0.25">
      <c r="H4066" s="98"/>
    </row>
    <row r="4067" spans="8:8" x14ac:dyDescent="0.25">
      <c r="H4067" s="98"/>
    </row>
    <row r="4068" spans="8:8" x14ac:dyDescent="0.25">
      <c r="H4068" s="98"/>
    </row>
    <row r="4069" spans="8:8" x14ac:dyDescent="0.25">
      <c r="H4069" s="98"/>
    </row>
    <row r="4070" spans="8:8" x14ac:dyDescent="0.25">
      <c r="H4070" s="98"/>
    </row>
    <row r="4071" spans="8:8" x14ac:dyDescent="0.25">
      <c r="H4071" s="98"/>
    </row>
    <row r="4072" spans="8:8" x14ac:dyDescent="0.25">
      <c r="H4072" s="98"/>
    </row>
    <row r="4073" spans="8:8" x14ac:dyDescent="0.25">
      <c r="H4073" s="98"/>
    </row>
    <row r="4074" spans="8:8" x14ac:dyDescent="0.25">
      <c r="H4074" s="98"/>
    </row>
    <row r="4075" spans="8:8" x14ac:dyDescent="0.25">
      <c r="H4075" s="98"/>
    </row>
    <row r="4076" spans="8:8" x14ac:dyDescent="0.25">
      <c r="H4076" s="98"/>
    </row>
    <row r="4077" spans="8:8" x14ac:dyDescent="0.25">
      <c r="H4077" s="98"/>
    </row>
    <row r="4078" spans="8:8" x14ac:dyDescent="0.25">
      <c r="H4078" s="98"/>
    </row>
    <row r="4079" spans="8:8" x14ac:dyDescent="0.25">
      <c r="H4079" s="98"/>
    </row>
    <row r="4080" spans="8:8" x14ac:dyDescent="0.25">
      <c r="H4080" s="98"/>
    </row>
    <row r="4081" spans="8:8" x14ac:dyDescent="0.25">
      <c r="H4081" s="98"/>
    </row>
    <row r="4082" spans="8:8" x14ac:dyDescent="0.25">
      <c r="H4082" s="98"/>
    </row>
    <row r="4083" spans="8:8" x14ac:dyDescent="0.25">
      <c r="H4083" s="98"/>
    </row>
    <row r="4084" spans="8:8" x14ac:dyDescent="0.25">
      <c r="H4084" s="98"/>
    </row>
    <row r="4085" spans="8:8" x14ac:dyDescent="0.25">
      <c r="H4085" s="98"/>
    </row>
    <row r="4086" spans="8:8" x14ac:dyDescent="0.25">
      <c r="H4086" s="98"/>
    </row>
    <row r="4087" spans="8:8" x14ac:dyDescent="0.25">
      <c r="H4087" s="98"/>
    </row>
    <row r="4088" spans="8:8" x14ac:dyDescent="0.25">
      <c r="H4088" s="98"/>
    </row>
    <row r="4089" spans="8:8" x14ac:dyDescent="0.25">
      <c r="H4089" s="98"/>
    </row>
    <row r="4090" spans="8:8" x14ac:dyDescent="0.25">
      <c r="H4090" s="98"/>
    </row>
    <row r="4091" spans="8:8" x14ac:dyDescent="0.25">
      <c r="H4091" s="98"/>
    </row>
    <row r="4092" spans="8:8" x14ac:dyDescent="0.25">
      <c r="H4092" s="98"/>
    </row>
    <row r="4093" spans="8:8" x14ac:dyDescent="0.25">
      <c r="H4093" s="98"/>
    </row>
    <row r="4094" spans="8:8" x14ac:dyDescent="0.25">
      <c r="H4094" s="98"/>
    </row>
    <row r="4095" spans="8:8" x14ac:dyDescent="0.25">
      <c r="H4095" s="98"/>
    </row>
    <row r="4096" spans="8:8" x14ac:dyDescent="0.25">
      <c r="H4096" s="98"/>
    </row>
    <row r="4097" spans="8:8" x14ac:dyDescent="0.25">
      <c r="H4097" s="98"/>
    </row>
    <row r="4098" spans="8:8" x14ac:dyDescent="0.25">
      <c r="H4098" s="98"/>
    </row>
    <row r="4099" spans="8:8" x14ac:dyDescent="0.25">
      <c r="H4099" s="98"/>
    </row>
    <row r="4100" spans="8:8" x14ac:dyDescent="0.25">
      <c r="H4100" s="98"/>
    </row>
    <row r="4101" spans="8:8" x14ac:dyDescent="0.25">
      <c r="H4101" s="98"/>
    </row>
    <row r="4102" spans="8:8" x14ac:dyDescent="0.25">
      <c r="H4102" s="98"/>
    </row>
    <row r="4103" spans="8:8" x14ac:dyDescent="0.25">
      <c r="H4103" s="98"/>
    </row>
    <row r="4104" spans="8:8" x14ac:dyDescent="0.25">
      <c r="H4104" s="98"/>
    </row>
    <row r="4105" spans="8:8" x14ac:dyDescent="0.25">
      <c r="H4105" s="98"/>
    </row>
    <row r="4106" spans="8:8" x14ac:dyDescent="0.25">
      <c r="H4106" s="98"/>
    </row>
    <row r="4107" spans="8:8" x14ac:dyDescent="0.25">
      <c r="H4107" s="98"/>
    </row>
    <row r="4108" spans="8:8" x14ac:dyDescent="0.25">
      <c r="H4108" s="98"/>
    </row>
    <row r="4109" spans="8:8" x14ac:dyDescent="0.25">
      <c r="H4109" s="98"/>
    </row>
    <row r="4110" spans="8:8" x14ac:dyDescent="0.25">
      <c r="H4110" s="98"/>
    </row>
    <row r="4111" spans="8:8" x14ac:dyDescent="0.25">
      <c r="H4111" s="98"/>
    </row>
    <row r="4112" spans="8:8" x14ac:dyDescent="0.25">
      <c r="H4112" s="98"/>
    </row>
    <row r="4113" spans="8:8" x14ac:dyDescent="0.25">
      <c r="H4113" s="98"/>
    </row>
    <row r="4114" spans="8:8" x14ac:dyDescent="0.25">
      <c r="H4114" s="98"/>
    </row>
    <row r="4115" spans="8:8" x14ac:dyDescent="0.25">
      <c r="H4115" s="98"/>
    </row>
    <row r="4116" spans="8:8" x14ac:dyDescent="0.25">
      <c r="H4116" s="98"/>
    </row>
    <row r="4117" spans="8:8" x14ac:dyDescent="0.25">
      <c r="H4117" s="98"/>
    </row>
    <row r="4118" spans="8:8" x14ac:dyDescent="0.25">
      <c r="H4118" s="98"/>
    </row>
    <row r="4119" spans="8:8" x14ac:dyDescent="0.25">
      <c r="H4119" s="98"/>
    </row>
    <row r="4120" spans="8:8" x14ac:dyDescent="0.25">
      <c r="H4120" s="98"/>
    </row>
    <row r="4121" spans="8:8" x14ac:dyDescent="0.25">
      <c r="H4121" s="98"/>
    </row>
    <row r="4122" spans="8:8" x14ac:dyDescent="0.25">
      <c r="H4122" s="98"/>
    </row>
    <row r="4123" spans="8:8" x14ac:dyDescent="0.25">
      <c r="H4123" s="98"/>
    </row>
    <row r="4124" spans="8:8" x14ac:dyDescent="0.25">
      <c r="H4124" s="98"/>
    </row>
    <row r="4125" spans="8:8" x14ac:dyDescent="0.25">
      <c r="H4125" s="98"/>
    </row>
    <row r="4126" spans="8:8" x14ac:dyDescent="0.25">
      <c r="H4126" s="98"/>
    </row>
    <row r="4127" spans="8:8" x14ac:dyDescent="0.25">
      <c r="H4127" s="98"/>
    </row>
    <row r="4128" spans="8:8" x14ac:dyDescent="0.25">
      <c r="H4128" s="98"/>
    </row>
    <row r="4129" spans="8:8" x14ac:dyDescent="0.25">
      <c r="H4129" s="98"/>
    </row>
    <row r="4130" spans="8:8" x14ac:dyDescent="0.25">
      <c r="H4130" s="98"/>
    </row>
    <row r="4131" spans="8:8" x14ac:dyDescent="0.25">
      <c r="H4131" s="98"/>
    </row>
    <row r="4132" spans="8:8" x14ac:dyDescent="0.25">
      <c r="H4132" s="98"/>
    </row>
    <row r="4133" spans="8:8" x14ac:dyDescent="0.25">
      <c r="H4133" s="98"/>
    </row>
    <row r="4134" spans="8:8" x14ac:dyDescent="0.25">
      <c r="H4134" s="98"/>
    </row>
    <row r="4135" spans="8:8" x14ac:dyDescent="0.25">
      <c r="H4135" s="98"/>
    </row>
    <row r="4136" spans="8:8" x14ac:dyDescent="0.25">
      <c r="H4136" s="98"/>
    </row>
    <row r="4137" spans="8:8" x14ac:dyDescent="0.25">
      <c r="H4137" s="98"/>
    </row>
    <row r="4138" spans="8:8" x14ac:dyDescent="0.25">
      <c r="H4138" s="98"/>
    </row>
    <row r="4139" spans="8:8" x14ac:dyDescent="0.25">
      <c r="H4139" s="98"/>
    </row>
    <row r="4140" spans="8:8" x14ac:dyDescent="0.25">
      <c r="H4140" s="98"/>
    </row>
    <row r="4141" spans="8:8" x14ac:dyDescent="0.25">
      <c r="H4141" s="98"/>
    </row>
    <row r="4142" spans="8:8" x14ac:dyDescent="0.25">
      <c r="H4142" s="98"/>
    </row>
    <row r="4143" spans="8:8" x14ac:dyDescent="0.25">
      <c r="H4143" s="98"/>
    </row>
    <row r="4144" spans="8:8" x14ac:dyDescent="0.25">
      <c r="H4144" s="98"/>
    </row>
    <row r="4145" spans="8:8" x14ac:dyDescent="0.25">
      <c r="H4145" s="98"/>
    </row>
    <row r="4146" spans="8:8" x14ac:dyDescent="0.25">
      <c r="H4146" s="98"/>
    </row>
    <row r="4147" spans="8:8" x14ac:dyDescent="0.25">
      <c r="H4147" s="98"/>
    </row>
    <row r="4148" spans="8:8" x14ac:dyDescent="0.25">
      <c r="H4148" s="98"/>
    </row>
    <row r="4149" spans="8:8" x14ac:dyDescent="0.25">
      <c r="H4149" s="98"/>
    </row>
    <row r="4150" spans="8:8" x14ac:dyDescent="0.25">
      <c r="H4150" s="98"/>
    </row>
    <row r="4151" spans="8:8" x14ac:dyDescent="0.25">
      <c r="H4151" s="98"/>
    </row>
    <row r="4152" spans="8:8" x14ac:dyDescent="0.25">
      <c r="H4152" s="98"/>
    </row>
    <row r="4153" spans="8:8" x14ac:dyDescent="0.25">
      <c r="H4153" s="98"/>
    </row>
    <row r="4154" spans="8:8" x14ac:dyDescent="0.25">
      <c r="H4154" s="98"/>
    </row>
    <row r="4155" spans="8:8" x14ac:dyDescent="0.25">
      <c r="H4155" s="98"/>
    </row>
    <row r="4156" spans="8:8" x14ac:dyDescent="0.25">
      <c r="H4156" s="98"/>
    </row>
    <row r="4157" spans="8:8" x14ac:dyDescent="0.25">
      <c r="H4157" s="98"/>
    </row>
    <row r="4158" spans="8:8" x14ac:dyDescent="0.25">
      <c r="H4158" s="98"/>
    </row>
    <row r="4159" spans="8:8" x14ac:dyDescent="0.25">
      <c r="H4159" s="98"/>
    </row>
    <row r="4160" spans="8:8" x14ac:dyDescent="0.25">
      <c r="H4160" s="98"/>
    </row>
    <row r="4161" spans="8:8" x14ac:dyDescent="0.25">
      <c r="H4161" s="98"/>
    </row>
    <row r="4162" spans="8:8" x14ac:dyDescent="0.25">
      <c r="H4162" s="98"/>
    </row>
    <row r="4163" spans="8:8" x14ac:dyDescent="0.25">
      <c r="H4163" s="98"/>
    </row>
    <row r="4164" spans="8:8" x14ac:dyDescent="0.25">
      <c r="H4164" s="98"/>
    </row>
    <row r="4165" spans="8:8" x14ac:dyDescent="0.25">
      <c r="H4165" s="98"/>
    </row>
    <row r="4166" spans="8:8" x14ac:dyDescent="0.25">
      <c r="H4166" s="98"/>
    </row>
    <row r="4167" spans="8:8" x14ac:dyDescent="0.25">
      <c r="H4167" s="98"/>
    </row>
    <row r="4168" spans="8:8" x14ac:dyDescent="0.25">
      <c r="H4168" s="98"/>
    </row>
    <row r="4169" spans="8:8" x14ac:dyDescent="0.25">
      <c r="H4169" s="98"/>
    </row>
    <row r="4170" spans="8:8" x14ac:dyDescent="0.25">
      <c r="H4170" s="98"/>
    </row>
    <row r="4171" spans="8:8" x14ac:dyDescent="0.25">
      <c r="H4171" s="98"/>
    </row>
    <row r="4172" spans="8:8" x14ac:dyDescent="0.25">
      <c r="H4172" s="98"/>
    </row>
    <row r="4173" spans="8:8" x14ac:dyDescent="0.25">
      <c r="H4173" s="98"/>
    </row>
    <row r="4174" spans="8:8" x14ac:dyDescent="0.25">
      <c r="H4174" s="98"/>
    </row>
    <row r="4175" spans="8:8" x14ac:dyDescent="0.25">
      <c r="H4175" s="98"/>
    </row>
    <row r="4176" spans="8:8" x14ac:dyDescent="0.25">
      <c r="H4176" s="98"/>
    </row>
    <row r="4177" spans="8:8" x14ac:dyDescent="0.25">
      <c r="H4177" s="98"/>
    </row>
    <row r="4178" spans="8:8" x14ac:dyDescent="0.25">
      <c r="H4178" s="98"/>
    </row>
    <row r="4179" spans="8:8" x14ac:dyDescent="0.25">
      <c r="H4179" s="98"/>
    </row>
    <row r="4180" spans="8:8" x14ac:dyDescent="0.25">
      <c r="H4180" s="98"/>
    </row>
    <row r="4181" spans="8:8" x14ac:dyDescent="0.25">
      <c r="H4181" s="98"/>
    </row>
    <row r="4182" spans="8:8" x14ac:dyDescent="0.25">
      <c r="H4182" s="98"/>
    </row>
    <row r="4183" spans="8:8" x14ac:dyDescent="0.25">
      <c r="H4183" s="98"/>
    </row>
    <row r="4184" spans="8:8" x14ac:dyDescent="0.25">
      <c r="H4184" s="98"/>
    </row>
    <row r="4185" spans="8:8" x14ac:dyDescent="0.25">
      <c r="H4185" s="98"/>
    </row>
    <row r="4186" spans="8:8" x14ac:dyDescent="0.25">
      <c r="H4186" s="98"/>
    </row>
    <row r="4187" spans="8:8" x14ac:dyDescent="0.25">
      <c r="H4187" s="98"/>
    </row>
    <row r="4188" spans="8:8" x14ac:dyDescent="0.25">
      <c r="H4188" s="98"/>
    </row>
    <row r="4189" spans="8:8" x14ac:dyDescent="0.25">
      <c r="H4189" s="98"/>
    </row>
    <row r="4190" spans="8:8" x14ac:dyDescent="0.25">
      <c r="H4190" s="98"/>
    </row>
    <row r="4191" spans="8:8" x14ac:dyDescent="0.25">
      <c r="H4191" s="98"/>
    </row>
    <row r="4192" spans="8:8" x14ac:dyDescent="0.25">
      <c r="H4192" s="98"/>
    </row>
    <row r="4193" spans="8:8" x14ac:dyDescent="0.25">
      <c r="H4193" s="98"/>
    </row>
    <row r="4194" spans="8:8" x14ac:dyDescent="0.25">
      <c r="H4194" s="98"/>
    </row>
    <row r="4195" spans="8:8" x14ac:dyDescent="0.25">
      <c r="H4195" s="98"/>
    </row>
    <row r="4196" spans="8:8" x14ac:dyDescent="0.25">
      <c r="H4196" s="98"/>
    </row>
    <row r="4197" spans="8:8" x14ac:dyDescent="0.25">
      <c r="H4197" s="98"/>
    </row>
    <row r="4198" spans="8:8" x14ac:dyDescent="0.25">
      <c r="H4198" s="98"/>
    </row>
    <row r="4199" spans="8:8" x14ac:dyDescent="0.25">
      <c r="H4199" s="98"/>
    </row>
    <row r="4200" spans="8:8" x14ac:dyDescent="0.25">
      <c r="H4200" s="98"/>
    </row>
    <row r="4201" spans="8:8" x14ac:dyDescent="0.25">
      <c r="H4201" s="98"/>
    </row>
    <row r="4202" spans="8:8" x14ac:dyDescent="0.25">
      <c r="H4202" s="98"/>
    </row>
    <row r="4203" spans="8:8" x14ac:dyDescent="0.25">
      <c r="H4203" s="98"/>
    </row>
    <row r="4204" spans="8:8" x14ac:dyDescent="0.25">
      <c r="H4204" s="98"/>
    </row>
    <row r="4205" spans="8:8" x14ac:dyDescent="0.25">
      <c r="H4205" s="98"/>
    </row>
    <row r="4206" spans="8:8" x14ac:dyDescent="0.25">
      <c r="H4206" s="98"/>
    </row>
    <row r="4207" spans="8:8" x14ac:dyDescent="0.25">
      <c r="H4207" s="98"/>
    </row>
    <row r="4208" spans="8:8" x14ac:dyDescent="0.25">
      <c r="H4208" s="98"/>
    </row>
    <row r="4209" spans="8:8" x14ac:dyDescent="0.25">
      <c r="H4209" s="98"/>
    </row>
    <row r="4210" spans="8:8" x14ac:dyDescent="0.25">
      <c r="H4210" s="98"/>
    </row>
    <row r="4211" spans="8:8" x14ac:dyDescent="0.25">
      <c r="H4211" s="98"/>
    </row>
    <row r="4212" spans="8:8" x14ac:dyDescent="0.25">
      <c r="H4212" s="98"/>
    </row>
    <row r="4213" spans="8:8" x14ac:dyDescent="0.25">
      <c r="H4213" s="98"/>
    </row>
    <row r="4214" spans="8:8" x14ac:dyDescent="0.25">
      <c r="H4214" s="98"/>
    </row>
    <row r="4215" spans="8:8" x14ac:dyDescent="0.25">
      <c r="H4215" s="98"/>
    </row>
    <row r="4216" spans="8:8" x14ac:dyDescent="0.25">
      <c r="H4216" s="98"/>
    </row>
    <row r="4217" spans="8:8" x14ac:dyDescent="0.25">
      <c r="H4217" s="98"/>
    </row>
    <row r="4218" spans="8:8" x14ac:dyDescent="0.25">
      <c r="H4218" s="98"/>
    </row>
    <row r="4219" spans="8:8" x14ac:dyDescent="0.25">
      <c r="H4219" s="98"/>
    </row>
    <row r="4220" spans="8:8" x14ac:dyDescent="0.25">
      <c r="H4220" s="98"/>
    </row>
    <row r="4221" spans="8:8" x14ac:dyDescent="0.25">
      <c r="H4221" s="98"/>
    </row>
    <row r="4222" spans="8:8" x14ac:dyDescent="0.25">
      <c r="H4222" s="98"/>
    </row>
    <row r="4223" spans="8:8" x14ac:dyDescent="0.25">
      <c r="H4223" s="98"/>
    </row>
    <row r="4224" spans="8:8" x14ac:dyDescent="0.25">
      <c r="H4224" s="98"/>
    </row>
    <row r="4225" spans="8:8" x14ac:dyDescent="0.25">
      <c r="H4225" s="98"/>
    </row>
    <row r="4226" spans="8:8" x14ac:dyDescent="0.25">
      <c r="H4226" s="98"/>
    </row>
    <row r="4227" spans="8:8" x14ac:dyDescent="0.25">
      <c r="H4227" s="98"/>
    </row>
    <row r="4228" spans="8:8" x14ac:dyDescent="0.25">
      <c r="H4228" s="98"/>
    </row>
    <row r="4229" spans="8:8" x14ac:dyDescent="0.25">
      <c r="H4229" s="98"/>
    </row>
    <row r="4230" spans="8:8" x14ac:dyDescent="0.25">
      <c r="H4230" s="98"/>
    </row>
    <row r="4231" spans="8:8" x14ac:dyDescent="0.25">
      <c r="H4231" s="98"/>
    </row>
    <row r="4232" spans="8:8" x14ac:dyDescent="0.25">
      <c r="H4232" s="98"/>
    </row>
    <row r="4233" spans="8:8" x14ac:dyDescent="0.25">
      <c r="H4233" s="98"/>
    </row>
    <row r="4234" spans="8:8" x14ac:dyDescent="0.25">
      <c r="H4234" s="98"/>
    </row>
    <row r="4235" spans="8:8" x14ac:dyDescent="0.25">
      <c r="H4235" s="98"/>
    </row>
    <row r="4236" spans="8:8" x14ac:dyDescent="0.25">
      <c r="H4236" s="98"/>
    </row>
    <row r="4237" spans="8:8" x14ac:dyDescent="0.25">
      <c r="H4237" s="98"/>
    </row>
    <row r="4238" spans="8:8" x14ac:dyDescent="0.25">
      <c r="H4238" s="98"/>
    </row>
    <row r="4239" spans="8:8" x14ac:dyDescent="0.25">
      <c r="H4239" s="98"/>
    </row>
    <row r="4240" spans="8:8" x14ac:dyDescent="0.25">
      <c r="H4240" s="98"/>
    </row>
    <row r="4241" spans="8:8" x14ac:dyDescent="0.25">
      <c r="H4241" s="98"/>
    </row>
    <row r="4242" spans="8:8" x14ac:dyDescent="0.25">
      <c r="H4242" s="98"/>
    </row>
    <row r="4243" spans="8:8" x14ac:dyDescent="0.25">
      <c r="H4243" s="98"/>
    </row>
    <row r="4244" spans="8:8" x14ac:dyDescent="0.25">
      <c r="H4244" s="98"/>
    </row>
    <row r="4245" spans="8:8" x14ac:dyDescent="0.25">
      <c r="H4245" s="98"/>
    </row>
    <row r="4246" spans="8:8" x14ac:dyDescent="0.25">
      <c r="H4246" s="98"/>
    </row>
    <row r="4247" spans="8:8" x14ac:dyDescent="0.25">
      <c r="H4247" s="98"/>
    </row>
    <row r="4248" spans="8:8" x14ac:dyDescent="0.25">
      <c r="H4248" s="98"/>
    </row>
    <row r="4249" spans="8:8" x14ac:dyDescent="0.25">
      <c r="H4249" s="98"/>
    </row>
    <row r="4250" spans="8:8" x14ac:dyDescent="0.25">
      <c r="H4250" s="98"/>
    </row>
    <row r="4251" spans="8:8" x14ac:dyDescent="0.25">
      <c r="H4251" s="98"/>
    </row>
    <row r="4252" spans="8:8" x14ac:dyDescent="0.25">
      <c r="H4252" s="98"/>
    </row>
    <row r="4253" spans="8:8" x14ac:dyDescent="0.25">
      <c r="H4253" s="98"/>
    </row>
    <row r="4254" spans="8:8" x14ac:dyDescent="0.25">
      <c r="H4254" s="98"/>
    </row>
    <row r="4255" spans="8:8" x14ac:dyDescent="0.25">
      <c r="H4255" s="98"/>
    </row>
    <row r="4256" spans="8:8" x14ac:dyDescent="0.25">
      <c r="H4256" s="98"/>
    </row>
    <row r="4257" spans="8:8" x14ac:dyDescent="0.25">
      <c r="H4257" s="98"/>
    </row>
    <row r="4258" spans="8:8" x14ac:dyDescent="0.25">
      <c r="H4258" s="98"/>
    </row>
    <row r="4259" spans="8:8" x14ac:dyDescent="0.25">
      <c r="H4259" s="98"/>
    </row>
    <row r="4260" spans="8:8" x14ac:dyDescent="0.25">
      <c r="H4260" s="98"/>
    </row>
    <row r="4261" spans="8:8" x14ac:dyDescent="0.25">
      <c r="H4261" s="98"/>
    </row>
    <row r="4262" spans="8:8" x14ac:dyDescent="0.25">
      <c r="H4262" s="98"/>
    </row>
    <row r="4263" spans="8:8" x14ac:dyDescent="0.25">
      <c r="H4263" s="98"/>
    </row>
    <row r="4264" spans="8:8" x14ac:dyDescent="0.25">
      <c r="H4264" s="98"/>
    </row>
    <row r="4265" spans="8:8" x14ac:dyDescent="0.25">
      <c r="H4265" s="98"/>
    </row>
    <row r="4266" spans="8:8" x14ac:dyDescent="0.25">
      <c r="H4266" s="98"/>
    </row>
    <row r="4267" spans="8:8" x14ac:dyDescent="0.25">
      <c r="H4267" s="98"/>
    </row>
    <row r="4268" spans="8:8" x14ac:dyDescent="0.25">
      <c r="H4268" s="98"/>
    </row>
    <row r="4269" spans="8:8" x14ac:dyDescent="0.25">
      <c r="H4269" s="98"/>
    </row>
    <row r="4270" spans="8:8" x14ac:dyDescent="0.25">
      <c r="H4270" s="98"/>
    </row>
    <row r="4271" spans="8:8" x14ac:dyDescent="0.25">
      <c r="H4271" s="98"/>
    </row>
    <row r="4272" spans="8:8" x14ac:dyDescent="0.25">
      <c r="H4272" s="98"/>
    </row>
    <row r="4273" spans="8:8" x14ac:dyDescent="0.25">
      <c r="H4273" s="98"/>
    </row>
    <row r="4274" spans="8:8" x14ac:dyDescent="0.25">
      <c r="H4274" s="98"/>
    </row>
    <row r="4275" spans="8:8" x14ac:dyDescent="0.25">
      <c r="H4275" s="98"/>
    </row>
    <row r="4276" spans="8:8" x14ac:dyDescent="0.25">
      <c r="H4276" s="98"/>
    </row>
    <row r="4277" spans="8:8" x14ac:dyDescent="0.25">
      <c r="H4277" s="98"/>
    </row>
    <row r="4278" spans="8:8" x14ac:dyDescent="0.25">
      <c r="H4278" s="98"/>
    </row>
    <row r="4279" spans="8:8" x14ac:dyDescent="0.25">
      <c r="H4279" s="98"/>
    </row>
    <row r="4280" spans="8:8" x14ac:dyDescent="0.25">
      <c r="H4280" s="98"/>
    </row>
    <row r="4281" spans="8:8" x14ac:dyDescent="0.25">
      <c r="H4281" s="98"/>
    </row>
    <row r="4282" spans="8:8" x14ac:dyDescent="0.25">
      <c r="H4282" s="98"/>
    </row>
    <row r="4283" spans="8:8" x14ac:dyDescent="0.25">
      <c r="H4283" s="98"/>
    </row>
    <row r="4284" spans="8:8" x14ac:dyDescent="0.25">
      <c r="H4284" s="98"/>
    </row>
    <row r="4285" spans="8:8" x14ac:dyDescent="0.25">
      <c r="H4285" s="98"/>
    </row>
    <row r="4286" spans="8:8" x14ac:dyDescent="0.25">
      <c r="H4286" s="98"/>
    </row>
    <row r="4287" spans="8:8" x14ac:dyDescent="0.25">
      <c r="H4287" s="98"/>
    </row>
    <row r="4288" spans="8:8" x14ac:dyDescent="0.25">
      <c r="H4288" s="98"/>
    </row>
    <row r="4289" spans="8:8" x14ac:dyDescent="0.25">
      <c r="H4289" s="98"/>
    </row>
    <row r="4290" spans="8:8" x14ac:dyDescent="0.25">
      <c r="H4290" s="98"/>
    </row>
    <row r="4291" spans="8:8" x14ac:dyDescent="0.25">
      <c r="H4291" s="98"/>
    </row>
    <row r="4292" spans="8:8" x14ac:dyDescent="0.25">
      <c r="H4292" s="98"/>
    </row>
    <row r="4293" spans="8:8" x14ac:dyDescent="0.25">
      <c r="H4293" s="98"/>
    </row>
    <row r="4294" spans="8:8" x14ac:dyDescent="0.25">
      <c r="H4294" s="98"/>
    </row>
    <row r="4295" spans="8:8" x14ac:dyDescent="0.25">
      <c r="H4295" s="98"/>
    </row>
    <row r="4296" spans="8:8" x14ac:dyDescent="0.25">
      <c r="H4296" s="98"/>
    </row>
    <row r="4297" spans="8:8" x14ac:dyDescent="0.25">
      <c r="H4297" s="98"/>
    </row>
    <row r="4298" spans="8:8" x14ac:dyDescent="0.25">
      <c r="H4298" s="98"/>
    </row>
    <row r="4299" spans="8:8" x14ac:dyDescent="0.25">
      <c r="H4299" s="98"/>
    </row>
    <row r="4300" spans="8:8" x14ac:dyDescent="0.25">
      <c r="H4300" s="98"/>
    </row>
    <row r="4301" spans="8:8" x14ac:dyDescent="0.25">
      <c r="H4301" s="98"/>
    </row>
    <row r="4302" spans="8:8" x14ac:dyDescent="0.25">
      <c r="H4302" s="98"/>
    </row>
    <row r="4303" spans="8:8" x14ac:dyDescent="0.25">
      <c r="H4303" s="98"/>
    </row>
    <row r="4304" spans="8:8" x14ac:dyDescent="0.25">
      <c r="H4304" s="98"/>
    </row>
    <row r="4305" spans="8:8" x14ac:dyDescent="0.25">
      <c r="H4305" s="98"/>
    </row>
    <row r="4306" spans="8:8" x14ac:dyDescent="0.25">
      <c r="H4306" s="98"/>
    </row>
    <row r="4307" spans="8:8" x14ac:dyDescent="0.25">
      <c r="H4307" s="98"/>
    </row>
    <row r="4308" spans="8:8" x14ac:dyDescent="0.25">
      <c r="H4308" s="98"/>
    </row>
    <row r="4309" spans="8:8" x14ac:dyDescent="0.25">
      <c r="H4309" s="98"/>
    </row>
    <row r="4310" spans="8:8" x14ac:dyDescent="0.25">
      <c r="H4310" s="98"/>
    </row>
    <row r="4311" spans="8:8" x14ac:dyDescent="0.25">
      <c r="H4311" s="98"/>
    </row>
    <row r="4312" spans="8:8" x14ac:dyDescent="0.25">
      <c r="H4312" s="98"/>
    </row>
    <row r="4313" spans="8:8" x14ac:dyDescent="0.25">
      <c r="H4313" s="98"/>
    </row>
    <row r="4314" spans="8:8" x14ac:dyDescent="0.25">
      <c r="H4314" s="98"/>
    </row>
    <row r="4315" spans="8:8" x14ac:dyDescent="0.25">
      <c r="H4315" s="98"/>
    </row>
    <row r="4316" spans="8:8" x14ac:dyDescent="0.25">
      <c r="H4316" s="98"/>
    </row>
    <row r="4317" spans="8:8" x14ac:dyDescent="0.25">
      <c r="H4317" s="98"/>
    </row>
    <row r="4318" spans="8:8" x14ac:dyDescent="0.25">
      <c r="H4318" s="98"/>
    </row>
    <row r="4319" spans="8:8" x14ac:dyDescent="0.25">
      <c r="H4319" s="98"/>
    </row>
    <row r="4320" spans="8:8" x14ac:dyDescent="0.25">
      <c r="H4320" s="98"/>
    </row>
    <row r="4321" spans="8:8" x14ac:dyDescent="0.25">
      <c r="H4321" s="98"/>
    </row>
    <row r="4322" spans="8:8" x14ac:dyDescent="0.25">
      <c r="H4322" s="98"/>
    </row>
    <row r="4323" spans="8:8" x14ac:dyDescent="0.25">
      <c r="H4323" s="98"/>
    </row>
    <row r="4324" spans="8:8" x14ac:dyDescent="0.25">
      <c r="H4324" s="98"/>
    </row>
    <row r="4325" spans="8:8" x14ac:dyDescent="0.25">
      <c r="H4325" s="98"/>
    </row>
    <row r="4326" spans="8:8" x14ac:dyDescent="0.25">
      <c r="H4326" s="98"/>
    </row>
    <row r="4327" spans="8:8" x14ac:dyDescent="0.25">
      <c r="H4327" s="98"/>
    </row>
    <row r="4328" spans="8:8" x14ac:dyDescent="0.25">
      <c r="H4328" s="98"/>
    </row>
    <row r="4329" spans="8:8" x14ac:dyDescent="0.25">
      <c r="H4329" s="98"/>
    </row>
    <row r="4330" spans="8:8" x14ac:dyDescent="0.25">
      <c r="H4330" s="98"/>
    </row>
    <row r="4331" spans="8:8" x14ac:dyDescent="0.25">
      <c r="H4331" s="98"/>
    </row>
    <row r="4332" spans="8:8" x14ac:dyDescent="0.25">
      <c r="H4332" s="98"/>
    </row>
    <row r="4333" spans="8:8" x14ac:dyDescent="0.25">
      <c r="H4333" s="98"/>
    </row>
    <row r="4334" spans="8:8" x14ac:dyDescent="0.25">
      <c r="H4334" s="98"/>
    </row>
    <row r="4335" spans="8:8" x14ac:dyDescent="0.25">
      <c r="H4335" s="98"/>
    </row>
    <row r="4336" spans="8:8" x14ac:dyDescent="0.25">
      <c r="H4336" s="98"/>
    </row>
    <row r="4337" spans="8:8" x14ac:dyDescent="0.25">
      <c r="H4337" s="98"/>
    </row>
    <row r="4338" spans="8:8" x14ac:dyDescent="0.25">
      <c r="H4338" s="98"/>
    </row>
    <row r="4339" spans="8:8" x14ac:dyDescent="0.25">
      <c r="H4339" s="98"/>
    </row>
    <row r="4340" spans="8:8" x14ac:dyDescent="0.25">
      <c r="H4340" s="98"/>
    </row>
    <row r="4341" spans="8:8" x14ac:dyDescent="0.25">
      <c r="H4341" s="98"/>
    </row>
    <row r="4342" spans="8:8" x14ac:dyDescent="0.25">
      <c r="H4342" s="98"/>
    </row>
    <row r="4343" spans="8:8" x14ac:dyDescent="0.25">
      <c r="H4343" s="98"/>
    </row>
    <row r="4344" spans="8:8" x14ac:dyDescent="0.25">
      <c r="H4344" s="98"/>
    </row>
    <row r="4345" spans="8:8" x14ac:dyDescent="0.25">
      <c r="H4345" s="98"/>
    </row>
    <row r="4346" spans="8:8" x14ac:dyDescent="0.25">
      <c r="H4346" s="98"/>
    </row>
    <row r="4347" spans="8:8" x14ac:dyDescent="0.25">
      <c r="H4347" s="98"/>
    </row>
    <row r="4348" spans="8:8" x14ac:dyDescent="0.25">
      <c r="H4348" s="98"/>
    </row>
    <row r="4349" spans="8:8" x14ac:dyDescent="0.25">
      <c r="H4349" s="98"/>
    </row>
    <row r="4350" spans="8:8" x14ac:dyDescent="0.25">
      <c r="H4350" s="98"/>
    </row>
    <row r="4351" spans="8:8" x14ac:dyDescent="0.25">
      <c r="H4351" s="98"/>
    </row>
    <row r="4352" spans="8:8" x14ac:dyDescent="0.25">
      <c r="H4352" s="98"/>
    </row>
    <row r="4353" spans="8:8" x14ac:dyDescent="0.25">
      <c r="H4353" s="98"/>
    </row>
    <row r="4354" spans="8:8" x14ac:dyDescent="0.25">
      <c r="H4354" s="98"/>
    </row>
    <row r="4355" spans="8:8" x14ac:dyDescent="0.25">
      <c r="H4355" s="98"/>
    </row>
    <row r="4356" spans="8:8" x14ac:dyDescent="0.25">
      <c r="H4356" s="98"/>
    </row>
    <row r="4357" spans="8:8" x14ac:dyDescent="0.25">
      <c r="H4357" s="98"/>
    </row>
    <row r="4358" spans="8:8" x14ac:dyDescent="0.25">
      <c r="H4358" s="98"/>
    </row>
    <row r="4359" spans="8:8" x14ac:dyDescent="0.25">
      <c r="H4359" s="98"/>
    </row>
    <row r="4360" spans="8:8" x14ac:dyDescent="0.25">
      <c r="H4360" s="98"/>
    </row>
    <row r="4361" spans="8:8" x14ac:dyDescent="0.25">
      <c r="H4361" s="98"/>
    </row>
    <row r="4362" spans="8:8" x14ac:dyDescent="0.25">
      <c r="H4362" s="98"/>
    </row>
    <row r="4363" spans="8:8" x14ac:dyDescent="0.25">
      <c r="H4363" s="98"/>
    </row>
    <row r="4364" spans="8:8" x14ac:dyDescent="0.25">
      <c r="H4364" s="98"/>
    </row>
    <row r="4365" spans="8:8" x14ac:dyDescent="0.25">
      <c r="H4365" s="98"/>
    </row>
    <row r="4366" spans="8:8" x14ac:dyDescent="0.25">
      <c r="H4366" s="98"/>
    </row>
    <row r="4367" spans="8:8" x14ac:dyDescent="0.25">
      <c r="H4367" s="98"/>
    </row>
    <row r="4368" spans="8:8" x14ac:dyDescent="0.25">
      <c r="H4368" s="98"/>
    </row>
    <row r="4369" spans="8:8" x14ac:dyDescent="0.25">
      <c r="H4369" s="98"/>
    </row>
    <row r="4370" spans="8:8" x14ac:dyDescent="0.25">
      <c r="H4370" s="98"/>
    </row>
    <row r="4371" spans="8:8" x14ac:dyDescent="0.25">
      <c r="H4371" s="98"/>
    </row>
    <row r="4372" spans="8:8" x14ac:dyDescent="0.25">
      <c r="H4372" s="98"/>
    </row>
    <row r="4373" spans="8:8" x14ac:dyDescent="0.25">
      <c r="H4373" s="98"/>
    </row>
    <row r="4374" spans="8:8" x14ac:dyDescent="0.25">
      <c r="H4374" s="98"/>
    </row>
    <row r="4375" spans="8:8" x14ac:dyDescent="0.25">
      <c r="H4375" s="98"/>
    </row>
    <row r="4376" spans="8:8" x14ac:dyDescent="0.25">
      <c r="H4376" s="98"/>
    </row>
    <row r="4377" spans="8:8" x14ac:dyDescent="0.25">
      <c r="H4377" s="98"/>
    </row>
    <row r="4378" spans="8:8" x14ac:dyDescent="0.25">
      <c r="H4378" s="98"/>
    </row>
    <row r="4379" spans="8:8" x14ac:dyDescent="0.25">
      <c r="H4379" s="98"/>
    </row>
    <row r="4380" spans="8:8" x14ac:dyDescent="0.25">
      <c r="H4380" s="98"/>
    </row>
    <row r="4381" spans="8:8" x14ac:dyDescent="0.25">
      <c r="H4381" s="98"/>
    </row>
    <row r="4382" spans="8:8" x14ac:dyDescent="0.25">
      <c r="H4382" s="98"/>
    </row>
    <row r="4383" spans="8:8" x14ac:dyDescent="0.25">
      <c r="H4383" s="98"/>
    </row>
    <row r="4384" spans="8:8" x14ac:dyDescent="0.25">
      <c r="H4384" s="98"/>
    </row>
    <row r="4385" spans="8:8" x14ac:dyDescent="0.25">
      <c r="H4385" s="98"/>
    </row>
    <row r="4386" spans="8:8" x14ac:dyDescent="0.25">
      <c r="H4386" s="98"/>
    </row>
    <row r="4387" spans="8:8" x14ac:dyDescent="0.25">
      <c r="H4387" s="98"/>
    </row>
    <row r="4388" spans="8:8" x14ac:dyDescent="0.25">
      <c r="H4388" s="98"/>
    </row>
    <row r="4389" spans="8:8" x14ac:dyDescent="0.25">
      <c r="H4389" s="98"/>
    </row>
    <row r="4390" spans="8:8" x14ac:dyDescent="0.25">
      <c r="H4390" s="98"/>
    </row>
    <row r="4391" spans="8:8" x14ac:dyDescent="0.25">
      <c r="H4391" s="98"/>
    </row>
    <row r="4392" spans="8:8" x14ac:dyDescent="0.25">
      <c r="H4392" s="98"/>
    </row>
    <row r="4393" spans="8:8" x14ac:dyDescent="0.25">
      <c r="H4393" s="98"/>
    </row>
    <row r="4394" spans="8:8" x14ac:dyDescent="0.25">
      <c r="H4394" s="98"/>
    </row>
    <row r="4395" spans="8:8" x14ac:dyDescent="0.25">
      <c r="H4395" s="98"/>
    </row>
    <row r="4396" spans="8:8" x14ac:dyDescent="0.25">
      <c r="H4396" s="98"/>
    </row>
    <row r="4397" spans="8:8" x14ac:dyDescent="0.25">
      <c r="H4397" s="98"/>
    </row>
    <row r="4398" spans="8:8" x14ac:dyDescent="0.25">
      <c r="H4398" s="98"/>
    </row>
    <row r="4399" spans="8:8" x14ac:dyDescent="0.25">
      <c r="H4399" s="98"/>
    </row>
    <row r="4400" spans="8:8" x14ac:dyDescent="0.25">
      <c r="H4400" s="98"/>
    </row>
    <row r="4401" spans="8:8" x14ac:dyDescent="0.25">
      <c r="H4401" s="98"/>
    </row>
    <row r="4402" spans="8:8" x14ac:dyDescent="0.25">
      <c r="H4402" s="98"/>
    </row>
    <row r="4403" spans="8:8" x14ac:dyDescent="0.25">
      <c r="H4403" s="98"/>
    </row>
    <row r="4404" spans="8:8" x14ac:dyDescent="0.25">
      <c r="H4404" s="98"/>
    </row>
    <row r="4405" spans="8:8" x14ac:dyDescent="0.25">
      <c r="H4405" s="98"/>
    </row>
    <row r="4406" spans="8:8" x14ac:dyDescent="0.25">
      <c r="H4406" s="98"/>
    </row>
    <row r="4407" spans="8:8" x14ac:dyDescent="0.25">
      <c r="H4407" s="98"/>
    </row>
    <row r="4408" spans="8:8" x14ac:dyDescent="0.25">
      <c r="H4408" s="98"/>
    </row>
    <row r="4409" spans="8:8" x14ac:dyDescent="0.25">
      <c r="H4409" s="98"/>
    </row>
    <row r="4410" spans="8:8" x14ac:dyDescent="0.25">
      <c r="H4410" s="98"/>
    </row>
    <row r="4411" spans="8:8" x14ac:dyDescent="0.25">
      <c r="H4411" s="98"/>
    </row>
    <row r="4412" spans="8:8" x14ac:dyDescent="0.25">
      <c r="H4412" s="98"/>
    </row>
    <row r="4413" spans="8:8" x14ac:dyDescent="0.25">
      <c r="H4413" s="98"/>
    </row>
    <row r="4414" spans="8:8" x14ac:dyDescent="0.25">
      <c r="H4414" s="98"/>
    </row>
    <row r="4415" spans="8:8" x14ac:dyDescent="0.25">
      <c r="H4415" s="98"/>
    </row>
    <row r="4416" spans="8:8" x14ac:dyDescent="0.25">
      <c r="H4416" s="98"/>
    </row>
    <row r="4417" spans="8:8" x14ac:dyDescent="0.25">
      <c r="H4417" s="98"/>
    </row>
    <row r="4418" spans="8:8" x14ac:dyDescent="0.25">
      <c r="H4418" s="98"/>
    </row>
    <row r="4419" spans="8:8" x14ac:dyDescent="0.25">
      <c r="H4419" s="98"/>
    </row>
    <row r="4420" spans="8:8" x14ac:dyDescent="0.25">
      <c r="H4420" s="98"/>
    </row>
    <row r="4421" spans="8:8" x14ac:dyDescent="0.25">
      <c r="H4421" s="98"/>
    </row>
    <row r="4422" spans="8:8" x14ac:dyDescent="0.25">
      <c r="H4422" s="98"/>
    </row>
    <row r="4423" spans="8:8" x14ac:dyDescent="0.25">
      <c r="H4423" s="98"/>
    </row>
    <row r="4424" spans="8:8" x14ac:dyDescent="0.25">
      <c r="H4424" s="98"/>
    </row>
    <row r="4425" spans="8:8" x14ac:dyDescent="0.25">
      <c r="H4425" s="98"/>
    </row>
    <row r="4426" spans="8:8" x14ac:dyDescent="0.25">
      <c r="H4426" s="98"/>
    </row>
    <row r="4427" spans="8:8" x14ac:dyDescent="0.25">
      <c r="H4427" s="98"/>
    </row>
    <row r="4428" spans="8:8" x14ac:dyDescent="0.25">
      <c r="H4428" s="98"/>
    </row>
    <row r="4429" spans="8:8" x14ac:dyDescent="0.25">
      <c r="H4429" s="98"/>
    </row>
    <row r="4430" spans="8:8" x14ac:dyDescent="0.25">
      <c r="H4430" s="98"/>
    </row>
    <row r="4431" spans="8:8" x14ac:dyDescent="0.25">
      <c r="H4431" s="98"/>
    </row>
    <row r="4432" spans="8:8" x14ac:dyDescent="0.25">
      <c r="H4432" s="98"/>
    </row>
    <row r="4433" spans="8:8" x14ac:dyDescent="0.25">
      <c r="H4433" s="98"/>
    </row>
    <row r="4434" spans="8:8" x14ac:dyDescent="0.25">
      <c r="H4434" s="98"/>
    </row>
    <row r="4435" spans="8:8" x14ac:dyDescent="0.25">
      <c r="H4435" s="98"/>
    </row>
    <row r="4436" spans="8:8" x14ac:dyDescent="0.25">
      <c r="H4436" s="98"/>
    </row>
    <row r="4437" spans="8:8" x14ac:dyDescent="0.25">
      <c r="H4437" s="98"/>
    </row>
    <row r="4438" spans="8:8" x14ac:dyDescent="0.25">
      <c r="H4438" s="98"/>
    </row>
    <row r="4439" spans="8:8" x14ac:dyDescent="0.25">
      <c r="H4439" s="98"/>
    </row>
    <row r="4440" spans="8:8" x14ac:dyDescent="0.25">
      <c r="H4440" s="98"/>
    </row>
    <row r="4441" spans="8:8" x14ac:dyDescent="0.25">
      <c r="H4441" s="98"/>
    </row>
    <row r="4442" spans="8:8" x14ac:dyDescent="0.25">
      <c r="H4442" s="98"/>
    </row>
    <row r="4443" spans="8:8" x14ac:dyDescent="0.25">
      <c r="H4443" s="98"/>
    </row>
    <row r="4444" spans="8:8" x14ac:dyDescent="0.25">
      <c r="H4444" s="98"/>
    </row>
    <row r="4445" spans="8:8" x14ac:dyDescent="0.25">
      <c r="H4445" s="98"/>
    </row>
    <row r="4446" spans="8:8" x14ac:dyDescent="0.25">
      <c r="H4446" s="98"/>
    </row>
    <row r="4447" spans="8:8" x14ac:dyDescent="0.25">
      <c r="H4447" s="98"/>
    </row>
    <row r="4448" spans="8:8" x14ac:dyDescent="0.25">
      <c r="H4448" s="98"/>
    </row>
    <row r="4449" spans="8:8" x14ac:dyDescent="0.25">
      <c r="H4449" s="98"/>
    </row>
    <row r="4450" spans="8:8" x14ac:dyDescent="0.25">
      <c r="H4450" s="98"/>
    </row>
    <row r="4451" spans="8:8" x14ac:dyDescent="0.25">
      <c r="H4451" s="98"/>
    </row>
    <row r="4452" spans="8:8" x14ac:dyDescent="0.25">
      <c r="H4452" s="98"/>
    </row>
    <row r="4453" spans="8:8" x14ac:dyDescent="0.25">
      <c r="H4453" s="98"/>
    </row>
    <row r="4454" spans="8:8" x14ac:dyDescent="0.25">
      <c r="H4454" s="98"/>
    </row>
    <row r="4455" spans="8:8" x14ac:dyDescent="0.25">
      <c r="H4455" s="98"/>
    </row>
    <row r="4456" spans="8:8" x14ac:dyDescent="0.25">
      <c r="H4456" s="98"/>
    </row>
    <row r="4457" spans="8:8" x14ac:dyDescent="0.25">
      <c r="H4457" s="98"/>
    </row>
    <row r="4458" spans="8:8" x14ac:dyDescent="0.25">
      <c r="H4458" s="98"/>
    </row>
    <row r="4459" spans="8:8" x14ac:dyDescent="0.25">
      <c r="H4459" s="98"/>
    </row>
    <row r="4460" spans="8:8" x14ac:dyDescent="0.25">
      <c r="H4460" s="98"/>
    </row>
    <row r="4461" spans="8:8" x14ac:dyDescent="0.25">
      <c r="H4461" s="98"/>
    </row>
    <row r="4462" spans="8:8" x14ac:dyDescent="0.25">
      <c r="H4462" s="98"/>
    </row>
    <row r="4463" spans="8:8" x14ac:dyDescent="0.25">
      <c r="H4463" s="98"/>
    </row>
    <row r="4464" spans="8:8" x14ac:dyDescent="0.25">
      <c r="H4464" s="98"/>
    </row>
    <row r="4465" spans="8:8" x14ac:dyDescent="0.25">
      <c r="H4465" s="98"/>
    </row>
    <row r="4466" spans="8:8" x14ac:dyDescent="0.25">
      <c r="H4466" s="98"/>
    </row>
    <row r="4467" spans="8:8" x14ac:dyDescent="0.25">
      <c r="H4467" s="98"/>
    </row>
    <row r="4468" spans="8:8" x14ac:dyDescent="0.25">
      <c r="H4468" s="98"/>
    </row>
    <row r="4469" spans="8:8" x14ac:dyDescent="0.25">
      <c r="H4469" s="98"/>
    </row>
    <row r="4470" spans="8:8" x14ac:dyDescent="0.25">
      <c r="H4470" s="98"/>
    </row>
    <row r="4471" spans="8:8" x14ac:dyDescent="0.25">
      <c r="H4471" s="98"/>
    </row>
    <row r="4472" spans="8:8" x14ac:dyDescent="0.25">
      <c r="H4472" s="98"/>
    </row>
    <row r="4473" spans="8:8" x14ac:dyDescent="0.25">
      <c r="H4473" s="98"/>
    </row>
    <row r="4474" spans="8:8" x14ac:dyDescent="0.25">
      <c r="H4474" s="98"/>
    </row>
    <row r="4475" spans="8:8" x14ac:dyDescent="0.25">
      <c r="H4475" s="98"/>
    </row>
    <row r="4476" spans="8:8" x14ac:dyDescent="0.25">
      <c r="H4476" s="98"/>
    </row>
    <row r="4477" spans="8:8" x14ac:dyDescent="0.25">
      <c r="H4477" s="98"/>
    </row>
    <row r="4478" spans="8:8" x14ac:dyDescent="0.25">
      <c r="H4478" s="98"/>
    </row>
    <row r="4479" spans="8:8" x14ac:dyDescent="0.25">
      <c r="H4479" s="98"/>
    </row>
    <row r="4480" spans="8:8" x14ac:dyDescent="0.25">
      <c r="H4480" s="98"/>
    </row>
    <row r="4481" spans="8:8" x14ac:dyDescent="0.25">
      <c r="H4481" s="98"/>
    </row>
    <row r="4482" spans="8:8" x14ac:dyDescent="0.25">
      <c r="H4482" s="98"/>
    </row>
    <row r="4483" spans="8:8" x14ac:dyDescent="0.25">
      <c r="H4483" s="98"/>
    </row>
    <row r="4484" spans="8:8" x14ac:dyDescent="0.25">
      <c r="H4484" s="98"/>
    </row>
    <row r="4485" spans="8:8" x14ac:dyDescent="0.25">
      <c r="H4485" s="98"/>
    </row>
    <row r="4486" spans="8:8" x14ac:dyDescent="0.25">
      <c r="H4486" s="98"/>
    </row>
    <row r="4487" spans="8:8" x14ac:dyDescent="0.25">
      <c r="H4487" s="98"/>
    </row>
    <row r="4488" spans="8:8" x14ac:dyDescent="0.25">
      <c r="H4488" s="98"/>
    </row>
    <row r="4489" spans="8:8" x14ac:dyDescent="0.25">
      <c r="H4489" s="98"/>
    </row>
    <row r="4490" spans="8:8" x14ac:dyDescent="0.25">
      <c r="H4490" s="98"/>
    </row>
    <row r="4491" spans="8:8" x14ac:dyDescent="0.25">
      <c r="H4491" s="98"/>
    </row>
    <row r="4492" spans="8:8" x14ac:dyDescent="0.25">
      <c r="H4492" s="98"/>
    </row>
    <row r="4493" spans="8:8" x14ac:dyDescent="0.25">
      <c r="H4493" s="98"/>
    </row>
    <row r="4494" spans="8:8" x14ac:dyDescent="0.25">
      <c r="H4494" s="98"/>
    </row>
    <row r="4495" spans="8:8" x14ac:dyDescent="0.25">
      <c r="H4495" s="98"/>
    </row>
    <row r="4496" spans="8:8" x14ac:dyDescent="0.25">
      <c r="H4496" s="98"/>
    </row>
    <row r="4497" spans="8:8" x14ac:dyDescent="0.25">
      <c r="H4497" s="98"/>
    </row>
    <row r="4498" spans="8:8" x14ac:dyDescent="0.25">
      <c r="H4498" s="98"/>
    </row>
    <row r="4499" spans="8:8" x14ac:dyDescent="0.25">
      <c r="H4499" s="98"/>
    </row>
    <row r="4500" spans="8:8" x14ac:dyDescent="0.25">
      <c r="H4500" s="98"/>
    </row>
    <row r="4501" spans="8:8" x14ac:dyDescent="0.25">
      <c r="H4501" s="98"/>
    </row>
    <row r="4502" spans="8:8" x14ac:dyDescent="0.25">
      <c r="H4502" s="98"/>
    </row>
    <row r="4503" spans="8:8" x14ac:dyDescent="0.25">
      <c r="H4503" s="98"/>
    </row>
    <row r="4504" spans="8:8" x14ac:dyDescent="0.25">
      <c r="H4504" s="98"/>
    </row>
    <row r="4505" spans="8:8" x14ac:dyDescent="0.25">
      <c r="H4505" s="98"/>
    </row>
    <row r="4506" spans="8:8" x14ac:dyDescent="0.25">
      <c r="H4506" s="98"/>
    </row>
    <row r="4507" spans="8:8" x14ac:dyDescent="0.25">
      <c r="H4507" s="98"/>
    </row>
    <row r="4508" spans="8:8" x14ac:dyDescent="0.25">
      <c r="H4508" s="98"/>
    </row>
    <row r="4509" spans="8:8" x14ac:dyDescent="0.25">
      <c r="H4509" s="98"/>
    </row>
    <row r="4510" spans="8:8" x14ac:dyDescent="0.25">
      <c r="H4510" s="98"/>
    </row>
    <row r="4511" spans="8:8" x14ac:dyDescent="0.25">
      <c r="H4511" s="98"/>
    </row>
    <row r="4512" spans="8:8" x14ac:dyDescent="0.25">
      <c r="H4512" s="98"/>
    </row>
    <row r="4513" spans="8:8" x14ac:dyDescent="0.25">
      <c r="H4513" s="98"/>
    </row>
    <row r="4514" spans="8:8" x14ac:dyDescent="0.25">
      <c r="H4514" s="98"/>
    </row>
    <row r="4515" spans="8:8" x14ac:dyDescent="0.25">
      <c r="H4515" s="98"/>
    </row>
    <row r="4516" spans="8:8" x14ac:dyDescent="0.25">
      <c r="H4516" s="98"/>
    </row>
    <row r="4517" spans="8:8" x14ac:dyDescent="0.25">
      <c r="H4517" s="98"/>
    </row>
    <row r="4518" spans="8:8" x14ac:dyDescent="0.25">
      <c r="H4518" s="98"/>
    </row>
    <row r="4519" spans="8:8" x14ac:dyDescent="0.25">
      <c r="H4519" s="98"/>
    </row>
    <row r="4520" spans="8:8" x14ac:dyDescent="0.25">
      <c r="H4520" s="98"/>
    </row>
    <row r="4521" spans="8:8" x14ac:dyDescent="0.25">
      <c r="H4521" s="98"/>
    </row>
    <row r="4522" spans="8:8" x14ac:dyDescent="0.25">
      <c r="H4522" s="98"/>
    </row>
    <row r="4523" spans="8:8" x14ac:dyDescent="0.25">
      <c r="H4523" s="98"/>
    </row>
    <row r="4524" spans="8:8" x14ac:dyDescent="0.25">
      <c r="H4524" s="98"/>
    </row>
    <row r="4525" spans="8:8" x14ac:dyDescent="0.25">
      <c r="H4525" s="98"/>
    </row>
    <row r="4526" spans="8:8" x14ac:dyDescent="0.25">
      <c r="H4526" s="98"/>
    </row>
    <row r="4527" spans="8:8" x14ac:dyDescent="0.25">
      <c r="H4527" s="98"/>
    </row>
    <row r="4528" spans="8:8" x14ac:dyDescent="0.25">
      <c r="H4528" s="98"/>
    </row>
    <row r="4529" spans="8:8" x14ac:dyDescent="0.25">
      <c r="H4529" s="98"/>
    </row>
    <row r="4530" spans="8:8" x14ac:dyDescent="0.25">
      <c r="H4530" s="98"/>
    </row>
    <row r="4531" spans="8:8" x14ac:dyDescent="0.25">
      <c r="H4531" s="98"/>
    </row>
    <row r="4532" spans="8:8" x14ac:dyDescent="0.25">
      <c r="H4532" s="98"/>
    </row>
    <row r="4533" spans="8:8" x14ac:dyDescent="0.25">
      <c r="H4533" s="98"/>
    </row>
    <row r="4534" spans="8:8" x14ac:dyDescent="0.25">
      <c r="H4534" s="98"/>
    </row>
    <row r="4535" spans="8:8" x14ac:dyDescent="0.25">
      <c r="H4535" s="98"/>
    </row>
    <row r="4536" spans="8:8" x14ac:dyDescent="0.25">
      <c r="H4536" s="98"/>
    </row>
    <row r="4537" spans="8:8" x14ac:dyDescent="0.25">
      <c r="H4537" s="98"/>
    </row>
    <row r="4538" spans="8:8" x14ac:dyDescent="0.25">
      <c r="H4538" s="98"/>
    </row>
    <row r="4539" spans="8:8" x14ac:dyDescent="0.25">
      <c r="H4539" s="98"/>
    </row>
    <row r="4540" spans="8:8" x14ac:dyDescent="0.25">
      <c r="H4540" s="98"/>
    </row>
    <row r="4541" spans="8:8" x14ac:dyDescent="0.25">
      <c r="H4541" s="98"/>
    </row>
    <row r="4542" spans="8:8" x14ac:dyDescent="0.25">
      <c r="H4542" s="98"/>
    </row>
    <row r="4543" spans="8:8" x14ac:dyDescent="0.25">
      <c r="H4543" s="98"/>
    </row>
    <row r="4544" spans="8:8" x14ac:dyDescent="0.25">
      <c r="H4544" s="98"/>
    </row>
    <row r="4545" spans="8:8" x14ac:dyDescent="0.25">
      <c r="H4545" s="98"/>
    </row>
    <row r="4546" spans="8:8" x14ac:dyDescent="0.25">
      <c r="H4546" s="98"/>
    </row>
    <row r="4547" spans="8:8" x14ac:dyDescent="0.25">
      <c r="H4547" s="98"/>
    </row>
    <row r="4548" spans="8:8" x14ac:dyDescent="0.25">
      <c r="H4548" s="98"/>
    </row>
    <row r="4549" spans="8:8" x14ac:dyDescent="0.25">
      <c r="H4549" s="98"/>
    </row>
    <row r="4550" spans="8:8" x14ac:dyDescent="0.25">
      <c r="H4550" s="98"/>
    </row>
    <row r="4551" spans="8:8" x14ac:dyDescent="0.25">
      <c r="H4551" s="98"/>
    </row>
    <row r="4552" spans="8:8" x14ac:dyDescent="0.25">
      <c r="H4552" s="98"/>
    </row>
    <row r="4553" spans="8:8" x14ac:dyDescent="0.25">
      <c r="H4553" s="98"/>
    </row>
    <row r="4554" spans="8:8" x14ac:dyDescent="0.25">
      <c r="H4554" s="98"/>
    </row>
    <row r="4555" spans="8:8" x14ac:dyDescent="0.25">
      <c r="H4555" s="98"/>
    </row>
    <row r="4556" spans="8:8" x14ac:dyDescent="0.25">
      <c r="H4556" s="98"/>
    </row>
    <row r="4557" spans="8:8" x14ac:dyDescent="0.25">
      <c r="H4557" s="98"/>
    </row>
    <row r="4558" spans="8:8" x14ac:dyDescent="0.25">
      <c r="H4558" s="98"/>
    </row>
    <row r="4559" spans="8:8" x14ac:dyDescent="0.25">
      <c r="H4559" s="98"/>
    </row>
    <row r="4560" spans="8:8" x14ac:dyDescent="0.25">
      <c r="H4560" s="98"/>
    </row>
    <row r="4561" spans="8:8" x14ac:dyDescent="0.25">
      <c r="H4561" s="98"/>
    </row>
    <row r="4562" spans="8:8" x14ac:dyDescent="0.25">
      <c r="H4562" s="98"/>
    </row>
    <row r="4563" spans="8:8" x14ac:dyDescent="0.25">
      <c r="H4563" s="98"/>
    </row>
    <row r="4564" spans="8:8" x14ac:dyDescent="0.25">
      <c r="H4564" s="98"/>
    </row>
    <row r="4565" spans="8:8" x14ac:dyDescent="0.25">
      <c r="H4565" s="98"/>
    </row>
    <row r="4566" spans="8:8" x14ac:dyDescent="0.25">
      <c r="H4566" s="98"/>
    </row>
    <row r="4567" spans="8:8" x14ac:dyDescent="0.25">
      <c r="H4567" s="98"/>
    </row>
    <row r="4568" spans="8:8" x14ac:dyDescent="0.25">
      <c r="H4568" s="98"/>
    </row>
    <row r="4569" spans="8:8" x14ac:dyDescent="0.25">
      <c r="H4569" s="98"/>
    </row>
    <row r="4570" spans="8:8" x14ac:dyDescent="0.25">
      <c r="H4570" s="98"/>
    </row>
    <row r="4571" spans="8:8" x14ac:dyDescent="0.25">
      <c r="H4571" s="98"/>
    </row>
    <row r="4572" spans="8:8" x14ac:dyDescent="0.25">
      <c r="H4572" s="98"/>
    </row>
    <row r="4573" spans="8:8" x14ac:dyDescent="0.25">
      <c r="H4573" s="98"/>
    </row>
    <row r="4574" spans="8:8" x14ac:dyDescent="0.25">
      <c r="H4574" s="98"/>
    </row>
    <row r="4575" spans="8:8" x14ac:dyDescent="0.25">
      <c r="H4575" s="98"/>
    </row>
    <row r="4576" spans="8:8" x14ac:dyDescent="0.25">
      <c r="H4576" s="98"/>
    </row>
    <row r="4577" spans="8:8" x14ac:dyDescent="0.25">
      <c r="H4577" s="98"/>
    </row>
    <row r="4578" spans="8:8" x14ac:dyDescent="0.25">
      <c r="H4578" s="98"/>
    </row>
    <row r="4579" spans="8:8" x14ac:dyDescent="0.25">
      <c r="H4579" s="98"/>
    </row>
    <row r="4580" spans="8:8" x14ac:dyDescent="0.25">
      <c r="H4580" s="98"/>
    </row>
    <row r="4581" spans="8:8" x14ac:dyDescent="0.25">
      <c r="H4581" s="98"/>
    </row>
    <row r="4582" spans="8:8" x14ac:dyDescent="0.25">
      <c r="H4582" s="98"/>
    </row>
    <row r="4583" spans="8:8" x14ac:dyDescent="0.25">
      <c r="H4583" s="98"/>
    </row>
    <row r="4584" spans="8:8" x14ac:dyDescent="0.25">
      <c r="H4584" s="98"/>
    </row>
    <row r="4585" spans="8:8" x14ac:dyDescent="0.25">
      <c r="H4585" s="98"/>
    </row>
    <row r="4586" spans="8:8" x14ac:dyDescent="0.25">
      <c r="H4586" s="98"/>
    </row>
    <row r="4587" spans="8:8" x14ac:dyDescent="0.25">
      <c r="H4587" s="98"/>
    </row>
    <row r="4588" spans="8:8" x14ac:dyDescent="0.25">
      <c r="H4588" s="98"/>
    </row>
    <row r="4589" spans="8:8" x14ac:dyDescent="0.25">
      <c r="H4589" s="98"/>
    </row>
    <row r="4590" spans="8:8" x14ac:dyDescent="0.25">
      <c r="H4590" s="98"/>
    </row>
    <row r="4591" spans="8:8" x14ac:dyDescent="0.25">
      <c r="H4591" s="98"/>
    </row>
    <row r="4592" spans="8:8" x14ac:dyDescent="0.25">
      <c r="H4592" s="98"/>
    </row>
    <row r="4593" spans="8:8" x14ac:dyDescent="0.25">
      <c r="H4593" s="98"/>
    </row>
    <row r="4594" spans="8:8" x14ac:dyDescent="0.25">
      <c r="H4594" s="98"/>
    </row>
    <row r="4595" spans="8:8" x14ac:dyDescent="0.25">
      <c r="H4595" s="98"/>
    </row>
    <row r="4596" spans="8:8" x14ac:dyDescent="0.25">
      <c r="H4596" s="98"/>
    </row>
    <row r="4597" spans="8:8" x14ac:dyDescent="0.25">
      <c r="H4597" s="98"/>
    </row>
    <row r="4598" spans="8:8" x14ac:dyDescent="0.25">
      <c r="H4598" s="98"/>
    </row>
    <row r="4599" spans="8:8" x14ac:dyDescent="0.25">
      <c r="H4599" s="98"/>
    </row>
    <row r="4600" spans="8:8" x14ac:dyDescent="0.25">
      <c r="H4600" s="98"/>
    </row>
    <row r="4601" spans="8:8" x14ac:dyDescent="0.25">
      <c r="H4601" s="98"/>
    </row>
    <row r="4602" spans="8:8" x14ac:dyDescent="0.25">
      <c r="H4602" s="98"/>
    </row>
    <row r="4603" spans="8:8" x14ac:dyDescent="0.25">
      <c r="H4603" s="98"/>
    </row>
    <row r="4604" spans="8:8" x14ac:dyDescent="0.25">
      <c r="H4604" s="98"/>
    </row>
    <row r="4605" spans="8:8" x14ac:dyDescent="0.25">
      <c r="H4605" s="98"/>
    </row>
    <row r="4606" spans="8:8" x14ac:dyDescent="0.25">
      <c r="H4606" s="98"/>
    </row>
    <row r="4607" spans="8:8" x14ac:dyDescent="0.25">
      <c r="H4607" s="98"/>
    </row>
    <row r="4608" spans="8:8" x14ac:dyDescent="0.25">
      <c r="H4608" s="98"/>
    </row>
    <row r="4609" spans="8:8" x14ac:dyDescent="0.25">
      <c r="H4609" s="98"/>
    </row>
    <row r="4610" spans="8:8" x14ac:dyDescent="0.25">
      <c r="H4610" s="98"/>
    </row>
    <row r="4611" spans="8:8" x14ac:dyDescent="0.25">
      <c r="H4611" s="98"/>
    </row>
    <row r="4612" spans="8:8" x14ac:dyDescent="0.25">
      <c r="H4612" s="98"/>
    </row>
    <row r="4613" spans="8:8" x14ac:dyDescent="0.25">
      <c r="H4613" s="98"/>
    </row>
    <row r="4614" spans="8:8" x14ac:dyDescent="0.25">
      <c r="H4614" s="98"/>
    </row>
    <row r="4615" spans="8:8" x14ac:dyDescent="0.25">
      <c r="H4615" s="98"/>
    </row>
    <row r="4616" spans="8:8" x14ac:dyDescent="0.25">
      <c r="H4616" s="98"/>
    </row>
    <row r="4617" spans="8:8" x14ac:dyDescent="0.25">
      <c r="H4617" s="98"/>
    </row>
    <row r="4618" spans="8:8" x14ac:dyDescent="0.25">
      <c r="H4618" s="98"/>
    </row>
    <row r="4619" spans="8:8" x14ac:dyDescent="0.25">
      <c r="H4619" s="98"/>
    </row>
    <row r="4620" spans="8:8" x14ac:dyDescent="0.25">
      <c r="H4620" s="98"/>
    </row>
    <row r="4621" spans="8:8" x14ac:dyDescent="0.25">
      <c r="H4621" s="98"/>
    </row>
    <row r="4622" spans="8:8" x14ac:dyDescent="0.25">
      <c r="H4622" s="98"/>
    </row>
    <row r="4623" spans="8:8" x14ac:dyDescent="0.25">
      <c r="H4623" s="98"/>
    </row>
    <row r="4624" spans="8:8" x14ac:dyDescent="0.25">
      <c r="H4624" s="98"/>
    </row>
    <row r="4625" spans="8:8" x14ac:dyDescent="0.25">
      <c r="H4625" s="98"/>
    </row>
    <row r="4626" spans="8:8" x14ac:dyDescent="0.25">
      <c r="H4626" s="98"/>
    </row>
    <row r="4627" spans="8:8" x14ac:dyDescent="0.25">
      <c r="H4627" s="98"/>
    </row>
    <row r="4628" spans="8:8" x14ac:dyDescent="0.25">
      <c r="H4628" s="98"/>
    </row>
    <row r="4629" spans="8:8" x14ac:dyDescent="0.25">
      <c r="H4629" s="98"/>
    </row>
    <row r="4630" spans="8:8" x14ac:dyDescent="0.25">
      <c r="H4630" s="98"/>
    </row>
    <row r="4631" spans="8:8" x14ac:dyDescent="0.25">
      <c r="H4631" s="98"/>
    </row>
    <row r="4632" spans="8:8" x14ac:dyDescent="0.25">
      <c r="H4632" s="98"/>
    </row>
    <row r="4633" spans="8:8" x14ac:dyDescent="0.25">
      <c r="H4633" s="98"/>
    </row>
    <row r="4634" spans="8:8" x14ac:dyDescent="0.25">
      <c r="H4634" s="98"/>
    </row>
    <row r="4635" spans="8:8" x14ac:dyDescent="0.25">
      <c r="H4635" s="98"/>
    </row>
    <row r="4636" spans="8:8" x14ac:dyDescent="0.25">
      <c r="H4636" s="98"/>
    </row>
    <row r="4637" spans="8:8" x14ac:dyDescent="0.25">
      <c r="H4637" s="98"/>
    </row>
    <row r="4638" spans="8:8" x14ac:dyDescent="0.25">
      <c r="H4638" s="98"/>
    </row>
    <row r="4639" spans="8:8" x14ac:dyDescent="0.25">
      <c r="H4639" s="98"/>
    </row>
    <row r="4640" spans="8:8" x14ac:dyDescent="0.25">
      <c r="H4640" s="98"/>
    </row>
    <row r="4641" spans="8:8" x14ac:dyDescent="0.25">
      <c r="H4641" s="98"/>
    </row>
    <row r="4642" spans="8:8" x14ac:dyDescent="0.25">
      <c r="H4642" s="98"/>
    </row>
    <row r="4643" spans="8:8" x14ac:dyDescent="0.25">
      <c r="H4643" s="98"/>
    </row>
    <row r="4644" spans="8:8" x14ac:dyDescent="0.25">
      <c r="H4644" s="98"/>
    </row>
    <row r="4645" spans="8:8" x14ac:dyDescent="0.25">
      <c r="H4645" s="98"/>
    </row>
    <row r="4646" spans="8:8" x14ac:dyDescent="0.25">
      <c r="H4646" s="98"/>
    </row>
    <row r="4647" spans="8:8" x14ac:dyDescent="0.25">
      <c r="H4647" s="98"/>
    </row>
    <row r="4648" spans="8:8" x14ac:dyDescent="0.25">
      <c r="H4648" s="98"/>
    </row>
    <row r="4649" spans="8:8" x14ac:dyDescent="0.25">
      <c r="H4649" s="98"/>
    </row>
    <row r="4650" spans="8:8" x14ac:dyDescent="0.25">
      <c r="H4650" s="98"/>
    </row>
    <row r="4651" spans="8:8" x14ac:dyDescent="0.25">
      <c r="H4651" s="98"/>
    </row>
    <row r="4652" spans="8:8" x14ac:dyDescent="0.25">
      <c r="H4652" s="98"/>
    </row>
    <row r="4653" spans="8:8" x14ac:dyDescent="0.25">
      <c r="H4653" s="98"/>
    </row>
    <row r="4654" spans="8:8" x14ac:dyDescent="0.25">
      <c r="H4654" s="98"/>
    </row>
    <row r="4655" spans="8:8" x14ac:dyDescent="0.25">
      <c r="H4655" s="98"/>
    </row>
    <row r="4656" spans="8:8" x14ac:dyDescent="0.25">
      <c r="H4656" s="98"/>
    </row>
    <row r="4657" spans="8:8" x14ac:dyDescent="0.25">
      <c r="H4657" s="98"/>
    </row>
    <row r="4658" spans="8:8" x14ac:dyDescent="0.25">
      <c r="H4658" s="98"/>
    </row>
    <row r="4659" spans="8:8" x14ac:dyDescent="0.25">
      <c r="H4659" s="98"/>
    </row>
    <row r="4660" spans="8:8" x14ac:dyDescent="0.25">
      <c r="H4660" s="98"/>
    </row>
    <row r="4661" spans="8:8" x14ac:dyDescent="0.25">
      <c r="H4661" s="98"/>
    </row>
    <row r="4662" spans="8:8" x14ac:dyDescent="0.25">
      <c r="H4662" s="98"/>
    </row>
    <row r="4663" spans="8:8" x14ac:dyDescent="0.25">
      <c r="H4663" s="98"/>
    </row>
    <row r="4664" spans="8:8" x14ac:dyDescent="0.25">
      <c r="H4664" s="98"/>
    </row>
    <row r="4665" spans="8:8" x14ac:dyDescent="0.25">
      <c r="H4665" s="98"/>
    </row>
    <row r="4666" spans="8:8" x14ac:dyDescent="0.25">
      <c r="H4666" s="98"/>
    </row>
    <row r="4667" spans="8:8" x14ac:dyDescent="0.25">
      <c r="H4667" s="98"/>
    </row>
    <row r="4668" spans="8:8" x14ac:dyDescent="0.25">
      <c r="H4668" s="98"/>
    </row>
    <row r="4669" spans="8:8" x14ac:dyDescent="0.25">
      <c r="H4669" s="98"/>
    </row>
    <row r="4670" spans="8:8" x14ac:dyDescent="0.25">
      <c r="H4670" s="98"/>
    </row>
    <row r="4671" spans="8:8" x14ac:dyDescent="0.25">
      <c r="H4671" s="98"/>
    </row>
    <row r="4672" spans="8:8" x14ac:dyDescent="0.25">
      <c r="H4672" s="98"/>
    </row>
    <row r="4673" spans="8:8" x14ac:dyDescent="0.25">
      <c r="H4673" s="98"/>
    </row>
    <row r="4674" spans="8:8" x14ac:dyDescent="0.25">
      <c r="H4674" s="98"/>
    </row>
    <row r="4675" spans="8:8" x14ac:dyDescent="0.25">
      <c r="H4675" s="98"/>
    </row>
    <row r="4676" spans="8:8" x14ac:dyDescent="0.25">
      <c r="H4676" s="98"/>
    </row>
    <row r="4677" spans="8:8" x14ac:dyDescent="0.25">
      <c r="H4677" s="98"/>
    </row>
    <row r="4678" spans="8:8" x14ac:dyDescent="0.25">
      <c r="H4678" s="98"/>
    </row>
    <row r="4679" spans="8:8" x14ac:dyDescent="0.25">
      <c r="H4679" s="98"/>
    </row>
    <row r="4680" spans="8:8" x14ac:dyDescent="0.25">
      <c r="H4680" s="98"/>
    </row>
    <row r="4681" spans="8:8" x14ac:dyDescent="0.25">
      <c r="H4681" s="98"/>
    </row>
    <row r="4682" spans="8:8" x14ac:dyDescent="0.25">
      <c r="H4682" s="98"/>
    </row>
    <row r="4683" spans="8:8" x14ac:dyDescent="0.25">
      <c r="H4683" s="98"/>
    </row>
    <row r="4684" spans="8:8" x14ac:dyDescent="0.25">
      <c r="H4684" s="98"/>
    </row>
    <row r="4685" spans="8:8" x14ac:dyDescent="0.25">
      <c r="H4685" s="98"/>
    </row>
    <row r="4686" spans="8:8" x14ac:dyDescent="0.25">
      <c r="H4686" s="98"/>
    </row>
    <row r="4687" spans="8:8" x14ac:dyDescent="0.25">
      <c r="H4687" s="98"/>
    </row>
    <row r="4688" spans="8:8" x14ac:dyDescent="0.25">
      <c r="H4688" s="98"/>
    </row>
    <row r="4689" spans="8:8" x14ac:dyDescent="0.25">
      <c r="H4689" s="98"/>
    </row>
    <row r="4690" spans="8:8" x14ac:dyDescent="0.25">
      <c r="H4690" s="98"/>
    </row>
    <row r="4691" spans="8:8" x14ac:dyDescent="0.25">
      <c r="H4691" s="98"/>
    </row>
    <row r="4692" spans="8:8" x14ac:dyDescent="0.25">
      <c r="H4692" s="98"/>
    </row>
    <row r="4693" spans="8:8" x14ac:dyDescent="0.25">
      <c r="H4693" s="98"/>
    </row>
    <row r="4694" spans="8:8" x14ac:dyDescent="0.25">
      <c r="H4694" s="98"/>
    </row>
    <row r="4695" spans="8:8" x14ac:dyDescent="0.25">
      <c r="H4695" s="98"/>
    </row>
    <row r="4696" spans="8:8" x14ac:dyDescent="0.25">
      <c r="H4696" s="98"/>
    </row>
    <row r="4697" spans="8:8" x14ac:dyDescent="0.25">
      <c r="H4697" s="98"/>
    </row>
    <row r="4698" spans="8:8" x14ac:dyDescent="0.25">
      <c r="H4698" s="98"/>
    </row>
    <row r="4699" spans="8:8" x14ac:dyDescent="0.25">
      <c r="H4699" s="98"/>
    </row>
    <row r="4700" spans="8:8" x14ac:dyDescent="0.25">
      <c r="H4700" s="98"/>
    </row>
    <row r="4701" spans="8:8" x14ac:dyDescent="0.25">
      <c r="H4701" s="98"/>
    </row>
    <row r="4702" spans="8:8" x14ac:dyDescent="0.25">
      <c r="H4702" s="98"/>
    </row>
    <row r="4703" spans="8:8" x14ac:dyDescent="0.25">
      <c r="H4703" s="98"/>
    </row>
    <row r="4704" spans="8:8" x14ac:dyDescent="0.25">
      <c r="H4704" s="98"/>
    </row>
    <row r="4705" spans="8:8" x14ac:dyDescent="0.25">
      <c r="H4705" s="98"/>
    </row>
    <row r="4706" spans="8:8" x14ac:dyDescent="0.25">
      <c r="H4706" s="98"/>
    </row>
    <row r="4707" spans="8:8" x14ac:dyDescent="0.25">
      <c r="H4707" s="98"/>
    </row>
    <row r="4708" spans="8:8" x14ac:dyDescent="0.25">
      <c r="H4708" s="98"/>
    </row>
    <row r="4709" spans="8:8" x14ac:dyDescent="0.25">
      <c r="H4709" s="98"/>
    </row>
    <row r="4710" spans="8:8" x14ac:dyDescent="0.25">
      <c r="H4710" s="98"/>
    </row>
    <row r="4711" spans="8:8" x14ac:dyDescent="0.25">
      <c r="H4711" s="98"/>
    </row>
    <row r="4712" spans="8:8" x14ac:dyDescent="0.25">
      <c r="H4712" s="98"/>
    </row>
    <row r="4713" spans="8:8" x14ac:dyDescent="0.25">
      <c r="H4713" s="98"/>
    </row>
    <row r="4714" spans="8:8" x14ac:dyDescent="0.25">
      <c r="H4714" s="98"/>
    </row>
    <row r="4715" spans="8:8" x14ac:dyDescent="0.25">
      <c r="H4715" s="98"/>
    </row>
    <row r="4716" spans="8:8" x14ac:dyDescent="0.25">
      <c r="H4716" s="98"/>
    </row>
    <row r="4717" spans="8:8" x14ac:dyDescent="0.25">
      <c r="H4717" s="98"/>
    </row>
    <row r="4718" spans="8:8" x14ac:dyDescent="0.25">
      <c r="H4718" s="98"/>
    </row>
    <row r="4719" spans="8:8" x14ac:dyDescent="0.25">
      <c r="H4719" s="98"/>
    </row>
    <row r="4720" spans="8:8" x14ac:dyDescent="0.25">
      <c r="H4720" s="98"/>
    </row>
    <row r="4721" spans="8:8" x14ac:dyDescent="0.25">
      <c r="H4721" s="98"/>
    </row>
    <row r="4722" spans="8:8" x14ac:dyDescent="0.25">
      <c r="H4722" s="98"/>
    </row>
    <row r="4723" spans="8:8" x14ac:dyDescent="0.25">
      <c r="H4723" s="98"/>
    </row>
    <row r="4724" spans="8:8" x14ac:dyDescent="0.25">
      <c r="H4724" s="98"/>
    </row>
    <row r="4725" spans="8:8" x14ac:dyDescent="0.25">
      <c r="H4725" s="98"/>
    </row>
    <row r="4726" spans="8:8" x14ac:dyDescent="0.25">
      <c r="H4726" s="98"/>
    </row>
    <row r="4727" spans="8:8" x14ac:dyDescent="0.25">
      <c r="H4727" s="98"/>
    </row>
    <row r="4728" spans="8:8" x14ac:dyDescent="0.25">
      <c r="H4728" s="98"/>
    </row>
    <row r="4729" spans="8:8" x14ac:dyDescent="0.25">
      <c r="H4729" s="98"/>
    </row>
    <row r="4730" spans="8:8" x14ac:dyDescent="0.25">
      <c r="H4730" s="98"/>
    </row>
    <row r="4731" spans="8:8" x14ac:dyDescent="0.25">
      <c r="H4731" s="98"/>
    </row>
    <row r="4732" spans="8:8" x14ac:dyDescent="0.25">
      <c r="H4732" s="98"/>
    </row>
    <row r="4733" spans="8:8" x14ac:dyDescent="0.25">
      <c r="H4733" s="98"/>
    </row>
    <row r="4734" spans="8:8" x14ac:dyDescent="0.25">
      <c r="H4734" s="98"/>
    </row>
    <row r="4735" spans="8:8" x14ac:dyDescent="0.25">
      <c r="H4735" s="98"/>
    </row>
    <row r="4736" spans="8:8" x14ac:dyDescent="0.25">
      <c r="H4736" s="98"/>
    </row>
    <row r="4737" spans="8:8" x14ac:dyDescent="0.25">
      <c r="H4737" s="98"/>
    </row>
    <row r="4738" spans="8:8" x14ac:dyDescent="0.25">
      <c r="H4738" s="98"/>
    </row>
    <row r="4739" spans="8:8" x14ac:dyDescent="0.25">
      <c r="H4739" s="98"/>
    </row>
    <row r="4740" spans="8:8" x14ac:dyDescent="0.25">
      <c r="H4740" s="98"/>
    </row>
    <row r="4741" spans="8:8" x14ac:dyDescent="0.25">
      <c r="H4741" s="98"/>
    </row>
    <row r="4742" spans="8:8" x14ac:dyDescent="0.25">
      <c r="H4742" s="98"/>
    </row>
    <row r="4743" spans="8:8" x14ac:dyDescent="0.25">
      <c r="H4743" s="98"/>
    </row>
    <row r="4744" spans="8:8" x14ac:dyDescent="0.25">
      <c r="H4744" s="98"/>
    </row>
    <row r="4745" spans="8:8" x14ac:dyDescent="0.25">
      <c r="H4745" s="98"/>
    </row>
    <row r="4746" spans="8:8" x14ac:dyDescent="0.25">
      <c r="H4746" s="98"/>
    </row>
    <row r="4747" spans="8:8" x14ac:dyDescent="0.25">
      <c r="H4747" s="98"/>
    </row>
    <row r="4748" spans="8:8" x14ac:dyDescent="0.25">
      <c r="H4748" s="98"/>
    </row>
    <row r="4749" spans="8:8" x14ac:dyDescent="0.25">
      <c r="H4749" s="98"/>
    </row>
    <row r="4750" spans="8:8" x14ac:dyDescent="0.25">
      <c r="H4750" s="98"/>
    </row>
    <row r="4751" spans="8:8" x14ac:dyDescent="0.25">
      <c r="H4751" s="98"/>
    </row>
    <row r="4752" spans="8:8" x14ac:dyDescent="0.25">
      <c r="H4752" s="98"/>
    </row>
    <row r="4753" spans="8:8" x14ac:dyDescent="0.25">
      <c r="H4753" s="98"/>
    </row>
    <row r="4754" spans="8:8" x14ac:dyDescent="0.25">
      <c r="H4754" s="98"/>
    </row>
    <row r="4755" spans="8:8" x14ac:dyDescent="0.25">
      <c r="H4755" s="98"/>
    </row>
    <row r="4756" spans="8:8" x14ac:dyDescent="0.25">
      <c r="H4756" s="98"/>
    </row>
    <row r="4757" spans="8:8" x14ac:dyDescent="0.25">
      <c r="H4757" s="98"/>
    </row>
    <row r="4758" spans="8:8" x14ac:dyDescent="0.25">
      <c r="H4758" s="98"/>
    </row>
    <row r="4759" spans="8:8" x14ac:dyDescent="0.25">
      <c r="H4759" s="98"/>
    </row>
    <row r="4760" spans="8:8" x14ac:dyDescent="0.25">
      <c r="H4760" s="98"/>
    </row>
    <row r="4761" spans="8:8" x14ac:dyDescent="0.25">
      <c r="H4761" s="98"/>
    </row>
    <row r="4762" spans="8:8" x14ac:dyDescent="0.25">
      <c r="H4762" s="98"/>
    </row>
    <row r="4763" spans="8:8" x14ac:dyDescent="0.25">
      <c r="H4763" s="98"/>
    </row>
    <row r="4764" spans="8:8" x14ac:dyDescent="0.25">
      <c r="H4764" s="98"/>
    </row>
    <row r="4765" spans="8:8" x14ac:dyDescent="0.25">
      <c r="H4765" s="98"/>
    </row>
    <row r="4766" spans="8:8" x14ac:dyDescent="0.25">
      <c r="H4766" s="98"/>
    </row>
    <row r="4767" spans="8:8" x14ac:dyDescent="0.25">
      <c r="H4767" s="98"/>
    </row>
    <row r="4768" spans="8:8" x14ac:dyDescent="0.25">
      <c r="H4768" s="98"/>
    </row>
    <row r="4769" spans="8:8" x14ac:dyDescent="0.25">
      <c r="H4769" s="98"/>
    </row>
    <row r="4770" spans="8:8" x14ac:dyDescent="0.25">
      <c r="H4770" s="98"/>
    </row>
    <row r="4771" spans="8:8" x14ac:dyDescent="0.25">
      <c r="H4771" s="98"/>
    </row>
    <row r="4772" spans="8:8" x14ac:dyDescent="0.25">
      <c r="H4772" s="98"/>
    </row>
    <row r="4773" spans="8:8" x14ac:dyDescent="0.25">
      <c r="H4773" s="98"/>
    </row>
    <row r="4774" spans="8:8" x14ac:dyDescent="0.25">
      <c r="H4774" s="98"/>
    </row>
    <row r="4775" spans="8:8" x14ac:dyDescent="0.25">
      <c r="H4775" s="98"/>
    </row>
    <row r="4776" spans="8:8" x14ac:dyDescent="0.25">
      <c r="H4776" s="98"/>
    </row>
    <row r="4777" spans="8:8" x14ac:dyDescent="0.25">
      <c r="H4777" s="98"/>
    </row>
    <row r="4778" spans="8:8" x14ac:dyDescent="0.25">
      <c r="H4778" s="98"/>
    </row>
    <row r="4779" spans="8:8" x14ac:dyDescent="0.25">
      <c r="H4779" s="98"/>
    </row>
    <row r="4780" spans="8:8" x14ac:dyDescent="0.25">
      <c r="H4780" s="98"/>
    </row>
    <row r="4781" spans="8:8" x14ac:dyDescent="0.25">
      <c r="H4781" s="98"/>
    </row>
    <row r="4782" spans="8:8" x14ac:dyDescent="0.25">
      <c r="H4782" s="98"/>
    </row>
    <row r="4783" spans="8:8" x14ac:dyDescent="0.25">
      <c r="H4783" s="98"/>
    </row>
    <row r="4784" spans="8:8" x14ac:dyDescent="0.25">
      <c r="H4784" s="98"/>
    </row>
    <row r="4785" spans="8:8" x14ac:dyDescent="0.25">
      <c r="H4785" s="98"/>
    </row>
    <row r="4786" spans="8:8" x14ac:dyDescent="0.25">
      <c r="H4786" s="98"/>
    </row>
    <row r="4787" spans="8:8" x14ac:dyDescent="0.25">
      <c r="H4787" s="98"/>
    </row>
    <row r="4788" spans="8:8" x14ac:dyDescent="0.25">
      <c r="H4788" s="98"/>
    </row>
    <row r="4789" spans="8:8" x14ac:dyDescent="0.25">
      <c r="H4789" s="98"/>
    </row>
    <row r="4790" spans="8:8" x14ac:dyDescent="0.25">
      <c r="H4790" s="98"/>
    </row>
    <row r="4791" spans="8:8" x14ac:dyDescent="0.25">
      <c r="H4791" s="98"/>
    </row>
    <row r="4792" spans="8:8" x14ac:dyDescent="0.25">
      <c r="H4792" s="98"/>
    </row>
    <row r="4793" spans="8:8" x14ac:dyDescent="0.25">
      <c r="H4793" s="98"/>
    </row>
    <row r="4794" spans="8:8" x14ac:dyDescent="0.25">
      <c r="H4794" s="98"/>
    </row>
    <row r="4795" spans="8:8" x14ac:dyDescent="0.25">
      <c r="H4795" s="98"/>
    </row>
    <row r="4796" spans="8:8" x14ac:dyDescent="0.25">
      <c r="H4796" s="98"/>
    </row>
    <row r="4797" spans="8:8" x14ac:dyDescent="0.25">
      <c r="H4797" s="98"/>
    </row>
    <row r="4798" spans="8:8" x14ac:dyDescent="0.25">
      <c r="H4798" s="98"/>
    </row>
    <row r="4799" spans="8:8" x14ac:dyDescent="0.25">
      <c r="H4799" s="98"/>
    </row>
    <row r="4800" spans="8:8" x14ac:dyDescent="0.25">
      <c r="H4800" s="98"/>
    </row>
    <row r="4801" spans="8:8" x14ac:dyDescent="0.25">
      <c r="H4801" s="98"/>
    </row>
    <row r="4802" spans="8:8" x14ac:dyDescent="0.25">
      <c r="H4802" s="98"/>
    </row>
    <row r="4803" spans="8:8" x14ac:dyDescent="0.25">
      <c r="H4803" s="98"/>
    </row>
    <row r="4804" spans="8:8" x14ac:dyDescent="0.25">
      <c r="H4804" s="98"/>
    </row>
    <row r="4805" spans="8:8" x14ac:dyDescent="0.25">
      <c r="H4805" s="98"/>
    </row>
    <row r="4806" spans="8:8" x14ac:dyDescent="0.25">
      <c r="H4806" s="98"/>
    </row>
    <row r="4807" spans="8:8" x14ac:dyDescent="0.25">
      <c r="H4807" s="98"/>
    </row>
    <row r="4808" spans="8:8" x14ac:dyDescent="0.25">
      <c r="H4808" s="98"/>
    </row>
    <row r="4809" spans="8:8" x14ac:dyDescent="0.25">
      <c r="H4809" s="98"/>
    </row>
    <row r="4810" spans="8:8" x14ac:dyDescent="0.25">
      <c r="H4810" s="98"/>
    </row>
    <row r="4811" spans="8:8" x14ac:dyDescent="0.25">
      <c r="H4811" s="98"/>
    </row>
    <row r="4812" spans="8:8" x14ac:dyDescent="0.25">
      <c r="H4812" s="98"/>
    </row>
    <row r="4813" spans="8:8" x14ac:dyDescent="0.25">
      <c r="H4813" s="98"/>
    </row>
    <row r="4814" spans="8:8" x14ac:dyDescent="0.25">
      <c r="H4814" s="98"/>
    </row>
    <row r="4815" spans="8:8" x14ac:dyDescent="0.25">
      <c r="H4815" s="98"/>
    </row>
    <row r="4816" spans="8:8" x14ac:dyDescent="0.25">
      <c r="H4816" s="98"/>
    </row>
    <row r="4817" spans="8:8" x14ac:dyDescent="0.25">
      <c r="H4817" s="98"/>
    </row>
    <row r="4818" spans="8:8" x14ac:dyDescent="0.25">
      <c r="H4818" s="98"/>
    </row>
    <row r="4819" spans="8:8" x14ac:dyDescent="0.25">
      <c r="H4819" s="98"/>
    </row>
    <row r="4820" spans="8:8" x14ac:dyDescent="0.25">
      <c r="H4820" s="98"/>
    </row>
    <row r="4821" spans="8:8" x14ac:dyDescent="0.25">
      <c r="H4821" s="98"/>
    </row>
    <row r="4822" spans="8:8" x14ac:dyDescent="0.25">
      <c r="H4822" s="98"/>
    </row>
    <row r="4823" spans="8:8" x14ac:dyDescent="0.25">
      <c r="H4823" s="98"/>
    </row>
    <row r="4824" spans="8:8" x14ac:dyDescent="0.25">
      <c r="H4824" s="98"/>
    </row>
    <row r="4825" spans="8:8" x14ac:dyDescent="0.25">
      <c r="H4825" s="98"/>
    </row>
    <row r="4826" spans="8:8" x14ac:dyDescent="0.25">
      <c r="H4826" s="98"/>
    </row>
    <row r="4827" spans="8:8" x14ac:dyDescent="0.25">
      <c r="H4827" s="98"/>
    </row>
    <row r="4828" spans="8:8" x14ac:dyDescent="0.25">
      <c r="H4828" s="98"/>
    </row>
    <row r="4829" spans="8:8" x14ac:dyDescent="0.25">
      <c r="H4829" s="98"/>
    </row>
    <row r="4830" spans="8:8" x14ac:dyDescent="0.25">
      <c r="H4830" s="98"/>
    </row>
    <row r="4831" spans="8:8" x14ac:dyDescent="0.25">
      <c r="H4831" s="98"/>
    </row>
    <row r="4832" spans="8:8" x14ac:dyDescent="0.25">
      <c r="H4832" s="98"/>
    </row>
    <row r="4833" spans="8:8" x14ac:dyDescent="0.25">
      <c r="H4833" s="98"/>
    </row>
    <row r="4834" spans="8:8" x14ac:dyDescent="0.25">
      <c r="H4834" s="98"/>
    </row>
    <row r="4835" spans="8:8" x14ac:dyDescent="0.25">
      <c r="H4835" s="98"/>
    </row>
    <row r="4836" spans="8:8" x14ac:dyDescent="0.25">
      <c r="H4836" s="98"/>
    </row>
    <row r="4837" spans="8:8" x14ac:dyDescent="0.25">
      <c r="H4837" s="98"/>
    </row>
    <row r="4838" spans="8:8" x14ac:dyDescent="0.25">
      <c r="H4838" s="98"/>
    </row>
    <row r="4839" spans="8:8" x14ac:dyDescent="0.25">
      <c r="H4839" s="98"/>
    </row>
    <row r="4840" spans="8:8" x14ac:dyDescent="0.25">
      <c r="H4840" s="98"/>
    </row>
    <row r="4841" spans="8:8" x14ac:dyDescent="0.25">
      <c r="H4841" s="98"/>
    </row>
    <row r="4842" spans="8:8" x14ac:dyDescent="0.25">
      <c r="H4842" s="98"/>
    </row>
    <row r="4843" spans="8:8" x14ac:dyDescent="0.25">
      <c r="H4843" s="98"/>
    </row>
    <row r="4844" spans="8:8" x14ac:dyDescent="0.25">
      <c r="H4844" s="98"/>
    </row>
    <row r="4845" spans="8:8" x14ac:dyDescent="0.25">
      <c r="H4845" s="98"/>
    </row>
    <row r="4846" spans="8:8" x14ac:dyDescent="0.25">
      <c r="H4846" s="98"/>
    </row>
    <row r="4847" spans="8:8" x14ac:dyDescent="0.25">
      <c r="H4847" s="98"/>
    </row>
    <row r="4848" spans="8:8" x14ac:dyDescent="0.25">
      <c r="H4848" s="98"/>
    </row>
    <row r="4849" spans="8:8" x14ac:dyDescent="0.25">
      <c r="H4849" s="98"/>
    </row>
    <row r="4850" spans="8:8" x14ac:dyDescent="0.25">
      <c r="H4850" s="98"/>
    </row>
    <row r="4851" spans="8:8" x14ac:dyDescent="0.25">
      <c r="H4851" s="98"/>
    </row>
    <row r="4852" spans="8:8" x14ac:dyDescent="0.25">
      <c r="H4852" s="98"/>
    </row>
    <row r="4853" spans="8:8" x14ac:dyDescent="0.25">
      <c r="H4853" s="98"/>
    </row>
    <row r="4854" spans="8:8" x14ac:dyDescent="0.25">
      <c r="H4854" s="98"/>
    </row>
    <row r="4855" spans="8:8" x14ac:dyDescent="0.25">
      <c r="H4855" s="98"/>
    </row>
    <row r="4856" spans="8:8" x14ac:dyDescent="0.25">
      <c r="H4856" s="98"/>
    </row>
    <row r="4857" spans="8:8" x14ac:dyDescent="0.25">
      <c r="H4857" s="98"/>
    </row>
    <row r="4858" spans="8:8" x14ac:dyDescent="0.25">
      <c r="H4858" s="98"/>
    </row>
    <row r="4859" spans="8:8" x14ac:dyDescent="0.25">
      <c r="H4859" s="98"/>
    </row>
    <row r="4860" spans="8:8" x14ac:dyDescent="0.25">
      <c r="H4860" s="98"/>
    </row>
    <row r="4861" spans="8:8" x14ac:dyDescent="0.25">
      <c r="H4861" s="98"/>
    </row>
    <row r="4862" spans="8:8" x14ac:dyDescent="0.25">
      <c r="H4862" s="98"/>
    </row>
    <row r="4863" spans="8:8" x14ac:dyDescent="0.25">
      <c r="H4863" s="98"/>
    </row>
    <row r="4864" spans="8:8" x14ac:dyDescent="0.25">
      <c r="H4864" s="98"/>
    </row>
    <row r="4865" spans="8:8" x14ac:dyDescent="0.25">
      <c r="H4865" s="98"/>
    </row>
    <row r="4866" spans="8:8" x14ac:dyDescent="0.25">
      <c r="H4866" s="98"/>
    </row>
    <row r="4867" spans="8:8" x14ac:dyDescent="0.25">
      <c r="H4867" s="98"/>
    </row>
    <row r="4868" spans="8:8" x14ac:dyDescent="0.25">
      <c r="H4868" s="98"/>
    </row>
    <row r="4869" spans="8:8" x14ac:dyDescent="0.25">
      <c r="H4869" s="98"/>
    </row>
    <row r="4870" spans="8:8" x14ac:dyDescent="0.25">
      <c r="H4870" s="98"/>
    </row>
    <row r="4871" spans="8:8" x14ac:dyDescent="0.25">
      <c r="H4871" s="98"/>
    </row>
    <row r="4872" spans="8:8" x14ac:dyDescent="0.25">
      <c r="H4872" s="98"/>
    </row>
    <row r="4873" spans="8:8" x14ac:dyDescent="0.25">
      <c r="H4873" s="98"/>
    </row>
    <row r="4874" spans="8:8" x14ac:dyDescent="0.25">
      <c r="H4874" s="98"/>
    </row>
    <row r="4875" spans="8:8" x14ac:dyDescent="0.25">
      <c r="H4875" s="98"/>
    </row>
    <row r="4876" spans="8:8" x14ac:dyDescent="0.25">
      <c r="H4876" s="98"/>
    </row>
    <row r="4877" spans="8:8" x14ac:dyDescent="0.25">
      <c r="H4877" s="98"/>
    </row>
    <row r="4878" spans="8:8" x14ac:dyDescent="0.25">
      <c r="H4878" s="98"/>
    </row>
    <row r="4879" spans="8:8" x14ac:dyDescent="0.25">
      <c r="H4879" s="98"/>
    </row>
    <row r="4880" spans="8:8" x14ac:dyDescent="0.25">
      <c r="H4880" s="98"/>
    </row>
    <row r="4881" spans="8:8" x14ac:dyDescent="0.25">
      <c r="H4881" s="98"/>
    </row>
    <row r="4882" spans="8:8" x14ac:dyDescent="0.25">
      <c r="H4882" s="98"/>
    </row>
    <row r="4883" spans="8:8" x14ac:dyDescent="0.25">
      <c r="H4883" s="98"/>
    </row>
    <row r="4884" spans="8:8" x14ac:dyDescent="0.25">
      <c r="H4884" s="98"/>
    </row>
    <row r="4885" spans="8:8" x14ac:dyDescent="0.25">
      <c r="H4885" s="98"/>
    </row>
    <row r="4886" spans="8:8" x14ac:dyDescent="0.25">
      <c r="H4886" s="98"/>
    </row>
    <row r="4887" spans="8:8" x14ac:dyDescent="0.25">
      <c r="H4887" s="98"/>
    </row>
    <row r="4888" spans="8:8" x14ac:dyDescent="0.25">
      <c r="H4888" s="98"/>
    </row>
    <row r="4889" spans="8:8" x14ac:dyDescent="0.25">
      <c r="H4889" s="98"/>
    </row>
    <row r="4890" spans="8:8" x14ac:dyDescent="0.25">
      <c r="H4890" s="98"/>
    </row>
    <row r="4891" spans="8:8" x14ac:dyDescent="0.25">
      <c r="H4891" s="98"/>
    </row>
    <row r="4892" spans="8:8" x14ac:dyDescent="0.25">
      <c r="H4892" s="98"/>
    </row>
    <row r="4893" spans="8:8" x14ac:dyDescent="0.25">
      <c r="H4893" s="98"/>
    </row>
    <row r="4894" spans="8:8" x14ac:dyDescent="0.25">
      <c r="H4894" s="98"/>
    </row>
    <row r="4895" spans="8:8" x14ac:dyDescent="0.25">
      <c r="H4895" s="98"/>
    </row>
    <row r="4896" spans="8:8" x14ac:dyDescent="0.25">
      <c r="H4896" s="98"/>
    </row>
    <row r="4897" spans="8:8" x14ac:dyDescent="0.25">
      <c r="H4897" s="98"/>
    </row>
    <row r="4898" spans="8:8" x14ac:dyDescent="0.25">
      <c r="H4898" s="98"/>
    </row>
    <row r="4899" spans="8:8" x14ac:dyDescent="0.25">
      <c r="H4899" s="98"/>
    </row>
    <row r="4900" spans="8:8" x14ac:dyDescent="0.25">
      <c r="H4900" s="98"/>
    </row>
    <row r="4901" spans="8:8" x14ac:dyDescent="0.25">
      <c r="H4901" s="98"/>
    </row>
    <row r="4902" spans="8:8" x14ac:dyDescent="0.25">
      <c r="H4902" s="98"/>
    </row>
    <row r="4903" spans="8:8" x14ac:dyDescent="0.25">
      <c r="H4903" s="98"/>
    </row>
    <row r="4904" spans="8:8" x14ac:dyDescent="0.25">
      <c r="H4904" s="98"/>
    </row>
    <row r="4905" spans="8:8" x14ac:dyDescent="0.25">
      <c r="H4905" s="98"/>
    </row>
    <row r="4906" spans="8:8" x14ac:dyDescent="0.25">
      <c r="H4906" s="98"/>
    </row>
    <row r="4907" spans="8:8" x14ac:dyDescent="0.25">
      <c r="H4907" s="98"/>
    </row>
    <row r="4908" spans="8:8" x14ac:dyDescent="0.25">
      <c r="H4908" s="98"/>
    </row>
    <row r="4909" spans="8:8" x14ac:dyDescent="0.25">
      <c r="H4909" s="98"/>
    </row>
    <row r="4910" spans="8:8" x14ac:dyDescent="0.25">
      <c r="H4910" s="98"/>
    </row>
    <row r="4911" spans="8:8" x14ac:dyDescent="0.25">
      <c r="H4911" s="98"/>
    </row>
    <row r="4912" spans="8:8" x14ac:dyDescent="0.25">
      <c r="H4912" s="98"/>
    </row>
    <row r="4913" spans="8:8" x14ac:dyDescent="0.25">
      <c r="H4913" s="98"/>
    </row>
    <row r="4914" spans="8:8" x14ac:dyDescent="0.25">
      <c r="H4914" s="98"/>
    </row>
    <row r="4915" spans="8:8" x14ac:dyDescent="0.25">
      <c r="H4915" s="98"/>
    </row>
    <row r="4916" spans="8:8" x14ac:dyDescent="0.25">
      <c r="H4916" s="98"/>
    </row>
    <row r="4917" spans="8:8" x14ac:dyDescent="0.25">
      <c r="H4917" s="98"/>
    </row>
    <row r="4918" spans="8:8" x14ac:dyDescent="0.25">
      <c r="H4918" s="98"/>
    </row>
    <row r="4919" spans="8:8" x14ac:dyDescent="0.25">
      <c r="H4919" s="98"/>
    </row>
    <row r="4920" spans="8:8" x14ac:dyDescent="0.25">
      <c r="H4920" s="98"/>
    </row>
    <row r="4921" spans="8:8" x14ac:dyDescent="0.25">
      <c r="H4921" s="98"/>
    </row>
    <row r="4922" spans="8:8" x14ac:dyDescent="0.25">
      <c r="H4922" s="98"/>
    </row>
    <row r="4923" spans="8:8" x14ac:dyDescent="0.25">
      <c r="H4923" s="98"/>
    </row>
    <row r="4924" spans="8:8" x14ac:dyDescent="0.25">
      <c r="H4924" s="98"/>
    </row>
    <row r="4925" spans="8:8" x14ac:dyDescent="0.25">
      <c r="H4925" s="98"/>
    </row>
    <row r="4926" spans="8:8" x14ac:dyDescent="0.25">
      <c r="H4926" s="98"/>
    </row>
    <row r="4927" spans="8:8" x14ac:dyDescent="0.25">
      <c r="H4927" s="98"/>
    </row>
    <row r="4928" spans="8:8" x14ac:dyDescent="0.25">
      <c r="H4928" s="98"/>
    </row>
    <row r="4929" spans="8:8" x14ac:dyDescent="0.25">
      <c r="H4929" s="98"/>
    </row>
    <row r="4930" spans="8:8" x14ac:dyDescent="0.25">
      <c r="H4930" s="98"/>
    </row>
    <row r="4931" spans="8:8" x14ac:dyDescent="0.25">
      <c r="H4931" s="98"/>
    </row>
    <row r="4932" spans="8:8" x14ac:dyDescent="0.25">
      <c r="H4932" s="98"/>
    </row>
    <row r="4933" spans="8:8" x14ac:dyDescent="0.25">
      <c r="H4933" s="98"/>
    </row>
    <row r="4934" spans="8:8" x14ac:dyDescent="0.25">
      <c r="H4934" s="98"/>
    </row>
    <row r="4935" spans="8:8" x14ac:dyDescent="0.25">
      <c r="H4935" s="98"/>
    </row>
    <row r="4936" spans="8:8" x14ac:dyDescent="0.25">
      <c r="H4936" s="98"/>
    </row>
    <row r="4937" spans="8:8" x14ac:dyDescent="0.25">
      <c r="H4937" s="98"/>
    </row>
    <row r="4938" spans="8:8" x14ac:dyDescent="0.25">
      <c r="H4938" s="98"/>
    </row>
    <row r="4939" spans="8:8" x14ac:dyDescent="0.25">
      <c r="H4939" s="98"/>
    </row>
    <row r="4940" spans="8:8" x14ac:dyDescent="0.25">
      <c r="H4940" s="98"/>
    </row>
    <row r="4941" spans="8:8" x14ac:dyDescent="0.25">
      <c r="H4941" s="98"/>
    </row>
    <row r="4942" spans="8:8" x14ac:dyDescent="0.25">
      <c r="H4942" s="98"/>
    </row>
    <row r="4943" spans="8:8" x14ac:dyDescent="0.25">
      <c r="H4943" s="98"/>
    </row>
    <row r="4944" spans="8:8" x14ac:dyDescent="0.25">
      <c r="H4944" s="98"/>
    </row>
    <row r="4945" spans="8:8" x14ac:dyDescent="0.25">
      <c r="H4945" s="98"/>
    </row>
    <row r="4946" spans="8:8" x14ac:dyDescent="0.25">
      <c r="H4946" s="98"/>
    </row>
    <row r="4947" spans="8:8" x14ac:dyDescent="0.25">
      <c r="H4947" s="98"/>
    </row>
    <row r="4948" spans="8:8" x14ac:dyDescent="0.25">
      <c r="H4948" s="98"/>
    </row>
    <row r="4949" spans="8:8" x14ac:dyDescent="0.25">
      <c r="H4949" s="98"/>
    </row>
    <row r="4950" spans="8:8" x14ac:dyDescent="0.25">
      <c r="H4950" s="98"/>
    </row>
    <row r="4951" spans="8:8" x14ac:dyDescent="0.25">
      <c r="H4951" s="98"/>
    </row>
    <row r="4952" spans="8:8" x14ac:dyDescent="0.25">
      <c r="H4952" s="98"/>
    </row>
    <row r="4953" spans="8:8" x14ac:dyDescent="0.25">
      <c r="H4953" s="98"/>
    </row>
    <row r="4954" spans="8:8" x14ac:dyDescent="0.25">
      <c r="H4954" s="98"/>
    </row>
    <row r="4955" spans="8:8" x14ac:dyDescent="0.25">
      <c r="H4955" s="98"/>
    </row>
    <row r="4956" spans="8:8" x14ac:dyDescent="0.25">
      <c r="H4956" s="98"/>
    </row>
    <row r="4957" spans="8:8" x14ac:dyDescent="0.25">
      <c r="H4957" s="98"/>
    </row>
    <row r="4958" spans="8:8" x14ac:dyDescent="0.25">
      <c r="H4958" s="98"/>
    </row>
    <row r="4959" spans="8:8" x14ac:dyDescent="0.25">
      <c r="H4959" s="98"/>
    </row>
    <row r="4960" spans="8:8" x14ac:dyDescent="0.25">
      <c r="H4960" s="98"/>
    </row>
    <row r="4961" spans="8:8" x14ac:dyDescent="0.25">
      <c r="H4961" s="98"/>
    </row>
    <row r="4962" spans="8:8" x14ac:dyDescent="0.25">
      <c r="H4962" s="98"/>
    </row>
    <row r="4963" spans="8:8" x14ac:dyDescent="0.25">
      <c r="H4963" s="98"/>
    </row>
    <row r="4964" spans="8:8" x14ac:dyDescent="0.25">
      <c r="H4964" s="98"/>
    </row>
    <row r="4965" spans="8:8" x14ac:dyDescent="0.25">
      <c r="H4965" s="98"/>
    </row>
    <row r="4966" spans="8:8" x14ac:dyDescent="0.25">
      <c r="H4966" s="98"/>
    </row>
    <row r="4967" spans="8:8" x14ac:dyDescent="0.25">
      <c r="H4967" s="98"/>
    </row>
    <row r="4968" spans="8:8" x14ac:dyDescent="0.25">
      <c r="H4968" s="98"/>
    </row>
    <row r="4969" spans="8:8" x14ac:dyDescent="0.25">
      <c r="H4969" s="98"/>
    </row>
    <row r="4970" spans="8:8" x14ac:dyDescent="0.25">
      <c r="H4970" s="98"/>
    </row>
    <row r="4971" spans="8:8" x14ac:dyDescent="0.25">
      <c r="H4971" s="98"/>
    </row>
    <row r="4972" spans="8:8" x14ac:dyDescent="0.25">
      <c r="H4972" s="98"/>
    </row>
    <row r="4973" spans="8:8" x14ac:dyDescent="0.25">
      <c r="H4973" s="98"/>
    </row>
    <row r="4974" spans="8:8" x14ac:dyDescent="0.25">
      <c r="H4974" s="98"/>
    </row>
    <row r="4975" spans="8:8" x14ac:dyDescent="0.25">
      <c r="H4975" s="98"/>
    </row>
    <row r="4976" spans="8:8" x14ac:dyDescent="0.25">
      <c r="H4976" s="98"/>
    </row>
    <row r="4977" spans="8:8" x14ac:dyDescent="0.25">
      <c r="H4977" s="98"/>
    </row>
    <row r="4978" spans="8:8" x14ac:dyDescent="0.25">
      <c r="H4978" s="98"/>
    </row>
    <row r="4979" spans="8:8" x14ac:dyDescent="0.25">
      <c r="H4979" s="98"/>
    </row>
    <row r="4980" spans="8:8" x14ac:dyDescent="0.25">
      <c r="H4980" s="98"/>
    </row>
    <row r="4981" spans="8:8" x14ac:dyDescent="0.25">
      <c r="H4981" s="98"/>
    </row>
    <row r="4982" spans="8:8" x14ac:dyDescent="0.25">
      <c r="H4982" s="98"/>
    </row>
    <row r="4983" spans="8:8" x14ac:dyDescent="0.25">
      <c r="H4983" s="98"/>
    </row>
    <row r="4984" spans="8:8" x14ac:dyDescent="0.25">
      <c r="H4984" s="98"/>
    </row>
    <row r="4985" spans="8:8" x14ac:dyDescent="0.25">
      <c r="H4985" s="98"/>
    </row>
    <row r="4986" spans="8:8" x14ac:dyDescent="0.25">
      <c r="H4986" s="98"/>
    </row>
    <row r="4987" spans="8:8" x14ac:dyDescent="0.25">
      <c r="H4987" s="98"/>
    </row>
    <row r="4988" spans="8:8" x14ac:dyDescent="0.25">
      <c r="H4988" s="98"/>
    </row>
    <row r="4989" spans="8:8" x14ac:dyDescent="0.25">
      <c r="H4989" s="98"/>
    </row>
    <row r="4990" spans="8:8" x14ac:dyDescent="0.25">
      <c r="H4990" s="98"/>
    </row>
    <row r="4991" spans="8:8" x14ac:dyDescent="0.25">
      <c r="H4991" s="98"/>
    </row>
    <row r="4992" spans="8:8" x14ac:dyDescent="0.25">
      <c r="H4992" s="98"/>
    </row>
    <row r="4993" spans="8:8" x14ac:dyDescent="0.25">
      <c r="H4993" s="98"/>
    </row>
    <row r="4994" spans="8:8" x14ac:dyDescent="0.25">
      <c r="H4994" s="98"/>
    </row>
    <row r="4995" spans="8:8" x14ac:dyDescent="0.25">
      <c r="H4995" s="98"/>
    </row>
    <row r="4996" spans="8:8" x14ac:dyDescent="0.25">
      <c r="H4996" s="98"/>
    </row>
    <row r="4997" spans="8:8" x14ac:dyDescent="0.25">
      <c r="H4997" s="98"/>
    </row>
    <row r="4998" spans="8:8" x14ac:dyDescent="0.25">
      <c r="H4998" s="98"/>
    </row>
    <row r="4999" spans="8:8" x14ac:dyDescent="0.25">
      <c r="H4999" s="98"/>
    </row>
    <row r="5000" spans="8:8" x14ac:dyDescent="0.25">
      <c r="H5000" s="98"/>
    </row>
    <row r="5001" spans="8:8" x14ac:dyDescent="0.25">
      <c r="H5001" s="98"/>
    </row>
    <row r="5002" spans="8:8" x14ac:dyDescent="0.25">
      <c r="H5002" s="98"/>
    </row>
    <row r="5003" spans="8:8" x14ac:dyDescent="0.25">
      <c r="H5003" s="98"/>
    </row>
    <row r="5004" spans="8:8" x14ac:dyDescent="0.25">
      <c r="H5004" s="98"/>
    </row>
    <row r="5005" spans="8:8" x14ac:dyDescent="0.25">
      <c r="H5005" s="98"/>
    </row>
    <row r="5006" spans="8:8" x14ac:dyDescent="0.25">
      <c r="H5006" s="98"/>
    </row>
    <row r="5007" spans="8:8" x14ac:dyDescent="0.25">
      <c r="H5007" s="98"/>
    </row>
    <row r="5008" spans="8:8" x14ac:dyDescent="0.25">
      <c r="H5008" s="98"/>
    </row>
    <row r="5009" spans="8:8" x14ac:dyDescent="0.25">
      <c r="H5009" s="98"/>
    </row>
    <row r="5010" spans="8:8" x14ac:dyDescent="0.25">
      <c r="H5010" s="98"/>
    </row>
    <row r="5011" spans="8:8" x14ac:dyDescent="0.25">
      <c r="H5011" s="98"/>
    </row>
    <row r="5012" spans="8:8" x14ac:dyDescent="0.25">
      <c r="H5012" s="98"/>
    </row>
    <row r="5013" spans="8:8" x14ac:dyDescent="0.25">
      <c r="H5013" s="98"/>
    </row>
    <row r="5014" spans="8:8" x14ac:dyDescent="0.25">
      <c r="H5014" s="98"/>
    </row>
    <row r="5015" spans="8:8" x14ac:dyDescent="0.25">
      <c r="H5015" s="98"/>
    </row>
    <row r="5016" spans="8:8" x14ac:dyDescent="0.25">
      <c r="H5016" s="98"/>
    </row>
    <row r="5017" spans="8:8" x14ac:dyDescent="0.25">
      <c r="H5017" s="98"/>
    </row>
    <row r="5018" spans="8:8" x14ac:dyDescent="0.25">
      <c r="H5018" s="98"/>
    </row>
    <row r="5019" spans="8:8" x14ac:dyDescent="0.25">
      <c r="H5019" s="98"/>
    </row>
    <row r="5020" spans="8:8" x14ac:dyDescent="0.25">
      <c r="H5020" s="98"/>
    </row>
    <row r="5021" spans="8:8" x14ac:dyDescent="0.25">
      <c r="H5021" s="98"/>
    </row>
    <row r="5022" spans="8:8" x14ac:dyDescent="0.25">
      <c r="H5022" s="98"/>
    </row>
    <row r="5023" spans="8:8" x14ac:dyDescent="0.25">
      <c r="H5023" s="98"/>
    </row>
    <row r="5024" spans="8:8" x14ac:dyDescent="0.25">
      <c r="H5024" s="98"/>
    </row>
    <row r="5025" spans="8:8" x14ac:dyDescent="0.25">
      <c r="H5025" s="98"/>
    </row>
    <row r="5026" spans="8:8" x14ac:dyDescent="0.25">
      <c r="H5026" s="98"/>
    </row>
    <row r="5027" spans="8:8" x14ac:dyDescent="0.25">
      <c r="H5027" s="98"/>
    </row>
    <row r="5028" spans="8:8" x14ac:dyDescent="0.25">
      <c r="H5028" s="98"/>
    </row>
    <row r="5029" spans="8:8" x14ac:dyDescent="0.25">
      <c r="H5029" s="98"/>
    </row>
    <row r="5030" spans="8:8" x14ac:dyDescent="0.25">
      <c r="H5030" s="98"/>
    </row>
    <row r="5031" spans="8:8" x14ac:dyDescent="0.25">
      <c r="H5031" s="98"/>
    </row>
    <row r="5032" spans="8:8" x14ac:dyDescent="0.25">
      <c r="H5032" s="98"/>
    </row>
    <row r="5033" spans="8:8" x14ac:dyDescent="0.25">
      <c r="H5033" s="98"/>
    </row>
    <row r="5034" spans="8:8" x14ac:dyDescent="0.25">
      <c r="H5034" s="98"/>
    </row>
    <row r="5035" spans="8:8" x14ac:dyDescent="0.25">
      <c r="H5035" s="98"/>
    </row>
    <row r="5036" spans="8:8" x14ac:dyDescent="0.25">
      <c r="H5036" s="98"/>
    </row>
    <row r="5037" spans="8:8" x14ac:dyDescent="0.25">
      <c r="H5037" s="98"/>
    </row>
    <row r="5038" spans="8:8" x14ac:dyDescent="0.25">
      <c r="H5038" s="98"/>
    </row>
    <row r="5039" spans="8:8" x14ac:dyDescent="0.25">
      <c r="H5039" s="98"/>
    </row>
    <row r="5040" spans="8:8" x14ac:dyDescent="0.25">
      <c r="H5040" s="98"/>
    </row>
    <row r="5041" spans="8:8" x14ac:dyDescent="0.25">
      <c r="H5041" s="98"/>
    </row>
    <row r="5042" spans="8:8" x14ac:dyDescent="0.25">
      <c r="H5042" s="98"/>
    </row>
    <row r="5043" spans="8:8" x14ac:dyDescent="0.25">
      <c r="H5043" s="98"/>
    </row>
    <row r="5044" spans="8:8" x14ac:dyDescent="0.25">
      <c r="H5044" s="98"/>
    </row>
    <row r="5045" spans="8:8" x14ac:dyDescent="0.25">
      <c r="H5045" s="98"/>
    </row>
    <row r="5046" spans="8:8" x14ac:dyDescent="0.25">
      <c r="H5046" s="98"/>
    </row>
    <row r="5047" spans="8:8" x14ac:dyDescent="0.25">
      <c r="H5047" s="98"/>
    </row>
    <row r="5048" spans="8:8" x14ac:dyDescent="0.25">
      <c r="H5048" s="98"/>
    </row>
    <row r="5049" spans="8:8" x14ac:dyDescent="0.25">
      <c r="H5049" s="98"/>
    </row>
    <row r="5050" spans="8:8" x14ac:dyDescent="0.25">
      <c r="H5050" s="98"/>
    </row>
    <row r="5051" spans="8:8" x14ac:dyDescent="0.25">
      <c r="H5051" s="98"/>
    </row>
    <row r="5052" spans="8:8" x14ac:dyDescent="0.25">
      <c r="H5052" s="98"/>
    </row>
    <row r="5053" spans="8:8" x14ac:dyDescent="0.25">
      <c r="H5053" s="98"/>
    </row>
    <row r="5054" spans="8:8" x14ac:dyDescent="0.25">
      <c r="H5054" s="98"/>
    </row>
    <row r="5055" spans="8:8" x14ac:dyDescent="0.25">
      <c r="H5055" s="98"/>
    </row>
    <row r="5056" spans="8:8" x14ac:dyDescent="0.25">
      <c r="H5056" s="98"/>
    </row>
    <row r="5057" spans="8:8" x14ac:dyDescent="0.25">
      <c r="H5057" s="98"/>
    </row>
    <row r="5058" spans="8:8" x14ac:dyDescent="0.25">
      <c r="H5058" s="98"/>
    </row>
    <row r="5059" spans="8:8" x14ac:dyDescent="0.25">
      <c r="H5059" s="98"/>
    </row>
    <row r="5060" spans="8:8" x14ac:dyDescent="0.25">
      <c r="H5060" s="98"/>
    </row>
    <row r="5061" spans="8:8" x14ac:dyDescent="0.25">
      <c r="H5061" s="98"/>
    </row>
    <row r="5062" spans="8:8" x14ac:dyDescent="0.25">
      <c r="H5062" s="98"/>
    </row>
    <row r="5063" spans="8:8" x14ac:dyDescent="0.25">
      <c r="H5063" s="98"/>
    </row>
    <row r="5064" spans="8:8" x14ac:dyDescent="0.25">
      <c r="H5064" s="98"/>
    </row>
    <row r="5065" spans="8:8" x14ac:dyDescent="0.25">
      <c r="H5065" s="98"/>
    </row>
    <row r="5066" spans="8:8" x14ac:dyDescent="0.25">
      <c r="H5066" s="98"/>
    </row>
    <row r="5067" spans="8:8" x14ac:dyDescent="0.25">
      <c r="H5067" s="98"/>
    </row>
    <row r="5068" spans="8:8" x14ac:dyDescent="0.25">
      <c r="H5068" s="98"/>
    </row>
    <row r="5069" spans="8:8" x14ac:dyDescent="0.25">
      <c r="H5069" s="98"/>
    </row>
    <row r="5070" spans="8:8" x14ac:dyDescent="0.25">
      <c r="H5070" s="98"/>
    </row>
    <row r="5071" spans="8:8" x14ac:dyDescent="0.25">
      <c r="H5071" s="98"/>
    </row>
    <row r="5072" spans="8:8" x14ac:dyDescent="0.25">
      <c r="H5072" s="98"/>
    </row>
    <row r="5073" spans="8:8" x14ac:dyDescent="0.25">
      <c r="H5073" s="98"/>
    </row>
    <row r="5074" spans="8:8" x14ac:dyDescent="0.25">
      <c r="H5074" s="98"/>
    </row>
    <row r="5075" spans="8:8" x14ac:dyDescent="0.25">
      <c r="H5075" s="98"/>
    </row>
    <row r="5076" spans="8:8" x14ac:dyDescent="0.25">
      <c r="H5076" s="98"/>
    </row>
    <row r="5077" spans="8:8" x14ac:dyDescent="0.25">
      <c r="H5077" s="98"/>
    </row>
    <row r="5078" spans="8:8" x14ac:dyDescent="0.25">
      <c r="H5078" s="98"/>
    </row>
    <row r="5079" spans="8:8" x14ac:dyDescent="0.25">
      <c r="H5079" s="98"/>
    </row>
    <row r="5080" spans="8:8" x14ac:dyDescent="0.25">
      <c r="H5080" s="98"/>
    </row>
    <row r="5081" spans="8:8" x14ac:dyDescent="0.25">
      <c r="H5081" s="98"/>
    </row>
    <row r="5082" spans="8:8" x14ac:dyDescent="0.25">
      <c r="H5082" s="98"/>
    </row>
    <row r="5083" spans="8:8" x14ac:dyDescent="0.25">
      <c r="H5083" s="98"/>
    </row>
    <row r="5084" spans="8:8" x14ac:dyDescent="0.25">
      <c r="H5084" s="98"/>
    </row>
    <row r="5085" spans="8:8" x14ac:dyDescent="0.25">
      <c r="H5085" s="98"/>
    </row>
    <row r="5086" spans="8:8" x14ac:dyDescent="0.25">
      <c r="H5086" s="98"/>
    </row>
    <row r="5087" spans="8:8" x14ac:dyDescent="0.25">
      <c r="H5087" s="98"/>
    </row>
    <row r="5088" spans="8:8" x14ac:dyDescent="0.25">
      <c r="H5088" s="98"/>
    </row>
    <row r="5089" spans="8:8" x14ac:dyDescent="0.25">
      <c r="H5089" s="98"/>
    </row>
    <row r="5090" spans="8:8" x14ac:dyDescent="0.25">
      <c r="H5090" s="98"/>
    </row>
    <row r="5091" spans="8:8" x14ac:dyDescent="0.25">
      <c r="H5091" s="98"/>
    </row>
    <row r="5092" spans="8:8" x14ac:dyDescent="0.25">
      <c r="H5092" s="98"/>
    </row>
    <row r="5093" spans="8:8" x14ac:dyDescent="0.25">
      <c r="H5093" s="98"/>
    </row>
    <row r="5094" spans="8:8" x14ac:dyDescent="0.25">
      <c r="H5094" s="98"/>
    </row>
    <row r="5095" spans="8:8" x14ac:dyDescent="0.25">
      <c r="H5095" s="98"/>
    </row>
    <row r="5096" spans="8:8" x14ac:dyDescent="0.25">
      <c r="H5096" s="98"/>
    </row>
    <row r="5097" spans="8:8" x14ac:dyDescent="0.25">
      <c r="H5097" s="98"/>
    </row>
    <row r="5098" spans="8:8" x14ac:dyDescent="0.25">
      <c r="H5098" s="98"/>
    </row>
    <row r="5099" spans="8:8" x14ac:dyDescent="0.25">
      <c r="H5099" s="98"/>
    </row>
    <row r="5100" spans="8:8" x14ac:dyDescent="0.25">
      <c r="H5100" s="98"/>
    </row>
    <row r="5101" spans="8:8" x14ac:dyDescent="0.25">
      <c r="H5101" s="98"/>
    </row>
    <row r="5102" spans="8:8" x14ac:dyDescent="0.25">
      <c r="H5102" s="98"/>
    </row>
    <row r="5103" spans="8:8" x14ac:dyDescent="0.25">
      <c r="H5103" s="98"/>
    </row>
    <row r="5104" spans="8:8" x14ac:dyDescent="0.25">
      <c r="H5104" s="98"/>
    </row>
    <row r="5105" spans="8:8" x14ac:dyDescent="0.25">
      <c r="H5105" s="98"/>
    </row>
    <row r="5106" spans="8:8" x14ac:dyDescent="0.25">
      <c r="H5106" s="98"/>
    </row>
    <row r="5107" spans="8:8" x14ac:dyDescent="0.25">
      <c r="H5107" s="98"/>
    </row>
    <row r="5108" spans="8:8" x14ac:dyDescent="0.25">
      <c r="H5108" s="98"/>
    </row>
    <row r="5109" spans="8:8" x14ac:dyDescent="0.25">
      <c r="H5109" s="98"/>
    </row>
    <row r="5110" spans="8:8" x14ac:dyDescent="0.25">
      <c r="H5110" s="98"/>
    </row>
    <row r="5111" spans="8:8" x14ac:dyDescent="0.25">
      <c r="H5111" s="98"/>
    </row>
    <row r="5112" spans="8:8" x14ac:dyDescent="0.25">
      <c r="H5112" s="98"/>
    </row>
    <row r="5113" spans="8:8" x14ac:dyDescent="0.25">
      <c r="H5113" s="98"/>
    </row>
    <row r="5114" spans="8:8" x14ac:dyDescent="0.25">
      <c r="H5114" s="98"/>
    </row>
    <row r="5115" spans="8:8" x14ac:dyDescent="0.25">
      <c r="H5115" s="98"/>
    </row>
    <row r="5116" spans="8:8" x14ac:dyDescent="0.25">
      <c r="H5116" s="98"/>
    </row>
    <row r="5117" spans="8:8" x14ac:dyDescent="0.25">
      <c r="H5117" s="98"/>
    </row>
    <row r="5118" spans="8:8" x14ac:dyDescent="0.25">
      <c r="H5118" s="98"/>
    </row>
    <row r="5119" spans="8:8" x14ac:dyDescent="0.25">
      <c r="H5119" s="98"/>
    </row>
    <row r="5120" spans="8:8" x14ac:dyDescent="0.25">
      <c r="H5120" s="98"/>
    </row>
    <row r="5121" spans="8:8" x14ac:dyDescent="0.25">
      <c r="H5121" s="98"/>
    </row>
    <row r="5122" spans="8:8" x14ac:dyDescent="0.25">
      <c r="H5122" s="98"/>
    </row>
    <row r="5123" spans="8:8" x14ac:dyDescent="0.25">
      <c r="H5123" s="98"/>
    </row>
    <row r="5124" spans="8:8" x14ac:dyDescent="0.25">
      <c r="H5124" s="98"/>
    </row>
    <row r="5125" spans="8:8" x14ac:dyDescent="0.25">
      <c r="H5125" s="98"/>
    </row>
    <row r="5126" spans="8:8" x14ac:dyDescent="0.25">
      <c r="H5126" s="98"/>
    </row>
    <row r="5127" spans="8:8" x14ac:dyDescent="0.25">
      <c r="H5127" s="98"/>
    </row>
    <row r="5128" spans="8:8" x14ac:dyDescent="0.25">
      <c r="H5128" s="98"/>
    </row>
    <row r="5129" spans="8:8" x14ac:dyDescent="0.25">
      <c r="H5129" s="98"/>
    </row>
    <row r="5130" spans="8:8" x14ac:dyDescent="0.25">
      <c r="H5130" s="98"/>
    </row>
    <row r="5131" spans="8:8" x14ac:dyDescent="0.25">
      <c r="H5131" s="98"/>
    </row>
    <row r="5132" spans="8:8" x14ac:dyDescent="0.25">
      <c r="H5132" s="98"/>
    </row>
    <row r="5133" spans="8:8" x14ac:dyDescent="0.25">
      <c r="H5133" s="98"/>
    </row>
    <row r="5134" spans="8:8" x14ac:dyDescent="0.25">
      <c r="H5134" s="98"/>
    </row>
    <row r="5135" spans="8:8" x14ac:dyDescent="0.25">
      <c r="H5135" s="98"/>
    </row>
    <row r="5136" spans="8:8" x14ac:dyDescent="0.25">
      <c r="H5136" s="98"/>
    </row>
    <row r="5137" spans="8:8" x14ac:dyDescent="0.25">
      <c r="H5137" s="98"/>
    </row>
    <row r="5138" spans="8:8" x14ac:dyDescent="0.25">
      <c r="H5138" s="98"/>
    </row>
    <row r="5139" spans="8:8" x14ac:dyDescent="0.25">
      <c r="H5139" s="98"/>
    </row>
    <row r="5140" spans="8:8" x14ac:dyDescent="0.25">
      <c r="H5140" s="98"/>
    </row>
    <row r="5141" spans="8:8" x14ac:dyDescent="0.25">
      <c r="H5141" s="98"/>
    </row>
    <row r="5142" spans="8:8" x14ac:dyDescent="0.25">
      <c r="H5142" s="98"/>
    </row>
    <row r="5143" spans="8:8" x14ac:dyDescent="0.25">
      <c r="H5143" s="98"/>
    </row>
    <row r="5144" spans="8:8" x14ac:dyDescent="0.25">
      <c r="H5144" s="98"/>
    </row>
    <row r="5145" spans="8:8" x14ac:dyDescent="0.25">
      <c r="H5145" s="98"/>
    </row>
    <row r="5146" spans="8:8" x14ac:dyDescent="0.25">
      <c r="H5146" s="98"/>
    </row>
    <row r="5147" spans="8:8" x14ac:dyDescent="0.25">
      <c r="H5147" s="98"/>
    </row>
    <row r="5148" spans="8:8" x14ac:dyDescent="0.25">
      <c r="H5148" s="98"/>
    </row>
    <row r="5149" spans="8:8" x14ac:dyDescent="0.25">
      <c r="H5149" s="98"/>
    </row>
    <row r="5150" spans="8:8" x14ac:dyDescent="0.25">
      <c r="H5150" s="98"/>
    </row>
    <row r="5151" spans="8:8" x14ac:dyDescent="0.25">
      <c r="H5151" s="98"/>
    </row>
    <row r="5152" spans="8:8" x14ac:dyDescent="0.25">
      <c r="H5152" s="98"/>
    </row>
    <row r="5153" spans="8:8" x14ac:dyDescent="0.25">
      <c r="H5153" s="98"/>
    </row>
    <row r="5154" spans="8:8" x14ac:dyDescent="0.25">
      <c r="H5154" s="98"/>
    </row>
    <row r="5155" spans="8:8" x14ac:dyDescent="0.25">
      <c r="H5155" s="98"/>
    </row>
    <row r="5156" spans="8:8" x14ac:dyDescent="0.25">
      <c r="H5156" s="98"/>
    </row>
    <row r="5157" spans="8:8" x14ac:dyDescent="0.25">
      <c r="H5157" s="98"/>
    </row>
    <row r="5158" spans="8:8" x14ac:dyDescent="0.25">
      <c r="H5158" s="98"/>
    </row>
    <row r="5159" spans="8:8" x14ac:dyDescent="0.25">
      <c r="H5159" s="98"/>
    </row>
    <row r="5160" spans="8:8" x14ac:dyDescent="0.25">
      <c r="H5160" s="98"/>
    </row>
    <row r="5161" spans="8:8" x14ac:dyDescent="0.25">
      <c r="H5161" s="98"/>
    </row>
    <row r="5162" spans="8:8" x14ac:dyDescent="0.25">
      <c r="H5162" s="98"/>
    </row>
    <row r="5163" spans="8:8" x14ac:dyDescent="0.25">
      <c r="H5163" s="98"/>
    </row>
    <row r="5164" spans="8:8" x14ac:dyDescent="0.25">
      <c r="H5164" s="98"/>
    </row>
    <row r="5165" spans="8:8" x14ac:dyDescent="0.25">
      <c r="H5165" s="98"/>
    </row>
    <row r="5166" spans="8:8" x14ac:dyDescent="0.25">
      <c r="H5166" s="98"/>
    </row>
    <row r="5167" spans="8:8" x14ac:dyDescent="0.25">
      <c r="H5167" s="98"/>
    </row>
    <row r="5168" spans="8:8" x14ac:dyDescent="0.25">
      <c r="H5168" s="98"/>
    </row>
    <row r="5169" spans="8:8" x14ac:dyDescent="0.25">
      <c r="H5169" s="98"/>
    </row>
    <row r="5170" spans="8:8" x14ac:dyDescent="0.25">
      <c r="H5170" s="98"/>
    </row>
    <row r="5171" spans="8:8" x14ac:dyDescent="0.25">
      <c r="H5171" s="98"/>
    </row>
    <row r="5172" spans="8:8" x14ac:dyDescent="0.25">
      <c r="H5172" s="98"/>
    </row>
    <row r="5173" spans="8:8" x14ac:dyDescent="0.25">
      <c r="H5173" s="98"/>
    </row>
    <row r="5174" spans="8:8" x14ac:dyDescent="0.25">
      <c r="H5174" s="98"/>
    </row>
    <row r="5175" spans="8:8" x14ac:dyDescent="0.25">
      <c r="H5175" s="98"/>
    </row>
    <row r="5176" spans="8:8" x14ac:dyDescent="0.25">
      <c r="H5176" s="98"/>
    </row>
    <row r="5177" spans="8:8" x14ac:dyDescent="0.25">
      <c r="H5177" s="98"/>
    </row>
    <row r="5178" spans="8:8" x14ac:dyDescent="0.25">
      <c r="H5178" s="98"/>
    </row>
    <row r="5179" spans="8:8" x14ac:dyDescent="0.25">
      <c r="H5179" s="98"/>
    </row>
    <row r="5180" spans="8:8" x14ac:dyDescent="0.25">
      <c r="H5180" s="98"/>
    </row>
    <row r="5181" spans="8:8" x14ac:dyDescent="0.25">
      <c r="H5181" s="98"/>
    </row>
    <row r="5182" spans="8:8" x14ac:dyDescent="0.25">
      <c r="H5182" s="98"/>
    </row>
    <row r="5183" spans="8:8" x14ac:dyDescent="0.25">
      <c r="H5183" s="98"/>
    </row>
    <row r="5184" spans="8:8" x14ac:dyDescent="0.25">
      <c r="H5184" s="98"/>
    </row>
    <row r="5185" spans="8:8" x14ac:dyDescent="0.25">
      <c r="H5185" s="98"/>
    </row>
    <row r="5186" spans="8:8" x14ac:dyDescent="0.25">
      <c r="H5186" s="98"/>
    </row>
    <row r="5187" spans="8:8" x14ac:dyDescent="0.25">
      <c r="H5187" s="98"/>
    </row>
    <row r="5188" spans="8:8" x14ac:dyDescent="0.25">
      <c r="H5188" s="98"/>
    </row>
    <row r="5189" spans="8:8" x14ac:dyDescent="0.25">
      <c r="H5189" s="98"/>
    </row>
    <row r="5190" spans="8:8" x14ac:dyDescent="0.25">
      <c r="H5190" s="98"/>
    </row>
    <row r="5191" spans="8:8" x14ac:dyDescent="0.25">
      <c r="H5191" s="98"/>
    </row>
    <row r="5192" spans="8:8" x14ac:dyDescent="0.25">
      <c r="H5192" s="98"/>
    </row>
    <row r="5193" spans="8:8" x14ac:dyDescent="0.25">
      <c r="H5193" s="98"/>
    </row>
    <row r="5194" spans="8:8" x14ac:dyDescent="0.25">
      <c r="H5194" s="98"/>
    </row>
    <row r="5195" spans="8:8" x14ac:dyDescent="0.25">
      <c r="H5195" s="98"/>
    </row>
    <row r="5196" spans="8:8" x14ac:dyDescent="0.25">
      <c r="H5196" s="98"/>
    </row>
    <row r="5197" spans="8:8" x14ac:dyDescent="0.25">
      <c r="H5197" s="98"/>
    </row>
    <row r="5198" spans="8:8" x14ac:dyDescent="0.25">
      <c r="H5198" s="98"/>
    </row>
    <row r="5199" spans="8:8" x14ac:dyDescent="0.25">
      <c r="H5199" s="98"/>
    </row>
    <row r="5200" spans="8:8" x14ac:dyDescent="0.25">
      <c r="H5200" s="98"/>
    </row>
    <row r="5201" spans="8:8" x14ac:dyDescent="0.25">
      <c r="H5201" s="98"/>
    </row>
    <row r="5202" spans="8:8" x14ac:dyDescent="0.25">
      <c r="H5202" s="98"/>
    </row>
    <row r="5203" spans="8:8" x14ac:dyDescent="0.25">
      <c r="H5203" s="98"/>
    </row>
    <row r="5204" spans="8:8" x14ac:dyDescent="0.25">
      <c r="H5204" s="98"/>
    </row>
    <row r="5205" spans="8:8" x14ac:dyDescent="0.25">
      <c r="H5205" s="98"/>
    </row>
    <row r="5206" spans="8:8" x14ac:dyDescent="0.25">
      <c r="H5206" s="98"/>
    </row>
    <row r="5207" spans="8:8" x14ac:dyDescent="0.25">
      <c r="H5207" s="98"/>
    </row>
    <row r="5208" spans="8:8" x14ac:dyDescent="0.25">
      <c r="H5208" s="98"/>
    </row>
    <row r="5209" spans="8:8" x14ac:dyDescent="0.25">
      <c r="H5209" s="98"/>
    </row>
    <row r="5210" spans="8:8" x14ac:dyDescent="0.25">
      <c r="H5210" s="98"/>
    </row>
    <row r="5211" spans="8:8" x14ac:dyDescent="0.25">
      <c r="H5211" s="98"/>
    </row>
    <row r="5212" spans="8:8" x14ac:dyDescent="0.25">
      <c r="H5212" s="98"/>
    </row>
    <row r="5213" spans="8:8" x14ac:dyDescent="0.25">
      <c r="H5213" s="98"/>
    </row>
    <row r="5214" spans="8:8" x14ac:dyDescent="0.25">
      <c r="H5214" s="98"/>
    </row>
    <row r="5215" spans="8:8" x14ac:dyDescent="0.25">
      <c r="H5215" s="98"/>
    </row>
    <row r="5216" spans="8:8" x14ac:dyDescent="0.25">
      <c r="H5216" s="98"/>
    </row>
    <row r="5217" spans="8:8" x14ac:dyDescent="0.25">
      <c r="H5217" s="98"/>
    </row>
    <row r="5218" spans="8:8" x14ac:dyDescent="0.25">
      <c r="H5218" s="98"/>
    </row>
    <row r="5219" spans="8:8" x14ac:dyDescent="0.25">
      <c r="H5219" s="98"/>
    </row>
    <row r="5220" spans="8:8" x14ac:dyDescent="0.25">
      <c r="H5220" s="98"/>
    </row>
    <row r="5221" spans="8:8" x14ac:dyDescent="0.25">
      <c r="H5221" s="98"/>
    </row>
    <row r="5222" spans="8:8" x14ac:dyDescent="0.25">
      <c r="H5222" s="98"/>
    </row>
    <row r="5223" spans="8:8" x14ac:dyDescent="0.25">
      <c r="H5223" s="98"/>
    </row>
    <row r="5224" spans="8:8" x14ac:dyDescent="0.25">
      <c r="H5224" s="98"/>
    </row>
    <row r="5225" spans="8:8" x14ac:dyDescent="0.25">
      <c r="H5225" s="98"/>
    </row>
    <row r="5226" spans="8:8" x14ac:dyDescent="0.25">
      <c r="H5226" s="98"/>
    </row>
    <row r="5227" spans="8:8" x14ac:dyDescent="0.25">
      <c r="H5227" s="98"/>
    </row>
    <row r="5228" spans="8:8" x14ac:dyDescent="0.25">
      <c r="H5228" s="98"/>
    </row>
    <row r="5229" spans="8:8" x14ac:dyDescent="0.25">
      <c r="H5229" s="98"/>
    </row>
    <row r="5230" spans="8:8" x14ac:dyDescent="0.25">
      <c r="H5230" s="98"/>
    </row>
    <row r="5231" spans="8:8" x14ac:dyDescent="0.25">
      <c r="H5231" s="98"/>
    </row>
    <row r="5232" spans="8:8" x14ac:dyDescent="0.25">
      <c r="H5232" s="98"/>
    </row>
    <row r="5233" spans="8:8" x14ac:dyDescent="0.25">
      <c r="H5233" s="98"/>
    </row>
    <row r="5234" spans="8:8" x14ac:dyDescent="0.25">
      <c r="H5234" s="98"/>
    </row>
    <row r="5235" spans="8:8" x14ac:dyDescent="0.25">
      <c r="H5235" s="98"/>
    </row>
    <row r="5236" spans="8:8" x14ac:dyDescent="0.25">
      <c r="H5236" s="98"/>
    </row>
    <row r="5237" spans="8:8" x14ac:dyDescent="0.25">
      <c r="H5237" s="98"/>
    </row>
    <row r="5238" spans="8:8" x14ac:dyDescent="0.25">
      <c r="H5238" s="98"/>
    </row>
    <row r="5239" spans="8:8" x14ac:dyDescent="0.25">
      <c r="H5239" s="98"/>
    </row>
    <row r="5240" spans="8:8" x14ac:dyDescent="0.25">
      <c r="H5240" s="98"/>
    </row>
    <row r="5241" spans="8:8" x14ac:dyDescent="0.25">
      <c r="H5241" s="98"/>
    </row>
    <row r="5242" spans="8:8" x14ac:dyDescent="0.25">
      <c r="H5242" s="98"/>
    </row>
    <row r="5243" spans="8:8" x14ac:dyDescent="0.25">
      <c r="H5243" s="98"/>
    </row>
    <row r="5244" spans="8:8" x14ac:dyDescent="0.25">
      <c r="H5244" s="98"/>
    </row>
    <row r="5245" spans="8:8" x14ac:dyDescent="0.25">
      <c r="H5245" s="98"/>
    </row>
    <row r="5246" spans="8:8" x14ac:dyDescent="0.25">
      <c r="H5246" s="98"/>
    </row>
    <row r="5247" spans="8:8" x14ac:dyDescent="0.25">
      <c r="H5247" s="98"/>
    </row>
    <row r="5248" spans="8:8" x14ac:dyDescent="0.25">
      <c r="H5248" s="98"/>
    </row>
    <row r="5249" spans="8:8" x14ac:dyDescent="0.25">
      <c r="H5249" s="98"/>
    </row>
    <row r="5250" spans="8:8" x14ac:dyDescent="0.25">
      <c r="H5250" s="98"/>
    </row>
    <row r="5251" spans="8:8" x14ac:dyDescent="0.25">
      <c r="H5251" s="98"/>
    </row>
    <row r="5252" spans="8:8" x14ac:dyDescent="0.25">
      <c r="H5252" s="98"/>
    </row>
    <row r="5253" spans="8:8" x14ac:dyDescent="0.25">
      <c r="H5253" s="98"/>
    </row>
    <row r="5254" spans="8:8" x14ac:dyDescent="0.25">
      <c r="H5254" s="98"/>
    </row>
    <row r="5255" spans="8:8" x14ac:dyDescent="0.25">
      <c r="H5255" s="98"/>
    </row>
    <row r="5256" spans="8:8" x14ac:dyDescent="0.25">
      <c r="H5256" s="98"/>
    </row>
    <row r="5257" spans="8:8" x14ac:dyDescent="0.25">
      <c r="H5257" s="98"/>
    </row>
    <row r="5258" spans="8:8" x14ac:dyDescent="0.25">
      <c r="H5258" s="98"/>
    </row>
    <row r="5259" spans="8:8" x14ac:dyDescent="0.25">
      <c r="H5259" s="98"/>
    </row>
    <row r="5260" spans="8:8" x14ac:dyDescent="0.25">
      <c r="H5260" s="98"/>
    </row>
    <row r="5261" spans="8:8" x14ac:dyDescent="0.25">
      <c r="H5261" s="98"/>
    </row>
    <row r="5262" spans="8:8" x14ac:dyDescent="0.25">
      <c r="H5262" s="98"/>
    </row>
    <row r="5263" spans="8:8" x14ac:dyDescent="0.25">
      <c r="H5263" s="98"/>
    </row>
    <row r="5264" spans="8:8" x14ac:dyDescent="0.25">
      <c r="H5264" s="98"/>
    </row>
    <row r="5265" spans="8:8" x14ac:dyDescent="0.25">
      <c r="H5265" s="98"/>
    </row>
    <row r="5266" spans="8:8" x14ac:dyDescent="0.25">
      <c r="H5266" s="98"/>
    </row>
    <row r="5267" spans="8:8" x14ac:dyDescent="0.25">
      <c r="H5267" s="98"/>
    </row>
    <row r="5268" spans="8:8" x14ac:dyDescent="0.25">
      <c r="H5268" s="98"/>
    </row>
    <row r="5269" spans="8:8" x14ac:dyDescent="0.25">
      <c r="H5269" s="98"/>
    </row>
    <row r="5270" spans="8:8" x14ac:dyDescent="0.25">
      <c r="H5270" s="98"/>
    </row>
    <row r="5271" spans="8:8" x14ac:dyDescent="0.25">
      <c r="H5271" s="98"/>
    </row>
    <row r="5272" spans="8:8" x14ac:dyDescent="0.25">
      <c r="H5272" s="98"/>
    </row>
    <row r="5273" spans="8:8" x14ac:dyDescent="0.25">
      <c r="H5273" s="98"/>
    </row>
    <row r="5274" spans="8:8" x14ac:dyDescent="0.25">
      <c r="H5274" s="98"/>
    </row>
    <row r="5275" spans="8:8" x14ac:dyDescent="0.25">
      <c r="H5275" s="98"/>
    </row>
    <row r="5276" spans="8:8" x14ac:dyDescent="0.25">
      <c r="H5276" s="98"/>
    </row>
    <row r="5277" spans="8:8" x14ac:dyDescent="0.25">
      <c r="H5277" s="98"/>
    </row>
    <row r="5278" spans="8:8" x14ac:dyDescent="0.25">
      <c r="H5278" s="98"/>
    </row>
    <row r="5279" spans="8:8" x14ac:dyDescent="0.25">
      <c r="H5279" s="98"/>
    </row>
    <row r="5280" spans="8:8" x14ac:dyDescent="0.25">
      <c r="H5280" s="98"/>
    </row>
    <row r="5281" spans="8:8" x14ac:dyDescent="0.25">
      <c r="H5281" s="98"/>
    </row>
    <row r="5282" spans="8:8" x14ac:dyDescent="0.25">
      <c r="H5282" s="98"/>
    </row>
    <row r="5283" spans="8:8" x14ac:dyDescent="0.25">
      <c r="H5283" s="98"/>
    </row>
    <row r="5284" spans="8:8" x14ac:dyDescent="0.25">
      <c r="H5284" s="98"/>
    </row>
    <row r="5285" spans="8:8" x14ac:dyDescent="0.25">
      <c r="H5285" s="98"/>
    </row>
    <row r="5286" spans="8:8" x14ac:dyDescent="0.25">
      <c r="H5286" s="98"/>
    </row>
    <row r="5287" spans="8:8" x14ac:dyDescent="0.25">
      <c r="H5287" s="98"/>
    </row>
    <row r="5288" spans="8:8" x14ac:dyDescent="0.25">
      <c r="H5288" s="98"/>
    </row>
    <row r="5289" spans="8:8" x14ac:dyDescent="0.25">
      <c r="H5289" s="98"/>
    </row>
    <row r="5290" spans="8:8" x14ac:dyDescent="0.25">
      <c r="H5290" s="98"/>
    </row>
    <row r="5291" spans="8:8" x14ac:dyDescent="0.25">
      <c r="H5291" s="98"/>
    </row>
    <row r="5292" spans="8:8" x14ac:dyDescent="0.25">
      <c r="H5292" s="98"/>
    </row>
    <row r="5293" spans="8:8" x14ac:dyDescent="0.25">
      <c r="H5293" s="98"/>
    </row>
    <row r="5294" spans="8:8" x14ac:dyDescent="0.25">
      <c r="H5294" s="98"/>
    </row>
    <row r="5295" spans="8:8" x14ac:dyDescent="0.25">
      <c r="H5295" s="98"/>
    </row>
    <row r="5296" spans="8:8" x14ac:dyDescent="0.25">
      <c r="H5296" s="98"/>
    </row>
    <row r="5297" spans="8:8" x14ac:dyDescent="0.25">
      <c r="H5297" s="98"/>
    </row>
    <row r="5298" spans="8:8" x14ac:dyDescent="0.25">
      <c r="H5298" s="98"/>
    </row>
    <row r="5299" spans="8:8" x14ac:dyDescent="0.25">
      <c r="H5299" s="98"/>
    </row>
    <row r="5300" spans="8:8" x14ac:dyDescent="0.25">
      <c r="H5300" s="98"/>
    </row>
    <row r="5301" spans="8:8" x14ac:dyDescent="0.25">
      <c r="H5301" s="98"/>
    </row>
    <row r="5302" spans="8:8" x14ac:dyDescent="0.25">
      <c r="H5302" s="98"/>
    </row>
    <row r="5303" spans="8:8" x14ac:dyDescent="0.25">
      <c r="H5303" s="98"/>
    </row>
    <row r="5304" spans="8:8" x14ac:dyDescent="0.25">
      <c r="H5304" s="98"/>
    </row>
    <row r="5305" spans="8:8" x14ac:dyDescent="0.25">
      <c r="H5305" s="98"/>
    </row>
    <row r="5306" spans="8:8" x14ac:dyDescent="0.25">
      <c r="H5306" s="98"/>
    </row>
    <row r="5307" spans="8:8" x14ac:dyDescent="0.25">
      <c r="H5307" s="98"/>
    </row>
    <row r="5308" spans="8:8" x14ac:dyDescent="0.25">
      <c r="H5308" s="98"/>
    </row>
    <row r="5309" spans="8:8" x14ac:dyDescent="0.25">
      <c r="H5309" s="98"/>
    </row>
    <row r="5310" spans="8:8" x14ac:dyDescent="0.25">
      <c r="H5310" s="98"/>
    </row>
    <row r="5311" spans="8:8" x14ac:dyDescent="0.25">
      <c r="H5311" s="98"/>
    </row>
    <row r="5312" spans="8:8" x14ac:dyDescent="0.25">
      <c r="H5312" s="98"/>
    </row>
    <row r="5313" spans="8:8" x14ac:dyDescent="0.25">
      <c r="H5313" s="98"/>
    </row>
    <row r="5314" spans="8:8" x14ac:dyDescent="0.25">
      <c r="H5314" s="98"/>
    </row>
    <row r="5315" spans="8:8" x14ac:dyDescent="0.25">
      <c r="H5315" s="98"/>
    </row>
    <row r="5316" spans="8:8" x14ac:dyDescent="0.25">
      <c r="H5316" s="98"/>
    </row>
    <row r="5317" spans="8:8" x14ac:dyDescent="0.25">
      <c r="H5317" s="98"/>
    </row>
    <row r="5318" spans="8:8" x14ac:dyDescent="0.25">
      <c r="H5318" s="98"/>
    </row>
    <row r="5319" spans="8:8" x14ac:dyDescent="0.25">
      <c r="H5319" s="98"/>
    </row>
    <row r="5320" spans="8:8" x14ac:dyDescent="0.25">
      <c r="H5320" s="98"/>
    </row>
    <row r="5321" spans="8:8" x14ac:dyDescent="0.25">
      <c r="H5321" s="98"/>
    </row>
    <row r="5322" spans="8:8" x14ac:dyDescent="0.25">
      <c r="H5322" s="98"/>
    </row>
    <row r="5323" spans="8:8" x14ac:dyDescent="0.25">
      <c r="H5323" s="98"/>
    </row>
    <row r="5324" spans="8:8" x14ac:dyDescent="0.25">
      <c r="H5324" s="98"/>
    </row>
    <row r="5325" spans="8:8" x14ac:dyDescent="0.25">
      <c r="H5325" s="98"/>
    </row>
    <row r="5326" spans="8:8" x14ac:dyDescent="0.25">
      <c r="H5326" s="98"/>
    </row>
    <row r="5327" spans="8:8" x14ac:dyDescent="0.25">
      <c r="H5327" s="98"/>
    </row>
    <row r="5328" spans="8:8" x14ac:dyDescent="0.25">
      <c r="H5328" s="98"/>
    </row>
    <row r="5329" spans="8:8" x14ac:dyDescent="0.25">
      <c r="H5329" s="98"/>
    </row>
    <row r="5330" spans="8:8" x14ac:dyDescent="0.25">
      <c r="H5330" s="98"/>
    </row>
    <row r="5331" spans="8:8" x14ac:dyDescent="0.25">
      <c r="H5331" s="98"/>
    </row>
    <row r="5332" spans="8:8" x14ac:dyDescent="0.25">
      <c r="H5332" s="98"/>
    </row>
    <row r="5333" spans="8:8" x14ac:dyDescent="0.25">
      <c r="H5333" s="98"/>
    </row>
    <row r="5334" spans="8:8" x14ac:dyDescent="0.25">
      <c r="H5334" s="98"/>
    </row>
    <row r="5335" spans="8:8" x14ac:dyDescent="0.25">
      <c r="H5335" s="98"/>
    </row>
    <row r="5336" spans="8:8" x14ac:dyDescent="0.25">
      <c r="H5336" s="98"/>
    </row>
    <row r="5337" spans="8:8" x14ac:dyDescent="0.25">
      <c r="H5337" s="98"/>
    </row>
    <row r="5338" spans="8:8" x14ac:dyDescent="0.25">
      <c r="H5338" s="98"/>
    </row>
    <row r="5339" spans="8:8" x14ac:dyDescent="0.25">
      <c r="H5339" s="98"/>
    </row>
    <row r="5340" spans="8:8" x14ac:dyDescent="0.25">
      <c r="H5340" s="98"/>
    </row>
    <row r="5341" spans="8:8" x14ac:dyDescent="0.25">
      <c r="H5341" s="98"/>
    </row>
    <row r="5342" spans="8:8" x14ac:dyDescent="0.25">
      <c r="H5342" s="98"/>
    </row>
    <row r="5343" spans="8:8" x14ac:dyDescent="0.25">
      <c r="H5343" s="98"/>
    </row>
    <row r="5344" spans="8:8" x14ac:dyDescent="0.25">
      <c r="H5344" s="98"/>
    </row>
    <row r="5345" spans="8:8" x14ac:dyDescent="0.25">
      <c r="H5345" s="98"/>
    </row>
    <row r="5346" spans="8:8" x14ac:dyDescent="0.25">
      <c r="H5346" s="98"/>
    </row>
    <row r="5347" spans="8:8" x14ac:dyDescent="0.25">
      <c r="H5347" s="98"/>
    </row>
    <row r="5348" spans="8:8" x14ac:dyDescent="0.25">
      <c r="H5348" s="98"/>
    </row>
    <row r="5349" spans="8:8" x14ac:dyDescent="0.25">
      <c r="H5349" s="98"/>
    </row>
    <row r="5350" spans="8:8" x14ac:dyDescent="0.25">
      <c r="H5350" s="98"/>
    </row>
    <row r="5351" spans="8:8" x14ac:dyDescent="0.25">
      <c r="H5351" s="98"/>
    </row>
    <row r="5352" spans="8:8" x14ac:dyDescent="0.25">
      <c r="H5352" s="98"/>
    </row>
    <row r="5353" spans="8:8" x14ac:dyDescent="0.25">
      <c r="H5353" s="98"/>
    </row>
    <row r="5354" spans="8:8" x14ac:dyDescent="0.25">
      <c r="H5354" s="98"/>
    </row>
    <row r="5355" spans="8:8" x14ac:dyDescent="0.25">
      <c r="H5355" s="98"/>
    </row>
    <row r="5356" spans="8:8" x14ac:dyDescent="0.25">
      <c r="H5356" s="98"/>
    </row>
    <row r="5357" spans="8:8" x14ac:dyDescent="0.25">
      <c r="H5357" s="98"/>
    </row>
    <row r="5358" spans="8:8" x14ac:dyDescent="0.25">
      <c r="H5358" s="98"/>
    </row>
    <row r="5359" spans="8:8" x14ac:dyDescent="0.25">
      <c r="H5359" s="98"/>
    </row>
    <row r="5360" spans="8:8" x14ac:dyDescent="0.25">
      <c r="H5360" s="98"/>
    </row>
    <row r="5361" spans="8:8" x14ac:dyDescent="0.25">
      <c r="H5361" s="98"/>
    </row>
    <row r="5362" spans="8:8" x14ac:dyDescent="0.25">
      <c r="H5362" s="98"/>
    </row>
    <row r="5363" spans="8:8" x14ac:dyDescent="0.25">
      <c r="H5363" s="98"/>
    </row>
    <row r="5364" spans="8:8" x14ac:dyDescent="0.25">
      <c r="H5364" s="98"/>
    </row>
    <row r="5365" spans="8:8" x14ac:dyDescent="0.25">
      <c r="H5365" s="98"/>
    </row>
    <row r="5366" spans="8:8" x14ac:dyDescent="0.25">
      <c r="H5366" s="98"/>
    </row>
    <row r="5367" spans="8:8" x14ac:dyDescent="0.25">
      <c r="H5367" s="98"/>
    </row>
    <row r="5368" spans="8:8" x14ac:dyDescent="0.25">
      <c r="H5368" s="98"/>
    </row>
    <row r="5369" spans="8:8" x14ac:dyDescent="0.25">
      <c r="H5369" s="98"/>
    </row>
    <row r="5370" spans="8:8" x14ac:dyDescent="0.25">
      <c r="H5370" s="98"/>
    </row>
    <row r="5371" spans="8:8" x14ac:dyDescent="0.25">
      <c r="H5371" s="98"/>
    </row>
    <row r="5372" spans="8:8" x14ac:dyDescent="0.25">
      <c r="H5372" s="98"/>
    </row>
    <row r="5373" spans="8:8" x14ac:dyDescent="0.25">
      <c r="H5373" s="98"/>
    </row>
    <row r="5374" spans="8:8" x14ac:dyDescent="0.25">
      <c r="H5374" s="98"/>
    </row>
    <row r="5375" spans="8:8" x14ac:dyDescent="0.25">
      <c r="H5375" s="98"/>
    </row>
    <row r="5376" spans="8:8" x14ac:dyDescent="0.25">
      <c r="H5376" s="98"/>
    </row>
    <row r="5377" spans="8:8" x14ac:dyDescent="0.25">
      <c r="H5377" s="98"/>
    </row>
    <row r="5378" spans="8:8" x14ac:dyDescent="0.25">
      <c r="H5378" s="98"/>
    </row>
    <row r="5379" spans="8:8" x14ac:dyDescent="0.25">
      <c r="H5379" s="98"/>
    </row>
    <row r="5380" spans="8:8" x14ac:dyDescent="0.25">
      <c r="H5380" s="98"/>
    </row>
    <row r="5381" spans="8:8" x14ac:dyDescent="0.25">
      <c r="H5381" s="98"/>
    </row>
    <row r="5382" spans="8:8" x14ac:dyDescent="0.25">
      <c r="H5382" s="98"/>
    </row>
    <row r="5383" spans="8:8" x14ac:dyDescent="0.25">
      <c r="H5383" s="98"/>
    </row>
    <row r="5384" spans="8:8" x14ac:dyDescent="0.25">
      <c r="H5384" s="98"/>
    </row>
    <row r="5385" spans="8:8" x14ac:dyDescent="0.25">
      <c r="H5385" s="98"/>
    </row>
    <row r="5386" spans="8:8" x14ac:dyDescent="0.25">
      <c r="H5386" s="98"/>
    </row>
    <row r="5387" spans="8:8" x14ac:dyDescent="0.25">
      <c r="H5387" s="98"/>
    </row>
    <row r="5388" spans="8:8" x14ac:dyDescent="0.25">
      <c r="H5388" s="98"/>
    </row>
    <row r="5389" spans="8:8" x14ac:dyDescent="0.25">
      <c r="H5389" s="98"/>
    </row>
    <row r="5390" spans="8:8" x14ac:dyDescent="0.25">
      <c r="H5390" s="98"/>
    </row>
    <row r="5391" spans="8:8" x14ac:dyDescent="0.25">
      <c r="H5391" s="98"/>
    </row>
    <row r="5392" spans="8:8" x14ac:dyDescent="0.25">
      <c r="H5392" s="98"/>
    </row>
    <row r="5393" spans="8:8" x14ac:dyDescent="0.25">
      <c r="H5393" s="98"/>
    </row>
    <row r="5394" spans="8:8" x14ac:dyDescent="0.25">
      <c r="H5394" s="98"/>
    </row>
    <row r="5395" spans="8:8" x14ac:dyDescent="0.25">
      <c r="H5395" s="98"/>
    </row>
    <row r="5396" spans="8:8" x14ac:dyDescent="0.25">
      <c r="H5396" s="98"/>
    </row>
    <row r="5397" spans="8:8" x14ac:dyDescent="0.25">
      <c r="H5397" s="98"/>
    </row>
    <row r="5398" spans="8:8" x14ac:dyDescent="0.25">
      <c r="H5398" s="98"/>
    </row>
    <row r="5399" spans="8:8" x14ac:dyDescent="0.25">
      <c r="H5399" s="98"/>
    </row>
    <row r="5400" spans="8:8" x14ac:dyDescent="0.25">
      <c r="H5400" s="98"/>
    </row>
    <row r="5401" spans="8:8" x14ac:dyDescent="0.25">
      <c r="H5401" s="98"/>
    </row>
    <row r="5402" spans="8:8" x14ac:dyDescent="0.25">
      <c r="H5402" s="98"/>
    </row>
    <row r="5403" spans="8:8" x14ac:dyDescent="0.25">
      <c r="H5403" s="98"/>
    </row>
    <row r="5404" spans="8:8" x14ac:dyDescent="0.25">
      <c r="H5404" s="98"/>
    </row>
    <row r="5405" spans="8:8" x14ac:dyDescent="0.25">
      <c r="H5405" s="98"/>
    </row>
    <row r="5406" spans="8:8" x14ac:dyDescent="0.25">
      <c r="H5406" s="98"/>
    </row>
    <row r="5407" spans="8:8" x14ac:dyDescent="0.25">
      <c r="H5407" s="98"/>
    </row>
    <row r="5408" spans="8:8" x14ac:dyDescent="0.25">
      <c r="H5408" s="98"/>
    </row>
    <row r="5409" spans="8:8" x14ac:dyDescent="0.25">
      <c r="H5409" s="98"/>
    </row>
    <row r="5410" spans="8:8" x14ac:dyDescent="0.25">
      <c r="H5410" s="98"/>
    </row>
    <row r="5411" spans="8:8" x14ac:dyDescent="0.25">
      <c r="H5411" s="98"/>
    </row>
    <row r="5412" spans="8:8" x14ac:dyDescent="0.25">
      <c r="H5412" s="98"/>
    </row>
    <row r="5413" spans="8:8" x14ac:dyDescent="0.25">
      <c r="H5413" s="98"/>
    </row>
    <row r="5414" spans="8:8" x14ac:dyDescent="0.25">
      <c r="H5414" s="98"/>
    </row>
    <row r="5415" spans="8:8" x14ac:dyDescent="0.25">
      <c r="H5415" s="98"/>
    </row>
    <row r="5416" spans="8:8" x14ac:dyDescent="0.25">
      <c r="H5416" s="98"/>
    </row>
    <row r="5417" spans="8:8" x14ac:dyDescent="0.25">
      <c r="H5417" s="98"/>
    </row>
    <row r="5418" spans="8:8" x14ac:dyDescent="0.25">
      <c r="H5418" s="98"/>
    </row>
    <row r="5419" spans="8:8" x14ac:dyDescent="0.25">
      <c r="H5419" s="98"/>
    </row>
    <row r="5420" spans="8:8" x14ac:dyDescent="0.25">
      <c r="H5420" s="98"/>
    </row>
    <row r="5421" spans="8:8" x14ac:dyDescent="0.25">
      <c r="H5421" s="98"/>
    </row>
    <row r="5422" spans="8:8" x14ac:dyDescent="0.25">
      <c r="H5422" s="98"/>
    </row>
    <row r="5423" spans="8:8" x14ac:dyDescent="0.25">
      <c r="H5423" s="98"/>
    </row>
    <row r="5424" spans="8:8" x14ac:dyDescent="0.25">
      <c r="H5424" s="98"/>
    </row>
    <row r="5425" spans="8:8" x14ac:dyDescent="0.25">
      <c r="H5425" s="98"/>
    </row>
    <row r="5426" spans="8:8" x14ac:dyDescent="0.25">
      <c r="H5426" s="98"/>
    </row>
    <row r="5427" spans="8:8" x14ac:dyDescent="0.25">
      <c r="H5427" s="98"/>
    </row>
    <row r="5428" spans="8:8" x14ac:dyDescent="0.25">
      <c r="H5428" s="98"/>
    </row>
    <row r="5429" spans="8:8" x14ac:dyDescent="0.25">
      <c r="H5429" s="98"/>
    </row>
    <row r="5430" spans="8:8" x14ac:dyDescent="0.25">
      <c r="H5430" s="98"/>
    </row>
    <row r="5431" spans="8:8" x14ac:dyDescent="0.25">
      <c r="H5431" s="98"/>
    </row>
    <row r="5432" spans="8:8" x14ac:dyDescent="0.25">
      <c r="H5432" s="98"/>
    </row>
    <row r="5433" spans="8:8" x14ac:dyDescent="0.25">
      <c r="H5433" s="98"/>
    </row>
    <row r="5434" spans="8:8" x14ac:dyDescent="0.25">
      <c r="H5434" s="98"/>
    </row>
    <row r="5435" spans="8:8" x14ac:dyDescent="0.25">
      <c r="H5435" s="98"/>
    </row>
    <row r="5436" spans="8:8" x14ac:dyDescent="0.25">
      <c r="H5436" s="98"/>
    </row>
    <row r="5437" spans="8:8" x14ac:dyDescent="0.25">
      <c r="H5437" s="98"/>
    </row>
    <row r="5438" spans="8:8" x14ac:dyDescent="0.25">
      <c r="H5438" s="98"/>
    </row>
    <row r="5439" spans="8:8" x14ac:dyDescent="0.25">
      <c r="H5439" s="98"/>
    </row>
    <row r="5440" spans="8:8" x14ac:dyDescent="0.25">
      <c r="H5440" s="98"/>
    </row>
    <row r="5441" spans="8:8" x14ac:dyDescent="0.25">
      <c r="H5441" s="98"/>
    </row>
    <row r="5442" spans="8:8" x14ac:dyDescent="0.25">
      <c r="H5442" s="98"/>
    </row>
    <row r="5443" spans="8:8" x14ac:dyDescent="0.25">
      <c r="H5443" s="98"/>
    </row>
    <row r="5444" spans="8:8" x14ac:dyDescent="0.25">
      <c r="H5444" s="98"/>
    </row>
    <row r="5445" spans="8:8" x14ac:dyDescent="0.25">
      <c r="H5445" s="98"/>
    </row>
    <row r="5446" spans="8:8" x14ac:dyDescent="0.25">
      <c r="H5446" s="98"/>
    </row>
    <row r="5447" spans="8:8" x14ac:dyDescent="0.25">
      <c r="H5447" s="98"/>
    </row>
    <row r="5448" spans="8:8" x14ac:dyDescent="0.25">
      <c r="H5448" s="98"/>
    </row>
    <row r="5449" spans="8:8" x14ac:dyDescent="0.25">
      <c r="H5449" s="98"/>
    </row>
    <row r="5450" spans="8:8" x14ac:dyDescent="0.25">
      <c r="H5450" s="98"/>
    </row>
    <row r="5451" spans="8:8" x14ac:dyDescent="0.25">
      <c r="H5451" s="98"/>
    </row>
    <row r="5452" spans="8:8" x14ac:dyDescent="0.25">
      <c r="H5452" s="98"/>
    </row>
    <row r="5453" spans="8:8" x14ac:dyDescent="0.25">
      <c r="H5453" s="98"/>
    </row>
    <row r="5454" spans="8:8" x14ac:dyDescent="0.25">
      <c r="H5454" s="98"/>
    </row>
    <row r="5455" spans="8:8" x14ac:dyDescent="0.25">
      <c r="H5455" s="98"/>
    </row>
    <row r="5456" spans="8:8" x14ac:dyDescent="0.25">
      <c r="H5456" s="98"/>
    </row>
    <row r="5457" spans="8:8" x14ac:dyDescent="0.25">
      <c r="H5457" s="98"/>
    </row>
    <row r="5458" spans="8:8" x14ac:dyDescent="0.25">
      <c r="H5458" s="98"/>
    </row>
    <row r="5459" spans="8:8" x14ac:dyDescent="0.25">
      <c r="H5459" s="98"/>
    </row>
    <row r="5460" spans="8:8" x14ac:dyDescent="0.25">
      <c r="H5460" s="98"/>
    </row>
    <row r="5461" spans="8:8" x14ac:dyDescent="0.25">
      <c r="H5461" s="98"/>
    </row>
    <row r="5462" spans="8:8" x14ac:dyDescent="0.25">
      <c r="H5462" s="98"/>
    </row>
    <row r="5463" spans="8:8" x14ac:dyDescent="0.25">
      <c r="H5463" s="98"/>
    </row>
    <row r="5464" spans="8:8" x14ac:dyDescent="0.25">
      <c r="H5464" s="98"/>
    </row>
    <row r="5465" spans="8:8" x14ac:dyDescent="0.25">
      <c r="H5465" s="98"/>
    </row>
    <row r="5466" spans="8:8" x14ac:dyDescent="0.25">
      <c r="H5466" s="98"/>
    </row>
    <row r="5467" spans="8:8" x14ac:dyDescent="0.25">
      <c r="H5467" s="98"/>
    </row>
    <row r="5468" spans="8:8" x14ac:dyDescent="0.25">
      <c r="H5468" s="98"/>
    </row>
    <row r="5469" spans="8:8" x14ac:dyDescent="0.25">
      <c r="H5469" s="98"/>
    </row>
    <row r="5470" spans="8:8" x14ac:dyDescent="0.25">
      <c r="H5470" s="98"/>
    </row>
    <row r="5471" spans="8:8" x14ac:dyDescent="0.25">
      <c r="H5471" s="98"/>
    </row>
    <row r="5472" spans="8:8" x14ac:dyDescent="0.25">
      <c r="H5472" s="98"/>
    </row>
    <row r="5473" spans="8:8" x14ac:dyDescent="0.25">
      <c r="H5473" s="98"/>
    </row>
    <row r="5474" spans="8:8" x14ac:dyDescent="0.25">
      <c r="H5474" s="98"/>
    </row>
    <row r="5475" spans="8:8" x14ac:dyDescent="0.25">
      <c r="H5475" s="98"/>
    </row>
    <row r="5476" spans="8:8" x14ac:dyDescent="0.25">
      <c r="H5476" s="98"/>
    </row>
    <row r="5477" spans="8:8" x14ac:dyDescent="0.25">
      <c r="H5477" s="98"/>
    </row>
    <row r="5478" spans="8:8" x14ac:dyDescent="0.25">
      <c r="H5478" s="98"/>
    </row>
    <row r="5479" spans="8:8" x14ac:dyDescent="0.25">
      <c r="H5479" s="98"/>
    </row>
    <row r="5480" spans="8:8" x14ac:dyDescent="0.25">
      <c r="H5480" s="98"/>
    </row>
    <row r="5481" spans="8:8" x14ac:dyDescent="0.25">
      <c r="H5481" s="98"/>
    </row>
    <row r="5482" spans="8:8" x14ac:dyDescent="0.25">
      <c r="H5482" s="98"/>
    </row>
    <row r="5483" spans="8:8" x14ac:dyDescent="0.25">
      <c r="H5483" s="98"/>
    </row>
    <row r="5484" spans="8:8" x14ac:dyDescent="0.25">
      <c r="H5484" s="98"/>
    </row>
    <row r="5485" spans="8:8" x14ac:dyDescent="0.25">
      <c r="H5485" s="98"/>
    </row>
    <row r="5486" spans="8:8" x14ac:dyDescent="0.25">
      <c r="H5486" s="98"/>
    </row>
    <row r="5487" spans="8:8" x14ac:dyDescent="0.25">
      <c r="H5487" s="98"/>
    </row>
    <row r="5488" spans="8:8" x14ac:dyDescent="0.25">
      <c r="H5488" s="98"/>
    </row>
    <row r="5489" spans="8:8" x14ac:dyDescent="0.25">
      <c r="H5489" s="98"/>
    </row>
    <row r="5490" spans="8:8" x14ac:dyDescent="0.25">
      <c r="H5490" s="98"/>
    </row>
    <row r="5491" spans="8:8" x14ac:dyDescent="0.25">
      <c r="H5491" s="98"/>
    </row>
    <row r="5492" spans="8:8" x14ac:dyDescent="0.25">
      <c r="H5492" s="98"/>
    </row>
    <row r="5493" spans="8:8" x14ac:dyDescent="0.25">
      <c r="H5493" s="98"/>
    </row>
    <row r="5494" spans="8:8" x14ac:dyDescent="0.25">
      <c r="H5494" s="98"/>
    </row>
    <row r="5495" spans="8:8" x14ac:dyDescent="0.25">
      <c r="H5495" s="98"/>
    </row>
    <row r="5496" spans="8:8" x14ac:dyDescent="0.25">
      <c r="H5496" s="98"/>
    </row>
    <row r="5497" spans="8:8" x14ac:dyDescent="0.25">
      <c r="H5497" s="98"/>
    </row>
    <row r="5498" spans="8:8" x14ac:dyDescent="0.25">
      <c r="H5498" s="98"/>
    </row>
    <row r="5499" spans="8:8" x14ac:dyDescent="0.25">
      <c r="H5499" s="98"/>
    </row>
    <row r="5500" spans="8:8" x14ac:dyDescent="0.25">
      <c r="H5500" s="98"/>
    </row>
    <row r="5501" spans="8:8" x14ac:dyDescent="0.25">
      <c r="H5501" s="98"/>
    </row>
    <row r="5502" spans="8:8" x14ac:dyDescent="0.25">
      <c r="H5502" s="98"/>
    </row>
    <row r="5503" spans="8:8" x14ac:dyDescent="0.25">
      <c r="H5503" s="98"/>
    </row>
    <row r="5504" spans="8:8" x14ac:dyDescent="0.25">
      <c r="H5504" s="98"/>
    </row>
    <row r="5505" spans="8:8" x14ac:dyDescent="0.25">
      <c r="H5505" s="98"/>
    </row>
    <row r="5506" spans="8:8" x14ac:dyDescent="0.25">
      <c r="H5506" s="98"/>
    </row>
    <row r="5507" spans="8:8" x14ac:dyDescent="0.25">
      <c r="H5507" s="98"/>
    </row>
    <row r="5508" spans="8:8" x14ac:dyDescent="0.25">
      <c r="H5508" s="98"/>
    </row>
    <row r="5509" spans="8:8" x14ac:dyDescent="0.25">
      <c r="H5509" s="98"/>
    </row>
    <row r="5510" spans="8:8" x14ac:dyDescent="0.25">
      <c r="H5510" s="98"/>
    </row>
    <row r="5511" spans="8:8" x14ac:dyDescent="0.25">
      <c r="H5511" s="98"/>
    </row>
    <row r="5512" spans="8:8" x14ac:dyDescent="0.25">
      <c r="H5512" s="98"/>
    </row>
    <row r="5513" spans="8:8" x14ac:dyDescent="0.25">
      <c r="H5513" s="98"/>
    </row>
    <row r="5514" spans="8:8" x14ac:dyDescent="0.25">
      <c r="H5514" s="98"/>
    </row>
    <row r="5515" spans="8:8" x14ac:dyDescent="0.25">
      <c r="H5515" s="98"/>
    </row>
    <row r="5516" spans="8:8" x14ac:dyDescent="0.25">
      <c r="H5516" s="98"/>
    </row>
    <row r="5517" spans="8:8" x14ac:dyDescent="0.25">
      <c r="H5517" s="98"/>
    </row>
    <row r="5518" spans="8:8" x14ac:dyDescent="0.25">
      <c r="H5518" s="98"/>
    </row>
    <row r="5519" spans="8:8" x14ac:dyDescent="0.25">
      <c r="H5519" s="98"/>
    </row>
    <row r="5520" spans="8:8" x14ac:dyDescent="0.25">
      <c r="H5520" s="98"/>
    </row>
    <row r="5521" spans="8:8" x14ac:dyDescent="0.25">
      <c r="H5521" s="98"/>
    </row>
    <row r="5522" spans="8:8" x14ac:dyDescent="0.25">
      <c r="H5522" s="98"/>
    </row>
    <row r="5523" spans="8:8" x14ac:dyDescent="0.25">
      <c r="H5523" s="98"/>
    </row>
    <row r="5524" spans="8:8" x14ac:dyDescent="0.25">
      <c r="H5524" s="98"/>
    </row>
    <row r="5525" spans="8:8" x14ac:dyDescent="0.25">
      <c r="H5525" s="98"/>
    </row>
    <row r="5526" spans="8:8" x14ac:dyDescent="0.25">
      <c r="H5526" s="98"/>
    </row>
    <row r="5527" spans="8:8" x14ac:dyDescent="0.25">
      <c r="H5527" s="98"/>
    </row>
    <row r="5528" spans="8:8" x14ac:dyDescent="0.25">
      <c r="H5528" s="98"/>
    </row>
    <row r="5529" spans="8:8" x14ac:dyDescent="0.25">
      <c r="H5529" s="98"/>
    </row>
    <row r="5530" spans="8:8" x14ac:dyDescent="0.25">
      <c r="H5530" s="98"/>
    </row>
    <row r="5531" spans="8:8" x14ac:dyDescent="0.25">
      <c r="H5531" s="98"/>
    </row>
    <row r="5532" spans="8:8" x14ac:dyDescent="0.25">
      <c r="H5532" s="98"/>
    </row>
    <row r="5533" spans="8:8" x14ac:dyDescent="0.25">
      <c r="H5533" s="98"/>
    </row>
    <row r="5534" spans="8:8" x14ac:dyDescent="0.25">
      <c r="H5534" s="98"/>
    </row>
    <row r="5535" spans="8:8" x14ac:dyDescent="0.25">
      <c r="H5535" s="98"/>
    </row>
    <row r="5536" spans="8:8" x14ac:dyDescent="0.25">
      <c r="H5536" s="98"/>
    </row>
    <row r="5537" spans="8:8" x14ac:dyDescent="0.25">
      <c r="H5537" s="98"/>
    </row>
    <row r="5538" spans="8:8" x14ac:dyDescent="0.25">
      <c r="H5538" s="98"/>
    </row>
    <row r="5539" spans="8:8" x14ac:dyDescent="0.25">
      <c r="H5539" s="98"/>
    </row>
    <row r="5540" spans="8:8" x14ac:dyDescent="0.25">
      <c r="H5540" s="98"/>
    </row>
    <row r="5541" spans="8:8" x14ac:dyDescent="0.25">
      <c r="H5541" s="98"/>
    </row>
    <row r="5542" spans="8:8" x14ac:dyDescent="0.25">
      <c r="H5542" s="98"/>
    </row>
    <row r="5543" spans="8:8" x14ac:dyDescent="0.25">
      <c r="H5543" s="98"/>
    </row>
    <row r="5544" spans="8:8" x14ac:dyDescent="0.25">
      <c r="H5544" s="98"/>
    </row>
    <row r="5545" spans="8:8" x14ac:dyDescent="0.25">
      <c r="H5545" s="98"/>
    </row>
    <row r="5546" spans="8:8" x14ac:dyDescent="0.25">
      <c r="H5546" s="98"/>
    </row>
    <row r="5547" spans="8:8" x14ac:dyDescent="0.25">
      <c r="H5547" s="98"/>
    </row>
    <row r="5548" spans="8:8" x14ac:dyDescent="0.25">
      <c r="H5548" s="98"/>
    </row>
    <row r="5549" spans="8:8" x14ac:dyDescent="0.25">
      <c r="H5549" s="98"/>
    </row>
    <row r="5550" spans="8:8" x14ac:dyDescent="0.25">
      <c r="H5550" s="98"/>
    </row>
    <row r="5551" spans="8:8" x14ac:dyDescent="0.25">
      <c r="H5551" s="98"/>
    </row>
    <row r="5552" spans="8:8" x14ac:dyDescent="0.25">
      <c r="H5552" s="98"/>
    </row>
    <row r="5553" spans="8:8" x14ac:dyDescent="0.25">
      <c r="H5553" s="98"/>
    </row>
    <row r="5554" spans="8:8" x14ac:dyDescent="0.25">
      <c r="H5554" s="98"/>
    </row>
    <row r="5555" spans="8:8" x14ac:dyDescent="0.25">
      <c r="H5555" s="98"/>
    </row>
    <row r="5556" spans="8:8" x14ac:dyDescent="0.25">
      <c r="H5556" s="98"/>
    </row>
    <row r="5557" spans="8:8" x14ac:dyDescent="0.25">
      <c r="H5557" s="98"/>
    </row>
    <row r="5558" spans="8:8" x14ac:dyDescent="0.25">
      <c r="H5558" s="98"/>
    </row>
    <row r="5559" spans="8:8" x14ac:dyDescent="0.25">
      <c r="H5559" s="98"/>
    </row>
    <row r="5560" spans="8:8" x14ac:dyDescent="0.25">
      <c r="H5560" s="98"/>
    </row>
    <row r="5561" spans="8:8" x14ac:dyDescent="0.25">
      <c r="H5561" s="98"/>
    </row>
    <row r="5562" spans="8:8" x14ac:dyDescent="0.25">
      <c r="H5562" s="98"/>
    </row>
    <row r="5563" spans="8:8" x14ac:dyDescent="0.25">
      <c r="H5563" s="98"/>
    </row>
    <row r="5564" spans="8:8" x14ac:dyDescent="0.25">
      <c r="H5564" s="98"/>
    </row>
    <row r="5565" spans="8:8" x14ac:dyDescent="0.25">
      <c r="H5565" s="98"/>
    </row>
    <row r="5566" spans="8:8" x14ac:dyDescent="0.25">
      <c r="H5566" s="98"/>
    </row>
    <row r="5567" spans="8:8" x14ac:dyDescent="0.25">
      <c r="H5567" s="98"/>
    </row>
    <row r="5568" spans="8:8" x14ac:dyDescent="0.25">
      <c r="H5568" s="98"/>
    </row>
    <row r="5569" spans="8:8" x14ac:dyDescent="0.25">
      <c r="H5569" s="98"/>
    </row>
    <row r="5570" spans="8:8" x14ac:dyDescent="0.25">
      <c r="H5570" s="98"/>
    </row>
    <row r="5571" spans="8:8" x14ac:dyDescent="0.25">
      <c r="H5571" s="98"/>
    </row>
    <row r="5572" spans="8:8" x14ac:dyDescent="0.25">
      <c r="H5572" s="98"/>
    </row>
    <row r="5573" spans="8:8" x14ac:dyDescent="0.25">
      <c r="H5573" s="98"/>
    </row>
    <row r="5574" spans="8:8" x14ac:dyDescent="0.25">
      <c r="H5574" s="98"/>
    </row>
    <row r="5575" spans="8:8" x14ac:dyDescent="0.25">
      <c r="H5575" s="98"/>
    </row>
    <row r="5576" spans="8:8" x14ac:dyDescent="0.25">
      <c r="H5576" s="98"/>
    </row>
    <row r="5577" spans="8:8" x14ac:dyDescent="0.25">
      <c r="H5577" s="98"/>
    </row>
    <row r="5578" spans="8:8" x14ac:dyDescent="0.25">
      <c r="H5578" s="98"/>
    </row>
    <row r="5579" spans="8:8" x14ac:dyDescent="0.25">
      <c r="H5579" s="98"/>
    </row>
    <row r="5580" spans="8:8" x14ac:dyDescent="0.25">
      <c r="H5580" s="98"/>
    </row>
    <row r="5581" spans="8:8" x14ac:dyDescent="0.25">
      <c r="H5581" s="98"/>
    </row>
    <row r="5582" spans="8:8" x14ac:dyDescent="0.25">
      <c r="H5582" s="98"/>
    </row>
    <row r="5583" spans="8:8" x14ac:dyDescent="0.25">
      <c r="H5583" s="98"/>
    </row>
    <row r="5584" spans="8:8" x14ac:dyDescent="0.25">
      <c r="H5584" s="98"/>
    </row>
    <row r="5585" spans="8:8" x14ac:dyDescent="0.25">
      <c r="H5585" s="98"/>
    </row>
    <row r="5586" spans="8:8" x14ac:dyDescent="0.25">
      <c r="H5586" s="98"/>
    </row>
    <row r="5587" spans="8:8" x14ac:dyDescent="0.25">
      <c r="H5587" s="98"/>
    </row>
    <row r="5588" spans="8:8" x14ac:dyDescent="0.25">
      <c r="H5588" s="98"/>
    </row>
    <row r="5589" spans="8:8" x14ac:dyDescent="0.25">
      <c r="H5589" s="98"/>
    </row>
    <row r="5590" spans="8:8" x14ac:dyDescent="0.25">
      <c r="H5590" s="98"/>
    </row>
    <row r="5591" spans="8:8" x14ac:dyDescent="0.25">
      <c r="H5591" s="98"/>
    </row>
    <row r="5592" spans="8:8" x14ac:dyDescent="0.25">
      <c r="H5592" s="98"/>
    </row>
    <row r="5593" spans="8:8" x14ac:dyDescent="0.25">
      <c r="H5593" s="98"/>
    </row>
    <row r="5594" spans="8:8" x14ac:dyDescent="0.25">
      <c r="H5594" s="98"/>
    </row>
    <row r="5595" spans="8:8" x14ac:dyDescent="0.25">
      <c r="H5595" s="98"/>
    </row>
    <row r="5596" spans="8:8" x14ac:dyDescent="0.25">
      <c r="H5596" s="98"/>
    </row>
    <row r="5597" spans="8:8" x14ac:dyDescent="0.25">
      <c r="H5597" s="98"/>
    </row>
    <row r="5598" spans="8:8" x14ac:dyDescent="0.25">
      <c r="H5598" s="98"/>
    </row>
    <row r="5599" spans="8:8" x14ac:dyDescent="0.25">
      <c r="H5599" s="98"/>
    </row>
    <row r="5600" spans="8:8" x14ac:dyDescent="0.25">
      <c r="H5600" s="98"/>
    </row>
    <row r="5601" spans="8:8" x14ac:dyDescent="0.25">
      <c r="H5601" s="98"/>
    </row>
    <row r="5602" spans="8:8" x14ac:dyDescent="0.25">
      <c r="H5602" s="98"/>
    </row>
    <row r="5603" spans="8:8" x14ac:dyDescent="0.25">
      <c r="H5603" s="98"/>
    </row>
    <row r="5604" spans="8:8" x14ac:dyDescent="0.25">
      <c r="H5604" s="98"/>
    </row>
    <row r="5605" spans="8:8" x14ac:dyDescent="0.25">
      <c r="H5605" s="98"/>
    </row>
    <row r="5606" spans="8:8" x14ac:dyDescent="0.25">
      <c r="H5606" s="98"/>
    </row>
    <row r="5607" spans="8:8" x14ac:dyDescent="0.25">
      <c r="H5607" s="98"/>
    </row>
    <row r="5608" spans="8:8" x14ac:dyDescent="0.25">
      <c r="H5608" s="98"/>
    </row>
    <row r="5609" spans="8:8" x14ac:dyDescent="0.25">
      <c r="H5609" s="98"/>
    </row>
    <row r="5610" spans="8:8" x14ac:dyDescent="0.25">
      <c r="H5610" s="98"/>
    </row>
    <row r="5611" spans="8:8" x14ac:dyDescent="0.25">
      <c r="H5611" s="98"/>
    </row>
    <row r="5612" spans="8:8" x14ac:dyDescent="0.25">
      <c r="H5612" s="98"/>
    </row>
    <row r="5613" spans="8:8" x14ac:dyDescent="0.25">
      <c r="H5613" s="98"/>
    </row>
    <row r="5614" spans="8:8" x14ac:dyDescent="0.25">
      <c r="H5614" s="98"/>
    </row>
    <row r="5615" spans="8:8" x14ac:dyDescent="0.25">
      <c r="H5615" s="98"/>
    </row>
    <row r="5616" spans="8:8" x14ac:dyDescent="0.25">
      <c r="H5616" s="98"/>
    </row>
    <row r="5617" spans="8:8" x14ac:dyDescent="0.25">
      <c r="H5617" s="98"/>
    </row>
    <row r="5618" spans="8:8" x14ac:dyDescent="0.25">
      <c r="H5618" s="98"/>
    </row>
    <row r="5619" spans="8:8" x14ac:dyDescent="0.25">
      <c r="H5619" s="98"/>
    </row>
    <row r="5620" spans="8:8" x14ac:dyDescent="0.25">
      <c r="H5620" s="98"/>
    </row>
    <row r="5621" spans="8:8" x14ac:dyDescent="0.25">
      <c r="H5621" s="98"/>
    </row>
    <row r="5622" spans="8:8" x14ac:dyDescent="0.25">
      <c r="H5622" s="98"/>
    </row>
    <row r="5623" spans="8:8" x14ac:dyDescent="0.25">
      <c r="H5623" s="98"/>
    </row>
    <row r="5624" spans="8:8" x14ac:dyDescent="0.25">
      <c r="H5624" s="98"/>
    </row>
    <row r="5625" spans="8:8" x14ac:dyDescent="0.25">
      <c r="H5625" s="98"/>
    </row>
    <row r="5626" spans="8:8" x14ac:dyDescent="0.25">
      <c r="H5626" s="98"/>
    </row>
    <row r="5627" spans="8:8" x14ac:dyDescent="0.25">
      <c r="H5627" s="98"/>
    </row>
    <row r="5628" spans="8:8" x14ac:dyDescent="0.25">
      <c r="H5628" s="98"/>
    </row>
    <row r="5629" spans="8:8" x14ac:dyDescent="0.25">
      <c r="H5629" s="98"/>
    </row>
    <row r="5630" spans="8:8" x14ac:dyDescent="0.25">
      <c r="H5630" s="98"/>
    </row>
    <row r="5631" spans="8:8" x14ac:dyDescent="0.25">
      <c r="H5631" s="98"/>
    </row>
    <row r="5632" spans="8:8" x14ac:dyDescent="0.25">
      <c r="H5632" s="98"/>
    </row>
    <row r="5633" spans="8:8" x14ac:dyDescent="0.25">
      <c r="H5633" s="98"/>
    </row>
    <row r="5634" spans="8:8" x14ac:dyDescent="0.25">
      <c r="H5634" s="98"/>
    </row>
    <row r="5635" spans="8:8" x14ac:dyDescent="0.25">
      <c r="H5635" s="98"/>
    </row>
    <row r="5636" spans="8:8" x14ac:dyDescent="0.25">
      <c r="H5636" s="98"/>
    </row>
    <row r="5637" spans="8:8" x14ac:dyDescent="0.25">
      <c r="H5637" s="98"/>
    </row>
    <row r="5638" spans="8:8" x14ac:dyDescent="0.25">
      <c r="H5638" s="98"/>
    </row>
    <row r="5639" spans="8:8" x14ac:dyDescent="0.25">
      <c r="H5639" s="98"/>
    </row>
    <row r="5640" spans="8:8" x14ac:dyDescent="0.25">
      <c r="H5640" s="98"/>
    </row>
    <row r="5641" spans="8:8" x14ac:dyDescent="0.25">
      <c r="H5641" s="98"/>
    </row>
    <row r="5642" spans="8:8" x14ac:dyDescent="0.25">
      <c r="H5642" s="98"/>
    </row>
    <row r="5643" spans="8:8" x14ac:dyDescent="0.25">
      <c r="H5643" s="98"/>
    </row>
    <row r="5644" spans="8:8" x14ac:dyDescent="0.25">
      <c r="H5644" s="98"/>
    </row>
    <row r="5645" spans="8:8" x14ac:dyDescent="0.25">
      <c r="H5645" s="98"/>
    </row>
    <row r="5646" spans="8:8" x14ac:dyDescent="0.25">
      <c r="H5646" s="98"/>
    </row>
    <row r="5647" spans="8:8" x14ac:dyDescent="0.25">
      <c r="H5647" s="98"/>
    </row>
    <row r="5648" spans="8:8" x14ac:dyDescent="0.25">
      <c r="H5648" s="98"/>
    </row>
    <row r="5649" spans="8:8" x14ac:dyDescent="0.25">
      <c r="H5649" s="98"/>
    </row>
    <row r="5650" spans="8:8" x14ac:dyDescent="0.25">
      <c r="H5650" s="98"/>
    </row>
    <row r="5651" spans="8:8" x14ac:dyDescent="0.25">
      <c r="H5651" s="98"/>
    </row>
    <row r="5652" spans="8:8" x14ac:dyDescent="0.25">
      <c r="H5652" s="98"/>
    </row>
    <row r="5653" spans="8:8" x14ac:dyDescent="0.25">
      <c r="H5653" s="98"/>
    </row>
    <row r="5654" spans="8:8" x14ac:dyDescent="0.25">
      <c r="H5654" s="98"/>
    </row>
    <row r="5655" spans="8:8" x14ac:dyDescent="0.25">
      <c r="H5655" s="98"/>
    </row>
    <row r="5656" spans="8:8" x14ac:dyDescent="0.25">
      <c r="H5656" s="98"/>
    </row>
    <row r="5657" spans="8:8" x14ac:dyDescent="0.25">
      <c r="H5657" s="98"/>
    </row>
    <row r="5658" spans="8:8" x14ac:dyDescent="0.25">
      <c r="H5658" s="98"/>
    </row>
    <row r="5659" spans="8:8" x14ac:dyDescent="0.25">
      <c r="H5659" s="98"/>
    </row>
    <row r="5660" spans="8:8" x14ac:dyDescent="0.25">
      <c r="H5660" s="98"/>
    </row>
    <row r="5661" spans="8:8" x14ac:dyDescent="0.25">
      <c r="H5661" s="98"/>
    </row>
    <row r="5662" spans="8:8" x14ac:dyDescent="0.25">
      <c r="H5662" s="98"/>
    </row>
    <row r="5663" spans="8:8" x14ac:dyDescent="0.25">
      <c r="H5663" s="98"/>
    </row>
    <row r="5664" spans="8:8" x14ac:dyDescent="0.25">
      <c r="H5664" s="98"/>
    </row>
    <row r="5665" spans="8:8" x14ac:dyDescent="0.25">
      <c r="H5665" s="98"/>
    </row>
    <row r="5666" spans="8:8" x14ac:dyDescent="0.25">
      <c r="H5666" s="98"/>
    </row>
    <row r="5667" spans="8:8" x14ac:dyDescent="0.25">
      <c r="H5667" s="98"/>
    </row>
    <row r="5668" spans="8:8" x14ac:dyDescent="0.25">
      <c r="H5668" s="98"/>
    </row>
    <row r="5669" spans="8:8" x14ac:dyDescent="0.25">
      <c r="H5669" s="98"/>
    </row>
    <row r="5670" spans="8:8" x14ac:dyDescent="0.25">
      <c r="H5670" s="98"/>
    </row>
    <row r="5671" spans="8:8" x14ac:dyDescent="0.25">
      <c r="H5671" s="98"/>
    </row>
    <row r="5672" spans="8:8" x14ac:dyDescent="0.25">
      <c r="H5672" s="98"/>
    </row>
    <row r="5673" spans="8:8" x14ac:dyDescent="0.25">
      <c r="H5673" s="98"/>
    </row>
    <row r="5674" spans="8:8" x14ac:dyDescent="0.25">
      <c r="H5674" s="98"/>
    </row>
    <row r="5675" spans="8:8" x14ac:dyDescent="0.25">
      <c r="H5675" s="98"/>
    </row>
    <row r="5676" spans="8:8" x14ac:dyDescent="0.25">
      <c r="H5676" s="98"/>
    </row>
    <row r="5677" spans="8:8" x14ac:dyDescent="0.25">
      <c r="H5677" s="98"/>
    </row>
    <row r="5678" spans="8:8" x14ac:dyDescent="0.25">
      <c r="H5678" s="98"/>
    </row>
    <row r="5679" spans="8:8" x14ac:dyDescent="0.25">
      <c r="H5679" s="98"/>
    </row>
    <row r="5680" spans="8:8" x14ac:dyDescent="0.25">
      <c r="H5680" s="98"/>
    </row>
    <row r="5681" spans="8:8" x14ac:dyDescent="0.25">
      <c r="H5681" s="98"/>
    </row>
    <row r="5682" spans="8:8" x14ac:dyDescent="0.25">
      <c r="H5682" s="98"/>
    </row>
    <row r="5683" spans="8:8" x14ac:dyDescent="0.25">
      <c r="H5683" s="98"/>
    </row>
    <row r="5684" spans="8:8" x14ac:dyDescent="0.25">
      <c r="H5684" s="98"/>
    </row>
    <row r="5685" spans="8:8" x14ac:dyDescent="0.25">
      <c r="H5685" s="98"/>
    </row>
    <row r="5686" spans="8:8" x14ac:dyDescent="0.25">
      <c r="H5686" s="98"/>
    </row>
    <row r="5687" spans="8:8" x14ac:dyDescent="0.25">
      <c r="H5687" s="98"/>
    </row>
    <row r="5688" spans="8:8" x14ac:dyDescent="0.25">
      <c r="H5688" s="98"/>
    </row>
    <row r="5689" spans="8:8" x14ac:dyDescent="0.25">
      <c r="H5689" s="98"/>
    </row>
    <row r="5690" spans="8:8" x14ac:dyDescent="0.25">
      <c r="H5690" s="98"/>
    </row>
    <row r="5691" spans="8:8" x14ac:dyDescent="0.25">
      <c r="H5691" s="98"/>
    </row>
    <row r="5692" spans="8:8" x14ac:dyDescent="0.25">
      <c r="H5692" s="98"/>
    </row>
    <row r="5693" spans="8:8" x14ac:dyDescent="0.25">
      <c r="H5693" s="98"/>
    </row>
    <row r="5694" spans="8:8" x14ac:dyDescent="0.25">
      <c r="H5694" s="98"/>
    </row>
    <row r="5695" spans="8:8" x14ac:dyDescent="0.25">
      <c r="H5695" s="98"/>
    </row>
    <row r="5696" spans="8:8" x14ac:dyDescent="0.25">
      <c r="H5696" s="98"/>
    </row>
    <row r="5697" spans="8:8" x14ac:dyDescent="0.25">
      <c r="H5697" s="98"/>
    </row>
    <row r="5698" spans="8:8" x14ac:dyDescent="0.25">
      <c r="H5698" s="98"/>
    </row>
    <row r="5699" spans="8:8" x14ac:dyDescent="0.25">
      <c r="H5699" s="98"/>
    </row>
    <row r="5700" spans="8:8" x14ac:dyDescent="0.25">
      <c r="H5700" s="98"/>
    </row>
    <row r="5701" spans="8:8" x14ac:dyDescent="0.25">
      <c r="H5701" s="98"/>
    </row>
    <row r="5702" spans="8:8" x14ac:dyDescent="0.25">
      <c r="H5702" s="98"/>
    </row>
    <row r="5703" spans="8:8" x14ac:dyDescent="0.25">
      <c r="H5703" s="98"/>
    </row>
    <row r="5704" spans="8:8" x14ac:dyDescent="0.25">
      <c r="H5704" s="98"/>
    </row>
    <row r="5705" spans="8:8" x14ac:dyDescent="0.25">
      <c r="H5705" s="98"/>
    </row>
    <row r="5706" spans="8:8" x14ac:dyDescent="0.25">
      <c r="H5706" s="98"/>
    </row>
    <row r="5707" spans="8:8" x14ac:dyDescent="0.25">
      <c r="H5707" s="98"/>
    </row>
    <row r="5708" spans="8:8" x14ac:dyDescent="0.25">
      <c r="H5708" s="98"/>
    </row>
    <row r="5709" spans="8:8" x14ac:dyDescent="0.25">
      <c r="H5709" s="98"/>
    </row>
    <row r="5710" spans="8:8" x14ac:dyDescent="0.25">
      <c r="H5710" s="98"/>
    </row>
    <row r="5711" spans="8:8" x14ac:dyDescent="0.25">
      <c r="H5711" s="98"/>
    </row>
    <row r="5712" spans="8:8" x14ac:dyDescent="0.25">
      <c r="H5712" s="98"/>
    </row>
    <row r="5713" spans="8:8" x14ac:dyDescent="0.25">
      <c r="H5713" s="98"/>
    </row>
    <row r="5714" spans="8:8" x14ac:dyDescent="0.25">
      <c r="H5714" s="98"/>
    </row>
    <row r="5715" spans="8:8" x14ac:dyDescent="0.25">
      <c r="H5715" s="98"/>
    </row>
    <row r="5716" spans="8:8" x14ac:dyDescent="0.25">
      <c r="H5716" s="98"/>
    </row>
    <row r="5717" spans="8:8" x14ac:dyDescent="0.25">
      <c r="H5717" s="98"/>
    </row>
    <row r="5718" spans="8:8" x14ac:dyDescent="0.25">
      <c r="H5718" s="98"/>
    </row>
    <row r="5719" spans="8:8" x14ac:dyDescent="0.25">
      <c r="H5719" s="98"/>
    </row>
    <row r="5720" spans="8:8" x14ac:dyDescent="0.25">
      <c r="H5720" s="98"/>
    </row>
    <row r="5721" spans="8:8" x14ac:dyDescent="0.25">
      <c r="H5721" s="98"/>
    </row>
    <row r="5722" spans="8:8" x14ac:dyDescent="0.25">
      <c r="H5722" s="98"/>
    </row>
    <row r="5723" spans="8:8" x14ac:dyDescent="0.25">
      <c r="H5723" s="98"/>
    </row>
    <row r="5724" spans="8:8" x14ac:dyDescent="0.25">
      <c r="H5724" s="98"/>
    </row>
    <row r="5725" spans="8:8" x14ac:dyDescent="0.25">
      <c r="H5725" s="98"/>
    </row>
    <row r="5726" spans="8:8" x14ac:dyDescent="0.25">
      <c r="H5726" s="98"/>
    </row>
    <row r="5727" spans="8:8" x14ac:dyDescent="0.25">
      <c r="H5727" s="98"/>
    </row>
    <row r="5728" spans="8:8" x14ac:dyDescent="0.25">
      <c r="H5728" s="98"/>
    </row>
    <row r="5729" spans="8:8" x14ac:dyDescent="0.25">
      <c r="H5729" s="98"/>
    </row>
    <row r="5730" spans="8:8" x14ac:dyDescent="0.25">
      <c r="H5730" s="98"/>
    </row>
    <row r="5731" spans="8:8" x14ac:dyDescent="0.25">
      <c r="H5731" s="98"/>
    </row>
    <row r="5732" spans="8:8" x14ac:dyDescent="0.25">
      <c r="H5732" s="98"/>
    </row>
    <row r="5733" spans="8:8" x14ac:dyDescent="0.25">
      <c r="H5733" s="98"/>
    </row>
    <row r="5734" spans="8:8" x14ac:dyDescent="0.25">
      <c r="H5734" s="98"/>
    </row>
    <row r="5735" spans="8:8" x14ac:dyDescent="0.25">
      <c r="H5735" s="98"/>
    </row>
    <row r="5736" spans="8:8" x14ac:dyDescent="0.25">
      <c r="H5736" s="98"/>
    </row>
    <row r="5737" spans="8:8" x14ac:dyDescent="0.25">
      <c r="H5737" s="98"/>
    </row>
    <row r="5738" spans="8:8" x14ac:dyDescent="0.25">
      <c r="H5738" s="98"/>
    </row>
    <row r="5739" spans="8:8" x14ac:dyDescent="0.25">
      <c r="H5739" s="98"/>
    </row>
    <row r="5740" spans="8:8" x14ac:dyDescent="0.25">
      <c r="H5740" s="98"/>
    </row>
    <row r="5741" spans="8:8" x14ac:dyDescent="0.25">
      <c r="H5741" s="98"/>
    </row>
    <row r="5742" spans="8:8" x14ac:dyDescent="0.25">
      <c r="H5742" s="98"/>
    </row>
    <row r="5743" spans="8:8" x14ac:dyDescent="0.25">
      <c r="H5743" s="98"/>
    </row>
    <row r="5744" spans="8:8" x14ac:dyDescent="0.25">
      <c r="H5744" s="98"/>
    </row>
    <row r="5745" spans="8:8" x14ac:dyDescent="0.25">
      <c r="H5745" s="98"/>
    </row>
    <row r="5746" spans="8:8" x14ac:dyDescent="0.25">
      <c r="H5746" s="98"/>
    </row>
    <row r="5747" spans="8:8" x14ac:dyDescent="0.25">
      <c r="H5747" s="98"/>
    </row>
    <row r="5748" spans="8:8" x14ac:dyDescent="0.25">
      <c r="H5748" s="98"/>
    </row>
    <row r="5749" spans="8:8" x14ac:dyDescent="0.25">
      <c r="H5749" s="98"/>
    </row>
    <row r="5750" spans="8:8" x14ac:dyDescent="0.25">
      <c r="H5750" s="98"/>
    </row>
    <row r="5751" spans="8:8" x14ac:dyDescent="0.25">
      <c r="H5751" s="98"/>
    </row>
    <row r="5752" spans="8:8" x14ac:dyDescent="0.25">
      <c r="H5752" s="98"/>
    </row>
    <row r="5753" spans="8:8" x14ac:dyDescent="0.25">
      <c r="H5753" s="98"/>
    </row>
    <row r="5754" spans="8:8" x14ac:dyDescent="0.25">
      <c r="H5754" s="98"/>
    </row>
    <row r="5755" spans="8:8" x14ac:dyDescent="0.25">
      <c r="H5755" s="98"/>
    </row>
    <row r="5756" spans="8:8" x14ac:dyDescent="0.25">
      <c r="H5756" s="98"/>
    </row>
    <row r="5757" spans="8:8" x14ac:dyDescent="0.25">
      <c r="H5757" s="98"/>
    </row>
    <row r="5758" spans="8:8" x14ac:dyDescent="0.25">
      <c r="H5758" s="98"/>
    </row>
    <row r="5759" spans="8:8" x14ac:dyDescent="0.25">
      <c r="H5759" s="98"/>
    </row>
    <row r="5760" spans="8:8" x14ac:dyDescent="0.25">
      <c r="H5760" s="98"/>
    </row>
    <row r="5761" spans="8:8" x14ac:dyDescent="0.25">
      <c r="H5761" s="98"/>
    </row>
    <row r="5762" spans="8:8" x14ac:dyDescent="0.25">
      <c r="H5762" s="98"/>
    </row>
    <row r="5763" spans="8:8" x14ac:dyDescent="0.25">
      <c r="H5763" s="98"/>
    </row>
    <row r="5764" spans="8:8" x14ac:dyDescent="0.25">
      <c r="H5764" s="98"/>
    </row>
    <row r="5765" spans="8:8" x14ac:dyDescent="0.25">
      <c r="H5765" s="98"/>
    </row>
    <row r="5766" spans="8:8" x14ac:dyDescent="0.25">
      <c r="H5766" s="98"/>
    </row>
    <row r="5767" spans="8:8" x14ac:dyDescent="0.25">
      <c r="H5767" s="98"/>
    </row>
    <row r="5768" spans="8:8" x14ac:dyDescent="0.25">
      <c r="H5768" s="98"/>
    </row>
    <row r="5769" spans="8:8" x14ac:dyDescent="0.25">
      <c r="H5769" s="98"/>
    </row>
    <row r="5770" spans="8:8" x14ac:dyDescent="0.25">
      <c r="H5770" s="98"/>
    </row>
    <row r="5771" spans="8:8" x14ac:dyDescent="0.25">
      <c r="H5771" s="98"/>
    </row>
    <row r="5772" spans="8:8" x14ac:dyDescent="0.25">
      <c r="H5772" s="98"/>
    </row>
    <row r="5773" spans="8:8" x14ac:dyDescent="0.25">
      <c r="H5773" s="98"/>
    </row>
    <row r="5774" spans="8:8" x14ac:dyDescent="0.25">
      <c r="H5774" s="98"/>
    </row>
    <row r="5775" spans="8:8" x14ac:dyDescent="0.25">
      <c r="H5775" s="98"/>
    </row>
    <row r="5776" spans="8:8" x14ac:dyDescent="0.25">
      <c r="H5776" s="98"/>
    </row>
    <row r="5777" spans="8:8" x14ac:dyDescent="0.25">
      <c r="H5777" s="98"/>
    </row>
    <row r="5778" spans="8:8" x14ac:dyDescent="0.25">
      <c r="H5778" s="98"/>
    </row>
    <row r="5779" spans="8:8" x14ac:dyDescent="0.25">
      <c r="H5779" s="98"/>
    </row>
    <row r="5780" spans="8:8" x14ac:dyDescent="0.25">
      <c r="H5780" s="98"/>
    </row>
    <row r="5781" spans="8:8" x14ac:dyDescent="0.25">
      <c r="H5781" s="98"/>
    </row>
    <row r="5782" spans="8:8" x14ac:dyDescent="0.25">
      <c r="H5782" s="98"/>
    </row>
    <row r="5783" spans="8:8" x14ac:dyDescent="0.25">
      <c r="H5783" s="98"/>
    </row>
    <row r="5784" spans="8:8" x14ac:dyDescent="0.25">
      <c r="H5784" s="98"/>
    </row>
    <row r="5785" spans="8:8" x14ac:dyDescent="0.25">
      <c r="H5785" s="98"/>
    </row>
    <row r="5786" spans="8:8" x14ac:dyDescent="0.25">
      <c r="H5786" s="98"/>
    </row>
    <row r="5787" spans="8:8" x14ac:dyDescent="0.25">
      <c r="H5787" s="98"/>
    </row>
    <row r="5788" spans="8:8" x14ac:dyDescent="0.25">
      <c r="H5788" s="98"/>
    </row>
    <row r="5789" spans="8:8" x14ac:dyDescent="0.25">
      <c r="H5789" s="98"/>
    </row>
    <row r="5790" spans="8:8" x14ac:dyDescent="0.25">
      <c r="H5790" s="98"/>
    </row>
    <row r="5791" spans="8:8" x14ac:dyDescent="0.25">
      <c r="H5791" s="98"/>
    </row>
    <row r="5792" spans="8:8" x14ac:dyDescent="0.25">
      <c r="H5792" s="98"/>
    </row>
    <row r="5793" spans="8:8" x14ac:dyDescent="0.25">
      <c r="H5793" s="98"/>
    </row>
    <row r="5794" spans="8:8" x14ac:dyDescent="0.25">
      <c r="H5794" s="98"/>
    </row>
    <row r="5795" spans="8:8" x14ac:dyDescent="0.25">
      <c r="H5795" s="98"/>
    </row>
    <row r="5796" spans="8:8" x14ac:dyDescent="0.25">
      <c r="H5796" s="98"/>
    </row>
    <row r="5797" spans="8:8" x14ac:dyDescent="0.25">
      <c r="H5797" s="98"/>
    </row>
    <row r="5798" spans="8:8" x14ac:dyDescent="0.25">
      <c r="H5798" s="98"/>
    </row>
    <row r="5799" spans="8:8" x14ac:dyDescent="0.25">
      <c r="H5799" s="98"/>
    </row>
    <row r="5800" spans="8:8" x14ac:dyDescent="0.25">
      <c r="H5800" s="98"/>
    </row>
    <row r="5801" spans="8:8" x14ac:dyDescent="0.25">
      <c r="H5801" s="98"/>
    </row>
    <row r="5802" spans="8:8" x14ac:dyDescent="0.25">
      <c r="H5802" s="98"/>
    </row>
    <row r="5803" spans="8:8" x14ac:dyDescent="0.25">
      <c r="H5803" s="98"/>
    </row>
    <row r="5804" spans="8:8" x14ac:dyDescent="0.25">
      <c r="H5804" s="98"/>
    </row>
    <row r="5805" spans="8:8" x14ac:dyDescent="0.25">
      <c r="H5805" s="98"/>
    </row>
    <row r="5806" spans="8:8" x14ac:dyDescent="0.25">
      <c r="H5806" s="98"/>
    </row>
    <row r="5807" spans="8:8" x14ac:dyDescent="0.25">
      <c r="H5807" s="98"/>
    </row>
    <row r="5808" spans="8:8" x14ac:dyDescent="0.25">
      <c r="H5808" s="98"/>
    </row>
    <row r="5809" spans="8:8" x14ac:dyDescent="0.25">
      <c r="H5809" s="98"/>
    </row>
    <row r="5810" spans="8:8" x14ac:dyDescent="0.25">
      <c r="H5810" s="98"/>
    </row>
    <row r="5811" spans="8:8" x14ac:dyDescent="0.25">
      <c r="H5811" s="98"/>
    </row>
    <row r="5812" spans="8:8" x14ac:dyDescent="0.25">
      <c r="H5812" s="98"/>
    </row>
    <row r="5813" spans="8:8" x14ac:dyDescent="0.25">
      <c r="H5813" s="98"/>
    </row>
    <row r="5814" spans="8:8" x14ac:dyDescent="0.25">
      <c r="H5814" s="98"/>
    </row>
    <row r="5815" spans="8:8" x14ac:dyDescent="0.25">
      <c r="H5815" s="98"/>
    </row>
    <row r="5816" spans="8:8" x14ac:dyDescent="0.25">
      <c r="H5816" s="98"/>
    </row>
    <row r="5817" spans="8:8" x14ac:dyDescent="0.25">
      <c r="H5817" s="98"/>
    </row>
    <row r="5818" spans="8:8" x14ac:dyDescent="0.25">
      <c r="H5818" s="98"/>
    </row>
    <row r="5819" spans="8:8" x14ac:dyDescent="0.25">
      <c r="H5819" s="98"/>
    </row>
    <row r="5820" spans="8:8" x14ac:dyDescent="0.25">
      <c r="H5820" s="98"/>
    </row>
    <row r="5821" spans="8:8" x14ac:dyDescent="0.25">
      <c r="H5821" s="98"/>
    </row>
    <row r="5822" spans="8:8" x14ac:dyDescent="0.25">
      <c r="H5822" s="98"/>
    </row>
    <row r="5823" spans="8:8" x14ac:dyDescent="0.25">
      <c r="H5823" s="98"/>
    </row>
    <row r="5824" spans="8:8" x14ac:dyDescent="0.25">
      <c r="H5824" s="98"/>
    </row>
    <row r="5825" spans="8:8" x14ac:dyDescent="0.25">
      <c r="H5825" s="98"/>
    </row>
    <row r="5826" spans="8:8" x14ac:dyDescent="0.25">
      <c r="H5826" s="98"/>
    </row>
    <row r="5827" spans="8:8" x14ac:dyDescent="0.25">
      <c r="H5827" s="98"/>
    </row>
    <row r="5828" spans="8:8" x14ac:dyDescent="0.25">
      <c r="H5828" s="98"/>
    </row>
    <row r="5829" spans="8:8" x14ac:dyDescent="0.25">
      <c r="H5829" s="98"/>
    </row>
    <row r="5830" spans="8:8" x14ac:dyDescent="0.25">
      <c r="H5830" s="98"/>
    </row>
    <row r="5831" spans="8:8" x14ac:dyDescent="0.25">
      <c r="H5831" s="98"/>
    </row>
    <row r="5832" spans="8:8" x14ac:dyDescent="0.25">
      <c r="H5832" s="98"/>
    </row>
    <row r="5833" spans="8:8" x14ac:dyDescent="0.25">
      <c r="H5833" s="98"/>
    </row>
    <row r="5834" spans="8:8" x14ac:dyDescent="0.25">
      <c r="H5834" s="98"/>
    </row>
    <row r="5835" spans="8:8" x14ac:dyDescent="0.25">
      <c r="H5835" s="98"/>
    </row>
    <row r="5836" spans="8:8" x14ac:dyDescent="0.25">
      <c r="H5836" s="98"/>
    </row>
    <row r="5837" spans="8:8" x14ac:dyDescent="0.25">
      <c r="H5837" s="98"/>
    </row>
    <row r="5838" spans="8:8" x14ac:dyDescent="0.25">
      <c r="H5838" s="98"/>
    </row>
    <row r="5839" spans="8:8" x14ac:dyDescent="0.25">
      <c r="H5839" s="98"/>
    </row>
    <row r="5840" spans="8:8" x14ac:dyDescent="0.25">
      <c r="H5840" s="98"/>
    </row>
    <row r="5841" spans="8:8" x14ac:dyDescent="0.25">
      <c r="H5841" s="98"/>
    </row>
    <row r="5842" spans="8:8" x14ac:dyDescent="0.25">
      <c r="H5842" s="98"/>
    </row>
    <row r="5843" spans="8:8" x14ac:dyDescent="0.25">
      <c r="H5843" s="98"/>
    </row>
    <row r="5844" spans="8:8" x14ac:dyDescent="0.25">
      <c r="H5844" s="98"/>
    </row>
    <row r="5845" spans="8:8" x14ac:dyDescent="0.25">
      <c r="H5845" s="98"/>
    </row>
    <row r="5846" spans="8:8" x14ac:dyDescent="0.25">
      <c r="H5846" s="98"/>
    </row>
    <row r="5847" spans="8:8" x14ac:dyDescent="0.25">
      <c r="H5847" s="98"/>
    </row>
    <row r="5848" spans="8:8" x14ac:dyDescent="0.25">
      <c r="H5848" s="98"/>
    </row>
    <row r="5849" spans="8:8" x14ac:dyDescent="0.25">
      <c r="H5849" s="98"/>
    </row>
    <row r="5850" spans="8:8" x14ac:dyDescent="0.25">
      <c r="H5850" s="98"/>
    </row>
    <row r="5851" spans="8:8" x14ac:dyDescent="0.25">
      <c r="H5851" s="98"/>
    </row>
    <row r="5852" spans="8:8" x14ac:dyDescent="0.25">
      <c r="H5852" s="98"/>
    </row>
    <row r="5853" spans="8:8" x14ac:dyDescent="0.25">
      <c r="H5853" s="98"/>
    </row>
    <row r="5854" spans="8:8" x14ac:dyDescent="0.25">
      <c r="H5854" s="98"/>
    </row>
    <row r="5855" spans="8:8" x14ac:dyDescent="0.25">
      <c r="H5855" s="98"/>
    </row>
    <row r="5856" spans="8:8" x14ac:dyDescent="0.25">
      <c r="H5856" s="98"/>
    </row>
    <row r="5857" spans="8:8" x14ac:dyDescent="0.25">
      <c r="H5857" s="98"/>
    </row>
    <row r="5858" spans="8:8" x14ac:dyDescent="0.25">
      <c r="H5858" s="98"/>
    </row>
    <row r="5859" spans="8:8" x14ac:dyDescent="0.25">
      <c r="H5859" s="98"/>
    </row>
    <row r="5860" spans="8:8" x14ac:dyDescent="0.25">
      <c r="H5860" s="98"/>
    </row>
    <row r="5861" spans="8:8" x14ac:dyDescent="0.25">
      <c r="H5861" s="98"/>
    </row>
    <row r="5862" spans="8:8" x14ac:dyDescent="0.25">
      <c r="H5862" s="98"/>
    </row>
    <row r="5863" spans="8:8" x14ac:dyDescent="0.25">
      <c r="H5863" s="98"/>
    </row>
    <row r="5864" spans="8:8" x14ac:dyDescent="0.25">
      <c r="H5864" s="98"/>
    </row>
    <row r="5865" spans="8:8" x14ac:dyDescent="0.25">
      <c r="H5865" s="98"/>
    </row>
    <row r="5866" spans="8:8" x14ac:dyDescent="0.25">
      <c r="H5866" s="98"/>
    </row>
    <row r="5867" spans="8:8" x14ac:dyDescent="0.25">
      <c r="H5867" s="98"/>
    </row>
    <row r="5868" spans="8:8" x14ac:dyDescent="0.25">
      <c r="H5868" s="98"/>
    </row>
    <row r="5869" spans="8:8" x14ac:dyDescent="0.25">
      <c r="H5869" s="98"/>
    </row>
    <row r="5870" spans="8:8" x14ac:dyDescent="0.25">
      <c r="H5870" s="98"/>
    </row>
    <row r="5871" spans="8:8" x14ac:dyDescent="0.25">
      <c r="H5871" s="98"/>
    </row>
    <row r="5872" spans="8:8" x14ac:dyDescent="0.25">
      <c r="H5872" s="98"/>
    </row>
    <row r="5873" spans="8:8" x14ac:dyDescent="0.25">
      <c r="H5873" s="98"/>
    </row>
    <row r="5874" spans="8:8" x14ac:dyDescent="0.25">
      <c r="H5874" s="98"/>
    </row>
    <row r="5875" spans="8:8" x14ac:dyDescent="0.25">
      <c r="H5875" s="98"/>
    </row>
    <row r="5876" spans="8:8" x14ac:dyDescent="0.25">
      <c r="H5876" s="98"/>
    </row>
    <row r="5877" spans="8:8" x14ac:dyDescent="0.25">
      <c r="H5877" s="98"/>
    </row>
    <row r="5878" spans="8:8" x14ac:dyDescent="0.25">
      <c r="H5878" s="98"/>
    </row>
    <row r="5879" spans="8:8" x14ac:dyDescent="0.25">
      <c r="H5879" s="98"/>
    </row>
    <row r="5880" spans="8:8" x14ac:dyDescent="0.25">
      <c r="H5880" s="98"/>
    </row>
    <row r="5881" spans="8:8" x14ac:dyDescent="0.25">
      <c r="H5881" s="98"/>
    </row>
    <row r="5882" spans="8:8" x14ac:dyDescent="0.25">
      <c r="H5882" s="98"/>
    </row>
    <row r="5883" spans="8:8" x14ac:dyDescent="0.25">
      <c r="H5883" s="98"/>
    </row>
    <row r="5884" spans="8:8" x14ac:dyDescent="0.25">
      <c r="H5884" s="98"/>
    </row>
    <row r="5885" spans="8:8" x14ac:dyDescent="0.25">
      <c r="H5885" s="98"/>
    </row>
    <row r="5886" spans="8:8" x14ac:dyDescent="0.25">
      <c r="H5886" s="98"/>
    </row>
    <row r="5887" spans="8:8" x14ac:dyDescent="0.25">
      <c r="H5887" s="98"/>
    </row>
    <row r="5888" spans="8:8" x14ac:dyDescent="0.25">
      <c r="H5888" s="98"/>
    </row>
    <row r="5889" spans="8:8" x14ac:dyDescent="0.25">
      <c r="H5889" s="98"/>
    </row>
    <row r="5890" spans="8:8" x14ac:dyDescent="0.25">
      <c r="H5890" s="98"/>
    </row>
    <row r="5891" spans="8:8" x14ac:dyDescent="0.25">
      <c r="H5891" s="98"/>
    </row>
    <row r="5892" spans="8:8" x14ac:dyDescent="0.25">
      <c r="H5892" s="98"/>
    </row>
    <row r="5893" spans="8:8" x14ac:dyDescent="0.25">
      <c r="H5893" s="98"/>
    </row>
    <row r="5894" spans="8:8" x14ac:dyDescent="0.25">
      <c r="H5894" s="98"/>
    </row>
    <row r="5895" spans="8:8" x14ac:dyDescent="0.25">
      <c r="H5895" s="98"/>
    </row>
    <row r="5896" spans="8:8" x14ac:dyDescent="0.25">
      <c r="H5896" s="98"/>
    </row>
    <row r="5897" spans="8:8" x14ac:dyDescent="0.25">
      <c r="H5897" s="98"/>
    </row>
    <row r="5898" spans="8:8" x14ac:dyDescent="0.25">
      <c r="H5898" s="98"/>
    </row>
    <row r="5899" spans="8:8" x14ac:dyDescent="0.25">
      <c r="H5899" s="98"/>
    </row>
    <row r="5900" spans="8:8" x14ac:dyDescent="0.25">
      <c r="H5900" s="98"/>
    </row>
    <row r="5901" spans="8:8" x14ac:dyDescent="0.25">
      <c r="H5901" s="98"/>
    </row>
    <row r="5902" spans="8:8" x14ac:dyDescent="0.25">
      <c r="H5902" s="98"/>
    </row>
    <row r="5903" spans="8:8" x14ac:dyDescent="0.25">
      <c r="H5903" s="98"/>
    </row>
    <row r="5904" spans="8:8" x14ac:dyDescent="0.25">
      <c r="H5904" s="98"/>
    </row>
    <row r="5905" spans="8:8" x14ac:dyDescent="0.25">
      <c r="H5905" s="98"/>
    </row>
    <row r="5906" spans="8:8" x14ac:dyDescent="0.25">
      <c r="H5906" s="98"/>
    </row>
    <row r="5907" spans="8:8" x14ac:dyDescent="0.25">
      <c r="H5907" s="98"/>
    </row>
    <row r="5908" spans="8:8" x14ac:dyDescent="0.25">
      <c r="H5908" s="98"/>
    </row>
    <row r="5909" spans="8:8" x14ac:dyDescent="0.25">
      <c r="H5909" s="98"/>
    </row>
    <row r="5910" spans="8:8" x14ac:dyDescent="0.25">
      <c r="H5910" s="98"/>
    </row>
    <row r="5911" spans="8:8" x14ac:dyDescent="0.25">
      <c r="H5911" s="98"/>
    </row>
    <row r="5912" spans="8:8" x14ac:dyDescent="0.25">
      <c r="H5912" s="98"/>
    </row>
    <row r="5913" spans="8:8" x14ac:dyDescent="0.25">
      <c r="H5913" s="98"/>
    </row>
    <row r="5914" spans="8:8" x14ac:dyDescent="0.25">
      <c r="H5914" s="98"/>
    </row>
    <row r="5915" spans="8:8" x14ac:dyDescent="0.25">
      <c r="H5915" s="98"/>
    </row>
    <row r="5916" spans="8:8" x14ac:dyDescent="0.25">
      <c r="H5916" s="98"/>
    </row>
    <row r="5917" spans="8:8" x14ac:dyDescent="0.25">
      <c r="H5917" s="98"/>
    </row>
    <row r="5918" spans="8:8" x14ac:dyDescent="0.25">
      <c r="H5918" s="98"/>
    </row>
    <row r="5919" spans="8:8" x14ac:dyDescent="0.25">
      <c r="H5919" s="98"/>
    </row>
    <row r="5920" spans="8:8" x14ac:dyDescent="0.25">
      <c r="H5920" s="98"/>
    </row>
    <row r="5921" spans="8:8" x14ac:dyDescent="0.25">
      <c r="H5921" s="98"/>
    </row>
    <row r="5922" spans="8:8" x14ac:dyDescent="0.25">
      <c r="H5922" s="98"/>
    </row>
    <row r="5923" spans="8:8" x14ac:dyDescent="0.25">
      <c r="H5923" s="98"/>
    </row>
    <row r="5924" spans="8:8" x14ac:dyDescent="0.25">
      <c r="H5924" s="98"/>
    </row>
    <row r="5925" spans="8:8" x14ac:dyDescent="0.25">
      <c r="H5925" s="98"/>
    </row>
    <row r="5926" spans="8:8" x14ac:dyDescent="0.25">
      <c r="H5926" s="98"/>
    </row>
    <row r="5927" spans="8:8" x14ac:dyDescent="0.25">
      <c r="H5927" s="98"/>
    </row>
    <row r="5928" spans="8:8" x14ac:dyDescent="0.25">
      <c r="H5928" s="98"/>
    </row>
    <row r="5929" spans="8:8" x14ac:dyDescent="0.25">
      <c r="H5929" s="98"/>
    </row>
    <row r="5930" spans="8:8" x14ac:dyDescent="0.25">
      <c r="H5930" s="98"/>
    </row>
    <row r="5931" spans="8:8" x14ac:dyDescent="0.25">
      <c r="H5931" s="98"/>
    </row>
    <row r="5932" spans="8:8" x14ac:dyDescent="0.25">
      <c r="H5932" s="98"/>
    </row>
    <row r="5933" spans="8:8" x14ac:dyDescent="0.25">
      <c r="H5933" s="98"/>
    </row>
    <row r="5934" spans="8:8" x14ac:dyDescent="0.25">
      <c r="H5934" s="98"/>
    </row>
    <row r="5935" spans="8:8" x14ac:dyDescent="0.25">
      <c r="H5935" s="98"/>
    </row>
    <row r="5936" spans="8:8" x14ac:dyDescent="0.25">
      <c r="H5936" s="98"/>
    </row>
    <row r="5937" spans="8:8" x14ac:dyDescent="0.25">
      <c r="H5937" s="98"/>
    </row>
    <row r="5938" spans="8:8" x14ac:dyDescent="0.25">
      <c r="H5938" s="98"/>
    </row>
    <row r="5939" spans="8:8" x14ac:dyDescent="0.25">
      <c r="H5939" s="98"/>
    </row>
    <row r="5940" spans="8:8" x14ac:dyDescent="0.25">
      <c r="H5940" s="98"/>
    </row>
    <row r="5941" spans="8:8" x14ac:dyDescent="0.25">
      <c r="H5941" s="98"/>
    </row>
    <row r="5942" spans="8:8" x14ac:dyDescent="0.25">
      <c r="H5942" s="98"/>
    </row>
    <row r="5943" spans="8:8" x14ac:dyDescent="0.25">
      <c r="H5943" s="98"/>
    </row>
    <row r="5944" spans="8:8" x14ac:dyDescent="0.25">
      <c r="H5944" s="98"/>
    </row>
    <row r="5945" spans="8:8" x14ac:dyDescent="0.25">
      <c r="H5945" s="98"/>
    </row>
    <row r="5946" spans="8:8" x14ac:dyDescent="0.25">
      <c r="H5946" s="98"/>
    </row>
    <row r="5947" spans="8:8" x14ac:dyDescent="0.25">
      <c r="H5947" s="98"/>
    </row>
    <row r="5948" spans="8:8" x14ac:dyDescent="0.25">
      <c r="H5948" s="98"/>
    </row>
    <row r="5949" spans="8:8" x14ac:dyDescent="0.25">
      <c r="H5949" s="98"/>
    </row>
    <row r="5950" spans="8:8" x14ac:dyDescent="0.25">
      <c r="H5950" s="98"/>
    </row>
    <row r="5951" spans="8:8" x14ac:dyDescent="0.25">
      <c r="H5951" s="98"/>
    </row>
    <row r="5952" spans="8:8" x14ac:dyDescent="0.25">
      <c r="H5952" s="98"/>
    </row>
    <row r="5953" spans="8:8" x14ac:dyDescent="0.25">
      <c r="H5953" s="98"/>
    </row>
    <row r="5954" spans="8:8" x14ac:dyDescent="0.25">
      <c r="H5954" s="98"/>
    </row>
    <row r="5955" spans="8:8" x14ac:dyDescent="0.25">
      <c r="H5955" s="98"/>
    </row>
    <row r="5956" spans="8:8" x14ac:dyDescent="0.25">
      <c r="H5956" s="98"/>
    </row>
    <row r="5957" spans="8:8" x14ac:dyDescent="0.25">
      <c r="H5957" s="98"/>
    </row>
    <row r="5958" spans="8:8" x14ac:dyDescent="0.25">
      <c r="H5958" s="98"/>
    </row>
    <row r="5959" spans="8:8" x14ac:dyDescent="0.25">
      <c r="H5959" s="98"/>
    </row>
    <row r="5960" spans="8:8" x14ac:dyDescent="0.25">
      <c r="H5960" s="98"/>
    </row>
    <row r="5961" spans="8:8" x14ac:dyDescent="0.25">
      <c r="H5961" s="98"/>
    </row>
    <row r="5962" spans="8:8" x14ac:dyDescent="0.25">
      <c r="H5962" s="98"/>
    </row>
    <row r="5963" spans="8:8" x14ac:dyDescent="0.25">
      <c r="H5963" s="98"/>
    </row>
    <row r="5964" spans="8:8" x14ac:dyDescent="0.25">
      <c r="H5964" s="98"/>
    </row>
    <row r="5965" spans="8:8" x14ac:dyDescent="0.25">
      <c r="H5965" s="98"/>
    </row>
    <row r="5966" spans="8:8" x14ac:dyDescent="0.25">
      <c r="H5966" s="98"/>
    </row>
    <row r="5967" spans="8:8" x14ac:dyDescent="0.25">
      <c r="H5967" s="98"/>
    </row>
    <row r="5968" spans="8:8" x14ac:dyDescent="0.25">
      <c r="H5968" s="98"/>
    </row>
    <row r="5969" spans="8:8" x14ac:dyDescent="0.25">
      <c r="H5969" s="98"/>
    </row>
    <row r="5970" spans="8:8" x14ac:dyDescent="0.25">
      <c r="H5970" s="98"/>
    </row>
    <row r="5971" spans="8:8" x14ac:dyDescent="0.25">
      <c r="H5971" s="98"/>
    </row>
    <row r="5972" spans="8:8" x14ac:dyDescent="0.25">
      <c r="H5972" s="98"/>
    </row>
    <row r="5973" spans="8:8" x14ac:dyDescent="0.25">
      <c r="H5973" s="98"/>
    </row>
    <row r="5974" spans="8:8" x14ac:dyDescent="0.25">
      <c r="H5974" s="98"/>
    </row>
    <row r="5975" spans="8:8" x14ac:dyDescent="0.25">
      <c r="H5975" s="98"/>
    </row>
    <row r="5976" spans="8:8" x14ac:dyDescent="0.25">
      <c r="H5976" s="98"/>
    </row>
    <row r="5977" spans="8:8" x14ac:dyDescent="0.25">
      <c r="H5977" s="98"/>
    </row>
    <row r="5978" spans="8:8" x14ac:dyDescent="0.25">
      <c r="H5978" s="98"/>
    </row>
    <row r="5979" spans="8:8" x14ac:dyDescent="0.25">
      <c r="H5979" s="98"/>
    </row>
    <row r="5980" spans="8:8" x14ac:dyDescent="0.25">
      <c r="H5980" s="98"/>
    </row>
    <row r="5981" spans="8:8" x14ac:dyDescent="0.25">
      <c r="H5981" s="98"/>
    </row>
    <row r="5982" spans="8:8" x14ac:dyDescent="0.25">
      <c r="H5982" s="98"/>
    </row>
    <row r="5983" spans="8:8" x14ac:dyDescent="0.25">
      <c r="H5983" s="98"/>
    </row>
    <row r="5984" spans="8:8" x14ac:dyDescent="0.25">
      <c r="H5984" s="98"/>
    </row>
    <row r="5985" spans="8:8" x14ac:dyDescent="0.25">
      <c r="H5985" s="98"/>
    </row>
    <row r="5986" spans="8:8" x14ac:dyDescent="0.25">
      <c r="H5986" s="98"/>
    </row>
    <row r="5987" spans="8:8" x14ac:dyDescent="0.25">
      <c r="H5987" s="98"/>
    </row>
    <row r="5988" spans="8:8" x14ac:dyDescent="0.25">
      <c r="H5988" s="98"/>
    </row>
    <row r="5989" spans="8:8" x14ac:dyDescent="0.25">
      <c r="H5989" s="98"/>
    </row>
    <row r="5990" spans="8:8" x14ac:dyDescent="0.25">
      <c r="H5990" s="98"/>
    </row>
    <row r="5991" spans="8:8" x14ac:dyDescent="0.25">
      <c r="H5991" s="98"/>
    </row>
    <row r="5992" spans="8:8" x14ac:dyDescent="0.25">
      <c r="H5992" s="98"/>
    </row>
    <row r="5993" spans="8:8" x14ac:dyDescent="0.25">
      <c r="H5993" s="98"/>
    </row>
    <row r="5994" spans="8:8" x14ac:dyDescent="0.25">
      <c r="H5994" s="98"/>
    </row>
    <row r="5995" spans="8:8" x14ac:dyDescent="0.25">
      <c r="H5995" s="98"/>
    </row>
    <row r="5996" spans="8:8" x14ac:dyDescent="0.25">
      <c r="H5996" s="98"/>
    </row>
    <row r="5997" spans="8:8" x14ac:dyDescent="0.25">
      <c r="H5997" s="98"/>
    </row>
    <row r="5998" spans="8:8" x14ac:dyDescent="0.25">
      <c r="H5998" s="98"/>
    </row>
    <row r="5999" spans="8:8" x14ac:dyDescent="0.25">
      <c r="H5999" s="98"/>
    </row>
    <row r="6000" spans="8:8" x14ac:dyDescent="0.25">
      <c r="H6000" s="98"/>
    </row>
    <row r="6001" spans="8:8" x14ac:dyDescent="0.25">
      <c r="H6001" s="98"/>
    </row>
    <row r="6002" spans="8:8" x14ac:dyDescent="0.25">
      <c r="H6002" s="98"/>
    </row>
    <row r="6003" spans="8:8" x14ac:dyDescent="0.25">
      <c r="H6003" s="98"/>
    </row>
    <row r="6004" spans="8:8" x14ac:dyDescent="0.25">
      <c r="H6004" s="98"/>
    </row>
    <row r="6005" spans="8:8" x14ac:dyDescent="0.25">
      <c r="H6005" s="98"/>
    </row>
    <row r="6006" spans="8:8" x14ac:dyDescent="0.25">
      <c r="H6006" s="98"/>
    </row>
    <row r="6007" spans="8:8" x14ac:dyDescent="0.25">
      <c r="H6007" s="98"/>
    </row>
    <row r="6008" spans="8:8" x14ac:dyDescent="0.25">
      <c r="H6008" s="98"/>
    </row>
    <row r="6009" spans="8:8" x14ac:dyDescent="0.25">
      <c r="H6009" s="98"/>
    </row>
    <row r="6010" spans="8:8" x14ac:dyDescent="0.25">
      <c r="H6010" s="98"/>
    </row>
    <row r="6011" spans="8:8" x14ac:dyDescent="0.25">
      <c r="H6011" s="98"/>
    </row>
    <row r="6012" spans="8:8" x14ac:dyDescent="0.25">
      <c r="H6012" s="98"/>
    </row>
    <row r="6013" spans="8:8" x14ac:dyDescent="0.25">
      <c r="H6013" s="98"/>
    </row>
    <row r="6014" spans="8:8" x14ac:dyDescent="0.25">
      <c r="H6014" s="98"/>
    </row>
    <row r="6015" spans="8:8" x14ac:dyDescent="0.25">
      <c r="H6015" s="98"/>
    </row>
    <row r="6016" spans="8:8" x14ac:dyDescent="0.25">
      <c r="H6016" s="98"/>
    </row>
    <row r="6017" spans="8:8" x14ac:dyDescent="0.25">
      <c r="H6017" s="98"/>
    </row>
    <row r="6018" spans="8:8" x14ac:dyDescent="0.25">
      <c r="H6018" s="98"/>
    </row>
    <row r="6019" spans="8:8" x14ac:dyDescent="0.25">
      <c r="H6019" s="98"/>
    </row>
    <row r="6020" spans="8:8" x14ac:dyDescent="0.25">
      <c r="H6020" s="98"/>
    </row>
    <row r="6021" spans="8:8" x14ac:dyDescent="0.25">
      <c r="H6021" s="98"/>
    </row>
    <row r="6022" spans="8:8" x14ac:dyDescent="0.25">
      <c r="H6022" s="98"/>
    </row>
    <row r="6023" spans="8:8" x14ac:dyDescent="0.25">
      <c r="H6023" s="98"/>
    </row>
    <row r="6024" spans="8:8" x14ac:dyDescent="0.25">
      <c r="H6024" s="98"/>
    </row>
    <row r="6025" spans="8:8" x14ac:dyDescent="0.25">
      <c r="H6025" s="98"/>
    </row>
    <row r="6026" spans="8:8" x14ac:dyDescent="0.25">
      <c r="H6026" s="98"/>
    </row>
    <row r="6027" spans="8:8" x14ac:dyDescent="0.25">
      <c r="H6027" s="98"/>
    </row>
    <row r="6028" spans="8:8" x14ac:dyDescent="0.25">
      <c r="H6028" s="98"/>
    </row>
    <row r="6029" spans="8:8" x14ac:dyDescent="0.25">
      <c r="H6029" s="98"/>
    </row>
    <row r="6030" spans="8:8" x14ac:dyDescent="0.25">
      <c r="H6030" s="98"/>
    </row>
    <row r="6031" spans="8:8" x14ac:dyDescent="0.25">
      <c r="H6031" s="98"/>
    </row>
    <row r="6032" spans="8:8" x14ac:dyDescent="0.25">
      <c r="H6032" s="98"/>
    </row>
    <row r="6033" spans="8:8" x14ac:dyDescent="0.25">
      <c r="H6033" s="98"/>
    </row>
    <row r="6034" spans="8:8" x14ac:dyDescent="0.25">
      <c r="H6034" s="98"/>
    </row>
    <row r="6035" spans="8:8" x14ac:dyDescent="0.25">
      <c r="H6035" s="98"/>
    </row>
    <row r="6036" spans="8:8" x14ac:dyDescent="0.25">
      <c r="H6036" s="98"/>
    </row>
    <row r="6037" spans="8:8" x14ac:dyDescent="0.25">
      <c r="H6037" s="98"/>
    </row>
    <row r="6038" spans="8:8" x14ac:dyDescent="0.25">
      <c r="H6038" s="98"/>
    </row>
    <row r="6039" spans="8:8" x14ac:dyDescent="0.25">
      <c r="H6039" s="98"/>
    </row>
    <row r="6040" spans="8:8" x14ac:dyDescent="0.25">
      <c r="H6040" s="98"/>
    </row>
    <row r="6041" spans="8:8" x14ac:dyDescent="0.25">
      <c r="H6041" s="98"/>
    </row>
    <row r="6042" spans="8:8" x14ac:dyDescent="0.25">
      <c r="H6042" s="98"/>
    </row>
    <row r="6043" spans="8:8" x14ac:dyDescent="0.25">
      <c r="H6043" s="98"/>
    </row>
    <row r="6044" spans="8:8" x14ac:dyDescent="0.25">
      <c r="H6044" s="98"/>
    </row>
    <row r="6045" spans="8:8" x14ac:dyDescent="0.25">
      <c r="H6045" s="98"/>
    </row>
    <row r="6046" spans="8:8" x14ac:dyDescent="0.25">
      <c r="H6046" s="98"/>
    </row>
    <row r="6047" spans="8:8" x14ac:dyDescent="0.25">
      <c r="H6047" s="98"/>
    </row>
    <row r="6048" spans="8:8" x14ac:dyDescent="0.25">
      <c r="H6048" s="98"/>
    </row>
    <row r="6049" spans="8:8" x14ac:dyDescent="0.25">
      <c r="H6049" s="98"/>
    </row>
    <row r="6050" spans="8:8" x14ac:dyDescent="0.25">
      <c r="H6050" s="98"/>
    </row>
    <row r="6051" spans="8:8" x14ac:dyDescent="0.25">
      <c r="H6051" s="98"/>
    </row>
    <row r="6052" spans="8:8" x14ac:dyDescent="0.25">
      <c r="H6052" s="98"/>
    </row>
    <row r="6053" spans="8:8" x14ac:dyDescent="0.25">
      <c r="H6053" s="98"/>
    </row>
    <row r="6054" spans="8:8" x14ac:dyDescent="0.25">
      <c r="H6054" s="98"/>
    </row>
    <row r="6055" spans="8:8" x14ac:dyDescent="0.25">
      <c r="H6055" s="98"/>
    </row>
    <row r="6056" spans="8:8" x14ac:dyDescent="0.25">
      <c r="H6056" s="98"/>
    </row>
    <row r="6057" spans="8:8" x14ac:dyDescent="0.25">
      <c r="H6057" s="98"/>
    </row>
    <row r="6058" spans="8:8" x14ac:dyDescent="0.25">
      <c r="H6058" s="98"/>
    </row>
    <row r="6059" spans="8:8" x14ac:dyDescent="0.25">
      <c r="H6059" s="98"/>
    </row>
    <row r="6060" spans="8:8" x14ac:dyDescent="0.25">
      <c r="H6060" s="98"/>
    </row>
    <row r="6061" spans="8:8" x14ac:dyDescent="0.25">
      <c r="H6061" s="98"/>
    </row>
    <row r="6062" spans="8:8" x14ac:dyDescent="0.25">
      <c r="H6062" s="98"/>
    </row>
    <row r="6063" spans="8:8" x14ac:dyDescent="0.25">
      <c r="H6063" s="98"/>
    </row>
    <row r="6064" spans="8:8" x14ac:dyDescent="0.25">
      <c r="H6064" s="98"/>
    </row>
    <row r="6065" spans="8:8" x14ac:dyDescent="0.25">
      <c r="H6065" s="98"/>
    </row>
    <row r="6066" spans="8:8" x14ac:dyDescent="0.25">
      <c r="H6066" s="98"/>
    </row>
    <row r="6067" spans="8:8" x14ac:dyDescent="0.25">
      <c r="H6067" s="98"/>
    </row>
    <row r="6068" spans="8:8" x14ac:dyDescent="0.25">
      <c r="H6068" s="98"/>
    </row>
    <row r="6069" spans="8:8" x14ac:dyDescent="0.25">
      <c r="H6069" s="98"/>
    </row>
    <row r="6070" spans="8:8" x14ac:dyDescent="0.25">
      <c r="H6070" s="98"/>
    </row>
    <row r="6071" spans="8:8" x14ac:dyDescent="0.25">
      <c r="H6071" s="98"/>
    </row>
    <row r="6072" spans="8:8" x14ac:dyDescent="0.25">
      <c r="H6072" s="98"/>
    </row>
    <row r="6073" spans="8:8" x14ac:dyDescent="0.25">
      <c r="H6073" s="98"/>
    </row>
    <row r="6074" spans="8:8" x14ac:dyDescent="0.25">
      <c r="H6074" s="98"/>
    </row>
    <row r="6075" spans="8:8" x14ac:dyDescent="0.25">
      <c r="H6075" s="98"/>
    </row>
    <row r="6076" spans="8:8" x14ac:dyDescent="0.25">
      <c r="H6076" s="98"/>
    </row>
    <row r="6077" spans="8:8" x14ac:dyDescent="0.25">
      <c r="H6077" s="98"/>
    </row>
    <row r="6078" spans="8:8" x14ac:dyDescent="0.25">
      <c r="H6078" s="98"/>
    </row>
    <row r="6079" spans="8:8" x14ac:dyDescent="0.25">
      <c r="H6079" s="98"/>
    </row>
    <row r="6080" spans="8:8" x14ac:dyDescent="0.25">
      <c r="H6080" s="98"/>
    </row>
    <row r="6081" spans="8:8" x14ac:dyDescent="0.25">
      <c r="H6081" s="98"/>
    </row>
    <row r="6082" spans="8:8" x14ac:dyDescent="0.25">
      <c r="H6082" s="98"/>
    </row>
    <row r="6083" spans="8:8" x14ac:dyDescent="0.25">
      <c r="H6083" s="98"/>
    </row>
    <row r="6084" spans="8:8" x14ac:dyDescent="0.25">
      <c r="H6084" s="98"/>
    </row>
    <row r="6085" spans="8:8" x14ac:dyDescent="0.25">
      <c r="H6085" s="98"/>
    </row>
    <row r="6086" spans="8:8" x14ac:dyDescent="0.25">
      <c r="H6086" s="98"/>
    </row>
    <row r="6087" spans="8:8" x14ac:dyDescent="0.25">
      <c r="H6087" s="98"/>
    </row>
    <row r="6088" spans="8:8" x14ac:dyDescent="0.25">
      <c r="H6088" s="98"/>
    </row>
    <row r="6089" spans="8:8" x14ac:dyDescent="0.25">
      <c r="H6089" s="98"/>
    </row>
    <row r="6090" spans="8:8" x14ac:dyDescent="0.25">
      <c r="H6090" s="98"/>
    </row>
    <row r="6091" spans="8:8" x14ac:dyDescent="0.25">
      <c r="H6091" s="98"/>
    </row>
    <row r="6092" spans="8:8" x14ac:dyDescent="0.25">
      <c r="H6092" s="98"/>
    </row>
    <row r="6093" spans="8:8" x14ac:dyDescent="0.25">
      <c r="H6093" s="98"/>
    </row>
    <row r="6094" spans="8:8" x14ac:dyDescent="0.25">
      <c r="H6094" s="98"/>
    </row>
    <row r="6095" spans="8:8" x14ac:dyDescent="0.25">
      <c r="H6095" s="98"/>
    </row>
    <row r="6096" spans="8:8" x14ac:dyDescent="0.25">
      <c r="H6096" s="98"/>
    </row>
    <row r="6097" spans="8:8" x14ac:dyDescent="0.25">
      <c r="H6097" s="98"/>
    </row>
    <row r="6098" spans="8:8" x14ac:dyDescent="0.25">
      <c r="H6098" s="98"/>
    </row>
    <row r="6099" spans="8:8" x14ac:dyDescent="0.25">
      <c r="H6099" s="98"/>
    </row>
    <row r="6100" spans="8:8" x14ac:dyDescent="0.25">
      <c r="H6100" s="98"/>
    </row>
    <row r="6101" spans="8:8" x14ac:dyDescent="0.25">
      <c r="H6101" s="98"/>
    </row>
    <row r="6102" spans="8:8" x14ac:dyDescent="0.25">
      <c r="H6102" s="98"/>
    </row>
    <row r="6103" spans="8:8" x14ac:dyDescent="0.25">
      <c r="H6103" s="98"/>
    </row>
    <row r="6104" spans="8:8" x14ac:dyDescent="0.25">
      <c r="H6104" s="98"/>
    </row>
    <row r="6105" spans="8:8" x14ac:dyDescent="0.25">
      <c r="H6105" s="98"/>
    </row>
    <row r="6106" spans="8:8" x14ac:dyDescent="0.25">
      <c r="H6106" s="98"/>
    </row>
    <row r="6107" spans="8:8" x14ac:dyDescent="0.25">
      <c r="H6107" s="98"/>
    </row>
    <row r="6108" spans="8:8" x14ac:dyDescent="0.25">
      <c r="H6108" s="98"/>
    </row>
    <row r="6109" spans="8:8" x14ac:dyDescent="0.25">
      <c r="H6109" s="98"/>
    </row>
    <row r="6110" spans="8:8" x14ac:dyDescent="0.25">
      <c r="H6110" s="98"/>
    </row>
    <row r="6111" spans="8:8" x14ac:dyDescent="0.25">
      <c r="H6111" s="98"/>
    </row>
    <row r="6112" spans="8:8" x14ac:dyDescent="0.25">
      <c r="H6112" s="98"/>
    </row>
    <row r="6113" spans="8:8" x14ac:dyDescent="0.25">
      <c r="H6113" s="98"/>
    </row>
    <row r="6114" spans="8:8" x14ac:dyDescent="0.25">
      <c r="H6114" s="98"/>
    </row>
    <row r="6115" spans="8:8" x14ac:dyDescent="0.25">
      <c r="H6115" s="98"/>
    </row>
    <row r="6116" spans="8:8" x14ac:dyDescent="0.25">
      <c r="H6116" s="98"/>
    </row>
    <row r="6117" spans="8:8" x14ac:dyDescent="0.25">
      <c r="H6117" s="98"/>
    </row>
    <row r="6118" spans="8:8" x14ac:dyDescent="0.25">
      <c r="H6118" s="98"/>
    </row>
    <row r="6119" spans="8:8" x14ac:dyDescent="0.25">
      <c r="H6119" s="98"/>
    </row>
    <row r="6120" spans="8:8" x14ac:dyDescent="0.25">
      <c r="H6120" s="98"/>
    </row>
    <row r="6121" spans="8:8" x14ac:dyDescent="0.25">
      <c r="H6121" s="98"/>
    </row>
    <row r="6122" spans="8:8" x14ac:dyDescent="0.25">
      <c r="H6122" s="98"/>
    </row>
    <row r="6123" spans="8:8" x14ac:dyDescent="0.25">
      <c r="H6123" s="98"/>
    </row>
    <row r="6124" spans="8:8" x14ac:dyDescent="0.25">
      <c r="H6124" s="98"/>
    </row>
    <row r="6125" spans="8:8" x14ac:dyDescent="0.25">
      <c r="H6125" s="98"/>
    </row>
    <row r="6126" spans="8:8" x14ac:dyDescent="0.25">
      <c r="H6126" s="98"/>
    </row>
    <row r="6127" spans="8:8" x14ac:dyDescent="0.25">
      <c r="H6127" s="98"/>
    </row>
    <row r="6128" spans="8:8" x14ac:dyDescent="0.25">
      <c r="H6128" s="98"/>
    </row>
    <row r="6129" spans="8:8" x14ac:dyDescent="0.25">
      <c r="H6129" s="98"/>
    </row>
    <row r="6130" spans="8:8" x14ac:dyDescent="0.25">
      <c r="H6130" s="98"/>
    </row>
    <row r="6131" spans="8:8" x14ac:dyDescent="0.25">
      <c r="H6131" s="98"/>
    </row>
    <row r="6132" spans="8:8" x14ac:dyDescent="0.25">
      <c r="H6132" s="98"/>
    </row>
    <row r="6133" spans="8:8" x14ac:dyDescent="0.25">
      <c r="H6133" s="98"/>
    </row>
    <row r="6134" spans="8:8" x14ac:dyDescent="0.25">
      <c r="H6134" s="98"/>
    </row>
    <row r="6135" spans="8:8" x14ac:dyDescent="0.25">
      <c r="H6135" s="98"/>
    </row>
    <row r="6136" spans="8:8" x14ac:dyDescent="0.25">
      <c r="H6136" s="98"/>
    </row>
    <row r="6137" spans="8:8" x14ac:dyDescent="0.25">
      <c r="H6137" s="98"/>
    </row>
    <row r="6138" spans="8:8" x14ac:dyDescent="0.25">
      <c r="H6138" s="98"/>
    </row>
    <row r="6139" spans="8:8" x14ac:dyDescent="0.25">
      <c r="H6139" s="98"/>
    </row>
    <row r="6140" spans="8:8" x14ac:dyDescent="0.25">
      <c r="H6140" s="98"/>
    </row>
    <row r="6141" spans="8:8" x14ac:dyDescent="0.25">
      <c r="H6141" s="98"/>
    </row>
    <row r="6142" spans="8:8" x14ac:dyDescent="0.25">
      <c r="H6142" s="98"/>
    </row>
    <row r="6143" spans="8:8" x14ac:dyDescent="0.25">
      <c r="H6143" s="98"/>
    </row>
    <row r="6144" spans="8:8" x14ac:dyDescent="0.25">
      <c r="H6144" s="98"/>
    </row>
    <row r="6145" spans="8:8" x14ac:dyDescent="0.25">
      <c r="H6145" s="98"/>
    </row>
    <row r="6146" spans="8:8" x14ac:dyDescent="0.25">
      <c r="H6146" s="98"/>
    </row>
    <row r="6147" spans="8:8" x14ac:dyDescent="0.25">
      <c r="H6147" s="98"/>
    </row>
    <row r="6148" spans="8:8" x14ac:dyDescent="0.25">
      <c r="H6148" s="98"/>
    </row>
    <row r="6149" spans="8:8" x14ac:dyDescent="0.25">
      <c r="H6149" s="98"/>
    </row>
    <row r="6150" spans="8:8" x14ac:dyDescent="0.25">
      <c r="H6150" s="98"/>
    </row>
    <row r="6151" spans="8:8" x14ac:dyDescent="0.25">
      <c r="H6151" s="98"/>
    </row>
    <row r="6152" spans="8:8" x14ac:dyDescent="0.25">
      <c r="H6152" s="98"/>
    </row>
    <row r="6153" spans="8:8" x14ac:dyDescent="0.25">
      <c r="H6153" s="98"/>
    </row>
    <row r="6154" spans="8:8" x14ac:dyDescent="0.25">
      <c r="H6154" s="98"/>
    </row>
    <row r="6155" spans="8:8" x14ac:dyDescent="0.25">
      <c r="H6155" s="98"/>
    </row>
    <row r="6156" spans="8:8" x14ac:dyDescent="0.25">
      <c r="H6156" s="98"/>
    </row>
    <row r="6157" spans="8:8" x14ac:dyDescent="0.25">
      <c r="H6157" s="98"/>
    </row>
    <row r="6158" spans="8:8" x14ac:dyDescent="0.25">
      <c r="H6158" s="98"/>
    </row>
    <row r="6159" spans="8:8" x14ac:dyDescent="0.25">
      <c r="H6159" s="98"/>
    </row>
    <row r="6160" spans="8:8" x14ac:dyDescent="0.25">
      <c r="H6160" s="98"/>
    </row>
    <row r="6161" spans="8:8" x14ac:dyDescent="0.25">
      <c r="H6161" s="98"/>
    </row>
    <row r="6162" spans="8:8" x14ac:dyDescent="0.25">
      <c r="H6162" s="98"/>
    </row>
    <row r="6163" spans="8:8" x14ac:dyDescent="0.25">
      <c r="H6163" s="98"/>
    </row>
    <row r="6164" spans="8:8" x14ac:dyDescent="0.25">
      <c r="H6164" s="98"/>
    </row>
    <row r="6165" spans="8:8" x14ac:dyDescent="0.25">
      <c r="H6165" s="98"/>
    </row>
    <row r="6166" spans="8:8" x14ac:dyDescent="0.25">
      <c r="H6166" s="98"/>
    </row>
    <row r="6167" spans="8:8" x14ac:dyDescent="0.25">
      <c r="H6167" s="98"/>
    </row>
    <row r="6168" spans="8:8" x14ac:dyDescent="0.25">
      <c r="H6168" s="98"/>
    </row>
    <row r="6169" spans="8:8" x14ac:dyDescent="0.25">
      <c r="H6169" s="98"/>
    </row>
    <row r="6170" spans="8:8" x14ac:dyDescent="0.25">
      <c r="H6170" s="98"/>
    </row>
    <row r="6171" spans="8:8" x14ac:dyDescent="0.25">
      <c r="H6171" s="98"/>
    </row>
    <row r="6172" spans="8:8" x14ac:dyDescent="0.25">
      <c r="H6172" s="98"/>
    </row>
    <row r="6173" spans="8:8" x14ac:dyDescent="0.25">
      <c r="H6173" s="98"/>
    </row>
    <row r="6174" spans="8:8" x14ac:dyDescent="0.25">
      <c r="H6174" s="98"/>
    </row>
    <row r="6175" spans="8:8" x14ac:dyDescent="0.25">
      <c r="H6175" s="98"/>
    </row>
    <row r="6176" spans="8:8" x14ac:dyDescent="0.25">
      <c r="H6176" s="98"/>
    </row>
    <row r="6177" spans="8:8" x14ac:dyDescent="0.25">
      <c r="H6177" s="98"/>
    </row>
    <row r="6178" spans="8:8" x14ac:dyDescent="0.25">
      <c r="H6178" s="98"/>
    </row>
    <row r="6179" spans="8:8" x14ac:dyDescent="0.25">
      <c r="H6179" s="98"/>
    </row>
    <row r="6180" spans="8:8" x14ac:dyDescent="0.25">
      <c r="H6180" s="98"/>
    </row>
    <row r="6181" spans="8:8" x14ac:dyDescent="0.25">
      <c r="H6181" s="98"/>
    </row>
    <row r="6182" spans="8:8" x14ac:dyDescent="0.25">
      <c r="H6182" s="98"/>
    </row>
    <row r="6183" spans="8:8" x14ac:dyDescent="0.25">
      <c r="H6183" s="98"/>
    </row>
    <row r="6184" spans="8:8" x14ac:dyDescent="0.25">
      <c r="H6184" s="98"/>
    </row>
    <row r="6185" spans="8:8" x14ac:dyDescent="0.25">
      <c r="H6185" s="98"/>
    </row>
    <row r="6186" spans="8:8" x14ac:dyDescent="0.25">
      <c r="H6186" s="98"/>
    </row>
    <row r="6187" spans="8:8" x14ac:dyDescent="0.25">
      <c r="H6187" s="98"/>
    </row>
    <row r="6188" spans="8:8" x14ac:dyDescent="0.25">
      <c r="H6188" s="98"/>
    </row>
    <row r="6189" spans="8:8" x14ac:dyDescent="0.25">
      <c r="H6189" s="98"/>
    </row>
    <row r="6190" spans="8:8" x14ac:dyDescent="0.25">
      <c r="H6190" s="98"/>
    </row>
    <row r="6191" spans="8:8" x14ac:dyDescent="0.25">
      <c r="H6191" s="98"/>
    </row>
    <row r="6192" spans="8:8" x14ac:dyDescent="0.25">
      <c r="H6192" s="98"/>
    </row>
    <row r="6193" spans="8:8" x14ac:dyDescent="0.25">
      <c r="H6193" s="98"/>
    </row>
    <row r="6194" spans="8:8" x14ac:dyDescent="0.25">
      <c r="H6194" s="98"/>
    </row>
    <row r="6195" spans="8:8" x14ac:dyDescent="0.25">
      <c r="H6195" s="98"/>
    </row>
    <row r="6196" spans="8:8" x14ac:dyDescent="0.25">
      <c r="H6196" s="98"/>
    </row>
    <row r="6197" spans="8:8" x14ac:dyDescent="0.25">
      <c r="H6197" s="98"/>
    </row>
    <row r="6198" spans="8:8" x14ac:dyDescent="0.25">
      <c r="H6198" s="98"/>
    </row>
    <row r="6199" spans="8:8" x14ac:dyDescent="0.25">
      <c r="H6199" s="98"/>
    </row>
    <row r="6200" spans="8:8" x14ac:dyDescent="0.25">
      <c r="H6200" s="98"/>
    </row>
    <row r="6201" spans="8:8" x14ac:dyDescent="0.25">
      <c r="H6201" s="98"/>
    </row>
    <row r="6202" spans="8:8" x14ac:dyDescent="0.25">
      <c r="H6202" s="98"/>
    </row>
    <row r="6203" spans="8:8" x14ac:dyDescent="0.25">
      <c r="H6203" s="98"/>
    </row>
    <row r="6204" spans="8:8" x14ac:dyDescent="0.25">
      <c r="H6204" s="98"/>
    </row>
    <row r="6205" spans="8:8" x14ac:dyDescent="0.25">
      <c r="H6205" s="98"/>
    </row>
    <row r="6206" spans="8:8" x14ac:dyDescent="0.25">
      <c r="H6206" s="98"/>
    </row>
    <row r="6207" spans="8:8" x14ac:dyDescent="0.25">
      <c r="H6207" s="98"/>
    </row>
    <row r="6208" spans="8:8" x14ac:dyDescent="0.25">
      <c r="H6208" s="98"/>
    </row>
    <row r="6209" spans="8:8" x14ac:dyDescent="0.25">
      <c r="H6209" s="98"/>
    </row>
    <row r="6210" spans="8:8" x14ac:dyDescent="0.25">
      <c r="H6210" s="98"/>
    </row>
    <row r="6211" spans="8:8" x14ac:dyDescent="0.25">
      <c r="H6211" s="98"/>
    </row>
    <row r="6212" spans="8:8" x14ac:dyDescent="0.25">
      <c r="H6212" s="98"/>
    </row>
    <row r="6213" spans="8:8" x14ac:dyDescent="0.25">
      <c r="H6213" s="98"/>
    </row>
    <row r="6214" spans="8:8" x14ac:dyDescent="0.25">
      <c r="H6214" s="98"/>
    </row>
    <row r="6215" spans="8:8" x14ac:dyDescent="0.25">
      <c r="H6215" s="98"/>
    </row>
    <row r="6216" spans="8:8" x14ac:dyDescent="0.25">
      <c r="H6216" s="98"/>
    </row>
    <row r="6217" spans="8:8" x14ac:dyDescent="0.25">
      <c r="H6217" s="98"/>
    </row>
    <row r="6218" spans="8:8" x14ac:dyDescent="0.25">
      <c r="H6218" s="98"/>
    </row>
    <row r="6219" spans="8:8" x14ac:dyDescent="0.25">
      <c r="H6219" s="98"/>
    </row>
    <row r="6220" spans="8:8" x14ac:dyDescent="0.25">
      <c r="H6220" s="98"/>
    </row>
    <row r="6221" spans="8:8" x14ac:dyDescent="0.25">
      <c r="H6221" s="98"/>
    </row>
    <row r="6222" spans="8:8" x14ac:dyDescent="0.25">
      <c r="H6222" s="98"/>
    </row>
    <row r="6223" spans="8:8" x14ac:dyDescent="0.25">
      <c r="H6223" s="98"/>
    </row>
    <row r="6224" spans="8:8" x14ac:dyDescent="0.25">
      <c r="H6224" s="98"/>
    </row>
    <row r="6225" spans="8:8" x14ac:dyDescent="0.25">
      <c r="H6225" s="98"/>
    </row>
    <row r="6226" spans="8:8" x14ac:dyDescent="0.25">
      <c r="H6226" s="98"/>
    </row>
    <row r="6227" spans="8:8" x14ac:dyDescent="0.25">
      <c r="H6227" s="98"/>
    </row>
    <row r="6228" spans="8:8" x14ac:dyDescent="0.25">
      <c r="H6228" s="98"/>
    </row>
    <row r="6229" spans="8:8" x14ac:dyDescent="0.25">
      <c r="H6229" s="98"/>
    </row>
    <row r="6230" spans="8:8" x14ac:dyDescent="0.25">
      <c r="H6230" s="98"/>
    </row>
    <row r="6231" spans="8:8" x14ac:dyDescent="0.25">
      <c r="H6231" s="98"/>
    </row>
    <row r="6232" spans="8:8" x14ac:dyDescent="0.25">
      <c r="H6232" s="98"/>
    </row>
    <row r="6233" spans="8:8" x14ac:dyDescent="0.25">
      <c r="H6233" s="98"/>
    </row>
    <row r="6234" spans="8:8" x14ac:dyDescent="0.25">
      <c r="H6234" s="98"/>
    </row>
    <row r="6235" spans="8:8" x14ac:dyDescent="0.25">
      <c r="H6235" s="98"/>
    </row>
    <row r="6236" spans="8:8" x14ac:dyDescent="0.25">
      <c r="H6236" s="98"/>
    </row>
    <row r="6237" spans="8:8" x14ac:dyDescent="0.25">
      <c r="H6237" s="98"/>
    </row>
    <row r="6238" spans="8:8" x14ac:dyDescent="0.25">
      <c r="H6238" s="98"/>
    </row>
    <row r="6239" spans="8:8" x14ac:dyDescent="0.25">
      <c r="H6239" s="98"/>
    </row>
    <row r="6240" spans="8:8" x14ac:dyDescent="0.25">
      <c r="H6240" s="98"/>
    </row>
    <row r="6241" spans="8:8" x14ac:dyDescent="0.25">
      <c r="H6241" s="98"/>
    </row>
    <row r="6242" spans="8:8" x14ac:dyDescent="0.25">
      <c r="H6242" s="98"/>
    </row>
    <row r="6243" spans="8:8" x14ac:dyDescent="0.25">
      <c r="H6243" s="98"/>
    </row>
    <row r="6244" spans="8:8" x14ac:dyDescent="0.25">
      <c r="H6244" s="98"/>
    </row>
    <row r="6245" spans="8:8" x14ac:dyDescent="0.25">
      <c r="H6245" s="98"/>
    </row>
    <row r="6246" spans="8:8" x14ac:dyDescent="0.25">
      <c r="H6246" s="98"/>
    </row>
    <row r="6247" spans="8:8" x14ac:dyDescent="0.25">
      <c r="H6247" s="98"/>
    </row>
    <row r="6248" spans="8:8" x14ac:dyDescent="0.25">
      <c r="H6248" s="98"/>
    </row>
    <row r="6249" spans="8:8" x14ac:dyDescent="0.25">
      <c r="H6249" s="98"/>
    </row>
    <row r="6250" spans="8:8" x14ac:dyDescent="0.25">
      <c r="H6250" s="98"/>
    </row>
    <row r="6251" spans="8:8" x14ac:dyDescent="0.25">
      <c r="H6251" s="98"/>
    </row>
    <row r="6252" spans="8:8" x14ac:dyDescent="0.25">
      <c r="H6252" s="98"/>
    </row>
    <row r="6253" spans="8:8" x14ac:dyDescent="0.25">
      <c r="H6253" s="98"/>
    </row>
    <row r="6254" spans="8:8" x14ac:dyDescent="0.25">
      <c r="H6254" s="98"/>
    </row>
    <row r="6255" spans="8:8" x14ac:dyDescent="0.25">
      <c r="H6255" s="98"/>
    </row>
    <row r="6256" spans="8:8" x14ac:dyDescent="0.25">
      <c r="H6256" s="98"/>
    </row>
    <row r="6257" spans="8:8" x14ac:dyDescent="0.25">
      <c r="H6257" s="98"/>
    </row>
    <row r="6258" spans="8:8" x14ac:dyDescent="0.25">
      <c r="H6258" s="98"/>
    </row>
    <row r="6259" spans="8:8" x14ac:dyDescent="0.25">
      <c r="H6259" s="98"/>
    </row>
    <row r="6260" spans="8:8" x14ac:dyDescent="0.25">
      <c r="H6260" s="98"/>
    </row>
    <row r="6261" spans="8:8" x14ac:dyDescent="0.25">
      <c r="H6261" s="98"/>
    </row>
    <row r="6262" spans="8:8" x14ac:dyDescent="0.25">
      <c r="H6262" s="98"/>
    </row>
    <row r="6263" spans="8:8" x14ac:dyDescent="0.25">
      <c r="H6263" s="98"/>
    </row>
    <row r="6264" spans="8:8" x14ac:dyDescent="0.25">
      <c r="H6264" s="98"/>
    </row>
    <row r="6265" spans="8:8" x14ac:dyDescent="0.25">
      <c r="H6265" s="98"/>
    </row>
    <row r="6266" spans="8:8" x14ac:dyDescent="0.25">
      <c r="H6266" s="98"/>
    </row>
    <row r="6267" spans="8:8" x14ac:dyDescent="0.25">
      <c r="H6267" s="98"/>
    </row>
    <row r="6268" spans="8:8" x14ac:dyDescent="0.25">
      <c r="H6268" s="98"/>
    </row>
    <row r="6269" spans="8:8" x14ac:dyDescent="0.25">
      <c r="H6269" s="98"/>
    </row>
    <row r="6270" spans="8:8" x14ac:dyDescent="0.25">
      <c r="H6270" s="98"/>
    </row>
    <row r="6271" spans="8:8" x14ac:dyDescent="0.25">
      <c r="H6271" s="98"/>
    </row>
    <row r="6272" spans="8:8" x14ac:dyDescent="0.25">
      <c r="H6272" s="98"/>
    </row>
    <row r="6273" spans="8:8" x14ac:dyDescent="0.25">
      <c r="H6273" s="98"/>
    </row>
    <row r="6274" spans="8:8" x14ac:dyDescent="0.25">
      <c r="H6274" s="98"/>
    </row>
    <row r="6275" spans="8:8" x14ac:dyDescent="0.25">
      <c r="H6275" s="98"/>
    </row>
    <row r="6276" spans="8:8" x14ac:dyDescent="0.25">
      <c r="H6276" s="98"/>
    </row>
    <row r="6277" spans="8:8" x14ac:dyDescent="0.25">
      <c r="H6277" s="98"/>
    </row>
    <row r="6278" spans="8:8" x14ac:dyDescent="0.25">
      <c r="H6278" s="98"/>
    </row>
    <row r="6279" spans="8:8" x14ac:dyDescent="0.25">
      <c r="H6279" s="98"/>
    </row>
    <row r="6280" spans="8:8" x14ac:dyDescent="0.25">
      <c r="H6280" s="98"/>
    </row>
    <row r="6281" spans="8:8" x14ac:dyDescent="0.25">
      <c r="H6281" s="98"/>
    </row>
    <row r="6282" spans="8:8" x14ac:dyDescent="0.25">
      <c r="H6282" s="98"/>
    </row>
    <row r="6283" spans="8:8" x14ac:dyDescent="0.25">
      <c r="H6283" s="98"/>
    </row>
    <row r="6284" spans="8:8" x14ac:dyDescent="0.25">
      <c r="H6284" s="98"/>
    </row>
    <row r="6285" spans="8:8" x14ac:dyDescent="0.25">
      <c r="H6285" s="98"/>
    </row>
    <row r="6286" spans="8:8" x14ac:dyDescent="0.25">
      <c r="H6286" s="98"/>
    </row>
    <row r="6287" spans="8:8" x14ac:dyDescent="0.25">
      <c r="H6287" s="98"/>
    </row>
    <row r="6288" spans="8:8" x14ac:dyDescent="0.25">
      <c r="H6288" s="98"/>
    </row>
    <row r="6289" spans="8:8" x14ac:dyDescent="0.25">
      <c r="H6289" s="98"/>
    </row>
    <row r="6290" spans="8:8" x14ac:dyDescent="0.25">
      <c r="H6290" s="98"/>
    </row>
    <row r="6291" spans="8:8" x14ac:dyDescent="0.25">
      <c r="H6291" s="98"/>
    </row>
    <row r="6292" spans="8:8" x14ac:dyDescent="0.25">
      <c r="H6292" s="98"/>
    </row>
    <row r="6293" spans="8:8" x14ac:dyDescent="0.25">
      <c r="H6293" s="98"/>
    </row>
    <row r="6294" spans="8:8" x14ac:dyDescent="0.25">
      <c r="H6294" s="98"/>
    </row>
    <row r="6295" spans="8:8" x14ac:dyDescent="0.25">
      <c r="H6295" s="98"/>
    </row>
    <row r="6296" spans="8:8" x14ac:dyDescent="0.25">
      <c r="H6296" s="98"/>
    </row>
    <row r="6297" spans="8:8" x14ac:dyDescent="0.25">
      <c r="H6297" s="98"/>
    </row>
    <row r="6298" spans="8:8" x14ac:dyDescent="0.25">
      <c r="H6298" s="98"/>
    </row>
    <row r="6299" spans="8:8" x14ac:dyDescent="0.25">
      <c r="H6299" s="98"/>
    </row>
    <row r="6300" spans="8:8" x14ac:dyDescent="0.25">
      <c r="H6300" s="98"/>
    </row>
    <row r="6301" spans="8:8" x14ac:dyDescent="0.25">
      <c r="H6301" s="98"/>
    </row>
    <row r="6302" spans="8:8" x14ac:dyDescent="0.25">
      <c r="H6302" s="98"/>
    </row>
    <row r="6303" spans="8:8" x14ac:dyDescent="0.25">
      <c r="H6303" s="98"/>
    </row>
    <row r="6304" spans="8:8" x14ac:dyDescent="0.25">
      <c r="H6304" s="98"/>
    </row>
    <row r="6305" spans="8:8" x14ac:dyDescent="0.25">
      <c r="H6305" s="98"/>
    </row>
    <row r="6306" spans="8:8" x14ac:dyDescent="0.25">
      <c r="H6306" s="98"/>
    </row>
    <row r="6307" spans="8:8" x14ac:dyDescent="0.25">
      <c r="H6307" s="98"/>
    </row>
    <row r="6308" spans="8:8" x14ac:dyDescent="0.25">
      <c r="H6308" s="98"/>
    </row>
    <row r="6309" spans="8:8" x14ac:dyDescent="0.25">
      <c r="H6309" s="98"/>
    </row>
    <row r="6310" spans="8:8" x14ac:dyDescent="0.25">
      <c r="H6310" s="98"/>
    </row>
    <row r="6311" spans="8:8" x14ac:dyDescent="0.25">
      <c r="H6311" s="98"/>
    </row>
    <row r="6312" spans="8:8" x14ac:dyDescent="0.25">
      <c r="H6312" s="98"/>
    </row>
    <row r="6313" spans="8:8" x14ac:dyDescent="0.25">
      <c r="H6313" s="98"/>
    </row>
    <row r="6314" spans="8:8" x14ac:dyDescent="0.25">
      <c r="H6314" s="98"/>
    </row>
    <row r="6315" spans="8:8" x14ac:dyDescent="0.25">
      <c r="H6315" s="98"/>
    </row>
    <row r="6316" spans="8:8" x14ac:dyDescent="0.25">
      <c r="H6316" s="98"/>
    </row>
    <row r="6317" spans="8:8" x14ac:dyDescent="0.25">
      <c r="H6317" s="98"/>
    </row>
    <row r="6318" spans="8:8" x14ac:dyDescent="0.25">
      <c r="H6318" s="98"/>
    </row>
    <row r="6319" spans="8:8" x14ac:dyDescent="0.25">
      <c r="H6319" s="98"/>
    </row>
    <row r="6320" spans="8:8" x14ac:dyDescent="0.25">
      <c r="H6320" s="98"/>
    </row>
    <row r="6321" spans="8:8" x14ac:dyDescent="0.25">
      <c r="H6321" s="98"/>
    </row>
    <row r="6322" spans="8:8" x14ac:dyDescent="0.25">
      <c r="H6322" s="98"/>
    </row>
    <row r="6323" spans="8:8" x14ac:dyDescent="0.25">
      <c r="H6323" s="98"/>
    </row>
    <row r="6324" spans="8:8" x14ac:dyDescent="0.25">
      <c r="H6324" s="98"/>
    </row>
    <row r="6325" spans="8:8" x14ac:dyDescent="0.25">
      <c r="H6325" s="98"/>
    </row>
    <row r="6326" spans="8:8" x14ac:dyDescent="0.25">
      <c r="H6326" s="98"/>
    </row>
    <row r="6327" spans="8:8" x14ac:dyDescent="0.25">
      <c r="H6327" s="98"/>
    </row>
    <row r="6328" spans="8:8" x14ac:dyDescent="0.25">
      <c r="H6328" s="98"/>
    </row>
    <row r="6329" spans="8:8" x14ac:dyDescent="0.25">
      <c r="H6329" s="98"/>
    </row>
    <row r="6330" spans="8:8" x14ac:dyDescent="0.25">
      <c r="H6330" s="98"/>
    </row>
    <row r="6331" spans="8:8" x14ac:dyDescent="0.25">
      <c r="H6331" s="98"/>
    </row>
    <row r="6332" spans="8:8" x14ac:dyDescent="0.25">
      <c r="H6332" s="98"/>
    </row>
    <row r="6333" spans="8:8" x14ac:dyDescent="0.25">
      <c r="H6333" s="98"/>
    </row>
    <row r="6334" spans="8:8" x14ac:dyDescent="0.25">
      <c r="H6334" s="98"/>
    </row>
    <row r="6335" spans="8:8" x14ac:dyDescent="0.25">
      <c r="H6335" s="98"/>
    </row>
    <row r="6336" spans="8:8" x14ac:dyDescent="0.25">
      <c r="H6336" s="98"/>
    </row>
    <row r="6337" spans="8:8" x14ac:dyDescent="0.25">
      <c r="H6337" s="98"/>
    </row>
    <row r="6338" spans="8:8" x14ac:dyDescent="0.25">
      <c r="H6338" s="98"/>
    </row>
    <row r="6339" spans="8:8" x14ac:dyDescent="0.25">
      <c r="H6339" s="98"/>
    </row>
    <row r="6340" spans="8:8" x14ac:dyDescent="0.25">
      <c r="H6340" s="98"/>
    </row>
    <row r="6341" spans="8:8" x14ac:dyDescent="0.25">
      <c r="H6341" s="98"/>
    </row>
    <row r="6342" spans="8:8" x14ac:dyDescent="0.25">
      <c r="H6342" s="98"/>
    </row>
    <row r="6343" spans="8:8" x14ac:dyDescent="0.25">
      <c r="H6343" s="98"/>
    </row>
    <row r="6344" spans="8:8" x14ac:dyDescent="0.25">
      <c r="H6344" s="98"/>
    </row>
    <row r="6345" spans="8:8" x14ac:dyDescent="0.25">
      <c r="H6345" s="98"/>
    </row>
    <row r="6346" spans="8:8" x14ac:dyDescent="0.25">
      <c r="H6346" s="98"/>
    </row>
    <row r="6347" spans="8:8" x14ac:dyDescent="0.25">
      <c r="H6347" s="98"/>
    </row>
    <row r="6348" spans="8:8" x14ac:dyDescent="0.25">
      <c r="H6348" s="98"/>
    </row>
    <row r="6349" spans="8:8" x14ac:dyDescent="0.25">
      <c r="H6349" s="98"/>
    </row>
    <row r="6350" spans="8:8" x14ac:dyDescent="0.25">
      <c r="H6350" s="98"/>
    </row>
    <row r="6351" spans="8:8" x14ac:dyDescent="0.25">
      <c r="H6351" s="98"/>
    </row>
    <row r="6352" spans="8:8" x14ac:dyDescent="0.25">
      <c r="H6352" s="98"/>
    </row>
    <row r="6353" spans="8:8" x14ac:dyDescent="0.25">
      <c r="H6353" s="98"/>
    </row>
    <row r="6354" spans="8:8" x14ac:dyDescent="0.25">
      <c r="H6354" s="98"/>
    </row>
    <row r="6355" spans="8:8" x14ac:dyDescent="0.25">
      <c r="H6355" s="98"/>
    </row>
    <row r="6356" spans="8:8" x14ac:dyDescent="0.25">
      <c r="H6356" s="98"/>
    </row>
    <row r="6357" spans="8:8" x14ac:dyDescent="0.25">
      <c r="H6357" s="98"/>
    </row>
    <row r="6358" spans="8:8" x14ac:dyDescent="0.25">
      <c r="H6358" s="98"/>
    </row>
    <row r="6359" spans="8:8" x14ac:dyDescent="0.25">
      <c r="H6359" s="98"/>
    </row>
    <row r="6360" spans="8:8" x14ac:dyDescent="0.25">
      <c r="H6360" s="98"/>
    </row>
    <row r="6361" spans="8:8" x14ac:dyDescent="0.25">
      <c r="H6361" s="98"/>
    </row>
    <row r="6362" spans="8:8" x14ac:dyDescent="0.25">
      <c r="H6362" s="98"/>
    </row>
    <row r="6363" spans="8:8" x14ac:dyDescent="0.25">
      <c r="H6363" s="98"/>
    </row>
    <row r="6364" spans="8:8" x14ac:dyDescent="0.25">
      <c r="H6364" s="98"/>
    </row>
    <row r="6365" spans="8:8" x14ac:dyDescent="0.25">
      <c r="H6365" s="98"/>
    </row>
    <row r="6366" spans="8:8" x14ac:dyDescent="0.25">
      <c r="H6366" s="98"/>
    </row>
    <row r="6367" spans="8:8" x14ac:dyDescent="0.25">
      <c r="H6367" s="98"/>
    </row>
    <row r="6368" spans="8:8" x14ac:dyDescent="0.25">
      <c r="H6368" s="98"/>
    </row>
    <row r="6369" spans="8:8" x14ac:dyDescent="0.25">
      <c r="H6369" s="98"/>
    </row>
    <row r="6370" spans="8:8" x14ac:dyDescent="0.25">
      <c r="H6370" s="98"/>
    </row>
    <row r="6371" spans="8:8" x14ac:dyDescent="0.25">
      <c r="H6371" s="98"/>
    </row>
    <row r="6372" spans="8:8" x14ac:dyDescent="0.25">
      <c r="H6372" s="98"/>
    </row>
    <row r="6373" spans="8:8" x14ac:dyDescent="0.25">
      <c r="H6373" s="98"/>
    </row>
    <row r="6374" spans="8:8" x14ac:dyDescent="0.25">
      <c r="H6374" s="98"/>
    </row>
    <row r="6375" spans="8:8" x14ac:dyDescent="0.25">
      <c r="H6375" s="98"/>
    </row>
    <row r="6376" spans="8:8" x14ac:dyDescent="0.25">
      <c r="H6376" s="98"/>
    </row>
    <row r="6377" spans="8:8" x14ac:dyDescent="0.25">
      <c r="H6377" s="98"/>
    </row>
    <row r="6378" spans="8:8" x14ac:dyDescent="0.25">
      <c r="H6378" s="98"/>
    </row>
    <row r="6379" spans="8:8" x14ac:dyDescent="0.25">
      <c r="H6379" s="98"/>
    </row>
    <row r="6380" spans="8:8" x14ac:dyDescent="0.25">
      <c r="H6380" s="98"/>
    </row>
    <row r="6381" spans="8:8" x14ac:dyDescent="0.25">
      <c r="H6381" s="98"/>
    </row>
    <row r="6382" spans="8:8" x14ac:dyDescent="0.25">
      <c r="H6382" s="98"/>
    </row>
    <row r="6383" spans="8:8" x14ac:dyDescent="0.25">
      <c r="H6383" s="98"/>
    </row>
    <row r="6384" spans="8:8" x14ac:dyDescent="0.25">
      <c r="H6384" s="98"/>
    </row>
    <row r="6385" spans="8:8" x14ac:dyDescent="0.25">
      <c r="H6385" s="98"/>
    </row>
    <row r="6386" spans="8:8" x14ac:dyDescent="0.25">
      <c r="H6386" s="98"/>
    </row>
    <row r="6387" spans="8:8" x14ac:dyDescent="0.25">
      <c r="H6387" s="98"/>
    </row>
    <row r="6388" spans="8:8" x14ac:dyDescent="0.25">
      <c r="H6388" s="98"/>
    </row>
    <row r="6389" spans="8:8" x14ac:dyDescent="0.25">
      <c r="H6389" s="98"/>
    </row>
    <row r="6390" spans="8:8" x14ac:dyDescent="0.25">
      <c r="H6390" s="98"/>
    </row>
    <row r="6391" spans="8:8" x14ac:dyDescent="0.25">
      <c r="H6391" s="98"/>
    </row>
    <row r="6392" spans="8:8" x14ac:dyDescent="0.25">
      <c r="H6392" s="98"/>
    </row>
    <row r="6393" spans="8:8" x14ac:dyDescent="0.25">
      <c r="H6393" s="98"/>
    </row>
    <row r="6394" spans="8:8" x14ac:dyDescent="0.25">
      <c r="H6394" s="98"/>
    </row>
    <row r="6395" spans="8:8" x14ac:dyDescent="0.25">
      <c r="H6395" s="98"/>
    </row>
    <row r="6396" spans="8:8" x14ac:dyDescent="0.25">
      <c r="H6396" s="98"/>
    </row>
    <row r="6397" spans="8:8" x14ac:dyDescent="0.25">
      <c r="H6397" s="98"/>
    </row>
    <row r="6398" spans="8:8" x14ac:dyDescent="0.25">
      <c r="H6398" s="98"/>
    </row>
    <row r="6399" spans="8:8" x14ac:dyDescent="0.25">
      <c r="H6399" s="98"/>
    </row>
    <row r="6400" spans="8:8" x14ac:dyDescent="0.25">
      <c r="H6400" s="98"/>
    </row>
    <row r="6401" spans="8:8" x14ac:dyDescent="0.25">
      <c r="H6401" s="98"/>
    </row>
    <row r="6402" spans="8:8" x14ac:dyDescent="0.25">
      <c r="H6402" s="98"/>
    </row>
    <row r="6403" spans="8:8" x14ac:dyDescent="0.25">
      <c r="H6403" s="98"/>
    </row>
    <row r="6404" spans="8:8" x14ac:dyDescent="0.25">
      <c r="H6404" s="98"/>
    </row>
    <row r="6405" spans="8:8" x14ac:dyDescent="0.25">
      <c r="H6405" s="98"/>
    </row>
    <row r="6406" spans="8:8" x14ac:dyDescent="0.25">
      <c r="H6406" s="98"/>
    </row>
    <row r="6407" spans="8:8" x14ac:dyDescent="0.25">
      <c r="H6407" s="98"/>
    </row>
    <row r="6408" spans="8:8" x14ac:dyDescent="0.25">
      <c r="H6408" s="98"/>
    </row>
    <row r="6409" spans="8:8" x14ac:dyDescent="0.25">
      <c r="H6409" s="98"/>
    </row>
    <row r="6410" spans="8:8" x14ac:dyDescent="0.25">
      <c r="H6410" s="98"/>
    </row>
    <row r="6411" spans="8:8" x14ac:dyDescent="0.25">
      <c r="H6411" s="98"/>
    </row>
    <row r="6412" spans="8:8" x14ac:dyDescent="0.25">
      <c r="H6412" s="98"/>
    </row>
    <row r="6413" spans="8:8" x14ac:dyDescent="0.25">
      <c r="H6413" s="98"/>
    </row>
    <row r="6414" spans="8:8" x14ac:dyDescent="0.25">
      <c r="H6414" s="98"/>
    </row>
    <row r="6415" spans="8:8" x14ac:dyDescent="0.25">
      <c r="H6415" s="98"/>
    </row>
    <row r="6416" spans="8:8" x14ac:dyDescent="0.25">
      <c r="H6416" s="98"/>
    </row>
    <row r="6417" spans="8:8" x14ac:dyDescent="0.25">
      <c r="H6417" s="98"/>
    </row>
    <row r="6418" spans="8:8" x14ac:dyDescent="0.25">
      <c r="H6418" s="98"/>
    </row>
    <row r="6419" spans="8:8" x14ac:dyDescent="0.25">
      <c r="H6419" s="98"/>
    </row>
    <row r="6420" spans="8:8" x14ac:dyDescent="0.25">
      <c r="H6420" s="98"/>
    </row>
    <row r="6421" spans="8:8" x14ac:dyDescent="0.25">
      <c r="H6421" s="98"/>
    </row>
    <row r="6422" spans="8:8" x14ac:dyDescent="0.25">
      <c r="H6422" s="98"/>
    </row>
    <row r="6423" spans="8:8" x14ac:dyDescent="0.25">
      <c r="H6423" s="98"/>
    </row>
    <row r="6424" spans="8:8" x14ac:dyDescent="0.25">
      <c r="H6424" s="98"/>
    </row>
    <row r="6425" spans="8:8" x14ac:dyDescent="0.25">
      <c r="H6425" s="98"/>
    </row>
    <row r="6426" spans="8:8" x14ac:dyDescent="0.25">
      <c r="H6426" s="98"/>
    </row>
    <row r="6427" spans="8:8" x14ac:dyDescent="0.25">
      <c r="H6427" s="98"/>
    </row>
    <row r="6428" spans="8:8" x14ac:dyDescent="0.25">
      <c r="H6428" s="98"/>
    </row>
    <row r="6429" spans="8:8" x14ac:dyDescent="0.25">
      <c r="H6429" s="98"/>
    </row>
    <row r="6430" spans="8:8" x14ac:dyDescent="0.25">
      <c r="H6430" s="98"/>
    </row>
    <row r="6431" spans="8:8" x14ac:dyDescent="0.25">
      <c r="H6431" s="98"/>
    </row>
    <row r="6432" spans="8:8" x14ac:dyDescent="0.25">
      <c r="H6432" s="98"/>
    </row>
    <row r="6433" spans="8:8" x14ac:dyDescent="0.25">
      <c r="H6433" s="98"/>
    </row>
    <row r="6434" spans="8:8" x14ac:dyDescent="0.25">
      <c r="H6434" s="98"/>
    </row>
    <row r="6435" spans="8:8" x14ac:dyDescent="0.25">
      <c r="H6435" s="98"/>
    </row>
    <row r="6436" spans="8:8" x14ac:dyDescent="0.25">
      <c r="H6436" s="98"/>
    </row>
    <row r="6437" spans="8:8" x14ac:dyDescent="0.25">
      <c r="H6437" s="98"/>
    </row>
    <row r="6438" spans="8:8" x14ac:dyDescent="0.25">
      <c r="H6438" s="98"/>
    </row>
    <row r="6439" spans="8:8" x14ac:dyDescent="0.25">
      <c r="H6439" s="98"/>
    </row>
    <row r="6440" spans="8:8" x14ac:dyDescent="0.25">
      <c r="H6440" s="98"/>
    </row>
    <row r="6441" spans="8:8" x14ac:dyDescent="0.25">
      <c r="H6441" s="98"/>
    </row>
    <row r="6442" spans="8:8" x14ac:dyDescent="0.25">
      <c r="H6442" s="98"/>
    </row>
    <row r="6443" spans="8:8" x14ac:dyDescent="0.25">
      <c r="H6443" s="98"/>
    </row>
    <row r="6444" spans="8:8" x14ac:dyDescent="0.25">
      <c r="H6444" s="98"/>
    </row>
    <row r="6445" spans="8:8" x14ac:dyDescent="0.25">
      <c r="H6445" s="98"/>
    </row>
    <row r="6446" spans="8:8" x14ac:dyDescent="0.25">
      <c r="H6446" s="98"/>
    </row>
    <row r="6447" spans="8:8" x14ac:dyDescent="0.25">
      <c r="H6447" s="98"/>
    </row>
    <row r="6448" spans="8:8" x14ac:dyDescent="0.25">
      <c r="H6448" s="98"/>
    </row>
    <row r="6449" spans="8:8" x14ac:dyDescent="0.25">
      <c r="H6449" s="98"/>
    </row>
    <row r="6450" spans="8:8" x14ac:dyDescent="0.25">
      <c r="H6450" s="98"/>
    </row>
    <row r="6451" spans="8:8" x14ac:dyDescent="0.25">
      <c r="H6451" s="98"/>
    </row>
    <row r="6452" spans="8:8" x14ac:dyDescent="0.25">
      <c r="H6452" s="98"/>
    </row>
    <row r="6453" spans="8:8" x14ac:dyDescent="0.25">
      <c r="H6453" s="98"/>
    </row>
    <row r="6454" spans="8:8" x14ac:dyDescent="0.25">
      <c r="H6454" s="98"/>
    </row>
    <row r="6455" spans="8:8" x14ac:dyDescent="0.25">
      <c r="H6455" s="98"/>
    </row>
    <row r="6456" spans="8:8" x14ac:dyDescent="0.25">
      <c r="H6456" s="98"/>
    </row>
    <row r="6457" spans="8:8" x14ac:dyDescent="0.25">
      <c r="H6457" s="98"/>
    </row>
    <row r="6458" spans="8:8" x14ac:dyDescent="0.25">
      <c r="H6458" s="98"/>
    </row>
    <row r="6459" spans="8:8" x14ac:dyDescent="0.25">
      <c r="H6459" s="98"/>
    </row>
    <row r="6460" spans="8:8" x14ac:dyDescent="0.25">
      <c r="H6460" s="98"/>
    </row>
    <row r="6461" spans="8:8" x14ac:dyDescent="0.25">
      <c r="H6461" s="98"/>
    </row>
    <row r="6462" spans="8:8" x14ac:dyDescent="0.25">
      <c r="H6462" s="98"/>
    </row>
    <row r="6463" spans="8:8" x14ac:dyDescent="0.25">
      <c r="H6463" s="98"/>
    </row>
    <row r="6464" spans="8:8" x14ac:dyDescent="0.25">
      <c r="H6464" s="98"/>
    </row>
    <row r="6465" spans="8:8" x14ac:dyDescent="0.25">
      <c r="H6465" s="98"/>
    </row>
    <row r="6466" spans="8:8" x14ac:dyDescent="0.25">
      <c r="H6466" s="98"/>
    </row>
    <row r="6467" spans="8:8" x14ac:dyDescent="0.25">
      <c r="H6467" s="98"/>
    </row>
    <row r="6468" spans="8:8" x14ac:dyDescent="0.25">
      <c r="H6468" s="98"/>
    </row>
    <row r="6469" spans="8:8" x14ac:dyDescent="0.25">
      <c r="H6469" s="98"/>
    </row>
    <row r="6470" spans="8:8" x14ac:dyDescent="0.25">
      <c r="H6470" s="98"/>
    </row>
    <row r="6471" spans="8:8" x14ac:dyDescent="0.25">
      <c r="H6471" s="98"/>
    </row>
    <row r="6472" spans="8:8" x14ac:dyDescent="0.25">
      <c r="H6472" s="98"/>
    </row>
    <row r="6473" spans="8:8" x14ac:dyDescent="0.25">
      <c r="H6473" s="98"/>
    </row>
    <row r="6474" spans="8:8" x14ac:dyDescent="0.25">
      <c r="H6474" s="98"/>
    </row>
    <row r="6475" spans="8:8" x14ac:dyDescent="0.25">
      <c r="H6475" s="98"/>
    </row>
    <row r="6476" spans="8:8" x14ac:dyDescent="0.25">
      <c r="H6476" s="98"/>
    </row>
    <row r="6477" spans="8:8" x14ac:dyDescent="0.25">
      <c r="H6477" s="98"/>
    </row>
    <row r="6478" spans="8:8" x14ac:dyDescent="0.25">
      <c r="H6478" s="98"/>
    </row>
    <row r="6479" spans="8:8" x14ac:dyDescent="0.25">
      <c r="H6479" s="98"/>
    </row>
    <row r="6480" spans="8:8" x14ac:dyDescent="0.25">
      <c r="H6480" s="98"/>
    </row>
    <row r="6481" spans="8:8" x14ac:dyDescent="0.25">
      <c r="H6481" s="98"/>
    </row>
    <row r="6482" spans="8:8" x14ac:dyDescent="0.25">
      <c r="H6482" s="98"/>
    </row>
    <row r="6483" spans="8:8" x14ac:dyDescent="0.25">
      <c r="H6483" s="98"/>
    </row>
    <row r="6484" spans="8:8" x14ac:dyDescent="0.25">
      <c r="H6484" s="98"/>
    </row>
    <row r="6485" spans="8:8" x14ac:dyDescent="0.25">
      <c r="H6485" s="98"/>
    </row>
    <row r="6486" spans="8:8" x14ac:dyDescent="0.25">
      <c r="H6486" s="98"/>
    </row>
    <row r="6487" spans="8:8" x14ac:dyDescent="0.25">
      <c r="H6487" s="98"/>
    </row>
    <row r="6488" spans="8:8" x14ac:dyDescent="0.25">
      <c r="H6488" s="98"/>
    </row>
    <row r="6489" spans="8:8" x14ac:dyDescent="0.25">
      <c r="H6489" s="98"/>
    </row>
    <row r="6490" spans="8:8" x14ac:dyDescent="0.25">
      <c r="H6490" s="98"/>
    </row>
    <row r="6491" spans="8:8" x14ac:dyDescent="0.25">
      <c r="H6491" s="98"/>
    </row>
    <row r="6492" spans="8:8" x14ac:dyDescent="0.25">
      <c r="H6492" s="98"/>
    </row>
    <row r="6493" spans="8:8" x14ac:dyDescent="0.25">
      <c r="H6493" s="98"/>
    </row>
    <row r="6494" spans="8:8" x14ac:dyDescent="0.25">
      <c r="H6494" s="98"/>
    </row>
    <row r="6495" spans="8:8" x14ac:dyDescent="0.25">
      <c r="H6495" s="98"/>
    </row>
    <row r="6496" spans="8:8" x14ac:dyDescent="0.25">
      <c r="H6496" s="98"/>
    </row>
    <row r="6497" spans="8:8" x14ac:dyDescent="0.25">
      <c r="H6497" s="98"/>
    </row>
    <row r="6498" spans="8:8" x14ac:dyDescent="0.25">
      <c r="H6498" s="98"/>
    </row>
    <row r="6499" spans="8:8" x14ac:dyDescent="0.25">
      <c r="H6499" s="98"/>
    </row>
    <row r="6500" spans="8:8" x14ac:dyDescent="0.25">
      <c r="H6500" s="98"/>
    </row>
    <row r="6501" spans="8:8" x14ac:dyDescent="0.25">
      <c r="H6501" s="98"/>
    </row>
    <row r="6502" spans="8:8" x14ac:dyDescent="0.25">
      <c r="H6502" s="98"/>
    </row>
    <row r="6503" spans="8:8" x14ac:dyDescent="0.25">
      <c r="H6503" s="98"/>
    </row>
    <row r="6504" spans="8:8" x14ac:dyDescent="0.25">
      <c r="H6504" s="98"/>
    </row>
    <row r="6505" spans="8:8" x14ac:dyDescent="0.25">
      <c r="H6505" s="98"/>
    </row>
    <row r="6506" spans="8:8" x14ac:dyDescent="0.25">
      <c r="H6506" s="98"/>
    </row>
    <row r="6507" spans="8:8" x14ac:dyDescent="0.25">
      <c r="H6507" s="98"/>
    </row>
    <row r="6508" spans="8:8" x14ac:dyDescent="0.25">
      <c r="H6508" s="98"/>
    </row>
    <row r="6509" spans="8:8" x14ac:dyDescent="0.25">
      <c r="H6509" s="98"/>
    </row>
    <row r="6510" spans="8:8" x14ac:dyDescent="0.25">
      <c r="H6510" s="98"/>
    </row>
    <row r="6511" spans="8:8" x14ac:dyDescent="0.25">
      <c r="H6511" s="98"/>
    </row>
    <row r="6512" spans="8:8" x14ac:dyDescent="0.25">
      <c r="H6512" s="98"/>
    </row>
    <row r="6513" spans="8:8" x14ac:dyDescent="0.25">
      <c r="H6513" s="98"/>
    </row>
    <row r="6514" spans="8:8" x14ac:dyDescent="0.25">
      <c r="H6514" s="98"/>
    </row>
    <row r="6515" spans="8:8" x14ac:dyDescent="0.25">
      <c r="H6515" s="98"/>
    </row>
    <row r="6516" spans="8:8" x14ac:dyDescent="0.25">
      <c r="H6516" s="98"/>
    </row>
    <row r="6517" spans="8:8" x14ac:dyDescent="0.25">
      <c r="H6517" s="98"/>
    </row>
    <row r="6518" spans="8:8" x14ac:dyDescent="0.25">
      <c r="H6518" s="98"/>
    </row>
    <row r="6519" spans="8:8" x14ac:dyDescent="0.25">
      <c r="H6519" s="98"/>
    </row>
    <row r="6520" spans="8:8" x14ac:dyDescent="0.25">
      <c r="H6520" s="98"/>
    </row>
    <row r="6521" spans="8:8" x14ac:dyDescent="0.25">
      <c r="H6521" s="98"/>
    </row>
    <row r="6522" spans="8:8" x14ac:dyDescent="0.25">
      <c r="H6522" s="98"/>
    </row>
    <row r="6523" spans="8:8" x14ac:dyDescent="0.25">
      <c r="H6523" s="98"/>
    </row>
    <row r="6524" spans="8:8" x14ac:dyDescent="0.25">
      <c r="H6524" s="98"/>
    </row>
    <row r="6525" spans="8:8" x14ac:dyDescent="0.25">
      <c r="H6525" s="98"/>
    </row>
    <row r="6526" spans="8:8" x14ac:dyDescent="0.25">
      <c r="H6526" s="98"/>
    </row>
    <row r="6527" spans="8:8" x14ac:dyDescent="0.25">
      <c r="H6527" s="98"/>
    </row>
    <row r="6528" spans="8:8" x14ac:dyDescent="0.25">
      <c r="H6528" s="98"/>
    </row>
    <row r="6529" spans="8:8" x14ac:dyDescent="0.25">
      <c r="H6529" s="98"/>
    </row>
    <row r="6530" spans="8:8" x14ac:dyDescent="0.25">
      <c r="H6530" s="98"/>
    </row>
    <row r="6531" spans="8:8" x14ac:dyDescent="0.25">
      <c r="H6531" s="98"/>
    </row>
    <row r="6532" spans="8:8" x14ac:dyDescent="0.25">
      <c r="H6532" s="98"/>
    </row>
    <row r="6533" spans="8:8" x14ac:dyDescent="0.25">
      <c r="H6533" s="98"/>
    </row>
    <row r="6534" spans="8:8" x14ac:dyDescent="0.25">
      <c r="H6534" s="98"/>
    </row>
    <row r="6535" spans="8:8" x14ac:dyDescent="0.25">
      <c r="H6535" s="98"/>
    </row>
    <row r="6536" spans="8:8" x14ac:dyDescent="0.25">
      <c r="H6536" s="98"/>
    </row>
    <row r="6537" spans="8:8" x14ac:dyDescent="0.25">
      <c r="H6537" s="98"/>
    </row>
    <row r="6538" spans="8:8" x14ac:dyDescent="0.25">
      <c r="H6538" s="98"/>
    </row>
    <row r="6539" spans="8:8" x14ac:dyDescent="0.25">
      <c r="H6539" s="98"/>
    </row>
    <row r="6540" spans="8:8" x14ac:dyDescent="0.25">
      <c r="H6540" s="98"/>
    </row>
    <row r="6541" spans="8:8" x14ac:dyDescent="0.25">
      <c r="H6541" s="98"/>
    </row>
    <row r="6542" spans="8:8" x14ac:dyDescent="0.25">
      <c r="H6542" s="98"/>
    </row>
    <row r="6543" spans="8:8" x14ac:dyDescent="0.25">
      <c r="H6543" s="98"/>
    </row>
    <row r="6544" spans="8:8" x14ac:dyDescent="0.25">
      <c r="H6544" s="98"/>
    </row>
    <row r="6545" spans="8:8" x14ac:dyDescent="0.25">
      <c r="H6545" s="98"/>
    </row>
    <row r="6546" spans="8:8" x14ac:dyDescent="0.25">
      <c r="H6546" s="98"/>
    </row>
    <row r="6547" spans="8:8" x14ac:dyDescent="0.25">
      <c r="H6547" s="98"/>
    </row>
    <row r="6548" spans="8:8" x14ac:dyDescent="0.25">
      <c r="H6548" s="98"/>
    </row>
    <row r="6549" spans="8:8" x14ac:dyDescent="0.25">
      <c r="H6549" s="98"/>
    </row>
    <row r="6550" spans="8:8" x14ac:dyDescent="0.25">
      <c r="H6550" s="98"/>
    </row>
    <row r="6551" spans="8:8" x14ac:dyDescent="0.25">
      <c r="H6551" s="98"/>
    </row>
    <row r="6552" spans="8:8" x14ac:dyDescent="0.25">
      <c r="H6552" s="98"/>
    </row>
    <row r="6553" spans="8:8" x14ac:dyDescent="0.25">
      <c r="H6553" s="98"/>
    </row>
    <row r="6554" spans="8:8" x14ac:dyDescent="0.25">
      <c r="H6554" s="98"/>
    </row>
    <row r="6555" spans="8:8" x14ac:dyDescent="0.25">
      <c r="H6555" s="98"/>
    </row>
    <row r="6556" spans="8:8" x14ac:dyDescent="0.25">
      <c r="H6556" s="98"/>
    </row>
    <row r="6557" spans="8:8" x14ac:dyDescent="0.25">
      <c r="H6557" s="98"/>
    </row>
    <row r="6558" spans="8:8" x14ac:dyDescent="0.25">
      <c r="H6558" s="98"/>
    </row>
    <row r="6559" spans="8:8" x14ac:dyDescent="0.25">
      <c r="H6559" s="98"/>
    </row>
    <row r="6560" spans="8:8" x14ac:dyDescent="0.25">
      <c r="H6560" s="98"/>
    </row>
    <row r="6561" spans="8:8" x14ac:dyDescent="0.25">
      <c r="H6561" s="98"/>
    </row>
    <row r="6562" spans="8:8" x14ac:dyDescent="0.25">
      <c r="H6562" s="98"/>
    </row>
    <row r="6563" spans="8:8" x14ac:dyDescent="0.25">
      <c r="H6563" s="98"/>
    </row>
    <row r="6564" spans="8:8" x14ac:dyDescent="0.25">
      <c r="H6564" s="98"/>
    </row>
    <row r="6565" spans="8:8" x14ac:dyDescent="0.25">
      <c r="H6565" s="98"/>
    </row>
    <row r="6566" spans="8:8" x14ac:dyDescent="0.25">
      <c r="H6566" s="98"/>
    </row>
    <row r="6567" spans="8:8" x14ac:dyDescent="0.25">
      <c r="H6567" s="98"/>
    </row>
    <row r="6568" spans="8:8" x14ac:dyDescent="0.25">
      <c r="H6568" s="98"/>
    </row>
    <row r="6569" spans="8:8" x14ac:dyDescent="0.25">
      <c r="H6569" s="98"/>
    </row>
    <row r="6570" spans="8:8" x14ac:dyDescent="0.25">
      <c r="H6570" s="98"/>
    </row>
    <row r="6571" spans="8:8" x14ac:dyDescent="0.25">
      <c r="H6571" s="98"/>
    </row>
    <row r="6572" spans="8:8" x14ac:dyDescent="0.25">
      <c r="H6572" s="98"/>
    </row>
    <row r="6573" spans="8:8" x14ac:dyDescent="0.25">
      <c r="H6573" s="98"/>
    </row>
    <row r="6574" spans="8:8" x14ac:dyDescent="0.25">
      <c r="H6574" s="98"/>
    </row>
    <row r="6575" spans="8:8" x14ac:dyDescent="0.25">
      <c r="H6575" s="98"/>
    </row>
    <row r="6576" spans="8:8" x14ac:dyDescent="0.25">
      <c r="H6576" s="98"/>
    </row>
    <row r="6577" spans="8:8" x14ac:dyDescent="0.25">
      <c r="H6577" s="98"/>
    </row>
    <row r="6578" spans="8:8" x14ac:dyDescent="0.25">
      <c r="H6578" s="98"/>
    </row>
    <row r="6579" spans="8:8" x14ac:dyDescent="0.25">
      <c r="H6579" s="98"/>
    </row>
    <row r="6580" spans="8:8" x14ac:dyDescent="0.25">
      <c r="H6580" s="98"/>
    </row>
    <row r="6581" spans="8:8" x14ac:dyDescent="0.25">
      <c r="H6581" s="98"/>
    </row>
    <row r="6582" spans="8:8" x14ac:dyDescent="0.25">
      <c r="H6582" s="98"/>
    </row>
    <row r="6583" spans="8:8" x14ac:dyDescent="0.25">
      <c r="H6583" s="98"/>
    </row>
    <row r="6584" spans="8:8" x14ac:dyDescent="0.25">
      <c r="H6584" s="98"/>
    </row>
    <row r="6585" spans="8:8" x14ac:dyDescent="0.25">
      <c r="H6585" s="98"/>
    </row>
    <row r="6586" spans="8:8" x14ac:dyDescent="0.25">
      <c r="H6586" s="98"/>
    </row>
    <row r="6587" spans="8:8" x14ac:dyDescent="0.25">
      <c r="H6587" s="98"/>
    </row>
    <row r="6588" spans="8:8" x14ac:dyDescent="0.25">
      <c r="H6588" s="98"/>
    </row>
    <row r="6589" spans="8:8" x14ac:dyDescent="0.25">
      <c r="H6589" s="98"/>
    </row>
    <row r="6590" spans="8:8" x14ac:dyDescent="0.25">
      <c r="H6590" s="98"/>
    </row>
    <row r="6591" spans="8:8" x14ac:dyDescent="0.25">
      <c r="H6591" s="98"/>
    </row>
    <row r="6592" spans="8:8" x14ac:dyDescent="0.25">
      <c r="H6592" s="98"/>
    </row>
    <row r="6593" spans="8:8" x14ac:dyDescent="0.25">
      <c r="H6593" s="98"/>
    </row>
    <row r="6594" spans="8:8" x14ac:dyDescent="0.25">
      <c r="H6594" s="98"/>
    </row>
    <row r="6595" spans="8:8" x14ac:dyDescent="0.25">
      <c r="H6595" s="98"/>
    </row>
    <row r="6596" spans="8:8" x14ac:dyDescent="0.25">
      <c r="H6596" s="98"/>
    </row>
    <row r="6597" spans="8:8" x14ac:dyDescent="0.25">
      <c r="H6597" s="98"/>
    </row>
    <row r="6598" spans="8:8" x14ac:dyDescent="0.25">
      <c r="H6598" s="98"/>
    </row>
    <row r="6599" spans="8:8" x14ac:dyDescent="0.25">
      <c r="H6599" s="98"/>
    </row>
    <row r="6600" spans="8:8" x14ac:dyDescent="0.25">
      <c r="H6600" s="98"/>
    </row>
    <row r="6601" spans="8:8" x14ac:dyDescent="0.25">
      <c r="H6601" s="98"/>
    </row>
    <row r="6602" spans="8:8" x14ac:dyDescent="0.25">
      <c r="H6602" s="98"/>
    </row>
    <row r="6603" spans="8:8" x14ac:dyDescent="0.25">
      <c r="H6603" s="98"/>
    </row>
    <row r="6604" spans="8:8" x14ac:dyDescent="0.25">
      <c r="H6604" s="98"/>
    </row>
    <row r="6605" spans="8:8" x14ac:dyDescent="0.25">
      <c r="H6605" s="98"/>
    </row>
    <row r="6606" spans="8:8" x14ac:dyDescent="0.25">
      <c r="H6606" s="98"/>
    </row>
    <row r="6607" spans="8:8" x14ac:dyDescent="0.25">
      <c r="H6607" s="98"/>
    </row>
    <row r="6608" spans="8:8" x14ac:dyDescent="0.25">
      <c r="H6608" s="98"/>
    </row>
    <row r="6609" spans="8:8" x14ac:dyDescent="0.25">
      <c r="H6609" s="98"/>
    </row>
    <row r="6610" spans="8:8" x14ac:dyDescent="0.25">
      <c r="H6610" s="98"/>
    </row>
    <row r="6611" spans="8:8" x14ac:dyDescent="0.25">
      <c r="H6611" s="98"/>
    </row>
    <row r="6612" spans="8:8" x14ac:dyDescent="0.25">
      <c r="H6612" s="98"/>
    </row>
    <row r="6613" spans="8:8" x14ac:dyDescent="0.25">
      <c r="H6613" s="98"/>
    </row>
    <row r="6614" spans="8:8" x14ac:dyDescent="0.25">
      <c r="H6614" s="98"/>
    </row>
    <row r="6615" spans="8:8" x14ac:dyDescent="0.25">
      <c r="H6615" s="98"/>
    </row>
    <row r="6616" spans="8:8" x14ac:dyDescent="0.25">
      <c r="H6616" s="98"/>
    </row>
    <row r="6617" spans="8:8" x14ac:dyDescent="0.25">
      <c r="H6617" s="98"/>
    </row>
    <row r="6618" spans="8:8" x14ac:dyDescent="0.25">
      <c r="H6618" s="98"/>
    </row>
    <row r="6619" spans="8:8" x14ac:dyDescent="0.25">
      <c r="H6619" s="98"/>
    </row>
    <row r="6620" spans="8:8" x14ac:dyDescent="0.25">
      <c r="H6620" s="98"/>
    </row>
    <row r="6621" spans="8:8" x14ac:dyDescent="0.25">
      <c r="H6621" s="98"/>
    </row>
    <row r="6622" spans="8:8" x14ac:dyDescent="0.25">
      <c r="H6622" s="98"/>
    </row>
    <row r="6623" spans="8:8" x14ac:dyDescent="0.25">
      <c r="H6623" s="98"/>
    </row>
    <row r="6624" spans="8:8" x14ac:dyDescent="0.25">
      <c r="H6624" s="98"/>
    </row>
    <row r="6625" spans="8:8" x14ac:dyDescent="0.25">
      <c r="H6625" s="98"/>
    </row>
    <row r="6626" spans="8:8" x14ac:dyDescent="0.25">
      <c r="H6626" s="98"/>
    </row>
    <row r="6627" spans="8:8" x14ac:dyDescent="0.25">
      <c r="H6627" s="98"/>
    </row>
    <row r="6628" spans="8:8" x14ac:dyDescent="0.25">
      <c r="H6628" s="98"/>
    </row>
    <row r="6629" spans="8:8" x14ac:dyDescent="0.25">
      <c r="H6629" s="98"/>
    </row>
    <row r="6630" spans="8:8" x14ac:dyDescent="0.25">
      <c r="H6630" s="98"/>
    </row>
    <row r="6631" spans="8:8" x14ac:dyDescent="0.25">
      <c r="H6631" s="98"/>
    </row>
    <row r="6632" spans="8:8" x14ac:dyDescent="0.25">
      <c r="H6632" s="98"/>
    </row>
    <row r="6633" spans="8:8" x14ac:dyDescent="0.25">
      <c r="H6633" s="98"/>
    </row>
    <row r="6634" spans="8:8" x14ac:dyDescent="0.25">
      <c r="H6634" s="98"/>
    </row>
    <row r="6635" spans="8:8" x14ac:dyDescent="0.25">
      <c r="H6635" s="98"/>
    </row>
    <row r="6636" spans="8:8" x14ac:dyDescent="0.25">
      <c r="H6636" s="98"/>
    </row>
    <row r="6637" spans="8:8" x14ac:dyDescent="0.25">
      <c r="H6637" s="98"/>
    </row>
    <row r="6638" spans="8:8" x14ac:dyDescent="0.25">
      <c r="H6638" s="98"/>
    </row>
    <row r="6639" spans="8:8" x14ac:dyDescent="0.25">
      <c r="H6639" s="98"/>
    </row>
    <row r="6640" spans="8:8" x14ac:dyDescent="0.25">
      <c r="H6640" s="98"/>
    </row>
    <row r="6641" spans="8:8" x14ac:dyDescent="0.25">
      <c r="H6641" s="98"/>
    </row>
    <row r="6642" spans="8:8" x14ac:dyDescent="0.25">
      <c r="H6642" s="98"/>
    </row>
    <row r="6643" spans="8:8" x14ac:dyDescent="0.25">
      <c r="H6643" s="98"/>
    </row>
    <row r="6644" spans="8:8" x14ac:dyDescent="0.25">
      <c r="H6644" s="98"/>
    </row>
    <row r="6645" spans="8:8" x14ac:dyDescent="0.25">
      <c r="H6645" s="98"/>
    </row>
    <row r="6646" spans="8:8" x14ac:dyDescent="0.25">
      <c r="H6646" s="98"/>
    </row>
    <row r="6647" spans="8:8" x14ac:dyDescent="0.25">
      <c r="H6647" s="98"/>
    </row>
    <row r="6648" spans="8:8" x14ac:dyDescent="0.25">
      <c r="H6648" s="98"/>
    </row>
    <row r="6649" spans="8:8" x14ac:dyDescent="0.25">
      <c r="H6649" s="98"/>
    </row>
    <row r="6650" spans="8:8" x14ac:dyDescent="0.25">
      <c r="H6650" s="98"/>
    </row>
    <row r="6651" spans="8:8" x14ac:dyDescent="0.25">
      <c r="H6651" s="98"/>
    </row>
    <row r="6652" spans="8:8" x14ac:dyDescent="0.25">
      <c r="H6652" s="98"/>
    </row>
    <row r="6653" spans="8:8" x14ac:dyDescent="0.25">
      <c r="H6653" s="98"/>
    </row>
    <row r="6654" spans="8:8" x14ac:dyDescent="0.25">
      <c r="H6654" s="98"/>
    </row>
    <row r="6655" spans="8:8" x14ac:dyDescent="0.25">
      <c r="H6655" s="98"/>
    </row>
    <row r="6656" spans="8:8" x14ac:dyDescent="0.25">
      <c r="H6656" s="98"/>
    </row>
    <row r="6657" spans="8:8" x14ac:dyDescent="0.25">
      <c r="H6657" s="98"/>
    </row>
    <row r="6658" spans="8:8" x14ac:dyDescent="0.25">
      <c r="H6658" s="98"/>
    </row>
    <row r="6659" spans="8:8" x14ac:dyDescent="0.25">
      <c r="H6659" s="98"/>
    </row>
    <row r="6660" spans="8:8" x14ac:dyDescent="0.25">
      <c r="H6660" s="98"/>
    </row>
    <row r="6661" spans="8:8" x14ac:dyDescent="0.25">
      <c r="H6661" s="98"/>
    </row>
    <row r="6662" spans="8:8" x14ac:dyDescent="0.25">
      <c r="H6662" s="98"/>
    </row>
    <row r="6663" spans="8:8" x14ac:dyDescent="0.25">
      <c r="H6663" s="98"/>
    </row>
    <row r="6664" spans="8:8" x14ac:dyDescent="0.25">
      <c r="H6664" s="98"/>
    </row>
    <row r="6665" spans="8:8" x14ac:dyDescent="0.25">
      <c r="H6665" s="98"/>
    </row>
    <row r="6666" spans="8:8" x14ac:dyDescent="0.25">
      <c r="H6666" s="98"/>
    </row>
    <row r="6667" spans="8:8" x14ac:dyDescent="0.25">
      <c r="H6667" s="98"/>
    </row>
    <row r="6668" spans="8:8" x14ac:dyDescent="0.25">
      <c r="H6668" s="98"/>
    </row>
    <row r="6669" spans="8:8" x14ac:dyDescent="0.25">
      <c r="H6669" s="98"/>
    </row>
    <row r="6670" spans="8:8" x14ac:dyDescent="0.25">
      <c r="H6670" s="98"/>
    </row>
    <row r="6671" spans="8:8" x14ac:dyDescent="0.25">
      <c r="H6671" s="98"/>
    </row>
    <row r="6672" spans="8:8" x14ac:dyDescent="0.25">
      <c r="H6672" s="98"/>
    </row>
    <row r="6673" spans="8:8" x14ac:dyDescent="0.25">
      <c r="H6673" s="98"/>
    </row>
    <row r="6674" spans="8:8" x14ac:dyDescent="0.25">
      <c r="H6674" s="98"/>
    </row>
    <row r="6675" spans="8:8" x14ac:dyDescent="0.25">
      <c r="H6675" s="98"/>
    </row>
    <row r="6676" spans="8:8" x14ac:dyDescent="0.25">
      <c r="H6676" s="98"/>
    </row>
    <row r="6677" spans="8:8" x14ac:dyDescent="0.25">
      <c r="H6677" s="98"/>
    </row>
    <row r="6678" spans="8:8" x14ac:dyDescent="0.25">
      <c r="H6678" s="98"/>
    </row>
    <row r="6679" spans="8:8" x14ac:dyDescent="0.25">
      <c r="H6679" s="98"/>
    </row>
    <row r="6680" spans="8:8" x14ac:dyDescent="0.25">
      <c r="H6680" s="98"/>
    </row>
    <row r="6681" spans="8:8" x14ac:dyDescent="0.25">
      <c r="H6681" s="98"/>
    </row>
    <row r="6682" spans="8:8" x14ac:dyDescent="0.25">
      <c r="H6682" s="98"/>
    </row>
    <row r="6683" spans="8:8" x14ac:dyDescent="0.25">
      <c r="H6683" s="98"/>
    </row>
    <row r="6684" spans="8:8" x14ac:dyDescent="0.25">
      <c r="H6684" s="98"/>
    </row>
    <row r="6685" spans="8:8" x14ac:dyDescent="0.25">
      <c r="H6685" s="98"/>
    </row>
    <row r="6686" spans="8:8" x14ac:dyDescent="0.25">
      <c r="H6686" s="98"/>
    </row>
    <row r="6687" spans="8:8" x14ac:dyDescent="0.25">
      <c r="H6687" s="98"/>
    </row>
    <row r="6688" spans="8:8" x14ac:dyDescent="0.25">
      <c r="H6688" s="98"/>
    </row>
    <row r="6689" spans="8:8" x14ac:dyDescent="0.25">
      <c r="H6689" s="98"/>
    </row>
    <row r="6690" spans="8:8" x14ac:dyDescent="0.25">
      <c r="H6690" s="98"/>
    </row>
    <row r="6691" spans="8:8" x14ac:dyDescent="0.25">
      <c r="H6691" s="98"/>
    </row>
    <row r="6692" spans="8:8" x14ac:dyDescent="0.25">
      <c r="H6692" s="98"/>
    </row>
    <row r="6693" spans="8:8" x14ac:dyDescent="0.25">
      <c r="H6693" s="98"/>
    </row>
    <row r="6694" spans="8:8" x14ac:dyDescent="0.25">
      <c r="H6694" s="98"/>
    </row>
    <row r="6695" spans="8:8" x14ac:dyDescent="0.25">
      <c r="H6695" s="98"/>
    </row>
    <row r="6696" spans="8:8" x14ac:dyDescent="0.25">
      <c r="H6696" s="98"/>
    </row>
    <row r="6697" spans="8:8" x14ac:dyDescent="0.25">
      <c r="H6697" s="98"/>
    </row>
    <row r="6698" spans="8:8" x14ac:dyDescent="0.25">
      <c r="H6698" s="98"/>
    </row>
    <row r="6699" spans="8:8" x14ac:dyDescent="0.25">
      <c r="H6699" s="98"/>
    </row>
    <row r="6700" spans="8:8" x14ac:dyDescent="0.25">
      <c r="H6700" s="98"/>
    </row>
    <row r="6701" spans="8:8" x14ac:dyDescent="0.25">
      <c r="H6701" s="98"/>
    </row>
    <row r="6702" spans="8:8" x14ac:dyDescent="0.25">
      <c r="H6702" s="98"/>
    </row>
    <row r="6703" spans="8:8" x14ac:dyDescent="0.25">
      <c r="H6703" s="98"/>
    </row>
    <row r="6704" spans="8:8" x14ac:dyDescent="0.25">
      <c r="H6704" s="98"/>
    </row>
    <row r="6705" spans="8:8" x14ac:dyDescent="0.25">
      <c r="H6705" s="98"/>
    </row>
    <row r="6706" spans="8:8" x14ac:dyDescent="0.25">
      <c r="H6706" s="98"/>
    </row>
    <row r="6707" spans="8:8" x14ac:dyDescent="0.25">
      <c r="H6707" s="98"/>
    </row>
    <row r="6708" spans="8:8" x14ac:dyDescent="0.25">
      <c r="H6708" s="98"/>
    </row>
    <row r="6709" spans="8:8" x14ac:dyDescent="0.25">
      <c r="H6709" s="98"/>
    </row>
    <row r="6710" spans="8:8" x14ac:dyDescent="0.25">
      <c r="H6710" s="98"/>
    </row>
    <row r="6711" spans="8:8" x14ac:dyDescent="0.25">
      <c r="H6711" s="98"/>
    </row>
    <row r="6712" spans="8:8" x14ac:dyDescent="0.25">
      <c r="H6712" s="98"/>
    </row>
    <row r="6713" spans="8:8" x14ac:dyDescent="0.25">
      <c r="H6713" s="98"/>
    </row>
    <row r="6714" spans="8:8" x14ac:dyDescent="0.25">
      <c r="H6714" s="98"/>
    </row>
    <row r="6715" spans="8:8" x14ac:dyDescent="0.25">
      <c r="H6715" s="98"/>
    </row>
    <row r="6716" spans="8:8" x14ac:dyDescent="0.25">
      <c r="H6716" s="98"/>
    </row>
    <row r="6717" spans="8:8" x14ac:dyDescent="0.25">
      <c r="H6717" s="98"/>
    </row>
    <row r="6718" spans="8:8" x14ac:dyDescent="0.25">
      <c r="H6718" s="98"/>
    </row>
    <row r="6719" spans="8:8" x14ac:dyDescent="0.25">
      <c r="H6719" s="98"/>
    </row>
    <row r="6720" spans="8:8" x14ac:dyDescent="0.25">
      <c r="H6720" s="98"/>
    </row>
    <row r="6721" spans="8:8" x14ac:dyDescent="0.25">
      <c r="H6721" s="98"/>
    </row>
    <row r="6722" spans="8:8" x14ac:dyDescent="0.25">
      <c r="H6722" s="98"/>
    </row>
    <row r="6723" spans="8:8" x14ac:dyDescent="0.25">
      <c r="H6723" s="98"/>
    </row>
    <row r="6724" spans="8:8" x14ac:dyDescent="0.25">
      <c r="H6724" s="98"/>
    </row>
    <row r="6725" spans="8:8" x14ac:dyDescent="0.25">
      <c r="H6725" s="98"/>
    </row>
    <row r="6726" spans="8:8" x14ac:dyDescent="0.25">
      <c r="H6726" s="98"/>
    </row>
    <row r="6727" spans="8:8" x14ac:dyDescent="0.25">
      <c r="H6727" s="98"/>
    </row>
    <row r="6728" spans="8:8" x14ac:dyDescent="0.25">
      <c r="H6728" s="98"/>
    </row>
    <row r="6729" spans="8:8" x14ac:dyDescent="0.25">
      <c r="H6729" s="98"/>
    </row>
    <row r="6730" spans="8:8" x14ac:dyDescent="0.25">
      <c r="H6730" s="98"/>
    </row>
    <row r="6731" spans="8:8" x14ac:dyDescent="0.25">
      <c r="H6731" s="98"/>
    </row>
    <row r="6732" spans="8:8" x14ac:dyDescent="0.25">
      <c r="H6732" s="98"/>
    </row>
    <row r="6733" spans="8:8" x14ac:dyDescent="0.25">
      <c r="H6733" s="98"/>
    </row>
    <row r="6734" spans="8:8" x14ac:dyDescent="0.25">
      <c r="H6734" s="98"/>
    </row>
    <row r="6735" spans="8:8" x14ac:dyDescent="0.25">
      <c r="H6735" s="98"/>
    </row>
    <row r="6736" spans="8:8" x14ac:dyDescent="0.25">
      <c r="H6736" s="98"/>
    </row>
    <row r="6737" spans="8:8" x14ac:dyDescent="0.25">
      <c r="H6737" s="98"/>
    </row>
    <row r="6738" spans="8:8" x14ac:dyDescent="0.25">
      <c r="H6738" s="98"/>
    </row>
    <row r="6739" spans="8:8" x14ac:dyDescent="0.25">
      <c r="H6739" s="98"/>
    </row>
    <row r="6740" spans="8:8" x14ac:dyDescent="0.25">
      <c r="H6740" s="98"/>
    </row>
    <row r="6741" spans="8:8" x14ac:dyDescent="0.25">
      <c r="H6741" s="98"/>
    </row>
    <row r="6742" spans="8:8" x14ac:dyDescent="0.25">
      <c r="H6742" s="98"/>
    </row>
    <row r="6743" spans="8:8" x14ac:dyDescent="0.25">
      <c r="H6743" s="98"/>
    </row>
    <row r="6744" spans="8:8" x14ac:dyDescent="0.25">
      <c r="H6744" s="98"/>
    </row>
    <row r="6745" spans="8:8" x14ac:dyDescent="0.25">
      <c r="H6745" s="98"/>
    </row>
    <row r="6746" spans="8:8" x14ac:dyDescent="0.25">
      <c r="H6746" s="98"/>
    </row>
    <row r="6747" spans="8:8" x14ac:dyDescent="0.25">
      <c r="H6747" s="98"/>
    </row>
    <row r="6748" spans="8:8" x14ac:dyDescent="0.25">
      <c r="H6748" s="98"/>
    </row>
    <row r="6749" spans="8:8" x14ac:dyDescent="0.25">
      <c r="H6749" s="98"/>
    </row>
    <row r="6750" spans="8:8" x14ac:dyDescent="0.25">
      <c r="H6750" s="98"/>
    </row>
    <row r="6751" spans="8:8" x14ac:dyDescent="0.25">
      <c r="H6751" s="98"/>
    </row>
    <row r="6752" spans="8:8" x14ac:dyDescent="0.25">
      <c r="H6752" s="98"/>
    </row>
    <row r="6753" spans="8:8" x14ac:dyDescent="0.25">
      <c r="H6753" s="98"/>
    </row>
    <row r="6754" spans="8:8" x14ac:dyDescent="0.25">
      <c r="H6754" s="98"/>
    </row>
    <row r="6755" spans="8:8" x14ac:dyDescent="0.25">
      <c r="H6755" s="98"/>
    </row>
    <row r="6756" spans="8:8" x14ac:dyDescent="0.25">
      <c r="H6756" s="98"/>
    </row>
    <row r="6757" spans="8:8" x14ac:dyDescent="0.25">
      <c r="H6757" s="98"/>
    </row>
    <row r="6758" spans="8:8" x14ac:dyDescent="0.25">
      <c r="H6758" s="98"/>
    </row>
    <row r="6759" spans="8:8" x14ac:dyDescent="0.25">
      <c r="H6759" s="98"/>
    </row>
    <row r="6760" spans="8:8" x14ac:dyDescent="0.25">
      <c r="H6760" s="98"/>
    </row>
    <row r="6761" spans="8:8" x14ac:dyDescent="0.25">
      <c r="H6761" s="98"/>
    </row>
    <row r="6762" spans="8:8" x14ac:dyDescent="0.25">
      <c r="H6762" s="98"/>
    </row>
    <row r="6763" spans="8:8" x14ac:dyDescent="0.25">
      <c r="H6763" s="98"/>
    </row>
    <row r="6764" spans="8:8" x14ac:dyDescent="0.25">
      <c r="H6764" s="98"/>
    </row>
    <row r="6765" spans="8:8" x14ac:dyDescent="0.25">
      <c r="H6765" s="98"/>
    </row>
    <row r="6766" spans="8:8" x14ac:dyDescent="0.25">
      <c r="H6766" s="98"/>
    </row>
    <row r="6767" spans="8:8" x14ac:dyDescent="0.25">
      <c r="H6767" s="98"/>
    </row>
    <row r="6768" spans="8:8" x14ac:dyDescent="0.25">
      <c r="H6768" s="98"/>
    </row>
    <row r="6769" spans="8:8" x14ac:dyDescent="0.25">
      <c r="H6769" s="98"/>
    </row>
    <row r="6770" spans="8:8" x14ac:dyDescent="0.25">
      <c r="H6770" s="98"/>
    </row>
    <row r="6771" spans="8:8" x14ac:dyDescent="0.25">
      <c r="H6771" s="98"/>
    </row>
    <row r="6772" spans="8:8" x14ac:dyDescent="0.25">
      <c r="H6772" s="98"/>
    </row>
    <row r="6773" spans="8:8" x14ac:dyDescent="0.25">
      <c r="H6773" s="98"/>
    </row>
    <row r="6774" spans="8:8" x14ac:dyDescent="0.25">
      <c r="H6774" s="98"/>
    </row>
    <row r="6775" spans="8:8" x14ac:dyDescent="0.25">
      <c r="H6775" s="98"/>
    </row>
    <row r="6776" spans="8:8" x14ac:dyDescent="0.25">
      <c r="H6776" s="98"/>
    </row>
    <row r="6777" spans="8:8" x14ac:dyDescent="0.25">
      <c r="H6777" s="98"/>
    </row>
    <row r="6778" spans="8:8" x14ac:dyDescent="0.25">
      <c r="H6778" s="98"/>
    </row>
    <row r="6779" spans="8:8" x14ac:dyDescent="0.25">
      <c r="H6779" s="98"/>
    </row>
    <row r="6780" spans="8:8" x14ac:dyDescent="0.25">
      <c r="H6780" s="98"/>
    </row>
    <row r="6781" spans="8:8" x14ac:dyDescent="0.25">
      <c r="H6781" s="98"/>
    </row>
    <row r="6782" spans="8:8" x14ac:dyDescent="0.25">
      <c r="H6782" s="98"/>
    </row>
    <row r="6783" spans="8:8" x14ac:dyDescent="0.25">
      <c r="H6783" s="98"/>
    </row>
    <row r="6784" spans="8:8" x14ac:dyDescent="0.25">
      <c r="H6784" s="98"/>
    </row>
    <row r="6785" spans="8:8" x14ac:dyDescent="0.25">
      <c r="H6785" s="98"/>
    </row>
    <row r="6786" spans="8:8" x14ac:dyDescent="0.25">
      <c r="H6786" s="98"/>
    </row>
    <row r="6787" spans="8:8" x14ac:dyDescent="0.25">
      <c r="H6787" s="98"/>
    </row>
    <row r="6788" spans="8:8" x14ac:dyDescent="0.25">
      <c r="H6788" s="98"/>
    </row>
    <row r="6789" spans="8:8" x14ac:dyDescent="0.25">
      <c r="H6789" s="98"/>
    </row>
    <row r="6790" spans="8:8" x14ac:dyDescent="0.25">
      <c r="H6790" s="98"/>
    </row>
    <row r="6791" spans="8:8" x14ac:dyDescent="0.25">
      <c r="H6791" s="98"/>
    </row>
    <row r="6792" spans="8:8" x14ac:dyDescent="0.25">
      <c r="H6792" s="98"/>
    </row>
    <row r="6793" spans="8:8" x14ac:dyDescent="0.25">
      <c r="H6793" s="98"/>
    </row>
    <row r="6794" spans="8:8" x14ac:dyDescent="0.25">
      <c r="H6794" s="98"/>
    </row>
    <row r="6795" spans="8:8" x14ac:dyDescent="0.25">
      <c r="H6795" s="98"/>
    </row>
    <row r="6796" spans="8:8" x14ac:dyDescent="0.25">
      <c r="H6796" s="98"/>
    </row>
    <row r="6797" spans="8:8" x14ac:dyDescent="0.25">
      <c r="H6797" s="98"/>
    </row>
    <row r="6798" spans="8:8" x14ac:dyDescent="0.25">
      <c r="H6798" s="98"/>
    </row>
    <row r="6799" spans="8:8" x14ac:dyDescent="0.25">
      <c r="H6799" s="98"/>
    </row>
    <row r="6800" spans="8:8" x14ac:dyDescent="0.25">
      <c r="H6800" s="98"/>
    </row>
    <row r="6801" spans="8:8" x14ac:dyDescent="0.25">
      <c r="H6801" s="98"/>
    </row>
    <row r="6802" spans="8:8" x14ac:dyDescent="0.25">
      <c r="H6802" s="98"/>
    </row>
    <row r="6803" spans="8:8" x14ac:dyDescent="0.25">
      <c r="H6803" s="98"/>
    </row>
    <row r="6804" spans="8:8" x14ac:dyDescent="0.25">
      <c r="H6804" s="98"/>
    </row>
    <row r="6805" spans="8:8" x14ac:dyDescent="0.25">
      <c r="H6805" s="98"/>
    </row>
    <row r="6806" spans="8:8" x14ac:dyDescent="0.25">
      <c r="H6806" s="98"/>
    </row>
    <row r="6807" spans="8:8" x14ac:dyDescent="0.25">
      <c r="H6807" s="98"/>
    </row>
    <row r="6808" spans="8:8" x14ac:dyDescent="0.25">
      <c r="H6808" s="98"/>
    </row>
    <row r="6809" spans="8:8" x14ac:dyDescent="0.25">
      <c r="H6809" s="98"/>
    </row>
    <row r="6810" spans="8:8" x14ac:dyDescent="0.25">
      <c r="H6810" s="98"/>
    </row>
    <row r="6811" spans="8:8" x14ac:dyDescent="0.25">
      <c r="H6811" s="98"/>
    </row>
    <row r="6812" spans="8:8" x14ac:dyDescent="0.25">
      <c r="H6812" s="98"/>
    </row>
    <row r="6813" spans="8:8" x14ac:dyDescent="0.25">
      <c r="H6813" s="98"/>
    </row>
    <row r="6814" spans="8:8" x14ac:dyDescent="0.25">
      <c r="H6814" s="98"/>
    </row>
    <row r="6815" spans="8:8" x14ac:dyDescent="0.25">
      <c r="H6815" s="98"/>
    </row>
    <row r="6816" spans="8:8" x14ac:dyDescent="0.25">
      <c r="H6816" s="98"/>
    </row>
    <row r="6817" spans="8:8" x14ac:dyDescent="0.25">
      <c r="H6817" s="98"/>
    </row>
    <row r="6818" spans="8:8" x14ac:dyDescent="0.25">
      <c r="H6818" s="98"/>
    </row>
    <row r="6819" spans="8:8" x14ac:dyDescent="0.25">
      <c r="H6819" s="98"/>
    </row>
    <row r="6820" spans="8:8" x14ac:dyDescent="0.25">
      <c r="H6820" s="98"/>
    </row>
    <row r="6821" spans="8:8" x14ac:dyDescent="0.25">
      <c r="H6821" s="98"/>
    </row>
    <row r="6822" spans="8:8" x14ac:dyDescent="0.25">
      <c r="H6822" s="98"/>
    </row>
    <row r="6823" spans="8:8" x14ac:dyDescent="0.25">
      <c r="H6823" s="98"/>
    </row>
    <row r="6824" spans="8:8" x14ac:dyDescent="0.25">
      <c r="H6824" s="98"/>
    </row>
    <row r="6825" spans="8:8" x14ac:dyDescent="0.25">
      <c r="H6825" s="98"/>
    </row>
    <row r="6826" spans="8:8" x14ac:dyDescent="0.25">
      <c r="H6826" s="98"/>
    </row>
    <row r="6827" spans="8:8" x14ac:dyDescent="0.25">
      <c r="H6827" s="98"/>
    </row>
    <row r="6828" spans="8:8" x14ac:dyDescent="0.25">
      <c r="H6828" s="98"/>
    </row>
    <row r="6829" spans="8:8" x14ac:dyDescent="0.25">
      <c r="H6829" s="98"/>
    </row>
    <row r="6830" spans="8:8" x14ac:dyDescent="0.25">
      <c r="H6830" s="98"/>
    </row>
    <row r="6831" spans="8:8" x14ac:dyDescent="0.25">
      <c r="H6831" s="98"/>
    </row>
    <row r="6832" spans="8:8" x14ac:dyDescent="0.25">
      <c r="H6832" s="98"/>
    </row>
    <row r="6833" spans="8:8" x14ac:dyDescent="0.25">
      <c r="H6833" s="98"/>
    </row>
    <row r="6834" spans="8:8" x14ac:dyDescent="0.25">
      <c r="H6834" s="98"/>
    </row>
    <row r="6835" spans="8:8" x14ac:dyDescent="0.25">
      <c r="H6835" s="98"/>
    </row>
    <row r="6836" spans="8:8" x14ac:dyDescent="0.25">
      <c r="H6836" s="98"/>
    </row>
    <row r="6837" spans="8:8" x14ac:dyDescent="0.25">
      <c r="H6837" s="98"/>
    </row>
    <row r="6838" spans="8:8" x14ac:dyDescent="0.25">
      <c r="H6838" s="98"/>
    </row>
    <row r="6839" spans="8:8" x14ac:dyDescent="0.25">
      <c r="H6839" s="98"/>
    </row>
    <row r="6840" spans="8:8" x14ac:dyDescent="0.25">
      <c r="H6840" s="98"/>
    </row>
    <row r="6841" spans="8:8" x14ac:dyDescent="0.25">
      <c r="H6841" s="98"/>
    </row>
    <row r="6842" spans="8:8" x14ac:dyDescent="0.25">
      <c r="H6842" s="98"/>
    </row>
    <row r="6843" spans="8:8" x14ac:dyDescent="0.25">
      <c r="H6843" s="98"/>
    </row>
    <row r="6844" spans="8:8" x14ac:dyDescent="0.25">
      <c r="H6844" s="98"/>
    </row>
    <row r="6845" spans="8:8" x14ac:dyDescent="0.25">
      <c r="H6845" s="98"/>
    </row>
    <row r="6846" spans="8:8" x14ac:dyDescent="0.25">
      <c r="H6846" s="98"/>
    </row>
    <row r="6847" spans="8:8" x14ac:dyDescent="0.25">
      <c r="H6847" s="98"/>
    </row>
    <row r="6848" spans="8:8" x14ac:dyDescent="0.25">
      <c r="H6848" s="98"/>
    </row>
    <row r="6849" spans="8:8" x14ac:dyDescent="0.25">
      <c r="H6849" s="98"/>
    </row>
    <row r="6850" spans="8:8" x14ac:dyDescent="0.25">
      <c r="H6850" s="98"/>
    </row>
    <row r="6851" spans="8:8" x14ac:dyDescent="0.25">
      <c r="H6851" s="98"/>
    </row>
    <row r="6852" spans="8:8" x14ac:dyDescent="0.25">
      <c r="H6852" s="98"/>
    </row>
    <row r="6853" spans="8:8" x14ac:dyDescent="0.25">
      <c r="H6853" s="98"/>
    </row>
    <row r="6854" spans="8:8" x14ac:dyDescent="0.25">
      <c r="H6854" s="98"/>
    </row>
    <row r="6855" spans="8:8" x14ac:dyDescent="0.25">
      <c r="H6855" s="98"/>
    </row>
    <row r="6856" spans="8:8" x14ac:dyDescent="0.25">
      <c r="H6856" s="98"/>
    </row>
    <row r="6857" spans="8:8" x14ac:dyDescent="0.25">
      <c r="H6857" s="98"/>
    </row>
    <row r="6858" spans="8:8" x14ac:dyDescent="0.25">
      <c r="H6858" s="98"/>
    </row>
    <row r="6859" spans="8:8" x14ac:dyDescent="0.25">
      <c r="H6859" s="98"/>
    </row>
    <row r="6860" spans="8:8" x14ac:dyDescent="0.25">
      <c r="H6860" s="98"/>
    </row>
    <row r="6861" spans="8:8" x14ac:dyDescent="0.25">
      <c r="H6861" s="98"/>
    </row>
    <row r="6862" spans="8:8" x14ac:dyDescent="0.25">
      <c r="H6862" s="98"/>
    </row>
    <row r="6863" spans="8:8" x14ac:dyDescent="0.25">
      <c r="H6863" s="98"/>
    </row>
    <row r="6864" spans="8:8" x14ac:dyDescent="0.25">
      <c r="H6864" s="98"/>
    </row>
    <row r="6865" spans="8:8" x14ac:dyDescent="0.25">
      <c r="H6865" s="98"/>
    </row>
    <row r="6866" spans="8:8" x14ac:dyDescent="0.25">
      <c r="H6866" s="98"/>
    </row>
    <row r="6867" spans="8:8" x14ac:dyDescent="0.25">
      <c r="H6867" s="98"/>
    </row>
    <row r="6868" spans="8:8" x14ac:dyDescent="0.25">
      <c r="H6868" s="98"/>
    </row>
    <row r="6869" spans="8:8" x14ac:dyDescent="0.25">
      <c r="H6869" s="98"/>
    </row>
    <row r="6870" spans="8:8" x14ac:dyDescent="0.25">
      <c r="H6870" s="98"/>
    </row>
    <row r="6871" spans="8:8" x14ac:dyDescent="0.25">
      <c r="H6871" s="98"/>
    </row>
    <row r="6872" spans="8:8" x14ac:dyDescent="0.25">
      <c r="H6872" s="98"/>
    </row>
    <row r="6873" spans="8:8" x14ac:dyDescent="0.25">
      <c r="H6873" s="98"/>
    </row>
    <row r="6874" spans="8:8" x14ac:dyDescent="0.25">
      <c r="H6874" s="98"/>
    </row>
    <row r="6875" spans="8:8" x14ac:dyDescent="0.25">
      <c r="H6875" s="98"/>
    </row>
    <row r="6876" spans="8:8" x14ac:dyDescent="0.25">
      <c r="H6876" s="98"/>
    </row>
    <row r="6877" spans="8:8" x14ac:dyDescent="0.25">
      <c r="H6877" s="98"/>
    </row>
    <row r="6878" spans="8:8" x14ac:dyDescent="0.25">
      <c r="H6878" s="98"/>
    </row>
    <row r="6879" spans="8:8" x14ac:dyDescent="0.25">
      <c r="H6879" s="98"/>
    </row>
    <row r="6880" spans="8:8" x14ac:dyDescent="0.25">
      <c r="H6880" s="98"/>
    </row>
    <row r="6881" spans="8:8" x14ac:dyDescent="0.25">
      <c r="H6881" s="98"/>
    </row>
    <row r="6882" spans="8:8" x14ac:dyDescent="0.25">
      <c r="H6882" s="98"/>
    </row>
    <row r="6883" spans="8:8" x14ac:dyDescent="0.25">
      <c r="H6883" s="98"/>
    </row>
    <row r="6884" spans="8:8" x14ac:dyDescent="0.25">
      <c r="H6884" s="98"/>
    </row>
    <row r="6885" spans="8:8" x14ac:dyDescent="0.25">
      <c r="H6885" s="98"/>
    </row>
    <row r="6886" spans="8:8" x14ac:dyDescent="0.25">
      <c r="H6886" s="98"/>
    </row>
    <row r="6887" spans="8:8" x14ac:dyDescent="0.25">
      <c r="H6887" s="98"/>
    </row>
    <row r="6888" spans="8:8" x14ac:dyDescent="0.25">
      <c r="H6888" s="98"/>
    </row>
    <row r="6889" spans="8:8" x14ac:dyDescent="0.25">
      <c r="H6889" s="98"/>
    </row>
    <row r="6890" spans="8:8" x14ac:dyDescent="0.25">
      <c r="H6890" s="98"/>
    </row>
    <row r="6891" spans="8:8" x14ac:dyDescent="0.25">
      <c r="H6891" s="98"/>
    </row>
    <row r="6892" spans="8:8" x14ac:dyDescent="0.25">
      <c r="H6892" s="98"/>
    </row>
    <row r="6893" spans="8:8" x14ac:dyDescent="0.25">
      <c r="H6893" s="98"/>
    </row>
    <row r="6894" spans="8:8" x14ac:dyDescent="0.25">
      <c r="H6894" s="98"/>
    </row>
    <row r="6895" spans="8:8" x14ac:dyDescent="0.25">
      <c r="H6895" s="98"/>
    </row>
    <row r="6896" spans="8:8" x14ac:dyDescent="0.25">
      <c r="H6896" s="98"/>
    </row>
    <row r="6897" spans="8:8" x14ac:dyDescent="0.25">
      <c r="H6897" s="98"/>
    </row>
    <row r="6898" spans="8:8" x14ac:dyDescent="0.25">
      <c r="H6898" s="98"/>
    </row>
    <row r="6899" spans="8:8" x14ac:dyDescent="0.25">
      <c r="H6899" s="98"/>
    </row>
    <row r="6900" spans="8:8" x14ac:dyDescent="0.25">
      <c r="H6900" s="98"/>
    </row>
    <row r="6901" spans="8:8" x14ac:dyDescent="0.25">
      <c r="H6901" s="98"/>
    </row>
    <row r="6902" spans="8:8" x14ac:dyDescent="0.25">
      <c r="H6902" s="98"/>
    </row>
    <row r="6903" spans="8:8" x14ac:dyDescent="0.25">
      <c r="H6903" s="98"/>
    </row>
    <row r="6904" spans="8:8" x14ac:dyDescent="0.25">
      <c r="H6904" s="98"/>
    </row>
    <row r="6905" spans="8:8" x14ac:dyDescent="0.25">
      <c r="H6905" s="98"/>
    </row>
    <row r="6906" spans="8:8" x14ac:dyDescent="0.25">
      <c r="H6906" s="98"/>
    </row>
    <row r="6907" spans="8:8" x14ac:dyDescent="0.25">
      <c r="H6907" s="98"/>
    </row>
    <row r="6908" spans="8:8" x14ac:dyDescent="0.25">
      <c r="H6908" s="98"/>
    </row>
    <row r="6909" spans="8:8" x14ac:dyDescent="0.25">
      <c r="H6909" s="98"/>
    </row>
    <row r="6910" spans="8:8" x14ac:dyDescent="0.25">
      <c r="H6910" s="98"/>
    </row>
    <row r="6911" spans="8:8" x14ac:dyDescent="0.25">
      <c r="H6911" s="98"/>
    </row>
    <row r="6912" spans="8:8" x14ac:dyDescent="0.25">
      <c r="H6912" s="98"/>
    </row>
    <row r="6913" spans="8:8" x14ac:dyDescent="0.25">
      <c r="H6913" s="98"/>
    </row>
    <row r="6914" spans="8:8" x14ac:dyDescent="0.25">
      <c r="H6914" s="98"/>
    </row>
    <row r="6915" spans="8:8" x14ac:dyDescent="0.25">
      <c r="H6915" s="98"/>
    </row>
    <row r="6916" spans="8:8" x14ac:dyDescent="0.25">
      <c r="H6916" s="98"/>
    </row>
    <row r="6917" spans="8:8" x14ac:dyDescent="0.25">
      <c r="H6917" s="98"/>
    </row>
    <row r="6918" spans="8:8" x14ac:dyDescent="0.25">
      <c r="H6918" s="98"/>
    </row>
    <row r="6919" spans="8:8" x14ac:dyDescent="0.25">
      <c r="H6919" s="98"/>
    </row>
    <row r="6920" spans="8:8" x14ac:dyDescent="0.25">
      <c r="H6920" s="98"/>
    </row>
    <row r="6921" spans="8:8" x14ac:dyDescent="0.25">
      <c r="H6921" s="98"/>
    </row>
    <row r="6922" spans="8:8" x14ac:dyDescent="0.25">
      <c r="H6922" s="98"/>
    </row>
    <row r="6923" spans="8:8" x14ac:dyDescent="0.25">
      <c r="H6923" s="98"/>
    </row>
    <row r="6924" spans="8:8" x14ac:dyDescent="0.25">
      <c r="H6924" s="98"/>
    </row>
    <row r="6925" spans="8:8" x14ac:dyDescent="0.25">
      <c r="H6925" s="98"/>
    </row>
    <row r="6926" spans="8:8" x14ac:dyDescent="0.25">
      <c r="H6926" s="98"/>
    </row>
    <row r="6927" spans="8:8" x14ac:dyDescent="0.25">
      <c r="H6927" s="98"/>
    </row>
    <row r="6928" spans="8:8" x14ac:dyDescent="0.25">
      <c r="H6928" s="98"/>
    </row>
    <row r="6929" spans="8:8" x14ac:dyDescent="0.25">
      <c r="H6929" s="98"/>
    </row>
    <row r="6930" spans="8:8" x14ac:dyDescent="0.25">
      <c r="H6930" s="98"/>
    </row>
    <row r="6931" spans="8:8" x14ac:dyDescent="0.25">
      <c r="H6931" s="98"/>
    </row>
    <row r="6932" spans="8:8" x14ac:dyDescent="0.25">
      <c r="H6932" s="98"/>
    </row>
    <row r="6933" spans="8:8" x14ac:dyDescent="0.25">
      <c r="H6933" s="98"/>
    </row>
    <row r="6934" spans="8:8" x14ac:dyDescent="0.25">
      <c r="H6934" s="98"/>
    </row>
    <row r="6935" spans="8:8" x14ac:dyDescent="0.25">
      <c r="H6935" s="98"/>
    </row>
    <row r="6936" spans="8:8" x14ac:dyDescent="0.25">
      <c r="H6936" s="98"/>
    </row>
    <row r="6937" spans="8:8" x14ac:dyDescent="0.25">
      <c r="H6937" s="98"/>
    </row>
    <row r="6938" spans="8:8" x14ac:dyDescent="0.25">
      <c r="H6938" s="98"/>
    </row>
    <row r="6939" spans="8:8" x14ac:dyDescent="0.25">
      <c r="H6939" s="98"/>
    </row>
    <row r="6940" spans="8:8" x14ac:dyDescent="0.25">
      <c r="H6940" s="98"/>
    </row>
    <row r="6941" spans="8:8" x14ac:dyDescent="0.25">
      <c r="H6941" s="98"/>
    </row>
    <row r="6942" spans="8:8" x14ac:dyDescent="0.25">
      <c r="H6942" s="98"/>
    </row>
    <row r="6943" spans="8:8" x14ac:dyDescent="0.25">
      <c r="H6943" s="98"/>
    </row>
    <row r="6944" spans="8:8" x14ac:dyDescent="0.25">
      <c r="H6944" s="98"/>
    </row>
    <row r="6945" spans="8:8" x14ac:dyDescent="0.25">
      <c r="H6945" s="98"/>
    </row>
    <row r="6946" spans="8:8" x14ac:dyDescent="0.25">
      <c r="H6946" s="98"/>
    </row>
    <row r="6947" spans="8:8" x14ac:dyDescent="0.25">
      <c r="H6947" s="98"/>
    </row>
    <row r="6948" spans="8:8" x14ac:dyDescent="0.25">
      <c r="H6948" s="98"/>
    </row>
    <row r="6949" spans="8:8" x14ac:dyDescent="0.25">
      <c r="H6949" s="98"/>
    </row>
    <row r="6950" spans="8:8" x14ac:dyDescent="0.25">
      <c r="H6950" s="98"/>
    </row>
    <row r="6951" spans="8:8" x14ac:dyDescent="0.25">
      <c r="H6951" s="98"/>
    </row>
    <row r="6952" spans="8:8" x14ac:dyDescent="0.25">
      <c r="H6952" s="98"/>
    </row>
    <row r="6953" spans="8:8" x14ac:dyDescent="0.25">
      <c r="H6953" s="98"/>
    </row>
    <row r="6954" spans="8:8" x14ac:dyDescent="0.25">
      <c r="H6954" s="98"/>
    </row>
    <row r="6955" spans="8:8" x14ac:dyDescent="0.25">
      <c r="H6955" s="98"/>
    </row>
    <row r="6956" spans="8:8" x14ac:dyDescent="0.25">
      <c r="H6956" s="98"/>
    </row>
    <row r="6957" spans="8:8" x14ac:dyDescent="0.25">
      <c r="H6957" s="98"/>
    </row>
    <row r="6958" spans="8:8" x14ac:dyDescent="0.25">
      <c r="H6958" s="98"/>
    </row>
    <row r="6959" spans="8:8" x14ac:dyDescent="0.25">
      <c r="H6959" s="98"/>
    </row>
    <row r="6960" spans="8:8" x14ac:dyDescent="0.25">
      <c r="H6960" s="98"/>
    </row>
    <row r="6961" spans="8:8" x14ac:dyDescent="0.25">
      <c r="H6961" s="98"/>
    </row>
    <row r="6962" spans="8:8" x14ac:dyDescent="0.25">
      <c r="H6962" s="98"/>
    </row>
    <row r="6963" spans="8:8" x14ac:dyDescent="0.25">
      <c r="H6963" s="98"/>
    </row>
    <row r="6964" spans="8:8" x14ac:dyDescent="0.25">
      <c r="H6964" s="98"/>
    </row>
    <row r="6965" spans="8:8" x14ac:dyDescent="0.25">
      <c r="H6965" s="98"/>
    </row>
    <row r="6966" spans="8:8" x14ac:dyDescent="0.25">
      <c r="H6966" s="98"/>
    </row>
    <row r="6967" spans="8:8" x14ac:dyDescent="0.25">
      <c r="H6967" s="98"/>
    </row>
    <row r="6968" spans="8:8" x14ac:dyDescent="0.25">
      <c r="H6968" s="98"/>
    </row>
    <row r="6969" spans="8:8" x14ac:dyDescent="0.25">
      <c r="H6969" s="98"/>
    </row>
    <row r="6970" spans="8:8" x14ac:dyDescent="0.25">
      <c r="H6970" s="98"/>
    </row>
    <row r="6971" spans="8:8" x14ac:dyDescent="0.25">
      <c r="H6971" s="98"/>
    </row>
    <row r="6972" spans="8:8" x14ac:dyDescent="0.25">
      <c r="H6972" s="98"/>
    </row>
    <row r="6973" spans="8:8" x14ac:dyDescent="0.25">
      <c r="H6973" s="98"/>
    </row>
    <row r="6974" spans="8:8" x14ac:dyDescent="0.25">
      <c r="H6974" s="98"/>
    </row>
    <row r="6975" spans="8:8" x14ac:dyDescent="0.25">
      <c r="H6975" s="98"/>
    </row>
    <row r="6976" spans="8:8" x14ac:dyDescent="0.25">
      <c r="H6976" s="98"/>
    </row>
    <row r="6977" spans="8:8" x14ac:dyDescent="0.25">
      <c r="H6977" s="98"/>
    </row>
    <row r="6978" spans="8:8" x14ac:dyDescent="0.25">
      <c r="H6978" s="98"/>
    </row>
    <row r="6979" spans="8:8" x14ac:dyDescent="0.25">
      <c r="H6979" s="98"/>
    </row>
    <row r="6980" spans="8:8" x14ac:dyDescent="0.25">
      <c r="H6980" s="98"/>
    </row>
    <row r="6981" spans="8:8" x14ac:dyDescent="0.25">
      <c r="H6981" s="98"/>
    </row>
    <row r="6982" spans="8:8" x14ac:dyDescent="0.25">
      <c r="H6982" s="98"/>
    </row>
    <row r="6983" spans="8:8" x14ac:dyDescent="0.25">
      <c r="H6983" s="98"/>
    </row>
    <row r="6984" spans="8:8" x14ac:dyDescent="0.25">
      <c r="H6984" s="98"/>
    </row>
    <row r="6985" spans="8:8" x14ac:dyDescent="0.25">
      <c r="H6985" s="98"/>
    </row>
    <row r="6986" spans="8:8" x14ac:dyDescent="0.25">
      <c r="H6986" s="98"/>
    </row>
    <row r="6987" spans="8:8" x14ac:dyDescent="0.25">
      <c r="H6987" s="98"/>
    </row>
    <row r="6988" spans="8:8" x14ac:dyDescent="0.25">
      <c r="H6988" s="98"/>
    </row>
    <row r="6989" spans="8:8" x14ac:dyDescent="0.25">
      <c r="H6989" s="98"/>
    </row>
    <row r="6990" spans="8:8" x14ac:dyDescent="0.25">
      <c r="H6990" s="98"/>
    </row>
    <row r="6991" spans="8:8" x14ac:dyDescent="0.25">
      <c r="H6991" s="98"/>
    </row>
    <row r="6992" spans="8:8" x14ac:dyDescent="0.25">
      <c r="H6992" s="98"/>
    </row>
    <row r="6993" spans="8:8" x14ac:dyDescent="0.25">
      <c r="H6993" s="98"/>
    </row>
    <row r="6994" spans="8:8" x14ac:dyDescent="0.25">
      <c r="H6994" s="98"/>
    </row>
    <row r="6995" spans="8:8" x14ac:dyDescent="0.25">
      <c r="H6995" s="98"/>
    </row>
    <row r="6996" spans="8:8" x14ac:dyDescent="0.25">
      <c r="H6996" s="98"/>
    </row>
    <row r="6997" spans="8:8" x14ac:dyDescent="0.25">
      <c r="H6997" s="98"/>
    </row>
    <row r="6998" spans="8:8" x14ac:dyDescent="0.25">
      <c r="H6998" s="98"/>
    </row>
    <row r="6999" spans="8:8" x14ac:dyDescent="0.25">
      <c r="H6999" s="98"/>
    </row>
    <row r="7000" spans="8:8" x14ac:dyDescent="0.25">
      <c r="H7000" s="98"/>
    </row>
    <row r="7001" spans="8:8" x14ac:dyDescent="0.25">
      <c r="H7001" s="98"/>
    </row>
    <row r="7002" spans="8:8" x14ac:dyDescent="0.25">
      <c r="H7002" s="98"/>
    </row>
    <row r="7003" spans="8:8" x14ac:dyDescent="0.25">
      <c r="H7003" s="98"/>
    </row>
    <row r="7004" spans="8:8" x14ac:dyDescent="0.25">
      <c r="H7004" s="98"/>
    </row>
    <row r="7005" spans="8:8" x14ac:dyDescent="0.25">
      <c r="H7005" s="98"/>
    </row>
    <row r="7006" spans="8:8" x14ac:dyDescent="0.25">
      <c r="H7006" s="98"/>
    </row>
    <row r="7007" spans="8:8" x14ac:dyDescent="0.25">
      <c r="H7007" s="98"/>
    </row>
    <row r="7008" spans="8:8" x14ac:dyDescent="0.25">
      <c r="H7008" s="98"/>
    </row>
    <row r="7009" spans="8:8" x14ac:dyDescent="0.25">
      <c r="H7009" s="98"/>
    </row>
    <row r="7010" spans="8:8" x14ac:dyDescent="0.25">
      <c r="H7010" s="98"/>
    </row>
    <row r="7011" spans="8:8" x14ac:dyDescent="0.25">
      <c r="H7011" s="98"/>
    </row>
    <row r="7012" spans="8:8" x14ac:dyDescent="0.25">
      <c r="H7012" s="98"/>
    </row>
    <row r="7013" spans="8:8" x14ac:dyDescent="0.25">
      <c r="H7013" s="98"/>
    </row>
    <row r="7014" spans="8:8" x14ac:dyDescent="0.25">
      <c r="H7014" s="98"/>
    </row>
    <row r="7015" spans="8:8" x14ac:dyDescent="0.25">
      <c r="H7015" s="98"/>
    </row>
    <row r="7016" spans="8:8" x14ac:dyDescent="0.25">
      <c r="H7016" s="98"/>
    </row>
    <row r="7017" spans="8:8" x14ac:dyDescent="0.25">
      <c r="H7017" s="98"/>
    </row>
    <row r="7018" spans="8:8" x14ac:dyDescent="0.25">
      <c r="H7018" s="98"/>
    </row>
    <row r="7019" spans="8:8" x14ac:dyDescent="0.25">
      <c r="H7019" s="98"/>
    </row>
    <row r="7020" spans="8:8" x14ac:dyDescent="0.25">
      <c r="H7020" s="98"/>
    </row>
    <row r="7021" spans="8:8" x14ac:dyDescent="0.25">
      <c r="H7021" s="98"/>
    </row>
    <row r="7022" spans="8:8" x14ac:dyDescent="0.25">
      <c r="H7022" s="98"/>
    </row>
    <row r="7023" spans="8:8" x14ac:dyDescent="0.25">
      <c r="H7023" s="98"/>
    </row>
    <row r="7024" spans="8:8" x14ac:dyDescent="0.25">
      <c r="H7024" s="98"/>
    </row>
    <row r="7025" spans="8:8" x14ac:dyDescent="0.25">
      <c r="H7025" s="98"/>
    </row>
    <row r="7026" spans="8:8" x14ac:dyDescent="0.25">
      <c r="H7026" s="98"/>
    </row>
    <row r="7027" spans="8:8" x14ac:dyDescent="0.25">
      <c r="H7027" s="98"/>
    </row>
    <row r="7028" spans="8:8" x14ac:dyDescent="0.25">
      <c r="H7028" s="98"/>
    </row>
    <row r="7029" spans="8:8" x14ac:dyDescent="0.25">
      <c r="H7029" s="98"/>
    </row>
    <row r="7030" spans="8:8" x14ac:dyDescent="0.25">
      <c r="H7030" s="98"/>
    </row>
    <row r="7031" spans="8:8" x14ac:dyDescent="0.25">
      <c r="H7031" s="98"/>
    </row>
    <row r="7032" spans="8:8" x14ac:dyDescent="0.25">
      <c r="H7032" s="98"/>
    </row>
    <row r="7033" spans="8:8" x14ac:dyDescent="0.25">
      <c r="H7033" s="98"/>
    </row>
    <row r="7034" spans="8:8" x14ac:dyDescent="0.25">
      <c r="H7034" s="98"/>
    </row>
    <row r="7035" spans="8:8" x14ac:dyDescent="0.25">
      <c r="H7035" s="98"/>
    </row>
    <row r="7036" spans="8:8" x14ac:dyDescent="0.25">
      <c r="H7036" s="98"/>
    </row>
    <row r="7037" spans="8:8" x14ac:dyDescent="0.25">
      <c r="H7037" s="98"/>
    </row>
    <row r="7038" spans="8:8" x14ac:dyDescent="0.25">
      <c r="H7038" s="98"/>
    </row>
    <row r="7039" spans="8:8" x14ac:dyDescent="0.25">
      <c r="H7039" s="98"/>
    </row>
    <row r="7040" spans="8:8" x14ac:dyDescent="0.25">
      <c r="H7040" s="98"/>
    </row>
    <row r="7041" spans="8:8" x14ac:dyDescent="0.25">
      <c r="H7041" s="98"/>
    </row>
    <row r="7042" spans="8:8" x14ac:dyDescent="0.25">
      <c r="H7042" s="98"/>
    </row>
    <row r="7043" spans="8:8" x14ac:dyDescent="0.25">
      <c r="H7043" s="98"/>
    </row>
    <row r="7044" spans="8:8" x14ac:dyDescent="0.25">
      <c r="H7044" s="98"/>
    </row>
    <row r="7045" spans="8:8" x14ac:dyDescent="0.25">
      <c r="H7045" s="98"/>
    </row>
    <row r="7046" spans="8:8" x14ac:dyDescent="0.25">
      <c r="H7046" s="98"/>
    </row>
    <row r="7047" spans="8:8" x14ac:dyDescent="0.25">
      <c r="H7047" s="98"/>
    </row>
    <row r="7048" spans="8:8" x14ac:dyDescent="0.25">
      <c r="H7048" s="98"/>
    </row>
    <row r="7049" spans="8:8" x14ac:dyDescent="0.25">
      <c r="H7049" s="98"/>
    </row>
    <row r="7050" spans="8:8" x14ac:dyDescent="0.25">
      <c r="H7050" s="98"/>
    </row>
    <row r="7051" spans="8:8" x14ac:dyDescent="0.25">
      <c r="H7051" s="98"/>
    </row>
    <row r="7052" spans="8:8" x14ac:dyDescent="0.25">
      <c r="H7052" s="98"/>
    </row>
    <row r="7053" spans="8:8" x14ac:dyDescent="0.25">
      <c r="H7053" s="98"/>
    </row>
    <row r="7054" spans="8:8" x14ac:dyDescent="0.25">
      <c r="H7054" s="98"/>
    </row>
    <row r="7055" spans="8:8" x14ac:dyDescent="0.25">
      <c r="H7055" s="98"/>
    </row>
    <row r="7056" spans="8:8" x14ac:dyDescent="0.25">
      <c r="H7056" s="98"/>
    </row>
    <row r="7057" spans="8:8" x14ac:dyDescent="0.25">
      <c r="H7057" s="98"/>
    </row>
    <row r="7058" spans="8:8" x14ac:dyDescent="0.25">
      <c r="H7058" s="98"/>
    </row>
    <row r="7059" spans="8:8" x14ac:dyDescent="0.25">
      <c r="H7059" s="98"/>
    </row>
    <row r="7060" spans="8:8" x14ac:dyDescent="0.25">
      <c r="H7060" s="98"/>
    </row>
    <row r="7061" spans="8:8" x14ac:dyDescent="0.25">
      <c r="H7061" s="98"/>
    </row>
    <row r="7062" spans="8:8" x14ac:dyDescent="0.25">
      <c r="H7062" s="98"/>
    </row>
    <row r="7063" spans="8:8" x14ac:dyDescent="0.25">
      <c r="H7063" s="98"/>
    </row>
    <row r="7064" spans="8:8" x14ac:dyDescent="0.25">
      <c r="H7064" s="98"/>
    </row>
    <row r="7065" spans="8:8" x14ac:dyDescent="0.25">
      <c r="H7065" s="98"/>
    </row>
    <row r="7066" spans="8:8" x14ac:dyDescent="0.25">
      <c r="H7066" s="98"/>
    </row>
    <row r="7067" spans="8:8" x14ac:dyDescent="0.25">
      <c r="H7067" s="98"/>
    </row>
    <row r="7068" spans="8:8" x14ac:dyDescent="0.25">
      <c r="H7068" s="98"/>
    </row>
    <row r="7069" spans="8:8" x14ac:dyDescent="0.25">
      <c r="H7069" s="98"/>
    </row>
    <row r="7070" spans="8:8" x14ac:dyDescent="0.25">
      <c r="H7070" s="98"/>
    </row>
    <row r="7071" spans="8:8" x14ac:dyDescent="0.25">
      <c r="H7071" s="98"/>
    </row>
    <row r="7072" spans="8:8" x14ac:dyDescent="0.25">
      <c r="H7072" s="98"/>
    </row>
    <row r="7073" spans="8:8" x14ac:dyDescent="0.25">
      <c r="H7073" s="98"/>
    </row>
    <row r="7074" spans="8:8" x14ac:dyDescent="0.25">
      <c r="H7074" s="98"/>
    </row>
    <row r="7075" spans="8:8" x14ac:dyDescent="0.25">
      <c r="H7075" s="98"/>
    </row>
    <row r="7076" spans="8:8" x14ac:dyDescent="0.25">
      <c r="H7076" s="98"/>
    </row>
    <row r="7077" spans="8:8" x14ac:dyDescent="0.25">
      <c r="H7077" s="98"/>
    </row>
    <row r="7078" spans="8:8" x14ac:dyDescent="0.25">
      <c r="H7078" s="98"/>
    </row>
    <row r="7079" spans="8:8" x14ac:dyDescent="0.25">
      <c r="H7079" s="98"/>
    </row>
    <row r="7080" spans="8:8" x14ac:dyDescent="0.25">
      <c r="H7080" s="98"/>
    </row>
    <row r="7081" spans="8:8" x14ac:dyDescent="0.25">
      <c r="H7081" s="98"/>
    </row>
    <row r="7082" spans="8:8" x14ac:dyDescent="0.25">
      <c r="H7082" s="98"/>
    </row>
    <row r="7083" spans="8:8" x14ac:dyDescent="0.25">
      <c r="H7083" s="98"/>
    </row>
    <row r="7084" spans="8:8" x14ac:dyDescent="0.25">
      <c r="H7084" s="98"/>
    </row>
    <row r="7085" spans="8:8" x14ac:dyDescent="0.25">
      <c r="H7085" s="98"/>
    </row>
    <row r="7086" spans="8:8" x14ac:dyDescent="0.25">
      <c r="H7086" s="98"/>
    </row>
    <row r="7087" spans="8:8" x14ac:dyDescent="0.25">
      <c r="H7087" s="98"/>
    </row>
    <row r="7088" spans="8:8" x14ac:dyDescent="0.25">
      <c r="H7088" s="98"/>
    </row>
    <row r="7089" spans="8:8" x14ac:dyDescent="0.25">
      <c r="H7089" s="98"/>
    </row>
    <row r="7090" spans="8:8" x14ac:dyDescent="0.25">
      <c r="H7090" s="98"/>
    </row>
    <row r="7091" spans="8:8" x14ac:dyDescent="0.25">
      <c r="H7091" s="98"/>
    </row>
    <row r="7092" spans="8:8" x14ac:dyDescent="0.25">
      <c r="H7092" s="98"/>
    </row>
    <row r="7093" spans="8:8" x14ac:dyDescent="0.25">
      <c r="H7093" s="98"/>
    </row>
    <row r="7094" spans="8:8" x14ac:dyDescent="0.25">
      <c r="H7094" s="98"/>
    </row>
    <row r="7095" spans="8:8" x14ac:dyDescent="0.25">
      <c r="H7095" s="98"/>
    </row>
    <row r="7096" spans="8:8" x14ac:dyDescent="0.25">
      <c r="H7096" s="98"/>
    </row>
    <row r="7097" spans="8:8" x14ac:dyDescent="0.25">
      <c r="H7097" s="98"/>
    </row>
    <row r="7098" spans="8:8" x14ac:dyDescent="0.25">
      <c r="H7098" s="98"/>
    </row>
    <row r="7099" spans="8:8" x14ac:dyDescent="0.25">
      <c r="H7099" s="98"/>
    </row>
    <row r="7100" spans="8:8" x14ac:dyDescent="0.25">
      <c r="H7100" s="98"/>
    </row>
    <row r="7101" spans="8:8" x14ac:dyDescent="0.25">
      <c r="H7101" s="98"/>
    </row>
    <row r="7102" spans="8:8" x14ac:dyDescent="0.25">
      <c r="H7102" s="98"/>
    </row>
    <row r="7103" spans="8:8" x14ac:dyDescent="0.25">
      <c r="H7103" s="98"/>
    </row>
    <row r="7104" spans="8:8" x14ac:dyDescent="0.25">
      <c r="H7104" s="98"/>
    </row>
    <row r="7105" spans="8:8" x14ac:dyDescent="0.25">
      <c r="H7105" s="98"/>
    </row>
    <row r="7106" spans="8:8" x14ac:dyDescent="0.25">
      <c r="H7106" s="98"/>
    </row>
    <row r="7107" spans="8:8" x14ac:dyDescent="0.25">
      <c r="H7107" s="98"/>
    </row>
    <row r="7108" spans="8:8" x14ac:dyDescent="0.25">
      <c r="H7108" s="98"/>
    </row>
    <row r="7109" spans="8:8" x14ac:dyDescent="0.25">
      <c r="H7109" s="98"/>
    </row>
    <row r="7110" spans="8:8" x14ac:dyDescent="0.25">
      <c r="H7110" s="98"/>
    </row>
    <row r="7111" spans="8:8" x14ac:dyDescent="0.25">
      <c r="H7111" s="98"/>
    </row>
    <row r="7112" spans="8:8" x14ac:dyDescent="0.25">
      <c r="H7112" s="98"/>
    </row>
    <row r="7113" spans="8:8" x14ac:dyDescent="0.25">
      <c r="H7113" s="98"/>
    </row>
    <row r="7114" spans="8:8" x14ac:dyDescent="0.25">
      <c r="H7114" s="98"/>
    </row>
    <row r="7115" spans="8:8" x14ac:dyDescent="0.25">
      <c r="H7115" s="98"/>
    </row>
    <row r="7116" spans="8:8" x14ac:dyDescent="0.25">
      <c r="H7116" s="98"/>
    </row>
    <row r="7117" spans="8:8" x14ac:dyDescent="0.25">
      <c r="H7117" s="98"/>
    </row>
    <row r="7118" spans="8:8" x14ac:dyDescent="0.25">
      <c r="H7118" s="98"/>
    </row>
    <row r="7119" spans="8:8" x14ac:dyDescent="0.25">
      <c r="H7119" s="98"/>
    </row>
    <row r="7120" spans="8:8" x14ac:dyDescent="0.25">
      <c r="H7120" s="98"/>
    </row>
    <row r="7121" spans="8:8" x14ac:dyDescent="0.25">
      <c r="H7121" s="98"/>
    </row>
    <row r="7122" spans="8:8" x14ac:dyDescent="0.25">
      <c r="H7122" s="98"/>
    </row>
    <row r="7123" spans="8:8" x14ac:dyDescent="0.25">
      <c r="H7123" s="98"/>
    </row>
    <row r="7124" spans="8:8" x14ac:dyDescent="0.25">
      <c r="H7124" s="98"/>
    </row>
    <row r="7125" spans="8:8" x14ac:dyDescent="0.25">
      <c r="H7125" s="98"/>
    </row>
    <row r="7126" spans="8:8" x14ac:dyDescent="0.25">
      <c r="H7126" s="98"/>
    </row>
    <row r="7127" spans="8:8" x14ac:dyDescent="0.25">
      <c r="H7127" s="98"/>
    </row>
    <row r="7128" spans="8:8" x14ac:dyDescent="0.25">
      <c r="H7128" s="98"/>
    </row>
    <row r="7129" spans="8:8" x14ac:dyDescent="0.25">
      <c r="H7129" s="98"/>
    </row>
    <row r="7130" spans="8:8" x14ac:dyDescent="0.25">
      <c r="H7130" s="98"/>
    </row>
    <row r="7131" spans="8:8" x14ac:dyDescent="0.25">
      <c r="H7131" s="98"/>
    </row>
    <row r="7132" spans="8:8" x14ac:dyDescent="0.25">
      <c r="H7132" s="98"/>
    </row>
    <row r="7133" spans="8:8" x14ac:dyDescent="0.25">
      <c r="H7133" s="98"/>
    </row>
    <row r="7134" spans="8:8" x14ac:dyDescent="0.25">
      <c r="H7134" s="98"/>
    </row>
    <row r="7135" spans="8:8" x14ac:dyDescent="0.25">
      <c r="H7135" s="98"/>
    </row>
    <row r="7136" spans="8:8" x14ac:dyDescent="0.25">
      <c r="H7136" s="98"/>
    </row>
    <row r="7137" spans="8:8" x14ac:dyDescent="0.25">
      <c r="H7137" s="98"/>
    </row>
    <row r="7138" spans="8:8" x14ac:dyDescent="0.25">
      <c r="H7138" s="98"/>
    </row>
    <row r="7139" spans="8:8" x14ac:dyDescent="0.25">
      <c r="H7139" s="98"/>
    </row>
    <row r="7140" spans="8:8" x14ac:dyDescent="0.25">
      <c r="H7140" s="98"/>
    </row>
    <row r="7141" spans="8:8" x14ac:dyDescent="0.25">
      <c r="H7141" s="98"/>
    </row>
    <row r="7142" spans="8:8" x14ac:dyDescent="0.25">
      <c r="H7142" s="98"/>
    </row>
    <row r="7143" spans="8:8" x14ac:dyDescent="0.25">
      <c r="H7143" s="98"/>
    </row>
    <row r="7144" spans="8:8" x14ac:dyDescent="0.25">
      <c r="H7144" s="98"/>
    </row>
    <row r="7145" spans="8:8" x14ac:dyDescent="0.25">
      <c r="H7145" s="98"/>
    </row>
    <row r="7146" spans="8:8" x14ac:dyDescent="0.25">
      <c r="H7146" s="98"/>
    </row>
    <row r="7147" spans="8:8" x14ac:dyDescent="0.25">
      <c r="H7147" s="98"/>
    </row>
    <row r="7148" spans="8:8" x14ac:dyDescent="0.25">
      <c r="H7148" s="98"/>
    </row>
    <row r="7149" spans="8:8" x14ac:dyDescent="0.25">
      <c r="H7149" s="98"/>
    </row>
    <row r="7150" spans="8:8" x14ac:dyDescent="0.25">
      <c r="H7150" s="98"/>
    </row>
    <row r="7151" spans="8:8" x14ac:dyDescent="0.25">
      <c r="H7151" s="98"/>
    </row>
    <row r="7152" spans="8:8" x14ac:dyDescent="0.25">
      <c r="H7152" s="98"/>
    </row>
    <row r="7153" spans="8:8" x14ac:dyDescent="0.25">
      <c r="H7153" s="98"/>
    </row>
    <row r="7154" spans="8:8" x14ac:dyDescent="0.25">
      <c r="H7154" s="98"/>
    </row>
    <row r="7155" spans="8:8" x14ac:dyDescent="0.25">
      <c r="H7155" s="98"/>
    </row>
    <row r="7156" spans="8:8" x14ac:dyDescent="0.25">
      <c r="H7156" s="98"/>
    </row>
    <row r="7157" spans="8:8" x14ac:dyDescent="0.25">
      <c r="H7157" s="98"/>
    </row>
    <row r="7158" spans="8:8" x14ac:dyDescent="0.25">
      <c r="H7158" s="98"/>
    </row>
    <row r="7159" spans="8:8" x14ac:dyDescent="0.25">
      <c r="H7159" s="98"/>
    </row>
    <row r="7160" spans="8:8" x14ac:dyDescent="0.25">
      <c r="H7160" s="98"/>
    </row>
    <row r="7161" spans="8:8" x14ac:dyDescent="0.25">
      <c r="H7161" s="98"/>
    </row>
    <row r="7162" spans="8:8" x14ac:dyDescent="0.25">
      <c r="H7162" s="98"/>
    </row>
    <row r="7163" spans="8:8" x14ac:dyDescent="0.25">
      <c r="H7163" s="98"/>
    </row>
    <row r="7164" spans="8:8" x14ac:dyDescent="0.25">
      <c r="H7164" s="98"/>
    </row>
    <row r="7165" spans="8:8" x14ac:dyDescent="0.25">
      <c r="H7165" s="98"/>
    </row>
    <row r="7166" spans="8:8" x14ac:dyDescent="0.25">
      <c r="H7166" s="98"/>
    </row>
    <row r="7167" spans="8:8" x14ac:dyDescent="0.25">
      <c r="H7167" s="98"/>
    </row>
    <row r="7168" spans="8:8" x14ac:dyDescent="0.25">
      <c r="H7168" s="98"/>
    </row>
    <row r="7169" spans="8:8" x14ac:dyDescent="0.25">
      <c r="H7169" s="98"/>
    </row>
    <row r="7170" spans="8:8" x14ac:dyDescent="0.25">
      <c r="H7170" s="98"/>
    </row>
    <row r="7171" spans="8:8" x14ac:dyDescent="0.25">
      <c r="H7171" s="98"/>
    </row>
    <row r="7172" spans="8:8" x14ac:dyDescent="0.25">
      <c r="H7172" s="98"/>
    </row>
    <row r="7173" spans="8:8" x14ac:dyDescent="0.25">
      <c r="H7173" s="98"/>
    </row>
    <row r="7174" spans="8:8" x14ac:dyDescent="0.25">
      <c r="H7174" s="98"/>
    </row>
    <row r="7175" spans="8:8" x14ac:dyDescent="0.25">
      <c r="H7175" s="98"/>
    </row>
    <row r="7176" spans="8:8" x14ac:dyDescent="0.25">
      <c r="H7176" s="98"/>
    </row>
    <row r="7177" spans="8:8" x14ac:dyDescent="0.25">
      <c r="H7177" s="98"/>
    </row>
    <row r="7178" spans="8:8" x14ac:dyDescent="0.25">
      <c r="H7178" s="98"/>
    </row>
    <row r="7179" spans="8:8" x14ac:dyDescent="0.25">
      <c r="H7179" s="98"/>
    </row>
    <row r="7180" spans="8:8" x14ac:dyDescent="0.25">
      <c r="H7180" s="98"/>
    </row>
    <row r="7181" spans="8:8" x14ac:dyDescent="0.25">
      <c r="H7181" s="98"/>
    </row>
    <row r="7182" spans="8:8" x14ac:dyDescent="0.25">
      <c r="H7182" s="98"/>
    </row>
    <row r="7183" spans="8:8" x14ac:dyDescent="0.25">
      <c r="H7183" s="98"/>
    </row>
    <row r="7184" spans="8:8" x14ac:dyDescent="0.25">
      <c r="H7184" s="98"/>
    </row>
    <row r="7185" spans="8:8" x14ac:dyDescent="0.25">
      <c r="H7185" s="98"/>
    </row>
    <row r="7186" spans="8:8" x14ac:dyDescent="0.25">
      <c r="H7186" s="98"/>
    </row>
    <row r="7187" spans="8:8" x14ac:dyDescent="0.25">
      <c r="H7187" s="98"/>
    </row>
    <row r="7188" spans="8:8" x14ac:dyDescent="0.25">
      <c r="H7188" s="98"/>
    </row>
    <row r="7189" spans="8:8" x14ac:dyDescent="0.25">
      <c r="H7189" s="98"/>
    </row>
    <row r="7190" spans="8:8" x14ac:dyDescent="0.25">
      <c r="H7190" s="98"/>
    </row>
    <row r="7191" spans="8:8" x14ac:dyDescent="0.25">
      <c r="H7191" s="98"/>
    </row>
    <row r="7192" spans="8:8" x14ac:dyDescent="0.25">
      <c r="H7192" s="98"/>
    </row>
    <row r="7193" spans="8:8" x14ac:dyDescent="0.25">
      <c r="H7193" s="98"/>
    </row>
    <row r="7194" spans="8:8" x14ac:dyDescent="0.25">
      <c r="H7194" s="98"/>
    </row>
    <row r="7195" spans="8:8" x14ac:dyDescent="0.25">
      <c r="H7195" s="98"/>
    </row>
    <row r="7196" spans="8:8" x14ac:dyDescent="0.25">
      <c r="H7196" s="98"/>
    </row>
    <row r="7197" spans="8:8" x14ac:dyDescent="0.25">
      <c r="H7197" s="98"/>
    </row>
    <row r="7198" spans="8:8" x14ac:dyDescent="0.25">
      <c r="H7198" s="98"/>
    </row>
    <row r="7199" spans="8:8" x14ac:dyDescent="0.25">
      <c r="H7199" s="98"/>
    </row>
    <row r="7200" spans="8:8" x14ac:dyDescent="0.25">
      <c r="H7200" s="98"/>
    </row>
    <row r="7201" spans="8:8" x14ac:dyDescent="0.25">
      <c r="H7201" s="98"/>
    </row>
    <row r="7202" spans="8:8" x14ac:dyDescent="0.25">
      <c r="H7202" s="98"/>
    </row>
    <row r="7203" spans="8:8" x14ac:dyDescent="0.25">
      <c r="H7203" s="98"/>
    </row>
    <row r="7204" spans="8:8" x14ac:dyDescent="0.25">
      <c r="H7204" s="98"/>
    </row>
    <row r="7205" spans="8:8" x14ac:dyDescent="0.25">
      <c r="H7205" s="98"/>
    </row>
    <row r="7206" spans="8:8" x14ac:dyDescent="0.25">
      <c r="H7206" s="98"/>
    </row>
    <row r="7207" spans="8:8" x14ac:dyDescent="0.25">
      <c r="H7207" s="98"/>
    </row>
    <row r="7208" spans="8:8" x14ac:dyDescent="0.25">
      <c r="H7208" s="98"/>
    </row>
    <row r="7209" spans="8:8" x14ac:dyDescent="0.25">
      <c r="H7209" s="98"/>
    </row>
    <row r="7210" spans="8:8" x14ac:dyDescent="0.25">
      <c r="H7210" s="98"/>
    </row>
    <row r="7211" spans="8:8" x14ac:dyDescent="0.25">
      <c r="H7211" s="98"/>
    </row>
    <row r="7212" spans="8:8" x14ac:dyDescent="0.25">
      <c r="H7212" s="98"/>
    </row>
    <row r="7213" spans="8:8" x14ac:dyDescent="0.25">
      <c r="H7213" s="98"/>
    </row>
    <row r="7214" spans="8:8" x14ac:dyDescent="0.25">
      <c r="H7214" s="98"/>
    </row>
    <row r="7215" spans="8:8" x14ac:dyDescent="0.25">
      <c r="H7215" s="98"/>
    </row>
    <row r="7216" spans="8:8" x14ac:dyDescent="0.25">
      <c r="H7216" s="98"/>
    </row>
    <row r="7217" spans="8:8" x14ac:dyDescent="0.25">
      <c r="H7217" s="98"/>
    </row>
    <row r="7218" spans="8:8" x14ac:dyDescent="0.25">
      <c r="H7218" s="98"/>
    </row>
    <row r="7219" spans="8:8" x14ac:dyDescent="0.25">
      <c r="H7219" s="98"/>
    </row>
    <row r="7220" spans="8:8" x14ac:dyDescent="0.25">
      <c r="H7220" s="98"/>
    </row>
    <row r="7221" spans="8:8" x14ac:dyDescent="0.25">
      <c r="H7221" s="98"/>
    </row>
    <row r="7222" spans="8:8" x14ac:dyDescent="0.25">
      <c r="H7222" s="98"/>
    </row>
    <row r="7223" spans="8:8" x14ac:dyDescent="0.25">
      <c r="H7223" s="98"/>
    </row>
    <row r="7224" spans="8:8" x14ac:dyDescent="0.25">
      <c r="H7224" s="98"/>
    </row>
    <row r="7225" spans="8:8" x14ac:dyDescent="0.25">
      <c r="H7225" s="98"/>
    </row>
    <row r="7226" spans="8:8" x14ac:dyDescent="0.25">
      <c r="H7226" s="98"/>
    </row>
    <row r="7227" spans="8:8" x14ac:dyDescent="0.25">
      <c r="H7227" s="98"/>
    </row>
    <row r="7228" spans="8:8" x14ac:dyDescent="0.25">
      <c r="H7228" s="98"/>
    </row>
    <row r="7229" spans="8:8" x14ac:dyDescent="0.25">
      <c r="H7229" s="98"/>
    </row>
    <row r="7230" spans="8:8" x14ac:dyDescent="0.25">
      <c r="H7230" s="98"/>
    </row>
    <row r="7231" spans="8:8" x14ac:dyDescent="0.25">
      <c r="H7231" s="98"/>
    </row>
    <row r="7232" spans="8:8" x14ac:dyDescent="0.25">
      <c r="H7232" s="98"/>
    </row>
    <row r="7233" spans="8:8" x14ac:dyDescent="0.25">
      <c r="H7233" s="98"/>
    </row>
    <row r="7234" spans="8:8" x14ac:dyDescent="0.25">
      <c r="H7234" s="98"/>
    </row>
    <row r="7235" spans="8:8" x14ac:dyDescent="0.25">
      <c r="H7235" s="98"/>
    </row>
    <row r="7236" spans="8:8" x14ac:dyDescent="0.25">
      <c r="H7236" s="98"/>
    </row>
    <row r="7237" spans="8:8" x14ac:dyDescent="0.25">
      <c r="H7237" s="98"/>
    </row>
    <row r="7238" spans="8:8" x14ac:dyDescent="0.25">
      <c r="H7238" s="98"/>
    </row>
    <row r="7239" spans="8:8" x14ac:dyDescent="0.25">
      <c r="H7239" s="98"/>
    </row>
    <row r="7240" spans="8:8" x14ac:dyDescent="0.25">
      <c r="H7240" s="98"/>
    </row>
    <row r="7241" spans="8:8" x14ac:dyDescent="0.25">
      <c r="H7241" s="98"/>
    </row>
    <row r="7242" spans="8:8" x14ac:dyDescent="0.25">
      <c r="H7242" s="98"/>
    </row>
    <row r="7243" spans="8:8" x14ac:dyDescent="0.25">
      <c r="H7243" s="98"/>
    </row>
    <row r="7244" spans="8:8" x14ac:dyDescent="0.25">
      <c r="H7244" s="98"/>
    </row>
    <row r="7245" spans="8:8" x14ac:dyDescent="0.25">
      <c r="H7245" s="98"/>
    </row>
    <row r="7246" spans="8:8" x14ac:dyDescent="0.25">
      <c r="H7246" s="98"/>
    </row>
    <row r="7247" spans="8:8" x14ac:dyDescent="0.25">
      <c r="H7247" s="98"/>
    </row>
    <row r="7248" spans="8:8" x14ac:dyDescent="0.25">
      <c r="H7248" s="98"/>
    </row>
    <row r="7249" spans="8:8" x14ac:dyDescent="0.25">
      <c r="H7249" s="98"/>
    </row>
    <row r="7250" spans="8:8" x14ac:dyDescent="0.25">
      <c r="H7250" s="98"/>
    </row>
    <row r="7251" spans="8:8" x14ac:dyDescent="0.25">
      <c r="H7251" s="98"/>
    </row>
    <row r="7252" spans="8:8" x14ac:dyDescent="0.25">
      <c r="H7252" s="98"/>
    </row>
    <row r="7253" spans="8:8" x14ac:dyDescent="0.25">
      <c r="H7253" s="98"/>
    </row>
    <row r="7254" spans="8:8" x14ac:dyDescent="0.25">
      <c r="H7254" s="98"/>
    </row>
    <row r="7255" spans="8:8" x14ac:dyDescent="0.25">
      <c r="H7255" s="98"/>
    </row>
    <row r="7256" spans="8:8" x14ac:dyDescent="0.25">
      <c r="H7256" s="98"/>
    </row>
    <row r="7257" spans="8:8" x14ac:dyDescent="0.25">
      <c r="H7257" s="98"/>
    </row>
    <row r="7258" spans="8:8" x14ac:dyDescent="0.25">
      <c r="H7258" s="98"/>
    </row>
    <row r="7259" spans="8:8" x14ac:dyDescent="0.25">
      <c r="H7259" s="98"/>
    </row>
    <row r="7260" spans="8:8" x14ac:dyDescent="0.25">
      <c r="H7260" s="98"/>
    </row>
    <row r="7261" spans="8:8" x14ac:dyDescent="0.25">
      <c r="H7261" s="98"/>
    </row>
    <row r="7262" spans="8:8" x14ac:dyDescent="0.25">
      <c r="H7262" s="98"/>
    </row>
    <row r="7263" spans="8:8" x14ac:dyDescent="0.25">
      <c r="H7263" s="98"/>
    </row>
    <row r="7264" spans="8:8" x14ac:dyDescent="0.25">
      <c r="H7264" s="98"/>
    </row>
    <row r="7265" spans="8:8" x14ac:dyDescent="0.25">
      <c r="H7265" s="98"/>
    </row>
    <row r="7266" spans="8:8" x14ac:dyDescent="0.25">
      <c r="H7266" s="98"/>
    </row>
    <row r="7267" spans="8:8" x14ac:dyDescent="0.25">
      <c r="H7267" s="98"/>
    </row>
    <row r="7268" spans="8:8" x14ac:dyDescent="0.25">
      <c r="H7268" s="98"/>
    </row>
    <row r="7269" spans="8:8" x14ac:dyDescent="0.25">
      <c r="H7269" s="98"/>
    </row>
    <row r="7270" spans="8:8" x14ac:dyDescent="0.25">
      <c r="H7270" s="98"/>
    </row>
    <row r="7271" spans="8:8" x14ac:dyDescent="0.25">
      <c r="H7271" s="98"/>
    </row>
    <row r="7272" spans="8:8" x14ac:dyDescent="0.25">
      <c r="H7272" s="98"/>
    </row>
    <row r="7273" spans="8:8" x14ac:dyDescent="0.25">
      <c r="H7273" s="98"/>
    </row>
    <row r="7274" spans="8:8" x14ac:dyDescent="0.25">
      <c r="H7274" s="98"/>
    </row>
    <row r="7275" spans="8:8" x14ac:dyDescent="0.25">
      <c r="H7275" s="98"/>
    </row>
    <row r="7276" spans="8:8" x14ac:dyDescent="0.25">
      <c r="H7276" s="98"/>
    </row>
    <row r="7277" spans="8:8" x14ac:dyDescent="0.25">
      <c r="H7277" s="98"/>
    </row>
    <row r="7278" spans="8:8" x14ac:dyDescent="0.25">
      <c r="H7278" s="98"/>
    </row>
    <row r="7279" spans="8:8" x14ac:dyDescent="0.25">
      <c r="H7279" s="98"/>
    </row>
    <row r="7280" spans="8:8" x14ac:dyDescent="0.25">
      <c r="H7280" s="98"/>
    </row>
    <row r="7281" spans="8:8" x14ac:dyDescent="0.25">
      <c r="H7281" s="98"/>
    </row>
    <row r="7282" spans="8:8" x14ac:dyDescent="0.25">
      <c r="H7282" s="98"/>
    </row>
    <row r="7283" spans="8:8" x14ac:dyDescent="0.25">
      <c r="H7283" s="98"/>
    </row>
    <row r="7284" spans="8:8" x14ac:dyDescent="0.25">
      <c r="H7284" s="98"/>
    </row>
    <row r="7285" spans="8:8" x14ac:dyDescent="0.25">
      <c r="H7285" s="98"/>
    </row>
    <row r="7286" spans="8:8" x14ac:dyDescent="0.25">
      <c r="H7286" s="98"/>
    </row>
    <row r="7287" spans="8:8" x14ac:dyDescent="0.25">
      <c r="H7287" s="98"/>
    </row>
    <row r="7288" spans="8:8" x14ac:dyDescent="0.25">
      <c r="H7288" s="98"/>
    </row>
    <row r="7289" spans="8:8" x14ac:dyDescent="0.25">
      <c r="H7289" s="98"/>
    </row>
    <row r="7290" spans="8:8" x14ac:dyDescent="0.25">
      <c r="H7290" s="98"/>
    </row>
    <row r="7291" spans="8:8" x14ac:dyDescent="0.25">
      <c r="H7291" s="98"/>
    </row>
    <row r="7292" spans="8:8" x14ac:dyDescent="0.25">
      <c r="H7292" s="98"/>
    </row>
    <row r="7293" spans="8:8" x14ac:dyDescent="0.25">
      <c r="H7293" s="98"/>
    </row>
    <row r="7294" spans="8:8" x14ac:dyDescent="0.25">
      <c r="H7294" s="98"/>
    </row>
    <row r="7295" spans="8:8" x14ac:dyDescent="0.25">
      <c r="H7295" s="98"/>
    </row>
    <row r="7296" spans="8:8" x14ac:dyDescent="0.25">
      <c r="H7296" s="98"/>
    </row>
    <row r="7297" spans="8:8" x14ac:dyDescent="0.25">
      <c r="H7297" s="98"/>
    </row>
    <row r="7298" spans="8:8" x14ac:dyDescent="0.25">
      <c r="H7298" s="98"/>
    </row>
    <row r="7299" spans="8:8" x14ac:dyDescent="0.25">
      <c r="H7299" s="98"/>
    </row>
    <row r="7300" spans="8:8" x14ac:dyDescent="0.25">
      <c r="H7300" s="98"/>
    </row>
    <row r="7301" spans="8:8" x14ac:dyDescent="0.25">
      <c r="H7301" s="98"/>
    </row>
    <row r="7302" spans="8:8" x14ac:dyDescent="0.25">
      <c r="H7302" s="98"/>
    </row>
    <row r="7303" spans="8:8" x14ac:dyDescent="0.25">
      <c r="H7303" s="98"/>
    </row>
    <row r="7304" spans="8:8" x14ac:dyDescent="0.25">
      <c r="H7304" s="98"/>
    </row>
    <row r="7305" spans="8:8" x14ac:dyDescent="0.25">
      <c r="H7305" s="98"/>
    </row>
    <row r="7306" spans="8:8" x14ac:dyDescent="0.25">
      <c r="H7306" s="98"/>
    </row>
    <row r="7307" spans="8:8" x14ac:dyDescent="0.25">
      <c r="H7307" s="98"/>
    </row>
    <row r="7308" spans="8:8" x14ac:dyDescent="0.25">
      <c r="H7308" s="98"/>
    </row>
    <row r="7309" spans="8:8" x14ac:dyDescent="0.25">
      <c r="H7309" s="98"/>
    </row>
    <row r="7310" spans="8:8" x14ac:dyDescent="0.25">
      <c r="H7310" s="98"/>
    </row>
    <row r="7311" spans="8:8" x14ac:dyDescent="0.25">
      <c r="H7311" s="98"/>
    </row>
    <row r="7312" spans="8:8" x14ac:dyDescent="0.25">
      <c r="H7312" s="98"/>
    </row>
    <row r="7313" spans="8:8" x14ac:dyDescent="0.25">
      <c r="H7313" s="98"/>
    </row>
    <row r="7314" spans="8:8" x14ac:dyDescent="0.25">
      <c r="H7314" s="98"/>
    </row>
    <row r="7315" spans="8:8" x14ac:dyDescent="0.25">
      <c r="H7315" s="98"/>
    </row>
    <row r="7316" spans="8:8" x14ac:dyDescent="0.25">
      <c r="H7316" s="98"/>
    </row>
    <row r="7317" spans="8:8" x14ac:dyDescent="0.25">
      <c r="H7317" s="98"/>
    </row>
    <row r="7318" spans="8:8" x14ac:dyDescent="0.25">
      <c r="H7318" s="98"/>
    </row>
    <row r="7319" spans="8:8" x14ac:dyDescent="0.25">
      <c r="H7319" s="98"/>
    </row>
    <row r="7320" spans="8:8" x14ac:dyDescent="0.25">
      <c r="H7320" s="98"/>
    </row>
    <row r="7321" spans="8:8" x14ac:dyDescent="0.25">
      <c r="H7321" s="98"/>
    </row>
    <row r="7322" spans="8:8" x14ac:dyDescent="0.25">
      <c r="H7322" s="98"/>
    </row>
    <row r="7323" spans="8:8" x14ac:dyDescent="0.25">
      <c r="H7323" s="98"/>
    </row>
    <row r="7324" spans="8:8" x14ac:dyDescent="0.25">
      <c r="H7324" s="98"/>
    </row>
    <row r="7325" spans="8:8" x14ac:dyDescent="0.25">
      <c r="H7325" s="98"/>
    </row>
    <row r="7326" spans="8:8" x14ac:dyDescent="0.25">
      <c r="H7326" s="98"/>
    </row>
    <row r="7327" spans="8:8" x14ac:dyDescent="0.25">
      <c r="H7327" s="98"/>
    </row>
    <row r="7328" spans="8:8" x14ac:dyDescent="0.25">
      <c r="H7328" s="98"/>
    </row>
    <row r="7329" spans="8:8" x14ac:dyDescent="0.25">
      <c r="H7329" s="98"/>
    </row>
    <row r="7330" spans="8:8" x14ac:dyDescent="0.25">
      <c r="H7330" s="98"/>
    </row>
    <row r="7331" spans="8:8" x14ac:dyDescent="0.25">
      <c r="H7331" s="98"/>
    </row>
    <row r="7332" spans="8:8" x14ac:dyDescent="0.25">
      <c r="H7332" s="98"/>
    </row>
    <row r="7333" spans="8:8" x14ac:dyDescent="0.25">
      <c r="H7333" s="98"/>
    </row>
    <row r="7334" spans="8:8" x14ac:dyDescent="0.25">
      <c r="H7334" s="98"/>
    </row>
    <row r="7335" spans="8:8" x14ac:dyDescent="0.25">
      <c r="H7335" s="98"/>
    </row>
    <row r="7336" spans="8:8" x14ac:dyDescent="0.25">
      <c r="H7336" s="98"/>
    </row>
    <row r="7337" spans="8:8" x14ac:dyDescent="0.25">
      <c r="H7337" s="98"/>
    </row>
    <row r="7338" spans="8:8" x14ac:dyDescent="0.25">
      <c r="H7338" s="98"/>
    </row>
    <row r="7339" spans="8:8" x14ac:dyDescent="0.25">
      <c r="H7339" s="98"/>
    </row>
    <row r="7340" spans="8:8" x14ac:dyDescent="0.25">
      <c r="H7340" s="98"/>
    </row>
    <row r="7341" spans="8:8" x14ac:dyDescent="0.25">
      <c r="H7341" s="98"/>
    </row>
    <row r="7342" spans="8:8" x14ac:dyDescent="0.25">
      <c r="H7342" s="98"/>
    </row>
    <row r="7343" spans="8:8" x14ac:dyDescent="0.25">
      <c r="H7343" s="98"/>
    </row>
    <row r="7344" spans="8:8" x14ac:dyDescent="0.25">
      <c r="H7344" s="98"/>
    </row>
    <row r="7345" spans="8:8" x14ac:dyDescent="0.25">
      <c r="H7345" s="98"/>
    </row>
    <row r="7346" spans="8:8" x14ac:dyDescent="0.25">
      <c r="H7346" s="98"/>
    </row>
    <row r="7347" spans="8:8" x14ac:dyDescent="0.25">
      <c r="H7347" s="98"/>
    </row>
    <row r="7348" spans="8:8" x14ac:dyDescent="0.25">
      <c r="H7348" s="98"/>
    </row>
    <row r="7349" spans="8:8" x14ac:dyDescent="0.25">
      <c r="H7349" s="98"/>
    </row>
    <row r="7350" spans="8:8" x14ac:dyDescent="0.25">
      <c r="H7350" s="98"/>
    </row>
    <row r="7351" spans="8:8" x14ac:dyDescent="0.25">
      <c r="H7351" s="98"/>
    </row>
    <row r="7352" spans="8:8" x14ac:dyDescent="0.25">
      <c r="H7352" s="98"/>
    </row>
    <row r="7353" spans="8:8" x14ac:dyDescent="0.25">
      <c r="H7353" s="98"/>
    </row>
    <row r="7354" spans="8:8" x14ac:dyDescent="0.25">
      <c r="H7354" s="98"/>
    </row>
    <row r="7355" spans="8:8" x14ac:dyDescent="0.25">
      <c r="H7355" s="98"/>
    </row>
    <row r="7356" spans="8:8" x14ac:dyDescent="0.25">
      <c r="H7356" s="98"/>
    </row>
    <row r="7357" spans="8:8" x14ac:dyDescent="0.25">
      <c r="H7357" s="98"/>
    </row>
    <row r="7358" spans="8:8" x14ac:dyDescent="0.25">
      <c r="H7358" s="98"/>
    </row>
    <row r="7359" spans="8:8" x14ac:dyDescent="0.25">
      <c r="H7359" s="98"/>
    </row>
    <row r="7360" spans="8:8" x14ac:dyDescent="0.25">
      <c r="H7360" s="98"/>
    </row>
    <row r="7361" spans="8:8" x14ac:dyDescent="0.25">
      <c r="H7361" s="98"/>
    </row>
    <row r="7362" spans="8:8" x14ac:dyDescent="0.25">
      <c r="H7362" s="98"/>
    </row>
    <row r="7363" spans="8:8" x14ac:dyDescent="0.25">
      <c r="H7363" s="98"/>
    </row>
    <row r="7364" spans="8:8" x14ac:dyDescent="0.25">
      <c r="H7364" s="98"/>
    </row>
    <row r="7365" spans="8:8" x14ac:dyDescent="0.25">
      <c r="H7365" s="98"/>
    </row>
    <row r="7366" spans="8:8" x14ac:dyDescent="0.25">
      <c r="H7366" s="98"/>
    </row>
    <row r="7367" spans="8:8" x14ac:dyDescent="0.25">
      <c r="H7367" s="98"/>
    </row>
    <row r="7368" spans="8:8" x14ac:dyDescent="0.25">
      <c r="H7368" s="98"/>
    </row>
    <row r="7369" spans="8:8" x14ac:dyDescent="0.25">
      <c r="H7369" s="98"/>
    </row>
    <row r="7370" spans="8:8" x14ac:dyDescent="0.25">
      <c r="H7370" s="98"/>
    </row>
    <row r="7371" spans="8:8" x14ac:dyDescent="0.25">
      <c r="H7371" s="98"/>
    </row>
    <row r="7372" spans="8:8" x14ac:dyDescent="0.25">
      <c r="H7372" s="98"/>
    </row>
    <row r="7373" spans="8:8" x14ac:dyDescent="0.25">
      <c r="H7373" s="98"/>
    </row>
    <row r="7374" spans="8:8" x14ac:dyDescent="0.25">
      <c r="H7374" s="98"/>
    </row>
    <row r="7375" spans="8:8" x14ac:dyDescent="0.25">
      <c r="H7375" s="98"/>
    </row>
    <row r="7376" spans="8:8" x14ac:dyDescent="0.25">
      <c r="H7376" s="98"/>
    </row>
    <row r="7377" spans="8:8" x14ac:dyDescent="0.25">
      <c r="H7377" s="98"/>
    </row>
    <row r="7378" spans="8:8" x14ac:dyDescent="0.25">
      <c r="H7378" s="98"/>
    </row>
    <row r="7379" spans="8:8" x14ac:dyDescent="0.25">
      <c r="H7379" s="98"/>
    </row>
    <row r="7380" spans="8:8" x14ac:dyDescent="0.25">
      <c r="H7380" s="98"/>
    </row>
    <row r="7381" spans="8:8" x14ac:dyDescent="0.25">
      <c r="H7381" s="98"/>
    </row>
    <row r="7382" spans="8:8" x14ac:dyDescent="0.25">
      <c r="H7382" s="98"/>
    </row>
    <row r="7383" spans="8:8" x14ac:dyDescent="0.25">
      <c r="H7383" s="98"/>
    </row>
    <row r="7384" spans="8:8" x14ac:dyDescent="0.25">
      <c r="H7384" s="98"/>
    </row>
    <row r="7385" spans="8:8" x14ac:dyDescent="0.25">
      <c r="H7385" s="98"/>
    </row>
    <row r="7386" spans="8:8" x14ac:dyDescent="0.25">
      <c r="H7386" s="98"/>
    </row>
    <row r="7387" spans="8:8" x14ac:dyDescent="0.25">
      <c r="H7387" s="98"/>
    </row>
    <row r="7388" spans="8:8" x14ac:dyDescent="0.25">
      <c r="H7388" s="98"/>
    </row>
    <row r="7389" spans="8:8" x14ac:dyDescent="0.25">
      <c r="H7389" s="98"/>
    </row>
    <row r="7390" spans="8:8" x14ac:dyDescent="0.25">
      <c r="H7390" s="98"/>
    </row>
    <row r="7391" spans="8:8" x14ac:dyDescent="0.25">
      <c r="H7391" s="98"/>
    </row>
    <row r="7392" spans="8:8" x14ac:dyDescent="0.25">
      <c r="H7392" s="98"/>
    </row>
    <row r="7393" spans="8:8" x14ac:dyDescent="0.25">
      <c r="H7393" s="98"/>
    </row>
    <row r="7394" spans="8:8" x14ac:dyDescent="0.25">
      <c r="H7394" s="98"/>
    </row>
    <row r="7395" spans="8:8" x14ac:dyDescent="0.25">
      <c r="H7395" s="98"/>
    </row>
    <row r="7396" spans="8:8" x14ac:dyDescent="0.25">
      <c r="H7396" s="98"/>
    </row>
    <row r="7397" spans="8:8" x14ac:dyDescent="0.25">
      <c r="H7397" s="98"/>
    </row>
    <row r="7398" spans="8:8" x14ac:dyDescent="0.25">
      <c r="H7398" s="98"/>
    </row>
    <row r="7399" spans="8:8" x14ac:dyDescent="0.25">
      <c r="H7399" s="98"/>
    </row>
    <row r="7400" spans="8:8" x14ac:dyDescent="0.25">
      <c r="H7400" s="98"/>
    </row>
    <row r="7401" spans="8:8" x14ac:dyDescent="0.25">
      <c r="H7401" s="98"/>
    </row>
    <row r="7402" spans="8:8" x14ac:dyDescent="0.25">
      <c r="H7402" s="98"/>
    </row>
    <row r="7403" spans="8:8" x14ac:dyDescent="0.25">
      <c r="H7403" s="98"/>
    </row>
    <row r="7404" spans="8:8" x14ac:dyDescent="0.25">
      <c r="H7404" s="98"/>
    </row>
    <row r="7405" spans="8:8" x14ac:dyDescent="0.25">
      <c r="H7405" s="98"/>
    </row>
    <row r="7406" spans="8:8" x14ac:dyDescent="0.25">
      <c r="H7406" s="98"/>
    </row>
    <row r="7407" spans="8:8" x14ac:dyDescent="0.25">
      <c r="H7407" s="98"/>
    </row>
    <row r="7408" spans="8:8" x14ac:dyDescent="0.25">
      <c r="H7408" s="98"/>
    </row>
    <row r="7409" spans="8:8" x14ac:dyDescent="0.25">
      <c r="H7409" s="98"/>
    </row>
    <row r="7410" spans="8:8" x14ac:dyDescent="0.25">
      <c r="H7410" s="98"/>
    </row>
    <row r="7411" spans="8:8" x14ac:dyDescent="0.25">
      <c r="H7411" s="98"/>
    </row>
    <row r="7412" spans="8:8" x14ac:dyDescent="0.25">
      <c r="H7412" s="98"/>
    </row>
    <row r="7413" spans="8:8" x14ac:dyDescent="0.25">
      <c r="H7413" s="98"/>
    </row>
    <row r="7414" spans="8:8" x14ac:dyDescent="0.25">
      <c r="H7414" s="98"/>
    </row>
    <row r="7415" spans="8:8" x14ac:dyDescent="0.25">
      <c r="H7415" s="98"/>
    </row>
    <row r="7416" spans="8:8" x14ac:dyDescent="0.25">
      <c r="H7416" s="98"/>
    </row>
    <row r="7417" spans="8:8" x14ac:dyDescent="0.25">
      <c r="H7417" s="98"/>
    </row>
    <row r="7418" spans="8:8" x14ac:dyDescent="0.25">
      <c r="H7418" s="98"/>
    </row>
    <row r="7419" spans="8:8" x14ac:dyDescent="0.25">
      <c r="H7419" s="98"/>
    </row>
    <row r="7420" spans="8:8" x14ac:dyDescent="0.25">
      <c r="H7420" s="98"/>
    </row>
    <row r="7421" spans="8:8" x14ac:dyDescent="0.25">
      <c r="H7421" s="98"/>
    </row>
    <row r="7422" spans="8:8" x14ac:dyDescent="0.25">
      <c r="H7422" s="98"/>
    </row>
    <row r="7423" spans="8:8" x14ac:dyDescent="0.25">
      <c r="H7423" s="98"/>
    </row>
    <row r="7424" spans="8:8" x14ac:dyDescent="0.25">
      <c r="H7424" s="98"/>
    </row>
    <row r="7425" spans="8:8" x14ac:dyDescent="0.25">
      <c r="H7425" s="98"/>
    </row>
    <row r="7426" spans="8:8" x14ac:dyDescent="0.25">
      <c r="H7426" s="98"/>
    </row>
    <row r="7427" spans="8:8" x14ac:dyDescent="0.25">
      <c r="H7427" s="98"/>
    </row>
    <row r="7428" spans="8:8" x14ac:dyDescent="0.25">
      <c r="H7428" s="98"/>
    </row>
    <row r="7429" spans="8:8" x14ac:dyDescent="0.25">
      <c r="H7429" s="98"/>
    </row>
    <row r="7430" spans="8:8" x14ac:dyDescent="0.25">
      <c r="H7430" s="98"/>
    </row>
    <row r="7431" spans="8:8" x14ac:dyDescent="0.25">
      <c r="H7431" s="98"/>
    </row>
    <row r="7432" spans="8:8" x14ac:dyDescent="0.25">
      <c r="H7432" s="98"/>
    </row>
    <row r="7433" spans="8:8" x14ac:dyDescent="0.25">
      <c r="H7433" s="98"/>
    </row>
    <row r="7434" spans="8:8" x14ac:dyDescent="0.25">
      <c r="H7434" s="98"/>
    </row>
    <row r="7435" spans="8:8" x14ac:dyDescent="0.25">
      <c r="H7435" s="98"/>
    </row>
    <row r="7436" spans="8:8" x14ac:dyDescent="0.25">
      <c r="H7436" s="98"/>
    </row>
    <row r="7437" spans="8:8" x14ac:dyDescent="0.25">
      <c r="H7437" s="98"/>
    </row>
    <row r="7438" spans="8:8" x14ac:dyDescent="0.25">
      <c r="H7438" s="98"/>
    </row>
    <row r="7439" spans="8:8" x14ac:dyDescent="0.25">
      <c r="H7439" s="98"/>
    </row>
    <row r="7440" spans="8:8" x14ac:dyDescent="0.25">
      <c r="H7440" s="98"/>
    </row>
    <row r="7441" spans="8:8" x14ac:dyDescent="0.25">
      <c r="H7441" s="98"/>
    </row>
    <row r="7442" spans="8:8" x14ac:dyDescent="0.25">
      <c r="H7442" s="98"/>
    </row>
    <row r="7443" spans="8:8" x14ac:dyDescent="0.25">
      <c r="H7443" s="98"/>
    </row>
    <row r="7444" spans="8:8" x14ac:dyDescent="0.25">
      <c r="H7444" s="98"/>
    </row>
    <row r="7445" spans="8:8" x14ac:dyDescent="0.25">
      <c r="H7445" s="98"/>
    </row>
    <row r="7446" spans="8:8" x14ac:dyDescent="0.25">
      <c r="H7446" s="98"/>
    </row>
    <row r="7447" spans="8:8" x14ac:dyDescent="0.25">
      <c r="H7447" s="98"/>
    </row>
    <row r="7448" spans="8:8" x14ac:dyDescent="0.25">
      <c r="H7448" s="98"/>
    </row>
    <row r="7449" spans="8:8" x14ac:dyDescent="0.25">
      <c r="H7449" s="98"/>
    </row>
    <row r="7450" spans="8:8" x14ac:dyDescent="0.25">
      <c r="H7450" s="98"/>
    </row>
    <row r="7451" spans="8:8" x14ac:dyDescent="0.25">
      <c r="H7451" s="98"/>
    </row>
    <row r="7452" spans="8:8" x14ac:dyDescent="0.25">
      <c r="H7452" s="98"/>
    </row>
    <row r="7453" spans="8:8" x14ac:dyDescent="0.25">
      <c r="H7453" s="98"/>
    </row>
    <row r="7454" spans="8:8" x14ac:dyDescent="0.25">
      <c r="H7454" s="98"/>
    </row>
    <row r="7455" spans="8:8" x14ac:dyDescent="0.25">
      <c r="H7455" s="98"/>
    </row>
    <row r="7456" spans="8:8" x14ac:dyDescent="0.25">
      <c r="H7456" s="98"/>
    </row>
    <row r="7457" spans="8:8" x14ac:dyDescent="0.25">
      <c r="H7457" s="98"/>
    </row>
    <row r="7458" spans="8:8" x14ac:dyDescent="0.25">
      <c r="H7458" s="98"/>
    </row>
    <row r="7459" spans="8:8" x14ac:dyDescent="0.25">
      <c r="H7459" s="98"/>
    </row>
    <row r="7460" spans="8:8" x14ac:dyDescent="0.25">
      <c r="H7460" s="98"/>
    </row>
    <row r="7461" spans="8:8" x14ac:dyDescent="0.25">
      <c r="H7461" s="98"/>
    </row>
    <row r="7462" spans="8:8" x14ac:dyDescent="0.25">
      <c r="H7462" s="98"/>
    </row>
    <row r="7463" spans="8:8" x14ac:dyDescent="0.25">
      <c r="H7463" s="98"/>
    </row>
    <row r="7464" spans="8:8" x14ac:dyDescent="0.25">
      <c r="H7464" s="98"/>
    </row>
    <row r="7465" spans="8:8" x14ac:dyDescent="0.25">
      <c r="H7465" s="98"/>
    </row>
    <row r="7466" spans="8:8" x14ac:dyDescent="0.25">
      <c r="H7466" s="98"/>
    </row>
    <row r="7467" spans="8:8" x14ac:dyDescent="0.25">
      <c r="H7467" s="98"/>
    </row>
    <row r="7468" spans="8:8" x14ac:dyDescent="0.25">
      <c r="H7468" s="98"/>
    </row>
    <row r="7469" spans="8:8" x14ac:dyDescent="0.25">
      <c r="H7469" s="98"/>
    </row>
    <row r="7470" spans="8:8" x14ac:dyDescent="0.25">
      <c r="H7470" s="98"/>
    </row>
    <row r="7471" spans="8:8" x14ac:dyDescent="0.25">
      <c r="H7471" s="98"/>
    </row>
    <row r="7472" spans="8:8" x14ac:dyDescent="0.25">
      <c r="H7472" s="98"/>
    </row>
    <row r="7473" spans="8:8" x14ac:dyDescent="0.25">
      <c r="H7473" s="98"/>
    </row>
    <row r="7474" spans="8:8" x14ac:dyDescent="0.25">
      <c r="H7474" s="98"/>
    </row>
    <row r="7475" spans="8:8" x14ac:dyDescent="0.25">
      <c r="H7475" s="98"/>
    </row>
    <row r="7476" spans="8:8" x14ac:dyDescent="0.25">
      <c r="H7476" s="98"/>
    </row>
    <row r="7477" spans="8:8" x14ac:dyDescent="0.25">
      <c r="H7477" s="98"/>
    </row>
    <row r="7478" spans="8:8" x14ac:dyDescent="0.25">
      <c r="H7478" s="98"/>
    </row>
    <row r="7479" spans="8:8" x14ac:dyDescent="0.25">
      <c r="H7479" s="98"/>
    </row>
    <row r="7480" spans="8:8" x14ac:dyDescent="0.25">
      <c r="H7480" s="98"/>
    </row>
    <row r="7481" spans="8:8" x14ac:dyDescent="0.25">
      <c r="H7481" s="98"/>
    </row>
    <row r="7482" spans="8:8" x14ac:dyDescent="0.25">
      <c r="H7482" s="98"/>
    </row>
    <row r="7483" spans="8:8" x14ac:dyDescent="0.25">
      <c r="H7483" s="98"/>
    </row>
    <row r="7484" spans="8:8" x14ac:dyDescent="0.25">
      <c r="H7484" s="98"/>
    </row>
    <row r="7485" spans="8:8" x14ac:dyDescent="0.25">
      <c r="H7485" s="98"/>
    </row>
    <row r="7486" spans="8:8" x14ac:dyDescent="0.25">
      <c r="H7486" s="98"/>
    </row>
    <row r="7487" spans="8:8" x14ac:dyDescent="0.25">
      <c r="H7487" s="98"/>
    </row>
    <row r="7488" spans="8:8" x14ac:dyDescent="0.25">
      <c r="H7488" s="98"/>
    </row>
    <row r="7489" spans="8:8" x14ac:dyDescent="0.25">
      <c r="H7489" s="98"/>
    </row>
    <row r="7490" spans="8:8" x14ac:dyDescent="0.25">
      <c r="H7490" s="98"/>
    </row>
    <row r="7491" spans="8:8" x14ac:dyDescent="0.25">
      <c r="H7491" s="98"/>
    </row>
    <row r="7492" spans="8:8" x14ac:dyDescent="0.25">
      <c r="H7492" s="98"/>
    </row>
    <row r="7493" spans="8:8" x14ac:dyDescent="0.25">
      <c r="H7493" s="98"/>
    </row>
    <row r="7494" spans="8:8" x14ac:dyDescent="0.25">
      <c r="H7494" s="98"/>
    </row>
    <row r="7495" spans="8:8" x14ac:dyDescent="0.25">
      <c r="H7495" s="98"/>
    </row>
    <row r="7496" spans="8:8" x14ac:dyDescent="0.25">
      <c r="H7496" s="98"/>
    </row>
    <row r="7497" spans="8:8" x14ac:dyDescent="0.25">
      <c r="H7497" s="98"/>
    </row>
    <row r="7498" spans="8:8" x14ac:dyDescent="0.25">
      <c r="H7498" s="98"/>
    </row>
    <row r="7499" spans="8:8" x14ac:dyDescent="0.25">
      <c r="H7499" s="98"/>
    </row>
    <row r="7500" spans="8:8" x14ac:dyDescent="0.25">
      <c r="H7500" s="98"/>
    </row>
    <row r="7501" spans="8:8" x14ac:dyDescent="0.25">
      <c r="H7501" s="98"/>
    </row>
    <row r="7502" spans="8:8" x14ac:dyDescent="0.25">
      <c r="H7502" s="98"/>
    </row>
    <row r="7503" spans="8:8" x14ac:dyDescent="0.25">
      <c r="H7503" s="98"/>
    </row>
    <row r="7504" spans="8:8" x14ac:dyDescent="0.25">
      <c r="H7504" s="98"/>
    </row>
    <row r="7505" spans="8:8" x14ac:dyDescent="0.25">
      <c r="H7505" s="98"/>
    </row>
    <row r="7506" spans="8:8" x14ac:dyDescent="0.25">
      <c r="H7506" s="98"/>
    </row>
    <row r="7507" spans="8:8" x14ac:dyDescent="0.25">
      <c r="H7507" s="98"/>
    </row>
    <row r="7508" spans="8:8" x14ac:dyDescent="0.25">
      <c r="H7508" s="98"/>
    </row>
    <row r="7509" spans="8:8" x14ac:dyDescent="0.25">
      <c r="H7509" s="98"/>
    </row>
    <row r="7510" spans="8:8" x14ac:dyDescent="0.25">
      <c r="H7510" s="98"/>
    </row>
    <row r="7511" spans="8:8" x14ac:dyDescent="0.25">
      <c r="H7511" s="98"/>
    </row>
    <row r="7512" spans="8:8" x14ac:dyDescent="0.25">
      <c r="H7512" s="98"/>
    </row>
    <row r="7513" spans="8:8" x14ac:dyDescent="0.25">
      <c r="H7513" s="98"/>
    </row>
    <row r="7514" spans="8:8" x14ac:dyDescent="0.25">
      <c r="H7514" s="98"/>
    </row>
    <row r="7515" spans="8:8" x14ac:dyDescent="0.25">
      <c r="H7515" s="98"/>
    </row>
    <row r="7516" spans="8:8" x14ac:dyDescent="0.25">
      <c r="H7516" s="98"/>
    </row>
    <row r="7517" spans="8:8" x14ac:dyDescent="0.25">
      <c r="H7517" s="98"/>
    </row>
    <row r="7518" spans="8:8" x14ac:dyDescent="0.25">
      <c r="H7518" s="98"/>
    </row>
    <row r="7519" spans="8:8" x14ac:dyDescent="0.25">
      <c r="H7519" s="98"/>
    </row>
    <row r="7520" spans="8:8" x14ac:dyDescent="0.25">
      <c r="H7520" s="98"/>
    </row>
    <row r="7521" spans="8:8" x14ac:dyDescent="0.25">
      <c r="H7521" s="98"/>
    </row>
    <row r="7522" spans="8:8" x14ac:dyDescent="0.25">
      <c r="H7522" s="98"/>
    </row>
    <row r="7523" spans="8:8" x14ac:dyDescent="0.25">
      <c r="H7523" s="98"/>
    </row>
    <row r="7524" spans="8:8" x14ac:dyDescent="0.25">
      <c r="H7524" s="98"/>
    </row>
    <row r="7525" spans="8:8" x14ac:dyDescent="0.25">
      <c r="H7525" s="98"/>
    </row>
    <row r="7526" spans="8:8" x14ac:dyDescent="0.25">
      <c r="H7526" s="98"/>
    </row>
    <row r="7527" spans="8:8" x14ac:dyDescent="0.25">
      <c r="H7527" s="98"/>
    </row>
    <row r="7528" spans="8:8" x14ac:dyDescent="0.25">
      <c r="H7528" s="98"/>
    </row>
    <row r="7529" spans="8:8" x14ac:dyDescent="0.25">
      <c r="H7529" s="98"/>
    </row>
    <row r="7530" spans="8:8" x14ac:dyDescent="0.25">
      <c r="H7530" s="98"/>
    </row>
    <row r="7531" spans="8:8" x14ac:dyDescent="0.25">
      <c r="H7531" s="98"/>
    </row>
    <row r="7532" spans="8:8" x14ac:dyDescent="0.25">
      <c r="H7532" s="98"/>
    </row>
    <row r="7533" spans="8:8" x14ac:dyDescent="0.25">
      <c r="H7533" s="98"/>
    </row>
    <row r="7534" spans="8:8" x14ac:dyDescent="0.25">
      <c r="H7534" s="98"/>
    </row>
    <row r="7535" spans="8:8" x14ac:dyDescent="0.25">
      <c r="H7535" s="98"/>
    </row>
    <row r="7536" spans="8:8" x14ac:dyDescent="0.25">
      <c r="H7536" s="98"/>
    </row>
    <row r="7537" spans="8:8" x14ac:dyDescent="0.25">
      <c r="H7537" s="98"/>
    </row>
    <row r="7538" spans="8:8" x14ac:dyDescent="0.25">
      <c r="H7538" s="98"/>
    </row>
    <row r="7539" spans="8:8" x14ac:dyDescent="0.25">
      <c r="H7539" s="98"/>
    </row>
    <row r="7540" spans="8:8" x14ac:dyDescent="0.25">
      <c r="H7540" s="98"/>
    </row>
    <row r="7541" spans="8:8" x14ac:dyDescent="0.25">
      <c r="H7541" s="98"/>
    </row>
    <row r="7542" spans="8:8" x14ac:dyDescent="0.25">
      <c r="H7542" s="98"/>
    </row>
    <row r="7543" spans="8:8" x14ac:dyDescent="0.25">
      <c r="H7543" s="98"/>
    </row>
    <row r="7544" spans="8:8" x14ac:dyDescent="0.25">
      <c r="H7544" s="98"/>
    </row>
    <row r="7545" spans="8:8" x14ac:dyDescent="0.25">
      <c r="H7545" s="98"/>
    </row>
    <row r="7546" spans="8:8" x14ac:dyDescent="0.25">
      <c r="H7546" s="98"/>
    </row>
    <row r="7547" spans="8:8" x14ac:dyDescent="0.25">
      <c r="H7547" s="98"/>
    </row>
    <row r="7548" spans="8:8" x14ac:dyDescent="0.25">
      <c r="H7548" s="98"/>
    </row>
    <row r="7549" spans="8:8" x14ac:dyDescent="0.25">
      <c r="H7549" s="98"/>
    </row>
    <row r="7550" spans="8:8" x14ac:dyDescent="0.25">
      <c r="H7550" s="98"/>
    </row>
    <row r="7551" spans="8:8" x14ac:dyDescent="0.25">
      <c r="H7551" s="98"/>
    </row>
    <row r="7552" spans="8:8" x14ac:dyDescent="0.25">
      <c r="H7552" s="98"/>
    </row>
    <row r="7553" spans="8:8" x14ac:dyDescent="0.25">
      <c r="H7553" s="98"/>
    </row>
    <row r="7554" spans="8:8" x14ac:dyDescent="0.25">
      <c r="H7554" s="98"/>
    </row>
    <row r="7555" spans="8:8" x14ac:dyDescent="0.25">
      <c r="H7555" s="98"/>
    </row>
    <row r="7556" spans="8:8" x14ac:dyDescent="0.25">
      <c r="H7556" s="98"/>
    </row>
    <row r="7557" spans="8:8" x14ac:dyDescent="0.25">
      <c r="H7557" s="98"/>
    </row>
    <row r="7558" spans="8:8" x14ac:dyDescent="0.25">
      <c r="H7558" s="98"/>
    </row>
    <row r="7559" spans="8:8" x14ac:dyDescent="0.25">
      <c r="H7559" s="98"/>
    </row>
    <row r="7560" spans="8:8" x14ac:dyDescent="0.25">
      <c r="H7560" s="98"/>
    </row>
    <row r="7561" spans="8:8" x14ac:dyDescent="0.25">
      <c r="H7561" s="98"/>
    </row>
    <row r="7562" spans="8:8" x14ac:dyDescent="0.25">
      <c r="H7562" s="98"/>
    </row>
    <row r="7563" spans="8:8" x14ac:dyDescent="0.25">
      <c r="H7563" s="98"/>
    </row>
    <row r="7564" spans="8:8" x14ac:dyDescent="0.25">
      <c r="H7564" s="98"/>
    </row>
    <row r="7565" spans="8:8" x14ac:dyDescent="0.25">
      <c r="H7565" s="98"/>
    </row>
    <row r="7566" spans="8:8" x14ac:dyDescent="0.25">
      <c r="H7566" s="98"/>
    </row>
    <row r="7567" spans="8:8" x14ac:dyDescent="0.25">
      <c r="H7567" s="98"/>
    </row>
    <row r="7568" spans="8:8" x14ac:dyDescent="0.25">
      <c r="H7568" s="98"/>
    </row>
    <row r="7569" spans="8:8" x14ac:dyDescent="0.25">
      <c r="H7569" s="98"/>
    </row>
    <row r="7570" spans="8:8" x14ac:dyDescent="0.25">
      <c r="H7570" s="98"/>
    </row>
    <row r="7571" spans="8:8" x14ac:dyDescent="0.25">
      <c r="H7571" s="98"/>
    </row>
    <row r="7572" spans="8:8" x14ac:dyDescent="0.25">
      <c r="H7572" s="98"/>
    </row>
    <row r="7573" spans="8:8" x14ac:dyDescent="0.25">
      <c r="H7573" s="98"/>
    </row>
    <row r="7574" spans="8:8" x14ac:dyDescent="0.25">
      <c r="H7574" s="98"/>
    </row>
    <row r="7575" spans="8:8" x14ac:dyDescent="0.25">
      <c r="H7575" s="98"/>
    </row>
    <row r="7576" spans="8:8" x14ac:dyDescent="0.25">
      <c r="H7576" s="98"/>
    </row>
    <row r="7577" spans="8:8" x14ac:dyDescent="0.25">
      <c r="H7577" s="98"/>
    </row>
    <row r="7578" spans="8:8" x14ac:dyDescent="0.25">
      <c r="H7578" s="98"/>
    </row>
    <row r="7579" spans="8:8" x14ac:dyDescent="0.25">
      <c r="H7579" s="98"/>
    </row>
    <row r="7580" spans="8:8" x14ac:dyDescent="0.25">
      <c r="H7580" s="98"/>
    </row>
    <row r="7581" spans="8:8" x14ac:dyDescent="0.25">
      <c r="H7581" s="98"/>
    </row>
    <row r="7582" spans="8:8" x14ac:dyDescent="0.25">
      <c r="H7582" s="98"/>
    </row>
    <row r="7583" spans="8:8" x14ac:dyDescent="0.25">
      <c r="H7583" s="98"/>
    </row>
    <row r="7584" spans="8:8" x14ac:dyDescent="0.25">
      <c r="H7584" s="98"/>
    </row>
    <row r="7585" spans="8:8" x14ac:dyDescent="0.25">
      <c r="H7585" s="98"/>
    </row>
    <row r="7586" spans="8:8" x14ac:dyDescent="0.25">
      <c r="H7586" s="98"/>
    </row>
    <row r="7587" spans="8:8" x14ac:dyDescent="0.25">
      <c r="H7587" s="98"/>
    </row>
    <row r="7588" spans="8:8" x14ac:dyDescent="0.25">
      <c r="H7588" s="98"/>
    </row>
    <row r="7589" spans="8:8" x14ac:dyDescent="0.25">
      <c r="H7589" s="98"/>
    </row>
    <row r="7590" spans="8:8" x14ac:dyDescent="0.25">
      <c r="H7590" s="98"/>
    </row>
    <row r="7591" spans="8:8" x14ac:dyDescent="0.25">
      <c r="H7591" s="98"/>
    </row>
    <row r="7592" spans="8:8" x14ac:dyDescent="0.25">
      <c r="H7592" s="98"/>
    </row>
    <row r="7593" spans="8:8" x14ac:dyDescent="0.25">
      <c r="H7593" s="98"/>
    </row>
    <row r="7594" spans="8:8" x14ac:dyDescent="0.25">
      <c r="H7594" s="98"/>
    </row>
    <row r="7595" spans="8:8" x14ac:dyDescent="0.25">
      <c r="H7595" s="98"/>
    </row>
    <row r="7596" spans="8:8" x14ac:dyDescent="0.25">
      <c r="H7596" s="98"/>
    </row>
    <row r="7597" spans="8:8" x14ac:dyDescent="0.25">
      <c r="H7597" s="98"/>
    </row>
    <row r="7598" spans="8:8" x14ac:dyDescent="0.25">
      <c r="H7598" s="98"/>
    </row>
    <row r="7599" spans="8:8" x14ac:dyDescent="0.25">
      <c r="H7599" s="98"/>
    </row>
    <row r="7600" spans="8:8" x14ac:dyDescent="0.25">
      <c r="H7600" s="98"/>
    </row>
    <row r="7601" spans="8:8" x14ac:dyDescent="0.25">
      <c r="H7601" s="98"/>
    </row>
    <row r="7602" spans="8:8" x14ac:dyDescent="0.25">
      <c r="H7602" s="98"/>
    </row>
    <row r="7603" spans="8:8" x14ac:dyDescent="0.25">
      <c r="H7603" s="98"/>
    </row>
    <row r="7604" spans="8:8" x14ac:dyDescent="0.25">
      <c r="H7604" s="98"/>
    </row>
    <row r="7605" spans="8:8" x14ac:dyDescent="0.25">
      <c r="H7605" s="98"/>
    </row>
    <row r="7606" spans="8:8" x14ac:dyDescent="0.25">
      <c r="H7606" s="98"/>
    </row>
    <row r="7607" spans="8:8" x14ac:dyDescent="0.25">
      <c r="H7607" s="98"/>
    </row>
    <row r="7608" spans="8:8" x14ac:dyDescent="0.25">
      <c r="H7608" s="98"/>
    </row>
    <row r="7609" spans="8:8" x14ac:dyDescent="0.25">
      <c r="H7609" s="98"/>
    </row>
    <row r="7610" spans="8:8" x14ac:dyDescent="0.25">
      <c r="H7610" s="98"/>
    </row>
    <row r="7611" spans="8:8" x14ac:dyDescent="0.25">
      <c r="H7611" s="98"/>
    </row>
    <row r="7612" spans="8:8" x14ac:dyDescent="0.25">
      <c r="H7612" s="98"/>
    </row>
    <row r="7613" spans="8:8" x14ac:dyDescent="0.25">
      <c r="H7613" s="98"/>
    </row>
    <row r="7614" spans="8:8" x14ac:dyDescent="0.25">
      <c r="H7614" s="98"/>
    </row>
    <row r="7615" spans="8:8" x14ac:dyDescent="0.25">
      <c r="H7615" s="98"/>
    </row>
    <row r="7616" spans="8:8" x14ac:dyDescent="0.25">
      <c r="H7616" s="98"/>
    </row>
    <row r="7617" spans="8:8" x14ac:dyDescent="0.25">
      <c r="H7617" s="98"/>
    </row>
    <row r="7618" spans="8:8" x14ac:dyDescent="0.25">
      <c r="H7618" s="98"/>
    </row>
    <row r="7619" spans="8:8" x14ac:dyDescent="0.25">
      <c r="H7619" s="98"/>
    </row>
    <row r="7620" spans="8:8" x14ac:dyDescent="0.25">
      <c r="H7620" s="98"/>
    </row>
    <row r="7621" spans="8:8" x14ac:dyDescent="0.25">
      <c r="H7621" s="98"/>
    </row>
    <row r="7622" spans="8:8" x14ac:dyDescent="0.25">
      <c r="H7622" s="98"/>
    </row>
    <row r="7623" spans="8:8" x14ac:dyDescent="0.25">
      <c r="H7623" s="98"/>
    </row>
    <row r="7624" spans="8:8" x14ac:dyDescent="0.25">
      <c r="H7624" s="98"/>
    </row>
    <row r="7625" spans="8:8" x14ac:dyDescent="0.25">
      <c r="H7625" s="98"/>
    </row>
    <row r="7626" spans="8:8" x14ac:dyDescent="0.25">
      <c r="H7626" s="98"/>
    </row>
    <row r="7627" spans="8:8" x14ac:dyDescent="0.25">
      <c r="H7627" s="98"/>
    </row>
    <row r="7628" spans="8:8" x14ac:dyDescent="0.25">
      <c r="H7628" s="98"/>
    </row>
    <row r="7629" spans="8:8" x14ac:dyDescent="0.25">
      <c r="H7629" s="98"/>
    </row>
    <row r="7630" spans="8:8" x14ac:dyDescent="0.25">
      <c r="H7630" s="98"/>
    </row>
    <row r="7631" spans="8:8" x14ac:dyDescent="0.25">
      <c r="H7631" s="98"/>
    </row>
    <row r="7632" spans="8:8" x14ac:dyDescent="0.25">
      <c r="H7632" s="98"/>
    </row>
    <row r="7633" spans="8:8" x14ac:dyDescent="0.25">
      <c r="H7633" s="98"/>
    </row>
    <row r="7634" spans="8:8" x14ac:dyDescent="0.25">
      <c r="H7634" s="98"/>
    </row>
    <row r="7635" spans="8:8" x14ac:dyDescent="0.25">
      <c r="H7635" s="98"/>
    </row>
    <row r="7636" spans="8:8" x14ac:dyDescent="0.25">
      <c r="H7636" s="98"/>
    </row>
    <row r="7637" spans="8:8" x14ac:dyDescent="0.25">
      <c r="H7637" s="98"/>
    </row>
    <row r="7638" spans="8:8" x14ac:dyDescent="0.25">
      <c r="H7638" s="98"/>
    </row>
    <row r="7639" spans="8:8" x14ac:dyDescent="0.25">
      <c r="H7639" s="98"/>
    </row>
    <row r="7640" spans="8:8" x14ac:dyDescent="0.25">
      <c r="H7640" s="98"/>
    </row>
    <row r="7641" spans="8:8" x14ac:dyDescent="0.25">
      <c r="H7641" s="98"/>
    </row>
    <row r="7642" spans="8:8" x14ac:dyDescent="0.25">
      <c r="H7642" s="98"/>
    </row>
    <row r="7643" spans="8:8" x14ac:dyDescent="0.25">
      <c r="H7643" s="98"/>
    </row>
    <row r="7644" spans="8:8" x14ac:dyDescent="0.25">
      <c r="H7644" s="98"/>
    </row>
    <row r="7645" spans="8:8" x14ac:dyDescent="0.25">
      <c r="H7645" s="98"/>
    </row>
    <row r="7646" spans="8:8" x14ac:dyDescent="0.25">
      <c r="H7646" s="98"/>
    </row>
    <row r="7647" spans="8:8" x14ac:dyDescent="0.25">
      <c r="H7647" s="98"/>
    </row>
    <row r="7648" spans="8:8" x14ac:dyDescent="0.25">
      <c r="H7648" s="98"/>
    </row>
    <row r="7649" spans="8:8" x14ac:dyDescent="0.25">
      <c r="H7649" s="98"/>
    </row>
    <row r="7650" spans="8:8" x14ac:dyDescent="0.25">
      <c r="H7650" s="98"/>
    </row>
    <row r="7651" spans="8:8" x14ac:dyDescent="0.25">
      <c r="H7651" s="98"/>
    </row>
    <row r="7652" spans="8:8" x14ac:dyDescent="0.25">
      <c r="H7652" s="98"/>
    </row>
    <row r="7653" spans="8:8" x14ac:dyDescent="0.25">
      <c r="H7653" s="98"/>
    </row>
    <row r="7654" spans="8:8" x14ac:dyDescent="0.25">
      <c r="H7654" s="98"/>
    </row>
    <row r="7655" spans="8:8" x14ac:dyDescent="0.25">
      <c r="H7655" s="98"/>
    </row>
    <row r="7656" spans="8:8" x14ac:dyDescent="0.25">
      <c r="H7656" s="98"/>
    </row>
    <row r="7657" spans="8:8" x14ac:dyDescent="0.25">
      <c r="H7657" s="98"/>
    </row>
    <row r="7658" spans="8:8" x14ac:dyDescent="0.25">
      <c r="H7658" s="98"/>
    </row>
    <row r="7659" spans="8:8" x14ac:dyDescent="0.25">
      <c r="H7659" s="98"/>
    </row>
    <row r="7660" spans="8:8" x14ac:dyDescent="0.25">
      <c r="H7660" s="98"/>
    </row>
    <row r="7661" spans="8:8" x14ac:dyDescent="0.25">
      <c r="H7661" s="98"/>
    </row>
    <row r="7662" spans="8:8" x14ac:dyDescent="0.25">
      <c r="H7662" s="98"/>
    </row>
    <row r="7663" spans="8:8" x14ac:dyDescent="0.25">
      <c r="H7663" s="98"/>
    </row>
    <row r="7664" spans="8:8" x14ac:dyDescent="0.25">
      <c r="H7664" s="98"/>
    </row>
    <row r="7665" spans="8:8" x14ac:dyDescent="0.25">
      <c r="H7665" s="98"/>
    </row>
    <row r="7666" spans="8:8" x14ac:dyDescent="0.25">
      <c r="H7666" s="98"/>
    </row>
    <row r="7667" spans="8:8" x14ac:dyDescent="0.25">
      <c r="H7667" s="98"/>
    </row>
    <row r="7668" spans="8:8" x14ac:dyDescent="0.25">
      <c r="H7668" s="98"/>
    </row>
    <row r="7669" spans="8:8" x14ac:dyDescent="0.25">
      <c r="H7669" s="98"/>
    </row>
    <row r="7670" spans="8:8" x14ac:dyDescent="0.25">
      <c r="H7670" s="98"/>
    </row>
    <row r="7671" spans="8:8" x14ac:dyDescent="0.25">
      <c r="H7671" s="98"/>
    </row>
    <row r="7672" spans="8:8" x14ac:dyDescent="0.25">
      <c r="H7672" s="98"/>
    </row>
    <row r="7673" spans="8:8" x14ac:dyDescent="0.25">
      <c r="H7673" s="98"/>
    </row>
    <row r="7674" spans="8:8" x14ac:dyDescent="0.25">
      <c r="H7674" s="98"/>
    </row>
    <row r="7675" spans="8:8" x14ac:dyDescent="0.25">
      <c r="H7675" s="98"/>
    </row>
    <row r="7676" spans="8:8" x14ac:dyDescent="0.25">
      <c r="H7676" s="98"/>
    </row>
    <row r="7677" spans="8:8" x14ac:dyDescent="0.25">
      <c r="H7677" s="98"/>
    </row>
    <row r="7678" spans="8:8" x14ac:dyDescent="0.25">
      <c r="H7678" s="98"/>
    </row>
    <row r="7679" spans="8:8" x14ac:dyDescent="0.25">
      <c r="H7679" s="98"/>
    </row>
    <row r="7680" spans="8:8" x14ac:dyDescent="0.25">
      <c r="H7680" s="98"/>
    </row>
    <row r="7681" spans="8:8" x14ac:dyDescent="0.25">
      <c r="H7681" s="98"/>
    </row>
    <row r="7682" spans="8:8" x14ac:dyDescent="0.25">
      <c r="H7682" s="98"/>
    </row>
    <row r="7683" spans="8:8" x14ac:dyDescent="0.25">
      <c r="H7683" s="98"/>
    </row>
    <row r="7684" spans="8:8" x14ac:dyDescent="0.25">
      <c r="H7684" s="98"/>
    </row>
    <row r="7685" spans="8:8" x14ac:dyDescent="0.25">
      <c r="H7685" s="98"/>
    </row>
    <row r="7686" spans="8:8" x14ac:dyDescent="0.25">
      <c r="H7686" s="98"/>
    </row>
    <row r="7687" spans="8:8" x14ac:dyDescent="0.25">
      <c r="H7687" s="98"/>
    </row>
    <row r="7688" spans="8:8" x14ac:dyDescent="0.25">
      <c r="H7688" s="98"/>
    </row>
    <row r="7689" spans="8:8" x14ac:dyDescent="0.25">
      <c r="H7689" s="98"/>
    </row>
    <row r="7690" spans="8:8" x14ac:dyDescent="0.25">
      <c r="H7690" s="98"/>
    </row>
    <row r="7691" spans="8:8" x14ac:dyDescent="0.25">
      <c r="H7691" s="98"/>
    </row>
    <row r="7692" spans="8:8" x14ac:dyDescent="0.25">
      <c r="H7692" s="98"/>
    </row>
    <row r="7693" spans="8:8" x14ac:dyDescent="0.25">
      <c r="H7693" s="98"/>
    </row>
    <row r="7694" spans="8:8" x14ac:dyDescent="0.25">
      <c r="H7694" s="98"/>
    </row>
    <row r="7695" spans="8:8" x14ac:dyDescent="0.25">
      <c r="H7695" s="98"/>
    </row>
    <row r="7696" spans="8:8" x14ac:dyDescent="0.25">
      <c r="H7696" s="98"/>
    </row>
    <row r="7697" spans="8:8" x14ac:dyDescent="0.25">
      <c r="H7697" s="98"/>
    </row>
    <row r="7698" spans="8:8" x14ac:dyDescent="0.25">
      <c r="H7698" s="98"/>
    </row>
    <row r="7699" spans="8:8" x14ac:dyDescent="0.25">
      <c r="H7699" s="98"/>
    </row>
    <row r="7700" spans="8:8" x14ac:dyDescent="0.25">
      <c r="H7700" s="98"/>
    </row>
    <row r="7701" spans="8:8" x14ac:dyDescent="0.25">
      <c r="H7701" s="98"/>
    </row>
    <row r="7702" spans="8:8" x14ac:dyDescent="0.25">
      <c r="H7702" s="98"/>
    </row>
    <row r="7703" spans="8:8" x14ac:dyDescent="0.25">
      <c r="H7703" s="98"/>
    </row>
    <row r="7704" spans="8:8" x14ac:dyDescent="0.25">
      <c r="H7704" s="98"/>
    </row>
    <row r="7705" spans="8:8" x14ac:dyDescent="0.25">
      <c r="H7705" s="98"/>
    </row>
    <row r="7706" spans="8:8" x14ac:dyDescent="0.25">
      <c r="H7706" s="98"/>
    </row>
    <row r="7707" spans="8:8" x14ac:dyDescent="0.25">
      <c r="H7707" s="98"/>
    </row>
    <row r="7708" spans="8:8" x14ac:dyDescent="0.25">
      <c r="H7708" s="98"/>
    </row>
    <row r="7709" spans="8:8" x14ac:dyDescent="0.25">
      <c r="H7709" s="98"/>
    </row>
    <row r="7710" spans="8:8" x14ac:dyDescent="0.25">
      <c r="H7710" s="98"/>
    </row>
    <row r="7711" spans="8:8" x14ac:dyDescent="0.25">
      <c r="H7711" s="98"/>
    </row>
    <row r="7712" spans="8:8" x14ac:dyDescent="0.25">
      <c r="H7712" s="98"/>
    </row>
    <row r="7713" spans="8:8" x14ac:dyDescent="0.25">
      <c r="H7713" s="98"/>
    </row>
    <row r="7714" spans="8:8" x14ac:dyDescent="0.25">
      <c r="H7714" s="98"/>
    </row>
    <row r="7715" spans="8:8" x14ac:dyDescent="0.25">
      <c r="H7715" s="98"/>
    </row>
    <row r="7716" spans="8:8" x14ac:dyDescent="0.25">
      <c r="H7716" s="98"/>
    </row>
    <row r="7717" spans="8:8" x14ac:dyDescent="0.25">
      <c r="H7717" s="98"/>
    </row>
    <row r="7718" spans="8:8" x14ac:dyDescent="0.25">
      <c r="H7718" s="98"/>
    </row>
    <row r="7719" spans="8:8" x14ac:dyDescent="0.25">
      <c r="H7719" s="98"/>
    </row>
    <row r="7720" spans="8:8" x14ac:dyDescent="0.25">
      <c r="H7720" s="98"/>
    </row>
    <row r="7721" spans="8:8" x14ac:dyDescent="0.25">
      <c r="H7721" s="98"/>
    </row>
    <row r="7722" spans="8:8" x14ac:dyDescent="0.25">
      <c r="H7722" s="98"/>
    </row>
    <row r="7723" spans="8:8" x14ac:dyDescent="0.25">
      <c r="H7723" s="98"/>
    </row>
    <row r="7724" spans="8:8" x14ac:dyDescent="0.25">
      <c r="H7724" s="98"/>
    </row>
    <row r="7725" spans="8:8" x14ac:dyDescent="0.25">
      <c r="H7725" s="98"/>
    </row>
    <row r="7726" spans="8:8" x14ac:dyDescent="0.25">
      <c r="H7726" s="98"/>
    </row>
    <row r="7727" spans="8:8" x14ac:dyDescent="0.25">
      <c r="H7727" s="98"/>
    </row>
    <row r="7728" spans="8:8" x14ac:dyDescent="0.25">
      <c r="H7728" s="98"/>
    </row>
    <row r="7729" spans="8:8" x14ac:dyDescent="0.25">
      <c r="H7729" s="98"/>
    </row>
    <row r="7730" spans="8:8" x14ac:dyDescent="0.25">
      <c r="H7730" s="98"/>
    </row>
    <row r="7731" spans="8:8" x14ac:dyDescent="0.25">
      <c r="H7731" s="98"/>
    </row>
    <row r="7732" spans="8:8" x14ac:dyDescent="0.25">
      <c r="H7732" s="98"/>
    </row>
    <row r="7733" spans="8:8" x14ac:dyDescent="0.25">
      <c r="H7733" s="98"/>
    </row>
    <row r="7734" spans="8:8" x14ac:dyDescent="0.25">
      <c r="H7734" s="98"/>
    </row>
    <row r="7735" spans="8:8" x14ac:dyDescent="0.25">
      <c r="H7735" s="98"/>
    </row>
    <row r="7736" spans="8:8" x14ac:dyDescent="0.25">
      <c r="H7736" s="98"/>
    </row>
    <row r="7737" spans="8:8" x14ac:dyDescent="0.25">
      <c r="H7737" s="98"/>
    </row>
    <row r="7738" spans="8:8" x14ac:dyDescent="0.25">
      <c r="H7738" s="98"/>
    </row>
    <row r="7739" spans="8:8" x14ac:dyDescent="0.25">
      <c r="H7739" s="98"/>
    </row>
    <row r="7740" spans="8:8" x14ac:dyDescent="0.25">
      <c r="H7740" s="98"/>
    </row>
    <row r="7741" spans="8:8" x14ac:dyDescent="0.25">
      <c r="H7741" s="98"/>
    </row>
    <row r="7742" spans="8:8" x14ac:dyDescent="0.25">
      <c r="H7742" s="98"/>
    </row>
    <row r="7743" spans="8:8" x14ac:dyDescent="0.25">
      <c r="H7743" s="98"/>
    </row>
    <row r="7744" spans="8:8" x14ac:dyDescent="0.25">
      <c r="H7744" s="98"/>
    </row>
    <row r="7745" spans="8:8" x14ac:dyDescent="0.25">
      <c r="H7745" s="98"/>
    </row>
    <row r="7746" spans="8:8" x14ac:dyDescent="0.25">
      <c r="H7746" s="98"/>
    </row>
    <row r="7747" spans="8:8" x14ac:dyDescent="0.25">
      <c r="H7747" s="98"/>
    </row>
    <row r="7748" spans="8:8" x14ac:dyDescent="0.25">
      <c r="H7748" s="98"/>
    </row>
    <row r="7749" spans="8:8" x14ac:dyDescent="0.25">
      <c r="H7749" s="98"/>
    </row>
    <row r="7750" spans="8:8" x14ac:dyDescent="0.25">
      <c r="H7750" s="98"/>
    </row>
    <row r="7751" spans="8:8" x14ac:dyDescent="0.25">
      <c r="H7751" s="98"/>
    </row>
    <row r="7752" spans="8:8" x14ac:dyDescent="0.25">
      <c r="H7752" s="98"/>
    </row>
    <row r="7753" spans="8:8" x14ac:dyDescent="0.25">
      <c r="H7753" s="98"/>
    </row>
    <row r="7754" spans="8:8" x14ac:dyDescent="0.25">
      <c r="H7754" s="98"/>
    </row>
    <row r="7755" spans="8:8" x14ac:dyDescent="0.25">
      <c r="H7755" s="98"/>
    </row>
    <row r="7756" spans="8:8" x14ac:dyDescent="0.25">
      <c r="H7756" s="98"/>
    </row>
    <row r="7757" spans="8:8" x14ac:dyDescent="0.25">
      <c r="H7757" s="98"/>
    </row>
    <row r="7758" spans="8:8" x14ac:dyDescent="0.25">
      <c r="H7758" s="98"/>
    </row>
    <row r="7759" spans="8:8" x14ac:dyDescent="0.25">
      <c r="H7759" s="98"/>
    </row>
    <row r="7760" spans="8:8" x14ac:dyDescent="0.25">
      <c r="H7760" s="98"/>
    </row>
    <row r="7761" spans="8:8" x14ac:dyDescent="0.25">
      <c r="H7761" s="98"/>
    </row>
    <row r="7762" spans="8:8" x14ac:dyDescent="0.25">
      <c r="H7762" s="98"/>
    </row>
    <row r="7763" spans="8:8" x14ac:dyDescent="0.25">
      <c r="H7763" s="98"/>
    </row>
    <row r="7764" spans="8:8" x14ac:dyDescent="0.25">
      <c r="H7764" s="98"/>
    </row>
    <row r="7765" spans="8:8" x14ac:dyDescent="0.25">
      <c r="H7765" s="98"/>
    </row>
    <row r="7766" spans="8:8" x14ac:dyDescent="0.25">
      <c r="H7766" s="98"/>
    </row>
    <row r="7767" spans="8:8" x14ac:dyDescent="0.25">
      <c r="H7767" s="98"/>
    </row>
    <row r="7768" spans="8:8" x14ac:dyDescent="0.25">
      <c r="H7768" s="98"/>
    </row>
    <row r="7769" spans="8:8" x14ac:dyDescent="0.25">
      <c r="H7769" s="98"/>
    </row>
    <row r="7770" spans="8:8" x14ac:dyDescent="0.25">
      <c r="H7770" s="98"/>
    </row>
    <row r="7771" spans="8:8" x14ac:dyDescent="0.25">
      <c r="H7771" s="98"/>
    </row>
    <row r="7772" spans="8:8" x14ac:dyDescent="0.25">
      <c r="H7772" s="98"/>
    </row>
    <row r="7773" spans="8:8" x14ac:dyDescent="0.25">
      <c r="H7773" s="98"/>
    </row>
    <row r="7774" spans="8:8" x14ac:dyDescent="0.25">
      <c r="H7774" s="98"/>
    </row>
    <row r="7775" spans="8:8" x14ac:dyDescent="0.25">
      <c r="H7775" s="98"/>
    </row>
    <row r="7776" spans="8:8" x14ac:dyDescent="0.25">
      <c r="H7776" s="98"/>
    </row>
    <row r="7777" spans="8:8" x14ac:dyDescent="0.25">
      <c r="H7777" s="98"/>
    </row>
    <row r="7778" spans="8:8" x14ac:dyDescent="0.25">
      <c r="H7778" s="98"/>
    </row>
    <row r="7779" spans="8:8" x14ac:dyDescent="0.25">
      <c r="H7779" s="98"/>
    </row>
    <row r="7780" spans="8:8" x14ac:dyDescent="0.25">
      <c r="H7780" s="98"/>
    </row>
    <row r="7781" spans="8:8" x14ac:dyDescent="0.25">
      <c r="H7781" s="98"/>
    </row>
    <row r="7782" spans="8:8" x14ac:dyDescent="0.25">
      <c r="H7782" s="98"/>
    </row>
    <row r="7783" spans="8:8" x14ac:dyDescent="0.25">
      <c r="H7783" s="98"/>
    </row>
    <row r="7784" spans="8:8" x14ac:dyDescent="0.25">
      <c r="H7784" s="98"/>
    </row>
    <row r="7785" spans="8:8" x14ac:dyDescent="0.25">
      <c r="H7785" s="98"/>
    </row>
    <row r="7786" spans="8:8" x14ac:dyDescent="0.25">
      <c r="H7786" s="98"/>
    </row>
    <row r="7787" spans="8:8" x14ac:dyDescent="0.25">
      <c r="H7787" s="98"/>
    </row>
    <row r="7788" spans="8:8" x14ac:dyDescent="0.25">
      <c r="H7788" s="98"/>
    </row>
    <row r="7789" spans="8:8" x14ac:dyDescent="0.25">
      <c r="H7789" s="98"/>
    </row>
    <row r="7790" spans="8:8" x14ac:dyDescent="0.25">
      <c r="H7790" s="98"/>
    </row>
    <row r="7791" spans="8:8" x14ac:dyDescent="0.25">
      <c r="H7791" s="98"/>
    </row>
    <row r="7792" spans="8:8" x14ac:dyDescent="0.25">
      <c r="H7792" s="98"/>
    </row>
    <row r="7793" spans="8:8" x14ac:dyDescent="0.25">
      <c r="H7793" s="98"/>
    </row>
    <row r="7794" spans="8:8" x14ac:dyDescent="0.25">
      <c r="H7794" s="98"/>
    </row>
    <row r="7795" spans="8:8" x14ac:dyDescent="0.25">
      <c r="H7795" s="98"/>
    </row>
    <row r="7796" spans="8:8" x14ac:dyDescent="0.25">
      <c r="H7796" s="98"/>
    </row>
    <row r="7797" spans="8:8" x14ac:dyDescent="0.25">
      <c r="H7797" s="98"/>
    </row>
    <row r="7798" spans="8:8" x14ac:dyDescent="0.25">
      <c r="H7798" s="98"/>
    </row>
    <row r="7799" spans="8:8" x14ac:dyDescent="0.25">
      <c r="H7799" s="98"/>
    </row>
    <row r="7800" spans="8:8" x14ac:dyDescent="0.25">
      <c r="H7800" s="98"/>
    </row>
    <row r="7801" spans="8:8" x14ac:dyDescent="0.25">
      <c r="H7801" s="98"/>
    </row>
    <row r="7802" spans="8:8" x14ac:dyDescent="0.25">
      <c r="H7802" s="98"/>
    </row>
    <row r="7803" spans="8:8" x14ac:dyDescent="0.25">
      <c r="H7803" s="98"/>
    </row>
    <row r="7804" spans="8:8" x14ac:dyDescent="0.25">
      <c r="H7804" s="98"/>
    </row>
    <row r="7805" spans="8:8" x14ac:dyDescent="0.25">
      <c r="H7805" s="98"/>
    </row>
    <row r="7806" spans="8:8" x14ac:dyDescent="0.25">
      <c r="H7806" s="98"/>
    </row>
    <row r="7807" spans="8:8" x14ac:dyDescent="0.25">
      <c r="H7807" s="98"/>
    </row>
    <row r="7808" spans="8:8" x14ac:dyDescent="0.25">
      <c r="H7808" s="98"/>
    </row>
    <row r="7809" spans="8:8" x14ac:dyDescent="0.25">
      <c r="H7809" s="98"/>
    </row>
    <row r="7810" spans="8:8" x14ac:dyDescent="0.25">
      <c r="H7810" s="98"/>
    </row>
    <row r="7811" spans="8:8" x14ac:dyDescent="0.25">
      <c r="H7811" s="98"/>
    </row>
    <row r="7812" spans="8:8" x14ac:dyDescent="0.25">
      <c r="H7812" s="98"/>
    </row>
    <row r="7813" spans="8:8" x14ac:dyDescent="0.25">
      <c r="H7813" s="98"/>
    </row>
    <row r="7814" spans="8:8" x14ac:dyDescent="0.25">
      <c r="H7814" s="98"/>
    </row>
    <row r="7815" spans="8:8" x14ac:dyDescent="0.25">
      <c r="H7815" s="98"/>
    </row>
    <row r="7816" spans="8:8" x14ac:dyDescent="0.25">
      <c r="H7816" s="98"/>
    </row>
    <row r="7817" spans="8:8" x14ac:dyDescent="0.25">
      <c r="H7817" s="98"/>
    </row>
    <row r="7818" spans="8:8" x14ac:dyDescent="0.25">
      <c r="H7818" s="98"/>
    </row>
    <row r="7819" spans="8:8" x14ac:dyDescent="0.25">
      <c r="H7819" s="98"/>
    </row>
    <row r="7820" spans="8:8" x14ac:dyDescent="0.25">
      <c r="H7820" s="98"/>
    </row>
    <row r="7821" spans="8:8" x14ac:dyDescent="0.25">
      <c r="H7821" s="98"/>
    </row>
    <row r="7822" spans="8:8" x14ac:dyDescent="0.25">
      <c r="H7822" s="98"/>
    </row>
    <row r="7823" spans="8:8" x14ac:dyDescent="0.25">
      <c r="H7823" s="98"/>
    </row>
    <row r="7824" spans="8:8" x14ac:dyDescent="0.25">
      <c r="H7824" s="98"/>
    </row>
    <row r="7825" spans="8:8" x14ac:dyDescent="0.25">
      <c r="H7825" s="98"/>
    </row>
    <row r="7826" spans="8:8" x14ac:dyDescent="0.25">
      <c r="H7826" s="98"/>
    </row>
    <row r="7827" spans="8:8" x14ac:dyDescent="0.25">
      <c r="H7827" s="98"/>
    </row>
    <row r="7828" spans="8:8" x14ac:dyDescent="0.25">
      <c r="H7828" s="98"/>
    </row>
    <row r="7829" spans="8:8" x14ac:dyDescent="0.25">
      <c r="H7829" s="98"/>
    </row>
    <row r="7830" spans="8:8" x14ac:dyDescent="0.25">
      <c r="H7830" s="98"/>
    </row>
    <row r="7831" spans="8:8" x14ac:dyDescent="0.25">
      <c r="H7831" s="98"/>
    </row>
    <row r="7832" spans="8:8" x14ac:dyDescent="0.25">
      <c r="H7832" s="98"/>
    </row>
    <row r="7833" spans="8:8" x14ac:dyDescent="0.25">
      <c r="H7833" s="98"/>
    </row>
    <row r="7834" spans="8:8" x14ac:dyDescent="0.25">
      <c r="H7834" s="98"/>
    </row>
    <row r="7835" spans="8:8" x14ac:dyDescent="0.25">
      <c r="H7835" s="98"/>
    </row>
    <row r="7836" spans="8:8" x14ac:dyDescent="0.25">
      <c r="H7836" s="98"/>
    </row>
    <row r="7837" spans="8:8" x14ac:dyDescent="0.25">
      <c r="H7837" s="98"/>
    </row>
    <row r="7838" spans="8:8" x14ac:dyDescent="0.25">
      <c r="H7838" s="98"/>
    </row>
    <row r="7839" spans="8:8" x14ac:dyDescent="0.25">
      <c r="H7839" s="98"/>
    </row>
    <row r="7840" spans="8:8" x14ac:dyDescent="0.25">
      <c r="H7840" s="98"/>
    </row>
    <row r="7841" spans="8:8" x14ac:dyDescent="0.25">
      <c r="H7841" s="98"/>
    </row>
    <row r="7842" spans="8:8" x14ac:dyDescent="0.25">
      <c r="H7842" s="98"/>
    </row>
    <row r="7843" spans="8:8" x14ac:dyDescent="0.25">
      <c r="H7843" s="98"/>
    </row>
    <row r="7844" spans="8:8" x14ac:dyDescent="0.25">
      <c r="H7844" s="98"/>
    </row>
    <row r="7845" spans="8:8" x14ac:dyDescent="0.25">
      <c r="H7845" s="98"/>
    </row>
    <row r="7846" spans="8:8" x14ac:dyDescent="0.25">
      <c r="H7846" s="98"/>
    </row>
    <row r="7847" spans="8:8" x14ac:dyDescent="0.25">
      <c r="H7847" s="98"/>
    </row>
    <row r="7848" spans="8:8" x14ac:dyDescent="0.25">
      <c r="H7848" s="98"/>
    </row>
    <row r="7849" spans="8:8" x14ac:dyDescent="0.25">
      <c r="H7849" s="98"/>
    </row>
    <row r="7850" spans="8:8" x14ac:dyDescent="0.25">
      <c r="H7850" s="98"/>
    </row>
    <row r="7851" spans="8:8" x14ac:dyDescent="0.25">
      <c r="H7851" s="98"/>
    </row>
    <row r="7852" spans="8:8" x14ac:dyDescent="0.25">
      <c r="H7852" s="98"/>
    </row>
    <row r="7853" spans="8:8" x14ac:dyDescent="0.25">
      <c r="H7853" s="98"/>
    </row>
    <row r="7854" spans="8:8" x14ac:dyDescent="0.25">
      <c r="H7854" s="98"/>
    </row>
    <row r="7855" spans="8:8" x14ac:dyDescent="0.25">
      <c r="H7855" s="98"/>
    </row>
    <row r="7856" spans="8:8" x14ac:dyDescent="0.25">
      <c r="H7856" s="98"/>
    </row>
    <row r="7857" spans="8:8" x14ac:dyDescent="0.25">
      <c r="H7857" s="98"/>
    </row>
    <row r="7858" spans="8:8" x14ac:dyDescent="0.25">
      <c r="H7858" s="98"/>
    </row>
    <row r="7859" spans="8:8" x14ac:dyDescent="0.25">
      <c r="H7859" s="98"/>
    </row>
    <row r="7860" spans="8:8" x14ac:dyDescent="0.25">
      <c r="H7860" s="98"/>
    </row>
    <row r="7861" spans="8:8" x14ac:dyDescent="0.25">
      <c r="H7861" s="98"/>
    </row>
    <row r="7862" spans="8:8" x14ac:dyDescent="0.25">
      <c r="H7862" s="98"/>
    </row>
    <row r="7863" spans="8:8" x14ac:dyDescent="0.25">
      <c r="H7863" s="98"/>
    </row>
    <row r="7864" spans="8:8" x14ac:dyDescent="0.25">
      <c r="H7864" s="98"/>
    </row>
    <row r="7865" spans="8:8" x14ac:dyDescent="0.25">
      <c r="H7865" s="98"/>
    </row>
    <row r="7866" spans="8:8" x14ac:dyDescent="0.25">
      <c r="H7866" s="98"/>
    </row>
    <row r="7867" spans="8:8" x14ac:dyDescent="0.25">
      <c r="H7867" s="98"/>
    </row>
    <row r="7868" spans="8:8" x14ac:dyDescent="0.25">
      <c r="H7868" s="98"/>
    </row>
    <row r="7869" spans="8:8" x14ac:dyDescent="0.25">
      <c r="H7869" s="98"/>
    </row>
    <row r="7870" spans="8:8" x14ac:dyDescent="0.25">
      <c r="H7870" s="98"/>
    </row>
    <row r="7871" spans="8:8" x14ac:dyDescent="0.25">
      <c r="H7871" s="98"/>
    </row>
    <row r="7872" spans="8:8" x14ac:dyDescent="0.25">
      <c r="H7872" s="98"/>
    </row>
    <row r="7873" spans="8:8" x14ac:dyDescent="0.25">
      <c r="H7873" s="98"/>
    </row>
    <row r="7874" spans="8:8" x14ac:dyDescent="0.25">
      <c r="H7874" s="98"/>
    </row>
    <row r="7875" spans="8:8" x14ac:dyDescent="0.25">
      <c r="H7875" s="98"/>
    </row>
    <row r="7876" spans="8:8" x14ac:dyDescent="0.25">
      <c r="H7876" s="98"/>
    </row>
    <row r="7877" spans="8:8" x14ac:dyDescent="0.25">
      <c r="H7877" s="98"/>
    </row>
    <row r="7878" spans="8:8" x14ac:dyDescent="0.25">
      <c r="H7878" s="98"/>
    </row>
    <row r="7879" spans="8:8" x14ac:dyDescent="0.25">
      <c r="H7879" s="98"/>
    </row>
    <row r="7880" spans="8:8" x14ac:dyDescent="0.25">
      <c r="H7880" s="98"/>
    </row>
    <row r="7881" spans="8:8" x14ac:dyDescent="0.25">
      <c r="H7881" s="98"/>
    </row>
    <row r="7882" spans="8:8" x14ac:dyDescent="0.25">
      <c r="H7882" s="98"/>
    </row>
    <row r="7883" spans="8:8" x14ac:dyDescent="0.25">
      <c r="H7883" s="98"/>
    </row>
    <row r="7884" spans="8:8" x14ac:dyDescent="0.25">
      <c r="H7884" s="98"/>
    </row>
    <row r="7885" spans="8:8" x14ac:dyDescent="0.25">
      <c r="H7885" s="98"/>
    </row>
    <row r="7886" spans="8:8" x14ac:dyDescent="0.25">
      <c r="H7886" s="98"/>
    </row>
    <row r="7887" spans="8:8" x14ac:dyDescent="0.25">
      <c r="H7887" s="98"/>
    </row>
    <row r="7888" spans="8:8" x14ac:dyDescent="0.25">
      <c r="H7888" s="98"/>
    </row>
    <row r="7889" spans="8:8" x14ac:dyDescent="0.25">
      <c r="H7889" s="98"/>
    </row>
    <row r="7890" spans="8:8" x14ac:dyDescent="0.25">
      <c r="H7890" s="98"/>
    </row>
    <row r="7891" spans="8:8" x14ac:dyDescent="0.25">
      <c r="H7891" s="98"/>
    </row>
    <row r="7892" spans="8:8" x14ac:dyDescent="0.25">
      <c r="H7892" s="98"/>
    </row>
    <row r="7893" spans="8:8" x14ac:dyDescent="0.25">
      <c r="H7893" s="98"/>
    </row>
    <row r="7894" spans="8:8" x14ac:dyDescent="0.25">
      <c r="H7894" s="98"/>
    </row>
    <row r="7895" spans="8:8" x14ac:dyDescent="0.25">
      <c r="H7895" s="98"/>
    </row>
    <row r="7896" spans="8:8" x14ac:dyDescent="0.25">
      <c r="H7896" s="98"/>
    </row>
    <row r="7897" spans="8:8" x14ac:dyDescent="0.25">
      <c r="H7897" s="98"/>
    </row>
    <row r="7898" spans="8:8" x14ac:dyDescent="0.25">
      <c r="H7898" s="98"/>
    </row>
    <row r="7899" spans="8:8" x14ac:dyDescent="0.25">
      <c r="H7899" s="98"/>
    </row>
    <row r="7900" spans="8:8" x14ac:dyDescent="0.25">
      <c r="H7900" s="98"/>
    </row>
    <row r="7901" spans="8:8" x14ac:dyDescent="0.25">
      <c r="H7901" s="98"/>
    </row>
    <row r="7902" spans="8:8" x14ac:dyDescent="0.25">
      <c r="H7902" s="98"/>
    </row>
    <row r="7903" spans="8:8" x14ac:dyDescent="0.25">
      <c r="H7903" s="98"/>
    </row>
    <row r="7904" spans="8:8" x14ac:dyDescent="0.25">
      <c r="H7904" s="98"/>
    </row>
    <row r="7905" spans="8:8" x14ac:dyDescent="0.25">
      <c r="H7905" s="98"/>
    </row>
    <row r="7906" spans="8:8" x14ac:dyDescent="0.25">
      <c r="H7906" s="98"/>
    </row>
    <row r="7907" spans="8:8" x14ac:dyDescent="0.25">
      <c r="H7907" s="98"/>
    </row>
    <row r="7908" spans="8:8" x14ac:dyDescent="0.25">
      <c r="H7908" s="98"/>
    </row>
    <row r="7909" spans="8:8" x14ac:dyDescent="0.25">
      <c r="H7909" s="98"/>
    </row>
    <row r="7910" spans="8:8" x14ac:dyDescent="0.25">
      <c r="H7910" s="98"/>
    </row>
    <row r="7911" spans="8:8" x14ac:dyDescent="0.25">
      <c r="H7911" s="98"/>
    </row>
    <row r="7912" spans="8:8" x14ac:dyDescent="0.25">
      <c r="H7912" s="98"/>
    </row>
    <row r="7913" spans="8:8" x14ac:dyDescent="0.25">
      <c r="H7913" s="98"/>
    </row>
    <row r="7914" spans="8:8" x14ac:dyDescent="0.25">
      <c r="H7914" s="98"/>
    </row>
    <row r="7915" spans="8:8" x14ac:dyDescent="0.25">
      <c r="H7915" s="98"/>
    </row>
    <row r="7916" spans="8:8" x14ac:dyDescent="0.25">
      <c r="H7916" s="98"/>
    </row>
    <row r="7917" spans="8:8" x14ac:dyDescent="0.25">
      <c r="H7917" s="98"/>
    </row>
    <row r="7918" spans="8:8" x14ac:dyDescent="0.25">
      <c r="H7918" s="98"/>
    </row>
    <row r="7919" spans="8:8" x14ac:dyDescent="0.25">
      <c r="H7919" s="98"/>
    </row>
    <row r="7920" spans="8:8" x14ac:dyDescent="0.25">
      <c r="H7920" s="98"/>
    </row>
    <row r="7921" spans="8:8" x14ac:dyDescent="0.25">
      <c r="H7921" s="98"/>
    </row>
    <row r="7922" spans="8:8" x14ac:dyDescent="0.25">
      <c r="H7922" s="98"/>
    </row>
    <row r="7923" spans="8:8" x14ac:dyDescent="0.25">
      <c r="H7923" s="98"/>
    </row>
    <row r="7924" spans="8:8" x14ac:dyDescent="0.25">
      <c r="H7924" s="98"/>
    </row>
    <row r="7925" spans="8:8" x14ac:dyDescent="0.25">
      <c r="H7925" s="98"/>
    </row>
    <row r="7926" spans="8:8" x14ac:dyDescent="0.25">
      <c r="H7926" s="98"/>
    </row>
    <row r="7927" spans="8:8" x14ac:dyDescent="0.25">
      <c r="H7927" s="98"/>
    </row>
    <row r="7928" spans="8:8" x14ac:dyDescent="0.25">
      <c r="H7928" s="98"/>
    </row>
    <row r="7929" spans="8:8" x14ac:dyDescent="0.25">
      <c r="H7929" s="98"/>
    </row>
    <row r="7930" spans="8:8" x14ac:dyDescent="0.25">
      <c r="H7930" s="98"/>
    </row>
    <row r="7931" spans="8:8" x14ac:dyDescent="0.25">
      <c r="H7931" s="98"/>
    </row>
    <row r="7932" spans="8:8" x14ac:dyDescent="0.25">
      <c r="H7932" s="98"/>
    </row>
    <row r="7933" spans="8:8" x14ac:dyDescent="0.25">
      <c r="H7933" s="98"/>
    </row>
    <row r="7934" spans="8:8" x14ac:dyDescent="0.25">
      <c r="H7934" s="98"/>
    </row>
    <row r="7935" spans="8:8" x14ac:dyDescent="0.25">
      <c r="H7935" s="98"/>
    </row>
    <row r="7936" spans="8:8" x14ac:dyDescent="0.25">
      <c r="H7936" s="98"/>
    </row>
    <row r="7937" spans="8:8" x14ac:dyDescent="0.25">
      <c r="H7937" s="98"/>
    </row>
    <row r="7938" spans="8:8" x14ac:dyDescent="0.25">
      <c r="H7938" s="98"/>
    </row>
    <row r="7939" spans="8:8" x14ac:dyDescent="0.25">
      <c r="H7939" s="98"/>
    </row>
    <row r="7940" spans="8:8" x14ac:dyDescent="0.25">
      <c r="H7940" s="98"/>
    </row>
    <row r="7941" spans="8:8" x14ac:dyDescent="0.25">
      <c r="H7941" s="98"/>
    </row>
    <row r="7942" spans="8:8" x14ac:dyDescent="0.25">
      <c r="H7942" s="98"/>
    </row>
    <row r="7943" spans="8:8" x14ac:dyDescent="0.25">
      <c r="H7943" s="98"/>
    </row>
    <row r="7944" spans="8:8" x14ac:dyDescent="0.25">
      <c r="H7944" s="98"/>
    </row>
    <row r="7945" spans="8:8" x14ac:dyDescent="0.25">
      <c r="H7945" s="98"/>
    </row>
    <row r="7946" spans="8:8" x14ac:dyDescent="0.25">
      <c r="H7946" s="98"/>
    </row>
    <row r="7947" spans="8:8" x14ac:dyDescent="0.25">
      <c r="H7947" s="98"/>
    </row>
    <row r="7948" spans="8:8" x14ac:dyDescent="0.25">
      <c r="H7948" s="98"/>
    </row>
    <row r="7949" spans="8:8" x14ac:dyDescent="0.25">
      <c r="H7949" s="98"/>
    </row>
    <row r="7950" spans="8:8" x14ac:dyDescent="0.25">
      <c r="H7950" s="98"/>
    </row>
    <row r="7951" spans="8:8" x14ac:dyDescent="0.25">
      <c r="H7951" s="98"/>
    </row>
    <row r="7952" spans="8:8" x14ac:dyDescent="0.25">
      <c r="H7952" s="98"/>
    </row>
    <row r="7953" spans="8:8" x14ac:dyDescent="0.25">
      <c r="H7953" s="98"/>
    </row>
    <row r="7954" spans="8:8" x14ac:dyDescent="0.25">
      <c r="H7954" s="98"/>
    </row>
    <row r="7955" spans="8:8" x14ac:dyDescent="0.25">
      <c r="H7955" s="98"/>
    </row>
    <row r="7956" spans="8:8" x14ac:dyDescent="0.25">
      <c r="H7956" s="98"/>
    </row>
    <row r="7957" spans="8:8" x14ac:dyDescent="0.25">
      <c r="H7957" s="98"/>
    </row>
    <row r="7958" spans="8:8" x14ac:dyDescent="0.25">
      <c r="H7958" s="98"/>
    </row>
    <row r="7959" spans="8:8" x14ac:dyDescent="0.25">
      <c r="H7959" s="98"/>
    </row>
    <row r="7960" spans="8:8" x14ac:dyDescent="0.25">
      <c r="H7960" s="98"/>
    </row>
    <row r="7961" spans="8:8" x14ac:dyDescent="0.25">
      <c r="H7961" s="98"/>
    </row>
    <row r="7962" spans="8:8" x14ac:dyDescent="0.25">
      <c r="H7962" s="98"/>
    </row>
    <row r="7963" spans="8:8" x14ac:dyDescent="0.25">
      <c r="H7963" s="98"/>
    </row>
    <row r="7964" spans="8:8" x14ac:dyDescent="0.25">
      <c r="H7964" s="98"/>
    </row>
    <row r="7965" spans="8:8" x14ac:dyDescent="0.25">
      <c r="H7965" s="98"/>
    </row>
    <row r="7966" spans="8:8" x14ac:dyDescent="0.25">
      <c r="H7966" s="98"/>
    </row>
    <row r="7967" spans="8:8" x14ac:dyDescent="0.25">
      <c r="H7967" s="98"/>
    </row>
    <row r="7968" spans="8:8" x14ac:dyDescent="0.25">
      <c r="H7968" s="98"/>
    </row>
    <row r="7969" spans="8:8" x14ac:dyDescent="0.25">
      <c r="H7969" s="98"/>
    </row>
    <row r="7970" spans="8:8" x14ac:dyDescent="0.25">
      <c r="H7970" s="98"/>
    </row>
    <row r="7971" spans="8:8" x14ac:dyDescent="0.25">
      <c r="H7971" s="98"/>
    </row>
    <row r="7972" spans="8:8" x14ac:dyDescent="0.25">
      <c r="H7972" s="98"/>
    </row>
    <row r="7973" spans="8:8" x14ac:dyDescent="0.25">
      <c r="H7973" s="98"/>
    </row>
    <row r="7974" spans="8:8" x14ac:dyDescent="0.25">
      <c r="H7974" s="98"/>
    </row>
    <row r="7975" spans="8:8" x14ac:dyDescent="0.25">
      <c r="H7975" s="98"/>
    </row>
    <row r="7976" spans="8:8" x14ac:dyDescent="0.25">
      <c r="H7976" s="98"/>
    </row>
    <row r="7977" spans="8:8" x14ac:dyDescent="0.25">
      <c r="H7977" s="98"/>
    </row>
    <row r="7978" spans="8:8" x14ac:dyDescent="0.25">
      <c r="H7978" s="98"/>
    </row>
    <row r="7979" spans="8:8" x14ac:dyDescent="0.25">
      <c r="H7979" s="98"/>
    </row>
    <row r="7980" spans="8:8" x14ac:dyDescent="0.25">
      <c r="H7980" s="98"/>
    </row>
    <row r="7981" spans="8:8" x14ac:dyDescent="0.25">
      <c r="H7981" s="98"/>
    </row>
    <row r="7982" spans="8:8" x14ac:dyDescent="0.25">
      <c r="H7982" s="98"/>
    </row>
    <row r="7983" spans="8:8" x14ac:dyDescent="0.25">
      <c r="H7983" s="98"/>
    </row>
    <row r="7984" spans="8:8" x14ac:dyDescent="0.25">
      <c r="H7984" s="98"/>
    </row>
    <row r="7985" spans="8:8" x14ac:dyDescent="0.25">
      <c r="H7985" s="98"/>
    </row>
    <row r="7986" spans="8:8" x14ac:dyDescent="0.25">
      <c r="H7986" s="98"/>
    </row>
    <row r="7987" spans="8:8" x14ac:dyDescent="0.25">
      <c r="H7987" s="98"/>
    </row>
    <row r="7988" spans="8:8" x14ac:dyDescent="0.25">
      <c r="H7988" s="98"/>
    </row>
    <row r="7989" spans="8:8" x14ac:dyDescent="0.25">
      <c r="H7989" s="98"/>
    </row>
    <row r="7990" spans="8:8" x14ac:dyDescent="0.25">
      <c r="H7990" s="98"/>
    </row>
    <row r="7991" spans="8:8" x14ac:dyDescent="0.25">
      <c r="H7991" s="98"/>
    </row>
    <row r="7992" spans="8:8" x14ac:dyDescent="0.25">
      <c r="H7992" s="98"/>
    </row>
    <row r="7993" spans="8:8" x14ac:dyDescent="0.25">
      <c r="H7993" s="98"/>
    </row>
    <row r="7994" spans="8:8" x14ac:dyDescent="0.25">
      <c r="H7994" s="98"/>
    </row>
    <row r="7995" spans="8:8" x14ac:dyDescent="0.25">
      <c r="H7995" s="98"/>
    </row>
    <row r="7996" spans="8:8" x14ac:dyDescent="0.25">
      <c r="H7996" s="98"/>
    </row>
    <row r="7997" spans="8:8" x14ac:dyDescent="0.25">
      <c r="H7997" s="98"/>
    </row>
    <row r="7998" spans="8:8" x14ac:dyDescent="0.25">
      <c r="H7998" s="98"/>
    </row>
    <row r="7999" spans="8:8" x14ac:dyDescent="0.25">
      <c r="H7999" s="98"/>
    </row>
    <row r="8000" spans="8:8" x14ac:dyDescent="0.25">
      <c r="H8000" s="98"/>
    </row>
    <row r="8001" spans="8:8" x14ac:dyDescent="0.25">
      <c r="H8001" s="98"/>
    </row>
    <row r="8002" spans="8:8" x14ac:dyDescent="0.25">
      <c r="H8002" s="98"/>
    </row>
    <row r="8003" spans="8:8" x14ac:dyDescent="0.25">
      <c r="H8003" s="98"/>
    </row>
    <row r="8004" spans="8:8" x14ac:dyDescent="0.25">
      <c r="H8004" s="98"/>
    </row>
    <row r="8005" spans="8:8" x14ac:dyDescent="0.25">
      <c r="H8005" s="98"/>
    </row>
    <row r="8006" spans="8:8" x14ac:dyDescent="0.25">
      <c r="H8006" s="98"/>
    </row>
    <row r="8007" spans="8:8" x14ac:dyDescent="0.25">
      <c r="H8007" s="98"/>
    </row>
    <row r="8008" spans="8:8" x14ac:dyDescent="0.25">
      <c r="H8008" s="98"/>
    </row>
    <row r="8009" spans="8:8" x14ac:dyDescent="0.25">
      <c r="H8009" s="98"/>
    </row>
    <row r="8010" spans="8:8" x14ac:dyDescent="0.25">
      <c r="H8010" s="98"/>
    </row>
    <row r="8011" spans="8:8" x14ac:dyDescent="0.25">
      <c r="H8011" s="98"/>
    </row>
    <row r="8012" spans="8:8" x14ac:dyDescent="0.25">
      <c r="H8012" s="98"/>
    </row>
    <row r="8013" spans="8:8" x14ac:dyDescent="0.25">
      <c r="H8013" s="98"/>
    </row>
    <row r="8014" spans="8:8" x14ac:dyDescent="0.25">
      <c r="H8014" s="98"/>
    </row>
    <row r="8015" spans="8:8" x14ac:dyDescent="0.25">
      <c r="H8015" s="98"/>
    </row>
    <row r="8016" spans="8:8" x14ac:dyDescent="0.25">
      <c r="H8016" s="98"/>
    </row>
    <row r="8017" spans="8:8" x14ac:dyDescent="0.25">
      <c r="H8017" s="98"/>
    </row>
    <row r="8018" spans="8:8" x14ac:dyDescent="0.25">
      <c r="H8018" s="98"/>
    </row>
    <row r="8019" spans="8:8" x14ac:dyDescent="0.25">
      <c r="H8019" s="98"/>
    </row>
    <row r="8020" spans="8:8" x14ac:dyDescent="0.25">
      <c r="H8020" s="98"/>
    </row>
    <row r="8021" spans="8:8" x14ac:dyDescent="0.25">
      <c r="H8021" s="98"/>
    </row>
    <row r="8022" spans="8:8" x14ac:dyDescent="0.25">
      <c r="H8022" s="98"/>
    </row>
    <row r="8023" spans="8:8" x14ac:dyDescent="0.25">
      <c r="H8023" s="98"/>
    </row>
    <row r="8024" spans="8:8" x14ac:dyDescent="0.25">
      <c r="H8024" s="98"/>
    </row>
    <row r="8025" spans="8:8" x14ac:dyDescent="0.25">
      <c r="H8025" s="98"/>
    </row>
    <row r="8026" spans="8:8" x14ac:dyDescent="0.25">
      <c r="H8026" s="98"/>
    </row>
    <row r="8027" spans="8:8" x14ac:dyDescent="0.25">
      <c r="H8027" s="98"/>
    </row>
    <row r="8028" spans="8:8" x14ac:dyDescent="0.25">
      <c r="H8028" s="98"/>
    </row>
    <row r="8029" spans="8:8" x14ac:dyDescent="0.25">
      <c r="H8029" s="98"/>
    </row>
    <row r="8030" spans="8:8" x14ac:dyDescent="0.25">
      <c r="H8030" s="98"/>
    </row>
    <row r="8031" spans="8:8" x14ac:dyDescent="0.25">
      <c r="H8031" s="98"/>
    </row>
    <row r="8032" spans="8:8" x14ac:dyDescent="0.25">
      <c r="H8032" s="98"/>
    </row>
    <row r="8033" spans="8:8" x14ac:dyDescent="0.25">
      <c r="H8033" s="98"/>
    </row>
    <row r="8034" spans="8:8" x14ac:dyDescent="0.25">
      <c r="H8034" s="98"/>
    </row>
    <row r="8035" spans="8:8" x14ac:dyDescent="0.25">
      <c r="H8035" s="98"/>
    </row>
    <row r="8036" spans="8:8" x14ac:dyDescent="0.25">
      <c r="H8036" s="98"/>
    </row>
    <row r="8037" spans="8:8" x14ac:dyDescent="0.25">
      <c r="H8037" s="98"/>
    </row>
    <row r="8038" spans="8:8" x14ac:dyDescent="0.25">
      <c r="H8038" s="98"/>
    </row>
    <row r="8039" spans="8:8" x14ac:dyDescent="0.25">
      <c r="H8039" s="98"/>
    </row>
    <row r="8040" spans="8:8" x14ac:dyDescent="0.25">
      <c r="H8040" s="98"/>
    </row>
    <row r="8041" spans="8:8" x14ac:dyDescent="0.25">
      <c r="H8041" s="98"/>
    </row>
    <row r="8042" spans="8:8" x14ac:dyDescent="0.25">
      <c r="H8042" s="98"/>
    </row>
    <row r="8043" spans="8:8" x14ac:dyDescent="0.25">
      <c r="H8043" s="98"/>
    </row>
    <row r="8044" spans="8:8" x14ac:dyDescent="0.25">
      <c r="H8044" s="98"/>
    </row>
    <row r="8045" spans="8:8" x14ac:dyDescent="0.25">
      <c r="H8045" s="98"/>
    </row>
    <row r="8046" spans="8:8" x14ac:dyDescent="0.25">
      <c r="H8046" s="98"/>
    </row>
    <row r="8047" spans="8:8" x14ac:dyDescent="0.25">
      <c r="H8047" s="98"/>
    </row>
    <row r="8048" spans="8:8" x14ac:dyDescent="0.25">
      <c r="H8048" s="98"/>
    </row>
    <row r="8049" spans="8:8" x14ac:dyDescent="0.25">
      <c r="H8049" s="98"/>
    </row>
    <row r="8050" spans="8:8" x14ac:dyDescent="0.25">
      <c r="H8050" s="98"/>
    </row>
    <row r="8051" spans="8:8" x14ac:dyDescent="0.25">
      <c r="H8051" s="98"/>
    </row>
    <row r="8052" spans="8:8" x14ac:dyDescent="0.25">
      <c r="H8052" s="98"/>
    </row>
    <row r="8053" spans="8:8" x14ac:dyDescent="0.25">
      <c r="H8053" s="98"/>
    </row>
    <row r="8054" spans="8:8" x14ac:dyDescent="0.25">
      <c r="H8054" s="98"/>
    </row>
    <row r="8055" spans="8:8" x14ac:dyDescent="0.25">
      <c r="H8055" s="98"/>
    </row>
    <row r="8056" spans="8:8" x14ac:dyDescent="0.25">
      <c r="H8056" s="98"/>
    </row>
    <row r="8057" spans="8:8" x14ac:dyDescent="0.25">
      <c r="H8057" s="98"/>
    </row>
    <row r="8058" spans="8:8" x14ac:dyDescent="0.25">
      <c r="H8058" s="98"/>
    </row>
    <row r="8059" spans="8:8" x14ac:dyDescent="0.25">
      <c r="H8059" s="98"/>
    </row>
    <row r="8060" spans="8:8" x14ac:dyDescent="0.25">
      <c r="H8060" s="98"/>
    </row>
    <row r="8061" spans="8:8" x14ac:dyDescent="0.25">
      <c r="H8061" s="98"/>
    </row>
    <row r="8062" spans="8:8" x14ac:dyDescent="0.25">
      <c r="H8062" s="98"/>
    </row>
    <row r="8063" spans="8:8" x14ac:dyDescent="0.25">
      <c r="H8063" s="98"/>
    </row>
    <row r="8064" spans="8:8" x14ac:dyDescent="0.25">
      <c r="H8064" s="98"/>
    </row>
    <row r="8065" spans="8:8" x14ac:dyDescent="0.25">
      <c r="H8065" s="98"/>
    </row>
    <row r="8066" spans="8:8" x14ac:dyDescent="0.25">
      <c r="H8066" s="98"/>
    </row>
    <row r="8067" spans="8:8" x14ac:dyDescent="0.25">
      <c r="H8067" s="98"/>
    </row>
    <row r="8068" spans="8:8" x14ac:dyDescent="0.25">
      <c r="H8068" s="98"/>
    </row>
    <row r="8069" spans="8:8" x14ac:dyDescent="0.25">
      <c r="H8069" s="98"/>
    </row>
    <row r="8070" spans="8:8" x14ac:dyDescent="0.25">
      <c r="H8070" s="98"/>
    </row>
    <row r="8071" spans="8:8" x14ac:dyDescent="0.25">
      <c r="H8071" s="98"/>
    </row>
    <row r="8072" spans="8:8" x14ac:dyDescent="0.25">
      <c r="H8072" s="98"/>
    </row>
    <row r="8073" spans="8:8" x14ac:dyDescent="0.25">
      <c r="H8073" s="98"/>
    </row>
    <row r="8074" spans="8:8" x14ac:dyDescent="0.25">
      <c r="H8074" s="98"/>
    </row>
    <row r="8075" spans="8:8" x14ac:dyDescent="0.25">
      <c r="H8075" s="98"/>
    </row>
    <row r="8076" spans="8:8" x14ac:dyDescent="0.25">
      <c r="H8076" s="98"/>
    </row>
    <row r="8077" spans="8:8" x14ac:dyDescent="0.25">
      <c r="H8077" s="98"/>
    </row>
    <row r="8078" spans="8:8" x14ac:dyDescent="0.25">
      <c r="H8078" s="98"/>
    </row>
    <row r="8079" spans="8:8" x14ac:dyDescent="0.25">
      <c r="H8079" s="98"/>
    </row>
    <row r="8080" spans="8:8" x14ac:dyDescent="0.25">
      <c r="H8080" s="98"/>
    </row>
    <row r="8081" spans="8:8" x14ac:dyDescent="0.25">
      <c r="H8081" s="98"/>
    </row>
    <row r="8082" spans="8:8" x14ac:dyDescent="0.25">
      <c r="H8082" s="98"/>
    </row>
    <row r="8083" spans="8:8" x14ac:dyDescent="0.25">
      <c r="H8083" s="98"/>
    </row>
    <row r="8084" spans="8:8" x14ac:dyDescent="0.25">
      <c r="H8084" s="98"/>
    </row>
    <row r="8085" spans="8:8" x14ac:dyDescent="0.25">
      <c r="H8085" s="98"/>
    </row>
    <row r="8086" spans="8:8" x14ac:dyDescent="0.25">
      <c r="H8086" s="98"/>
    </row>
    <row r="8087" spans="8:8" x14ac:dyDescent="0.25">
      <c r="H8087" s="98"/>
    </row>
    <row r="8088" spans="8:8" x14ac:dyDescent="0.25">
      <c r="H8088" s="98"/>
    </row>
    <row r="8089" spans="8:8" x14ac:dyDescent="0.25">
      <c r="H8089" s="98"/>
    </row>
    <row r="8090" spans="8:8" x14ac:dyDescent="0.25">
      <c r="H8090" s="98"/>
    </row>
    <row r="8091" spans="8:8" x14ac:dyDescent="0.25">
      <c r="H8091" s="98"/>
    </row>
    <row r="8092" spans="8:8" x14ac:dyDescent="0.25">
      <c r="H8092" s="98"/>
    </row>
    <row r="8093" spans="8:8" x14ac:dyDescent="0.25">
      <c r="H8093" s="98"/>
    </row>
    <row r="8094" spans="8:8" x14ac:dyDescent="0.25">
      <c r="H8094" s="98"/>
    </row>
    <row r="8095" spans="8:8" x14ac:dyDescent="0.25">
      <c r="H8095" s="98"/>
    </row>
    <row r="8096" spans="8:8" x14ac:dyDescent="0.25">
      <c r="H8096" s="98"/>
    </row>
    <row r="8097" spans="8:8" x14ac:dyDescent="0.25">
      <c r="H8097" s="98"/>
    </row>
    <row r="8098" spans="8:8" x14ac:dyDescent="0.25">
      <c r="H8098" s="98"/>
    </row>
    <row r="8099" spans="8:8" x14ac:dyDescent="0.25">
      <c r="H8099" s="98"/>
    </row>
    <row r="8100" spans="8:8" x14ac:dyDescent="0.25">
      <c r="H8100" s="98"/>
    </row>
    <row r="8101" spans="8:8" x14ac:dyDescent="0.25">
      <c r="H8101" s="98"/>
    </row>
    <row r="8102" spans="8:8" x14ac:dyDescent="0.25">
      <c r="H8102" s="98"/>
    </row>
    <row r="8103" spans="8:8" x14ac:dyDescent="0.25">
      <c r="H8103" s="98"/>
    </row>
    <row r="8104" spans="8:8" x14ac:dyDescent="0.25">
      <c r="H8104" s="98"/>
    </row>
    <row r="8105" spans="8:8" x14ac:dyDescent="0.25">
      <c r="H8105" s="98"/>
    </row>
    <row r="8106" spans="8:8" x14ac:dyDescent="0.25">
      <c r="H8106" s="98"/>
    </row>
    <row r="8107" spans="8:8" x14ac:dyDescent="0.25">
      <c r="H8107" s="98"/>
    </row>
    <row r="8108" spans="8:8" x14ac:dyDescent="0.25">
      <c r="H8108" s="98"/>
    </row>
    <row r="8109" spans="8:8" x14ac:dyDescent="0.25">
      <c r="H8109" s="98"/>
    </row>
    <row r="8110" spans="8:8" x14ac:dyDescent="0.25">
      <c r="H8110" s="98"/>
    </row>
    <row r="8111" spans="8:8" x14ac:dyDescent="0.25">
      <c r="H8111" s="98"/>
    </row>
    <row r="8112" spans="8:8" x14ac:dyDescent="0.25">
      <c r="H8112" s="98"/>
    </row>
    <row r="8113" spans="8:8" x14ac:dyDescent="0.25">
      <c r="H8113" s="98"/>
    </row>
    <row r="8114" spans="8:8" x14ac:dyDescent="0.25">
      <c r="H8114" s="98"/>
    </row>
    <row r="8115" spans="8:8" x14ac:dyDescent="0.25">
      <c r="H8115" s="98"/>
    </row>
    <row r="8116" spans="8:8" x14ac:dyDescent="0.25">
      <c r="H8116" s="98"/>
    </row>
    <row r="8117" spans="8:8" x14ac:dyDescent="0.25">
      <c r="H8117" s="98"/>
    </row>
    <row r="8118" spans="8:8" x14ac:dyDescent="0.25">
      <c r="H8118" s="98"/>
    </row>
    <row r="8119" spans="8:8" x14ac:dyDescent="0.25">
      <c r="H8119" s="98"/>
    </row>
    <row r="8120" spans="8:8" x14ac:dyDescent="0.25">
      <c r="H8120" s="98"/>
    </row>
    <row r="8121" spans="8:8" x14ac:dyDescent="0.25">
      <c r="H8121" s="98"/>
    </row>
    <row r="8122" spans="8:8" x14ac:dyDescent="0.25">
      <c r="H8122" s="98"/>
    </row>
    <row r="8123" spans="8:8" x14ac:dyDescent="0.25">
      <c r="H8123" s="98"/>
    </row>
    <row r="8124" spans="8:8" x14ac:dyDescent="0.25">
      <c r="H8124" s="98"/>
    </row>
    <row r="8125" spans="8:8" x14ac:dyDescent="0.25">
      <c r="H8125" s="98"/>
    </row>
    <row r="8126" spans="8:8" x14ac:dyDescent="0.25">
      <c r="H8126" s="98"/>
    </row>
    <row r="8127" spans="8:8" x14ac:dyDescent="0.25">
      <c r="H8127" s="98"/>
    </row>
    <row r="8128" spans="8:8" x14ac:dyDescent="0.25">
      <c r="H8128" s="98"/>
    </row>
    <row r="8129" spans="8:8" x14ac:dyDescent="0.25">
      <c r="H8129" s="98"/>
    </row>
    <row r="8130" spans="8:8" x14ac:dyDescent="0.25">
      <c r="H8130" s="98"/>
    </row>
    <row r="8131" spans="8:8" x14ac:dyDescent="0.25">
      <c r="H8131" s="98"/>
    </row>
    <row r="8132" spans="8:8" x14ac:dyDescent="0.25">
      <c r="H8132" s="98"/>
    </row>
    <row r="8133" spans="8:8" x14ac:dyDescent="0.25">
      <c r="H8133" s="98"/>
    </row>
    <row r="8134" spans="8:8" x14ac:dyDescent="0.25">
      <c r="H8134" s="98"/>
    </row>
    <row r="8135" spans="8:8" x14ac:dyDescent="0.25">
      <c r="H8135" s="98"/>
    </row>
    <row r="8136" spans="8:8" x14ac:dyDescent="0.25">
      <c r="H8136" s="98"/>
    </row>
    <row r="8137" spans="8:8" x14ac:dyDescent="0.25">
      <c r="H8137" s="98"/>
    </row>
    <row r="8138" spans="8:8" x14ac:dyDescent="0.25">
      <c r="H8138" s="98"/>
    </row>
    <row r="8139" spans="8:8" x14ac:dyDescent="0.25">
      <c r="H8139" s="98"/>
    </row>
    <row r="8140" spans="8:8" x14ac:dyDescent="0.25">
      <c r="H8140" s="98"/>
    </row>
    <row r="8141" spans="8:8" x14ac:dyDescent="0.25">
      <c r="H8141" s="98"/>
    </row>
    <row r="8142" spans="8:8" x14ac:dyDescent="0.25">
      <c r="H8142" s="98"/>
    </row>
    <row r="8143" spans="8:8" x14ac:dyDescent="0.25">
      <c r="H8143" s="98"/>
    </row>
    <row r="8144" spans="8:8" x14ac:dyDescent="0.25">
      <c r="H8144" s="98"/>
    </row>
    <row r="8145" spans="8:8" x14ac:dyDescent="0.25">
      <c r="H8145" s="98"/>
    </row>
    <row r="8146" spans="8:8" x14ac:dyDescent="0.25">
      <c r="H8146" s="98"/>
    </row>
    <row r="8147" spans="8:8" x14ac:dyDescent="0.25">
      <c r="H8147" s="98"/>
    </row>
    <row r="8148" spans="8:8" x14ac:dyDescent="0.25">
      <c r="H8148" s="98"/>
    </row>
    <row r="8149" spans="8:8" x14ac:dyDescent="0.25">
      <c r="H8149" s="98"/>
    </row>
    <row r="8150" spans="8:8" x14ac:dyDescent="0.25">
      <c r="H8150" s="98"/>
    </row>
    <row r="8151" spans="8:8" x14ac:dyDescent="0.25">
      <c r="H8151" s="98"/>
    </row>
    <row r="8152" spans="8:8" x14ac:dyDescent="0.25">
      <c r="H8152" s="98"/>
    </row>
    <row r="8153" spans="8:8" x14ac:dyDescent="0.25">
      <c r="H8153" s="98"/>
    </row>
    <row r="8154" spans="8:8" x14ac:dyDescent="0.25">
      <c r="H8154" s="98"/>
    </row>
    <row r="8155" spans="8:8" x14ac:dyDescent="0.25">
      <c r="H8155" s="98"/>
    </row>
    <row r="8156" spans="8:8" x14ac:dyDescent="0.25">
      <c r="H8156" s="98"/>
    </row>
    <row r="8157" spans="8:8" x14ac:dyDescent="0.25">
      <c r="H8157" s="98"/>
    </row>
    <row r="8158" spans="8:8" x14ac:dyDescent="0.25">
      <c r="H8158" s="98"/>
    </row>
    <row r="8159" spans="8:8" x14ac:dyDescent="0.25">
      <c r="H8159" s="98"/>
    </row>
    <row r="8160" spans="8:8" x14ac:dyDescent="0.25">
      <c r="H8160" s="98"/>
    </row>
    <row r="8161" spans="8:8" x14ac:dyDescent="0.25">
      <c r="H8161" s="98"/>
    </row>
    <row r="8162" spans="8:8" x14ac:dyDescent="0.25">
      <c r="H8162" s="98"/>
    </row>
    <row r="8163" spans="8:8" x14ac:dyDescent="0.25">
      <c r="H8163" s="98"/>
    </row>
    <row r="8164" spans="8:8" x14ac:dyDescent="0.25">
      <c r="H8164" s="98"/>
    </row>
    <row r="8165" spans="8:8" x14ac:dyDescent="0.25">
      <c r="H8165" s="98"/>
    </row>
    <row r="8166" spans="8:8" x14ac:dyDescent="0.25">
      <c r="H8166" s="98"/>
    </row>
    <row r="8167" spans="8:8" x14ac:dyDescent="0.25">
      <c r="H8167" s="98"/>
    </row>
    <row r="8168" spans="8:8" x14ac:dyDescent="0.25">
      <c r="H8168" s="98"/>
    </row>
    <row r="8169" spans="8:8" x14ac:dyDescent="0.25">
      <c r="H8169" s="98"/>
    </row>
    <row r="8170" spans="8:8" x14ac:dyDescent="0.25">
      <c r="H8170" s="98"/>
    </row>
    <row r="8171" spans="8:8" x14ac:dyDescent="0.25">
      <c r="H8171" s="98"/>
    </row>
    <row r="8172" spans="8:8" x14ac:dyDescent="0.25">
      <c r="H8172" s="98"/>
    </row>
    <row r="8173" spans="8:8" x14ac:dyDescent="0.25">
      <c r="H8173" s="98"/>
    </row>
    <row r="8174" spans="8:8" x14ac:dyDescent="0.25">
      <c r="H8174" s="98"/>
    </row>
    <row r="8175" spans="8:8" x14ac:dyDescent="0.25">
      <c r="H8175" s="98"/>
    </row>
    <row r="8176" spans="8:8" x14ac:dyDescent="0.25">
      <c r="H8176" s="98"/>
    </row>
    <row r="8177" spans="8:8" x14ac:dyDescent="0.25">
      <c r="H8177" s="98"/>
    </row>
    <row r="8178" spans="8:8" x14ac:dyDescent="0.25">
      <c r="H8178" s="98"/>
    </row>
    <row r="8179" spans="8:8" x14ac:dyDescent="0.25">
      <c r="H8179" s="98"/>
    </row>
    <row r="8180" spans="8:8" x14ac:dyDescent="0.25">
      <c r="H8180" s="98"/>
    </row>
    <row r="8181" spans="8:8" x14ac:dyDescent="0.25">
      <c r="H8181" s="98"/>
    </row>
    <row r="8182" spans="8:8" x14ac:dyDescent="0.25">
      <c r="H8182" s="98"/>
    </row>
    <row r="8183" spans="8:8" x14ac:dyDescent="0.25">
      <c r="H8183" s="98"/>
    </row>
    <row r="8184" spans="8:8" x14ac:dyDescent="0.25">
      <c r="H8184" s="98"/>
    </row>
    <row r="8185" spans="8:8" x14ac:dyDescent="0.25">
      <c r="H8185" s="98"/>
    </row>
    <row r="8186" spans="8:8" x14ac:dyDescent="0.25">
      <c r="H8186" s="98"/>
    </row>
    <row r="8187" spans="8:8" x14ac:dyDescent="0.25">
      <c r="H8187" s="98"/>
    </row>
    <row r="8188" spans="8:8" x14ac:dyDescent="0.25">
      <c r="H8188" s="98"/>
    </row>
    <row r="8189" spans="8:8" x14ac:dyDescent="0.25">
      <c r="H8189" s="98"/>
    </row>
    <row r="8190" spans="8:8" x14ac:dyDescent="0.25">
      <c r="H8190" s="98"/>
    </row>
    <row r="8191" spans="8:8" x14ac:dyDescent="0.25">
      <c r="H8191" s="98"/>
    </row>
    <row r="8192" spans="8:8" x14ac:dyDescent="0.25">
      <c r="H8192" s="98"/>
    </row>
    <row r="8193" spans="8:8" x14ac:dyDescent="0.25">
      <c r="H8193" s="98"/>
    </row>
    <row r="8194" spans="8:8" x14ac:dyDescent="0.25">
      <c r="H8194" s="98"/>
    </row>
    <row r="8195" spans="8:8" x14ac:dyDescent="0.25">
      <c r="H8195" s="98"/>
    </row>
    <row r="8196" spans="8:8" x14ac:dyDescent="0.25">
      <c r="H8196" s="98"/>
    </row>
    <row r="8197" spans="8:8" x14ac:dyDescent="0.25">
      <c r="H8197" s="98"/>
    </row>
    <row r="8198" spans="8:8" x14ac:dyDescent="0.25">
      <c r="H8198" s="98"/>
    </row>
    <row r="8199" spans="8:8" x14ac:dyDescent="0.25">
      <c r="H8199" s="98"/>
    </row>
    <row r="8200" spans="8:8" x14ac:dyDescent="0.25">
      <c r="H8200" s="98"/>
    </row>
    <row r="8201" spans="8:8" x14ac:dyDescent="0.25">
      <c r="H8201" s="98"/>
    </row>
    <row r="8202" spans="8:8" x14ac:dyDescent="0.25">
      <c r="H8202" s="98"/>
    </row>
    <row r="8203" spans="8:8" x14ac:dyDescent="0.25">
      <c r="H8203" s="98"/>
    </row>
    <row r="8204" spans="8:8" x14ac:dyDescent="0.25">
      <c r="H8204" s="98"/>
    </row>
    <row r="8205" spans="8:8" x14ac:dyDescent="0.25">
      <c r="H8205" s="98"/>
    </row>
    <row r="8206" spans="8:8" x14ac:dyDescent="0.25">
      <c r="H8206" s="98"/>
    </row>
    <row r="8207" spans="8:8" x14ac:dyDescent="0.25">
      <c r="H8207" s="98"/>
    </row>
    <row r="8208" spans="8:8" x14ac:dyDescent="0.25">
      <c r="H8208" s="98"/>
    </row>
    <row r="8209" spans="8:8" x14ac:dyDescent="0.25">
      <c r="H8209" s="98"/>
    </row>
    <row r="8210" spans="8:8" x14ac:dyDescent="0.25">
      <c r="H8210" s="98"/>
    </row>
    <row r="8211" spans="8:8" x14ac:dyDescent="0.25">
      <c r="H8211" s="98"/>
    </row>
    <row r="8212" spans="8:8" x14ac:dyDescent="0.25">
      <c r="H8212" s="98"/>
    </row>
    <row r="8213" spans="8:8" x14ac:dyDescent="0.25">
      <c r="H8213" s="98"/>
    </row>
    <row r="8214" spans="8:8" x14ac:dyDescent="0.25">
      <c r="H8214" s="98"/>
    </row>
    <row r="8215" spans="8:8" x14ac:dyDescent="0.25">
      <c r="H8215" s="98"/>
    </row>
    <row r="8216" spans="8:8" x14ac:dyDescent="0.25">
      <c r="H8216" s="98"/>
    </row>
    <row r="8217" spans="8:8" x14ac:dyDescent="0.25">
      <c r="H8217" s="98"/>
    </row>
    <row r="8218" spans="8:8" x14ac:dyDescent="0.25">
      <c r="H8218" s="98"/>
    </row>
    <row r="8219" spans="8:8" x14ac:dyDescent="0.25">
      <c r="H8219" s="98"/>
    </row>
    <row r="8220" spans="8:8" x14ac:dyDescent="0.25">
      <c r="H8220" s="98"/>
    </row>
    <row r="8221" spans="8:8" x14ac:dyDescent="0.25">
      <c r="H8221" s="98"/>
    </row>
    <row r="8222" spans="8:8" x14ac:dyDescent="0.25">
      <c r="H8222" s="98"/>
    </row>
    <row r="8223" spans="8:8" x14ac:dyDescent="0.25">
      <c r="H8223" s="98"/>
    </row>
    <row r="8224" spans="8:8" x14ac:dyDescent="0.25">
      <c r="H8224" s="98"/>
    </row>
    <row r="8225" spans="8:8" x14ac:dyDescent="0.25">
      <c r="H8225" s="98"/>
    </row>
    <row r="8226" spans="8:8" x14ac:dyDescent="0.25">
      <c r="H8226" s="98"/>
    </row>
    <row r="8227" spans="8:8" x14ac:dyDescent="0.25">
      <c r="H8227" s="98"/>
    </row>
    <row r="8228" spans="8:8" x14ac:dyDescent="0.25">
      <c r="H8228" s="98"/>
    </row>
    <row r="8229" spans="8:8" x14ac:dyDescent="0.25">
      <c r="H8229" s="98"/>
    </row>
    <row r="8230" spans="8:8" x14ac:dyDescent="0.25">
      <c r="H8230" s="98"/>
    </row>
    <row r="8231" spans="8:8" x14ac:dyDescent="0.25">
      <c r="H8231" s="98"/>
    </row>
    <row r="8232" spans="8:8" x14ac:dyDescent="0.25">
      <c r="H8232" s="98"/>
    </row>
    <row r="8233" spans="8:8" x14ac:dyDescent="0.25">
      <c r="H8233" s="98"/>
    </row>
    <row r="8234" spans="8:8" x14ac:dyDescent="0.25">
      <c r="H8234" s="98"/>
    </row>
    <row r="8235" spans="8:8" x14ac:dyDescent="0.25">
      <c r="H8235" s="98"/>
    </row>
    <row r="8236" spans="8:8" x14ac:dyDescent="0.25">
      <c r="H8236" s="98"/>
    </row>
    <row r="8237" spans="8:8" x14ac:dyDescent="0.25">
      <c r="H8237" s="98"/>
    </row>
    <row r="8238" spans="8:8" x14ac:dyDescent="0.25">
      <c r="H8238" s="98"/>
    </row>
    <row r="8239" spans="8:8" x14ac:dyDescent="0.25">
      <c r="H8239" s="98"/>
    </row>
    <row r="8240" spans="8:8" x14ac:dyDescent="0.25">
      <c r="H8240" s="98"/>
    </row>
    <row r="8241" spans="8:8" x14ac:dyDescent="0.25">
      <c r="H8241" s="98"/>
    </row>
    <row r="8242" spans="8:8" x14ac:dyDescent="0.25">
      <c r="H8242" s="98"/>
    </row>
    <row r="8243" spans="8:8" x14ac:dyDescent="0.25">
      <c r="H8243" s="98"/>
    </row>
    <row r="8244" spans="8:8" x14ac:dyDescent="0.25">
      <c r="H8244" s="98"/>
    </row>
    <row r="8245" spans="8:8" x14ac:dyDescent="0.25">
      <c r="H8245" s="98"/>
    </row>
    <row r="8246" spans="8:8" x14ac:dyDescent="0.25">
      <c r="H8246" s="98"/>
    </row>
    <row r="8247" spans="8:8" x14ac:dyDescent="0.25">
      <c r="H8247" s="98"/>
    </row>
    <row r="8248" spans="8:8" x14ac:dyDescent="0.25">
      <c r="H8248" s="98"/>
    </row>
    <row r="8249" spans="8:8" x14ac:dyDescent="0.25">
      <c r="H8249" s="98"/>
    </row>
    <row r="8250" spans="8:8" x14ac:dyDescent="0.25">
      <c r="H8250" s="98"/>
    </row>
    <row r="8251" spans="8:8" x14ac:dyDescent="0.25">
      <c r="H8251" s="98"/>
    </row>
    <row r="8252" spans="8:8" x14ac:dyDescent="0.25">
      <c r="H8252" s="98"/>
    </row>
    <row r="8253" spans="8:8" x14ac:dyDescent="0.25">
      <c r="H8253" s="98"/>
    </row>
    <row r="8254" spans="8:8" x14ac:dyDescent="0.25">
      <c r="H8254" s="98"/>
    </row>
    <row r="8255" spans="8:8" x14ac:dyDescent="0.25">
      <c r="H8255" s="98"/>
    </row>
    <row r="8256" spans="8:8" x14ac:dyDescent="0.25">
      <c r="H8256" s="98"/>
    </row>
    <row r="8257" spans="8:8" x14ac:dyDescent="0.25">
      <c r="H8257" s="98"/>
    </row>
    <row r="8258" spans="8:8" x14ac:dyDescent="0.25">
      <c r="H8258" s="98"/>
    </row>
    <row r="8259" spans="8:8" x14ac:dyDescent="0.25">
      <c r="H8259" s="98"/>
    </row>
    <row r="8260" spans="8:8" x14ac:dyDescent="0.25">
      <c r="H8260" s="98"/>
    </row>
    <row r="8261" spans="8:8" x14ac:dyDescent="0.25">
      <c r="H8261" s="98"/>
    </row>
    <row r="8262" spans="8:8" x14ac:dyDescent="0.25">
      <c r="H8262" s="98"/>
    </row>
    <row r="8263" spans="8:8" x14ac:dyDescent="0.25">
      <c r="H8263" s="98"/>
    </row>
    <row r="8264" spans="8:8" x14ac:dyDescent="0.25">
      <c r="H8264" s="98"/>
    </row>
    <row r="8265" spans="8:8" x14ac:dyDescent="0.25">
      <c r="H8265" s="98"/>
    </row>
    <row r="8266" spans="8:8" x14ac:dyDescent="0.25">
      <c r="H8266" s="98"/>
    </row>
    <row r="8267" spans="8:8" x14ac:dyDescent="0.25">
      <c r="H8267" s="98"/>
    </row>
    <row r="8268" spans="8:8" x14ac:dyDescent="0.25">
      <c r="H8268" s="98"/>
    </row>
    <row r="8269" spans="8:8" x14ac:dyDescent="0.25">
      <c r="H8269" s="98"/>
    </row>
    <row r="8270" spans="8:8" x14ac:dyDescent="0.25">
      <c r="H8270" s="98"/>
    </row>
    <row r="8271" spans="8:8" x14ac:dyDescent="0.25">
      <c r="H8271" s="98"/>
    </row>
    <row r="8272" spans="8:8" x14ac:dyDescent="0.25">
      <c r="H8272" s="98"/>
    </row>
    <row r="8273" spans="8:8" x14ac:dyDescent="0.25">
      <c r="H8273" s="98"/>
    </row>
    <row r="8274" spans="8:8" x14ac:dyDescent="0.25">
      <c r="H8274" s="98"/>
    </row>
    <row r="8275" spans="8:8" x14ac:dyDescent="0.25">
      <c r="H8275" s="98"/>
    </row>
    <row r="8276" spans="8:8" x14ac:dyDescent="0.25">
      <c r="H8276" s="98"/>
    </row>
    <row r="8277" spans="8:8" x14ac:dyDescent="0.25">
      <c r="H8277" s="98"/>
    </row>
    <row r="8278" spans="8:8" x14ac:dyDescent="0.25">
      <c r="H8278" s="98"/>
    </row>
    <row r="8279" spans="8:8" x14ac:dyDescent="0.25">
      <c r="H8279" s="98"/>
    </row>
    <row r="8280" spans="8:8" x14ac:dyDescent="0.25">
      <c r="H8280" s="98"/>
    </row>
    <row r="8281" spans="8:8" x14ac:dyDescent="0.25">
      <c r="H8281" s="98"/>
    </row>
    <row r="8282" spans="8:8" x14ac:dyDescent="0.25">
      <c r="H8282" s="98"/>
    </row>
    <row r="8283" spans="8:8" x14ac:dyDescent="0.25">
      <c r="H8283" s="98"/>
    </row>
    <row r="8284" spans="8:8" x14ac:dyDescent="0.25">
      <c r="H8284" s="98"/>
    </row>
    <row r="8285" spans="8:8" x14ac:dyDescent="0.25">
      <c r="H8285" s="98"/>
    </row>
    <row r="8286" spans="8:8" x14ac:dyDescent="0.25">
      <c r="H8286" s="98"/>
    </row>
    <row r="8287" spans="8:8" x14ac:dyDescent="0.25">
      <c r="H8287" s="98"/>
    </row>
    <row r="8288" spans="8:8" x14ac:dyDescent="0.25">
      <c r="H8288" s="98"/>
    </row>
    <row r="8289" spans="8:8" x14ac:dyDescent="0.25">
      <c r="H8289" s="98"/>
    </row>
    <row r="8290" spans="8:8" x14ac:dyDescent="0.25">
      <c r="H8290" s="98"/>
    </row>
    <row r="8291" spans="8:8" x14ac:dyDescent="0.25">
      <c r="H8291" s="98"/>
    </row>
    <row r="8292" spans="8:8" x14ac:dyDescent="0.25">
      <c r="H8292" s="98"/>
    </row>
    <row r="8293" spans="8:8" x14ac:dyDescent="0.25">
      <c r="H8293" s="98"/>
    </row>
    <row r="8294" spans="8:8" x14ac:dyDescent="0.25">
      <c r="H8294" s="98"/>
    </row>
    <row r="8295" spans="8:8" x14ac:dyDescent="0.25">
      <c r="H8295" s="98"/>
    </row>
    <row r="8296" spans="8:8" x14ac:dyDescent="0.25">
      <c r="H8296" s="98"/>
    </row>
    <row r="8297" spans="8:8" x14ac:dyDescent="0.25">
      <c r="H8297" s="98"/>
    </row>
    <row r="8298" spans="8:8" x14ac:dyDescent="0.25">
      <c r="H8298" s="98"/>
    </row>
    <row r="8299" spans="8:8" x14ac:dyDescent="0.25">
      <c r="H8299" s="98"/>
    </row>
    <row r="8300" spans="8:8" x14ac:dyDescent="0.25">
      <c r="H8300" s="98"/>
    </row>
    <row r="8301" spans="8:8" x14ac:dyDescent="0.25">
      <c r="H8301" s="98"/>
    </row>
    <row r="8302" spans="8:8" x14ac:dyDescent="0.25">
      <c r="H8302" s="98"/>
    </row>
    <row r="8303" spans="8:8" x14ac:dyDescent="0.25">
      <c r="H8303" s="98"/>
    </row>
    <row r="8304" spans="8:8" x14ac:dyDescent="0.25">
      <c r="H8304" s="98"/>
    </row>
    <row r="8305" spans="8:8" x14ac:dyDescent="0.25">
      <c r="H8305" s="98"/>
    </row>
    <row r="8306" spans="8:8" x14ac:dyDescent="0.25">
      <c r="H8306" s="98"/>
    </row>
    <row r="8307" spans="8:8" x14ac:dyDescent="0.25">
      <c r="H8307" s="98"/>
    </row>
    <row r="8308" spans="8:8" x14ac:dyDescent="0.25">
      <c r="H8308" s="98"/>
    </row>
    <row r="8309" spans="8:8" x14ac:dyDescent="0.25">
      <c r="H8309" s="98"/>
    </row>
    <row r="8310" spans="8:8" x14ac:dyDescent="0.25">
      <c r="H8310" s="98"/>
    </row>
    <row r="8311" spans="8:8" x14ac:dyDescent="0.25">
      <c r="H8311" s="98"/>
    </row>
    <row r="8312" spans="8:8" x14ac:dyDescent="0.25">
      <c r="H8312" s="98"/>
    </row>
    <row r="8313" spans="8:8" x14ac:dyDescent="0.25">
      <c r="H8313" s="98"/>
    </row>
    <row r="8314" spans="8:8" x14ac:dyDescent="0.25">
      <c r="H8314" s="98"/>
    </row>
    <row r="8315" spans="8:8" x14ac:dyDescent="0.25">
      <c r="H8315" s="98"/>
    </row>
    <row r="8316" spans="8:8" x14ac:dyDescent="0.25">
      <c r="H8316" s="98"/>
    </row>
    <row r="8317" spans="8:8" x14ac:dyDescent="0.25">
      <c r="H8317" s="98"/>
    </row>
    <row r="8318" spans="8:8" x14ac:dyDescent="0.25">
      <c r="H8318" s="98"/>
    </row>
    <row r="8319" spans="8:8" x14ac:dyDescent="0.25">
      <c r="H8319" s="98"/>
    </row>
    <row r="8320" spans="8:8" x14ac:dyDescent="0.25">
      <c r="H8320" s="98"/>
    </row>
    <row r="8321" spans="8:8" x14ac:dyDescent="0.25">
      <c r="H8321" s="98"/>
    </row>
    <row r="8322" spans="8:8" x14ac:dyDescent="0.25">
      <c r="H8322" s="98"/>
    </row>
    <row r="8323" spans="8:8" x14ac:dyDescent="0.25">
      <c r="H8323" s="98"/>
    </row>
    <row r="8324" spans="8:8" x14ac:dyDescent="0.25">
      <c r="H8324" s="98"/>
    </row>
    <row r="8325" spans="8:8" x14ac:dyDescent="0.25">
      <c r="H8325" s="98"/>
    </row>
    <row r="8326" spans="8:8" x14ac:dyDescent="0.25">
      <c r="H8326" s="98"/>
    </row>
    <row r="8327" spans="8:8" x14ac:dyDescent="0.25">
      <c r="H8327" s="98"/>
    </row>
    <row r="8328" spans="8:8" x14ac:dyDescent="0.25">
      <c r="H8328" s="98"/>
    </row>
    <row r="8329" spans="8:8" x14ac:dyDescent="0.25">
      <c r="H8329" s="98"/>
    </row>
    <row r="8330" spans="8:8" x14ac:dyDescent="0.25">
      <c r="H8330" s="98"/>
    </row>
    <row r="8331" spans="8:8" x14ac:dyDescent="0.25">
      <c r="H8331" s="98"/>
    </row>
    <row r="8332" spans="8:8" x14ac:dyDescent="0.25">
      <c r="H8332" s="98"/>
    </row>
    <row r="8333" spans="8:8" x14ac:dyDescent="0.25">
      <c r="H8333" s="98"/>
    </row>
    <row r="8334" spans="8:8" x14ac:dyDescent="0.25">
      <c r="H8334" s="98"/>
    </row>
    <row r="8335" spans="8:8" x14ac:dyDescent="0.25">
      <c r="H8335" s="98"/>
    </row>
    <row r="8336" spans="8:8" x14ac:dyDescent="0.25">
      <c r="H8336" s="98"/>
    </row>
    <row r="8337" spans="8:8" x14ac:dyDescent="0.25">
      <c r="H8337" s="98"/>
    </row>
    <row r="8338" spans="8:8" x14ac:dyDescent="0.25">
      <c r="H8338" s="98"/>
    </row>
    <row r="8339" spans="8:8" x14ac:dyDescent="0.25">
      <c r="H8339" s="98"/>
    </row>
    <row r="8340" spans="8:8" x14ac:dyDescent="0.25">
      <c r="H8340" s="98"/>
    </row>
    <row r="8341" spans="8:8" x14ac:dyDescent="0.25">
      <c r="H8341" s="98"/>
    </row>
    <row r="8342" spans="8:8" x14ac:dyDescent="0.25">
      <c r="H8342" s="98"/>
    </row>
    <row r="8343" spans="8:8" x14ac:dyDescent="0.25">
      <c r="H8343" s="98"/>
    </row>
    <row r="8344" spans="8:8" x14ac:dyDescent="0.25">
      <c r="H8344" s="98"/>
    </row>
    <row r="8345" spans="8:8" x14ac:dyDescent="0.25">
      <c r="H8345" s="98"/>
    </row>
    <row r="8346" spans="8:8" x14ac:dyDescent="0.25">
      <c r="H8346" s="98"/>
    </row>
    <row r="8347" spans="8:8" x14ac:dyDescent="0.25">
      <c r="H8347" s="98"/>
    </row>
    <row r="8348" spans="8:8" x14ac:dyDescent="0.25">
      <c r="H8348" s="98"/>
    </row>
    <row r="8349" spans="8:8" x14ac:dyDescent="0.25">
      <c r="H8349" s="98"/>
    </row>
    <row r="8350" spans="8:8" x14ac:dyDescent="0.25">
      <c r="H8350" s="98"/>
    </row>
    <row r="8351" spans="8:8" x14ac:dyDescent="0.25">
      <c r="H8351" s="98"/>
    </row>
    <row r="8352" spans="8:8" x14ac:dyDescent="0.25">
      <c r="H8352" s="98"/>
    </row>
    <row r="8353" spans="8:8" x14ac:dyDescent="0.25">
      <c r="H8353" s="98"/>
    </row>
    <row r="8354" spans="8:8" x14ac:dyDescent="0.25">
      <c r="H8354" s="98"/>
    </row>
    <row r="8355" spans="8:8" x14ac:dyDescent="0.25">
      <c r="H8355" s="98"/>
    </row>
    <row r="8356" spans="8:8" x14ac:dyDescent="0.25">
      <c r="H8356" s="98"/>
    </row>
    <row r="8357" spans="8:8" x14ac:dyDescent="0.25">
      <c r="H8357" s="98"/>
    </row>
    <row r="8358" spans="8:8" x14ac:dyDescent="0.25">
      <c r="H8358" s="98"/>
    </row>
    <row r="8359" spans="8:8" x14ac:dyDescent="0.25">
      <c r="H8359" s="98"/>
    </row>
    <row r="8360" spans="8:8" x14ac:dyDescent="0.25">
      <c r="H8360" s="98"/>
    </row>
    <row r="8361" spans="8:8" x14ac:dyDescent="0.25">
      <c r="H8361" s="98"/>
    </row>
    <row r="8362" spans="8:8" x14ac:dyDescent="0.25">
      <c r="H8362" s="98"/>
    </row>
    <row r="8363" spans="8:8" x14ac:dyDescent="0.25">
      <c r="H8363" s="98"/>
    </row>
    <row r="8364" spans="8:8" x14ac:dyDescent="0.25">
      <c r="H8364" s="98"/>
    </row>
    <row r="8365" spans="8:8" x14ac:dyDescent="0.25">
      <c r="H8365" s="98"/>
    </row>
    <row r="8366" spans="8:8" x14ac:dyDescent="0.25">
      <c r="H8366" s="98"/>
    </row>
    <row r="8367" spans="8:8" x14ac:dyDescent="0.25">
      <c r="H8367" s="98"/>
    </row>
    <row r="8368" spans="8:8" x14ac:dyDescent="0.25">
      <c r="H8368" s="98"/>
    </row>
    <row r="8369" spans="8:8" x14ac:dyDescent="0.25">
      <c r="H8369" s="98"/>
    </row>
    <row r="8370" spans="8:8" x14ac:dyDescent="0.25">
      <c r="H8370" s="98"/>
    </row>
    <row r="8371" spans="8:8" x14ac:dyDescent="0.25">
      <c r="H8371" s="98"/>
    </row>
    <row r="8372" spans="8:8" x14ac:dyDescent="0.25">
      <c r="H8372" s="98"/>
    </row>
    <row r="8373" spans="8:8" x14ac:dyDescent="0.25">
      <c r="H8373" s="98"/>
    </row>
    <row r="8374" spans="8:8" x14ac:dyDescent="0.25">
      <c r="H8374" s="98"/>
    </row>
    <row r="8375" spans="8:8" x14ac:dyDescent="0.25">
      <c r="H8375" s="98"/>
    </row>
    <row r="8376" spans="8:8" x14ac:dyDescent="0.25">
      <c r="H8376" s="98"/>
    </row>
    <row r="8377" spans="8:8" x14ac:dyDescent="0.25">
      <c r="H8377" s="98"/>
    </row>
    <row r="8378" spans="8:8" x14ac:dyDescent="0.25">
      <c r="H8378" s="98"/>
    </row>
    <row r="8379" spans="8:8" x14ac:dyDescent="0.25">
      <c r="H8379" s="98"/>
    </row>
    <row r="8380" spans="8:8" x14ac:dyDescent="0.25">
      <c r="H8380" s="98"/>
    </row>
    <row r="8381" spans="8:8" x14ac:dyDescent="0.25">
      <c r="H8381" s="98"/>
    </row>
    <row r="8382" spans="8:8" x14ac:dyDescent="0.25">
      <c r="H8382" s="98"/>
    </row>
    <row r="8383" spans="8:8" x14ac:dyDescent="0.25">
      <c r="H8383" s="98"/>
    </row>
    <row r="8384" spans="8:8" x14ac:dyDescent="0.25">
      <c r="H8384" s="98"/>
    </row>
    <row r="8385" spans="8:8" x14ac:dyDescent="0.25">
      <c r="H8385" s="98"/>
    </row>
    <row r="8386" spans="8:8" x14ac:dyDescent="0.25">
      <c r="H8386" s="98"/>
    </row>
    <row r="8387" spans="8:8" x14ac:dyDescent="0.25">
      <c r="H8387" s="98"/>
    </row>
    <row r="8388" spans="8:8" x14ac:dyDescent="0.25">
      <c r="H8388" s="98"/>
    </row>
    <row r="8389" spans="8:8" x14ac:dyDescent="0.25">
      <c r="H8389" s="98"/>
    </row>
    <row r="8390" spans="8:8" x14ac:dyDescent="0.25">
      <c r="H8390" s="98"/>
    </row>
    <row r="8391" spans="8:8" x14ac:dyDescent="0.25">
      <c r="H8391" s="98"/>
    </row>
    <row r="8392" spans="8:8" x14ac:dyDescent="0.25">
      <c r="H8392" s="98"/>
    </row>
    <row r="8393" spans="8:8" x14ac:dyDescent="0.25">
      <c r="H8393" s="98"/>
    </row>
    <row r="8394" spans="8:8" x14ac:dyDescent="0.25">
      <c r="H8394" s="98"/>
    </row>
    <row r="8395" spans="8:8" x14ac:dyDescent="0.25">
      <c r="H8395" s="98"/>
    </row>
    <row r="8396" spans="8:8" x14ac:dyDescent="0.25">
      <c r="H8396" s="98"/>
    </row>
    <row r="8397" spans="8:8" x14ac:dyDescent="0.25">
      <c r="H8397" s="98"/>
    </row>
    <row r="8398" spans="8:8" x14ac:dyDescent="0.25">
      <c r="H8398" s="98"/>
    </row>
    <row r="8399" spans="8:8" x14ac:dyDescent="0.25">
      <c r="H8399" s="98"/>
    </row>
    <row r="8400" spans="8:8" x14ac:dyDescent="0.25">
      <c r="H8400" s="98"/>
    </row>
    <row r="8401" spans="8:8" x14ac:dyDescent="0.25">
      <c r="H8401" s="98"/>
    </row>
    <row r="8402" spans="8:8" x14ac:dyDescent="0.25">
      <c r="H8402" s="98"/>
    </row>
    <row r="8403" spans="8:8" x14ac:dyDescent="0.25">
      <c r="H8403" s="98"/>
    </row>
    <row r="8404" spans="8:8" x14ac:dyDescent="0.25">
      <c r="H8404" s="98"/>
    </row>
    <row r="8405" spans="8:8" x14ac:dyDescent="0.25">
      <c r="H8405" s="98"/>
    </row>
    <row r="8406" spans="8:8" x14ac:dyDescent="0.25">
      <c r="H8406" s="98"/>
    </row>
    <row r="8407" spans="8:8" x14ac:dyDescent="0.25">
      <c r="H8407" s="98"/>
    </row>
    <row r="8408" spans="8:8" x14ac:dyDescent="0.25">
      <c r="H8408" s="98"/>
    </row>
    <row r="8409" spans="8:8" x14ac:dyDescent="0.25">
      <c r="H8409" s="98"/>
    </row>
    <row r="8410" spans="8:8" x14ac:dyDescent="0.25">
      <c r="H8410" s="98"/>
    </row>
    <row r="8411" spans="8:8" x14ac:dyDescent="0.25">
      <c r="H8411" s="98"/>
    </row>
    <row r="8412" spans="8:8" x14ac:dyDescent="0.25">
      <c r="H8412" s="98"/>
    </row>
    <row r="8413" spans="8:8" x14ac:dyDescent="0.25">
      <c r="H8413" s="98"/>
    </row>
    <row r="8414" spans="8:8" x14ac:dyDescent="0.25">
      <c r="H8414" s="98"/>
    </row>
    <row r="8415" spans="8:8" x14ac:dyDescent="0.25">
      <c r="H8415" s="98"/>
    </row>
    <row r="8416" spans="8:8" x14ac:dyDescent="0.25">
      <c r="H8416" s="98"/>
    </row>
    <row r="8417" spans="8:8" x14ac:dyDescent="0.25">
      <c r="H8417" s="98"/>
    </row>
    <row r="8418" spans="8:8" x14ac:dyDescent="0.25">
      <c r="H8418" s="98"/>
    </row>
    <row r="8419" spans="8:8" x14ac:dyDescent="0.25">
      <c r="H8419" s="98"/>
    </row>
    <row r="8420" spans="8:8" x14ac:dyDescent="0.25">
      <c r="H8420" s="98"/>
    </row>
    <row r="8421" spans="8:8" x14ac:dyDescent="0.25">
      <c r="H8421" s="98"/>
    </row>
    <row r="8422" spans="8:8" x14ac:dyDescent="0.25">
      <c r="H8422" s="98"/>
    </row>
    <row r="8423" spans="8:8" x14ac:dyDescent="0.25">
      <c r="H8423" s="98"/>
    </row>
    <row r="8424" spans="8:8" x14ac:dyDescent="0.25">
      <c r="H8424" s="98"/>
    </row>
    <row r="8425" spans="8:8" x14ac:dyDescent="0.25">
      <c r="H8425" s="98"/>
    </row>
    <row r="8426" spans="8:8" x14ac:dyDescent="0.25">
      <c r="H8426" s="98"/>
    </row>
    <row r="8427" spans="8:8" x14ac:dyDescent="0.25">
      <c r="H8427" s="98"/>
    </row>
    <row r="8428" spans="8:8" x14ac:dyDescent="0.25">
      <c r="H8428" s="98"/>
    </row>
    <row r="8429" spans="8:8" x14ac:dyDescent="0.25">
      <c r="H8429" s="98"/>
    </row>
    <row r="8430" spans="8:8" x14ac:dyDescent="0.25">
      <c r="H8430" s="98"/>
    </row>
    <row r="8431" spans="8:8" x14ac:dyDescent="0.25">
      <c r="H8431" s="98"/>
    </row>
    <row r="8432" spans="8:8" x14ac:dyDescent="0.25">
      <c r="H8432" s="98"/>
    </row>
    <row r="8433" spans="8:8" x14ac:dyDescent="0.25">
      <c r="H8433" s="98"/>
    </row>
    <row r="8434" spans="8:8" x14ac:dyDescent="0.25">
      <c r="H8434" s="98"/>
    </row>
    <row r="8435" spans="8:8" x14ac:dyDescent="0.25">
      <c r="H8435" s="98"/>
    </row>
    <row r="8436" spans="8:8" x14ac:dyDescent="0.25">
      <c r="H8436" s="98"/>
    </row>
    <row r="8437" spans="8:8" x14ac:dyDescent="0.25">
      <c r="H8437" s="98"/>
    </row>
    <row r="8438" spans="8:8" x14ac:dyDescent="0.25">
      <c r="H8438" s="98"/>
    </row>
    <row r="8439" spans="8:8" x14ac:dyDescent="0.25">
      <c r="H8439" s="98"/>
    </row>
    <row r="8440" spans="8:8" x14ac:dyDescent="0.25">
      <c r="H8440" s="98"/>
    </row>
    <row r="8441" spans="8:8" x14ac:dyDescent="0.25">
      <c r="H8441" s="98"/>
    </row>
    <row r="8442" spans="8:8" x14ac:dyDescent="0.25">
      <c r="H8442" s="98"/>
    </row>
    <row r="8443" spans="8:8" x14ac:dyDescent="0.25">
      <c r="H8443" s="98"/>
    </row>
    <row r="8444" spans="8:8" x14ac:dyDescent="0.25">
      <c r="H8444" s="98"/>
    </row>
    <row r="8445" spans="8:8" x14ac:dyDescent="0.25">
      <c r="H8445" s="98"/>
    </row>
    <row r="8446" spans="8:8" x14ac:dyDescent="0.25">
      <c r="H8446" s="98"/>
    </row>
    <row r="8447" spans="8:8" x14ac:dyDescent="0.25">
      <c r="H8447" s="98"/>
    </row>
    <row r="8448" spans="8:8" x14ac:dyDescent="0.25">
      <c r="H8448" s="98"/>
    </row>
    <row r="8449" spans="8:8" x14ac:dyDescent="0.25">
      <c r="H8449" s="98"/>
    </row>
    <row r="8450" spans="8:8" x14ac:dyDescent="0.25">
      <c r="H8450" s="98"/>
    </row>
    <row r="8451" spans="8:8" x14ac:dyDescent="0.25">
      <c r="H8451" s="98"/>
    </row>
    <row r="8452" spans="8:8" x14ac:dyDescent="0.25">
      <c r="H8452" s="98"/>
    </row>
    <row r="8453" spans="8:8" x14ac:dyDescent="0.25">
      <c r="H8453" s="98"/>
    </row>
    <row r="8454" spans="8:8" x14ac:dyDescent="0.25">
      <c r="H8454" s="98"/>
    </row>
    <row r="8455" spans="8:8" x14ac:dyDescent="0.25">
      <c r="H8455" s="98"/>
    </row>
    <row r="8456" spans="8:8" x14ac:dyDescent="0.25">
      <c r="H8456" s="98"/>
    </row>
    <row r="8457" spans="8:8" x14ac:dyDescent="0.25">
      <c r="H8457" s="98"/>
    </row>
    <row r="8458" spans="8:8" x14ac:dyDescent="0.25">
      <c r="H8458" s="98"/>
    </row>
    <row r="8459" spans="8:8" x14ac:dyDescent="0.25">
      <c r="H8459" s="98"/>
    </row>
    <row r="8460" spans="8:8" x14ac:dyDescent="0.25">
      <c r="H8460" s="98"/>
    </row>
    <row r="8461" spans="8:8" x14ac:dyDescent="0.25">
      <c r="H8461" s="98"/>
    </row>
    <row r="8462" spans="8:8" x14ac:dyDescent="0.25">
      <c r="H8462" s="98"/>
    </row>
    <row r="8463" spans="8:8" x14ac:dyDescent="0.25">
      <c r="H8463" s="98"/>
    </row>
    <row r="8464" spans="8:8" x14ac:dyDescent="0.25">
      <c r="H8464" s="98"/>
    </row>
    <row r="8465" spans="8:8" x14ac:dyDescent="0.25">
      <c r="H8465" s="98"/>
    </row>
    <row r="8466" spans="8:8" x14ac:dyDescent="0.25">
      <c r="H8466" s="98"/>
    </row>
    <row r="8467" spans="8:8" x14ac:dyDescent="0.25">
      <c r="H8467" s="98"/>
    </row>
    <row r="8468" spans="8:8" x14ac:dyDescent="0.25">
      <c r="H8468" s="98"/>
    </row>
    <row r="8469" spans="8:8" x14ac:dyDescent="0.25">
      <c r="H8469" s="98"/>
    </row>
    <row r="8470" spans="8:8" x14ac:dyDescent="0.25">
      <c r="H8470" s="98"/>
    </row>
    <row r="8471" spans="8:8" x14ac:dyDescent="0.25">
      <c r="H8471" s="98"/>
    </row>
    <row r="8472" spans="8:8" x14ac:dyDescent="0.25">
      <c r="H8472" s="98"/>
    </row>
    <row r="8473" spans="8:8" x14ac:dyDescent="0.25">
      <c r="H8473" s="98"/>
    </row>
    <row r="8474" spans="8:8" x14ac:dyDescent="0.25">
      <c r="H8474" s="98"/>
    </row>
    <row r="8475" spans="8:8" x14ac:dyDescent="0.25">
      <c r="H8475" s="98"/>
    </row>
    <row r="8476" spans="8:8" x14ac:dyDescent="0.25">
      <c r="H8476" s="98"/>
    </row>
    <row r="8477" spans="8:8" x14ac:dyDescent="0.25">
      <c r="H8477" s="98"/>
    </row>
    <row r="8478" spans="8:8" x14ac:dyDescent="0.25">
      <c r="H8478" s="98"/>
    </row>
    <row r="8479" spans="8:8" x14ac:dyDescent="0.25">
      <c r="H8479" s="98"/>
    </row>
    <row r="8480" spans="8:8" x14ac:dyDescent="0.25">
      <c r="H8480" s="98"/>
    </row>
    <row r="8481" spans="8:8" x14ac:dyDescent="0.25">
      <c r="H8481" s="98"/>
    </row>
    <row r="8482" spans="8:8" x14ac:dyDescent="0.25">
      <c r="H8482" s="98"/>
    </row>
    <row r="8483" spans="8:8" x14ac:dyDescent="0.25">
      <c r="H8483" s="98"/>
    </row>
    <row r="8484" spans="8:8" x14ac:dyDescent="0.25">
      <c r="H8484" s="98"/>
    </row>
    <row r="8485" spans="8:8" x14ac:dyDescent="0.25">
      <c r="H8485" s="98"/>
    </row>
    <row r="8486" spans="8:8" x14ac:dyDescent="0.25">
      <c r="H8486" s="98"/>
    </row>
    <row r="8487" spans="8:8" x14ac:dyDescent="0.25">
      <c r="H8487" s="98"/>
    </row>
    <row r="8488" spans="8:8" x14ac:dyDescent="0.25">
      <c r="H8488" s="98"/>
    </row>
    <row r="8489" spans="8:8" x14ac:dyDescent="0.25">
      <c r="H8489" s="98"/>
    </row>
    <row r="8490" spans="8:8" x14ac:dyDescent="0.25">
      <c r="H8490" s="98"/>
    </row>
    <row r="8491" spans="8:8" x14ac:dyDescent="0.25">
      <c r="H8491" s="98"/>
    </row>
    <row r="8492" spans="8:8" x14ac:dyDescent="0.25">
      <c r="H8492" s="98"/>
    </row>
    <row r="8493" spans="8:8" x14ac:dyDescent="0.25">
      <c r="H8493" s="98"/>
    </row>
    <row r="8494" spans="8:8" x14ac:dyDescent="0.25">
      <c r="H8494" s="98"/>
    </row>
    <row r="8495" spans="8:8" x14ac:dyDescent="0.25">
      <c r="H8495" s="98"/>
    </row>
    <row r="8496" spans="8:8" x14ac:dyDescent="0.25">
      <c r="H8496" s="98"/>
    </row>
    <row r="8497" spans="8:8" x14ac:dyDescent="0.25">
      <c r="H8497" s="98"/>
    </row>
    <row r="8498" spans="8:8" x14ac:dyDescent="0.25">
      <c r="H8498" s="98"/>
    </row>
    <row r="8499" spans="8:8" x14ac:dyDescent="0.25">
      <c r="H8499" s="98"/>
    </row>
    <row r="8500" spans="8:8" x14ac:dyDescent="0.25">
      <c r="H8500" s="98"/>
    </row>
    <row r="8501" spans="8:8" x14ac:dyDescent="0.25">
      <c r="H8501" s="98"/>
    </row>
    <row r="8502" spans="8:8" x14ac:dyDescent="0.25">
      <c r="H8502" s="98"/>
    </row>
    <row r="8503" spans="8:8" x14ac:dyDescent="0.25">
      <c r="H8503" s="98"/>
    </row>
    <row r="8504" spans="8:8" x14ac:dyDescent="0.25">
      <c r="H8504" s="98"/>
    </row>
    <row r="8505" spans="8:8" x14ac:dyDescent="0.25">
      <c r="H8505" s="98"/>
    </row>
    <row r="8506" spans="8:8" x14ac:dyDescent="0.25">
      <c r="H8506" s="98"/>
    </row>
    <row r="8507" spans="8:8" x14ac:dyDescent="0.25">
      <c r="H8507" s="98"/>
    </row>
    <row r="8508" spans="8:8" x14ac:dyDescent="0.25">
      <c r="H8508" s="98"/>
    </row>
    <row r="8509" spans="8:8" x14ac:dyDescent="0.25">
      <c r="H8509" s="98"/>
    </row>
    <row r="8510" spans="8:8" x14ac:dyDescent="0.25">
      <c r="H8510" s="98"/>
    </row>
    <row r="8511" spans="8:8" x14ac:dyDescent="0.25">
      <c r="H8511" s="98"/>
    </row>
    <row r="8512" spans="8:8" x14ac:dyDescent="0.25">
      <c r="H8512" s="98"/>
    </row>
    <row r="8513" spans="8:8" x14ac:dyDescent="0.25">
      <c r="H8513" s="98"/>
    </row>
    <row r="8514" spans="8:8" x14ac:dyDescent="0.25">
      <c r="H8514" s="98"/>
    </row>
    <row r="8515" spans="8:8" x14ac:dyDescent="0.25">
      <c r="H8515" s="98"/>
    </row>
    <row r="8516" spans="8:8" x14ac:dyDescent="0.25">
      <c r="H8516" s="98"/>
    </row>
    <row r="8517" spans="8:8" x14ac:dyDescent="0.25">
      <c r="H8517" s="98"/>
    </row>
    <row r="8518" spans="8:8" x14ac:dyDescent="0.25">
      <c r="H8518" s="98"/>
    </row>
    <row r="8519" spans="8:8" x14ac:dyDescent="0.25">
      <c r="H8519" s="98"/>
    </row>
    <row r="8520" spans="8:8" x14ac:dyDescent="0.25">
      <c r="H8520" s="98"/>
    </row>
    <row r="8521" spans="8:8" x14ac:dyDescent="0.25">
      <c r="H8521" s="98"/>
    </row>
    <row r="8522" spans="8:8" x14ac:dyDescent="0.25">
      <c r="H8522" s="98"/>
    </row>
    <row r="8523" spans="8:8" x14ac:dyDescent="0.25">
      <c r="H8523" s="98"/>
    </row>
    <row r="8524" spans="8:8" x14ac:dyDescent="0.25">
      <c r="H8524" s="98"/>
    </row>
    <row r="8525" spans="8:8" x14ac:dyDescent="0.25">
      <c r="H8525" s="98"/>
    </row>
    <row r="8526" spans="8:8" x14ac:dyDescent="0.25">
      <c r="H8526" s="98"/>
    </row>
    <row r="8527" spans="8:8" x14ac:dyDescent="0.25">
      <c r="H8527" s="98"/>
    </row>
    <row r="8528" spans="8:8" x14ac:dyDescent="0.25">
      <c r="H8528" s="98"/>
    </row>
    <row r="8529" spans="8:8" x14ac:dyDescent="0.25">
      <c r="H8529" s="98"/>
    </row>
    <row r="8530" spans="8:8" x14ac:dyDescent="0.25">
      <c r="H8530" s="98"/>
    </row>
    <row r="8531" spans="8:8" x14ac:dyDescent="0.25">
      <c r="H8531" s="98"/>
    </row>
    <row r="8532" spans="8:8" x14ac:dyDescent="0.25">
      <c r="H8532" s="98"/>
    </row>
    <row r="8533" spans="8:8" x14ac:dyDescent="0.25">
      <c r="H8533" s="98"/>
    </row>
    <row r="8534" spans="8:8" x14ac:dyDescent="0.25">
      <c r="H8534" s="98"/>
    </row>
    <row r="8535" spans="8:8" x14ac:dyDescent="0.25">
      <c r="H8535" s="98"/>
    </row>
    <row r="8536" spans="8:8" x14ac:dyDescent="0.25">
      <c r="H8536" s="98"/>
    </row>
    <row r="8537" spans="8:8" x14ac:dyDescent="0.25">
      <c r="H8537" s="98"/>
    </row>
    <row r="8538" spans="8:8" x14ac:dyDescent="0.25">
      <c r="H8538" s="98"/>
    </row>
    <row r="8539" spans="8:8" x14ac:dyDescent="0.25">
      <c r="H8539" s="98"/>
    </row>
    <row r="8540" spans="8:8" x14ac:dyDescent="0.25">
      <c r="H8540" s="98"/>
    </row>
    <row r="8541" spans="8:8" x14ac:dyDescent="0.25">
      <c r="H8541" s="98"/>
    </row>
    <row r="8542" spans="8:8" x14ac:dyDescent="0.25">
      <c r="H8542" s="98"/>
    </row>
    <row r="8543" spans="8:8" x14ac:dyDescent="0.25">
      <c r="H8543" s="98"/>
    </row>
    <row r="8544" spans="8:8" x14ac:dyDescent="0.25">
      <c r="H8544" s="98"/>
    </row>
    <row r="8545" spans="8:8" x14ac:dyDescent="0.25">
      <c r="H8545" s="98"/>
    </row>
    <row r="8546" spans="8:8" x14ac:dyDescent="0.25">
      <c r="H8546" s="98"/>
    </row>
    <row r="8547" spans="8:8" x14ac:dyDescent="0.25">
      <c r="H8547" s="98"/>
    </row>
    <row r="8548" spans="8:8" x14ac:dyDescent="0.25">
      <c r="H8548" s="98"/>
    </row>
    <row r="8549" spans="8:8" x14ac:dyDescent="0.25">
      <c r="H8549" s="98"/>
    </row>
    <row r="8550" spans="8:8" x14ac:dyDescent="0.25">
      <c r="H8550" s="98"/>
    </row>
    <row r="8551" spans="8:8" x14ac:dyDescent="0.25">
      <c r="H8551" s="98"/>
    </row>
    <row r="8552" spans="8:8" x14ac:dyDescent="0.25">
      <c r="H8552" s="98"/>
    </row>
    <row r="8553" spans="8:8" x14ac:dyDescent="0.25">
      <c r="H8553" s="98"/>
    </row>
    <row r="8554" spans="8:8" x14ac:dyDescent="0.25">
      <c r="H8554" s="98"/>
    </row>
    <row r="8555" spans="8:8" x14ac:dyDescent="0.25">
      <c r="H8555" s="98"/>
    </row>
    <row r="8556" spans="8:8" x14ac:dyDescent="0.25">
      <c r="H8556" s="98"/>
    </row>
    <row r="8557" spans="8:8" x14ac:dyDescent="0.25">
      <c r="H8557" s="98"/>
    </row>
    <row r="8558" spans="8:8" x14ac:dyDescent="0.25">
      <c r="H8558" s="98"/>
    </row>
    <row r="8559" spans="8:8" x14ac:dyDescent="0.25">
      <c r="H8559" s="98"/>
    </row>
    <row r="8560" spans="8:8" x14ac:dyDescent="0.25">
      <c r="H8560" s="98"/>
    </row>
    <row r="8561" spans="8:8" x14ac:dyDescent="0.25">
      <c r="H8561" s="98"/>
    </row>
    <row r="8562" spans="8:8" x14ac:dyDescent="0.25">
      <c r="H8562" s="98"/>
    </row>
    <row r="8563" spans="8:8" x14ac:dyDescent="0.25">
      <c r="H8563" s="98"/>
    </row>
    <row r="8564" spans="8:8" x14ac:dyDescent="0.25">
      <c r="H8564" s="98"/>
    </row>
    <row r="8565" spans="8:8" x14ac:dyDescent="0.25">
      <c r="H8565" s="98"/>
    </row>
    <row r="8566" spans="8:8" x14ac:dyDescent="0.25">
      <c r="H8566" s="98"/>
    </row>
    <row r="8567" spans="8:8" x14ac:dyDescent="0.25">
      <c r="H8567" s="98"/>
    </row>
    <row r="8568" spans="8:8" x14ac:dyDescent="0.25">
      <c r="H8568" s="98"/>
    </row>
    <row r="8569" spans="8:8" x14ac:dyDescent="0.25">
      <c r="H8569" s="98"/>
    </row>
    <row r="8570" spans="8:8" x14ac:dyDescent="0.25">
      <c r="H8570" s="98"/>
    </row>
    <row r="8571" spans="8:8" x14ac:dyDescent="0.25">
      <c r="H8571" s="98"/>
    </row>
    <row r="8572" spans="8:8" x14ac:dyDescent="0.25">
      <c r="H8572" s="98"/>
    </row>
    <row r="8573" spans="8:8" x14ac:dyDescent="0.25">
      <c r="H8573" s="98"/>
    </row>
    <row r="8574" spans="8:8" x14ac:dyDescent="0.25">
      <c r="H8574" s="98"/>
    </row>
    <row r="8575" spans="8:8" x14ac:dyDescent="0.25">
      <c r="H8575" s="98"/>
    </row>
    <row r="8576" spans="8:8" x14ac:dyDescent="0.25">
      <c r="H8576" s="98"/>
    </row>
    <row r="8577" spans="8:8" x14ac:dyDescent="0.25">
      <c r="H8577" s="98"/>
    </row>
    <row r="8578" spans="8:8" x14ac:dyDescent="0.25">
      <c r="H8578" s="98"/>
    </row>
    <row r="8579" spans="8:8" x14ac:dyDescent="0.25">
      <c r="H8579" s="98"/>
    </row>
    <row r="8580" spans="8:8" x14ac:dyDescent="0.25">
      <c r="H8580" s="98"/>
    </row>
    <row r="8581" spans="8:8" x14ac:dyDescent="0.25">
      <c r="H8581" s="98"/>
    </row>
    <row r="8582" spans="8:8" x14ac:dyDescent="0.25">
      <c r="H8582" s="98"/>
    </row>
    <row r="8583" spans="8:8" x14ac:dyDescent="0.25">
      <c r="H8583" s="98"/>
    </row>
    <row r="8584" spans="8:8" x14ac:dyDescent="0.25">
      <c r="H8584" s="98"/>
    </row>
    <row r="8585" spans="8:8" x14ac:dyDescent="0.25">
      <c r="H8585" s="98"/>
    </row>
    <row r="8586" spans="8:8" x14ac:dyDescent="0.25">
      <c r="H8586" s="98"/>
    </row>
    <row r="8587" spans="8:8" x14ac:dyDescent="0.25">
      <c r="H8587" s="98"/>
    </row>
    <row r="8588" spans="8:8" x14ac:dyDescent="0.25">
      <c r="H8588" s="98"/>
    </row>
    <row r="8589" spans="8:8" x14ac:dyDescent="0.25">
      <c r="H8589" s="98"/>
    </row>
    <row r="8590" spans="8:8" x14ac:dyDescent="0.25">
      <c r="H8590" s="98"/>
    </row>
    <row r="8591" spans="8:8" x14ac:dyDescent="0.25">
      <c r="H8591" s="98"/>
    </row>
    <row r="8592" spans="8:8" x14ac:dyDescent="0.25">
      <c r="H8592" s="98"/>
    </row>
    <row r="8593" spans="8:8" x14ac:dyDescent="0.25">
      <c r="H8593" s="98"/>
    </row>
    <row r="8594" spans="8:8" x14ac:dyDescent="0.25">
      <c r="H8594" s="98"/>
    </row>
    <row r="8595" spans="8:8" x14ac:dyDescent="0.25">
      <c r="H8595" s="98"/>
    </row>
    <row r="8596" spans="8:8" x14ac:dyDescent="0.25">
      <c r="H8596" s="98"/>
    </row>
    <row r="8597" spans="8:8" x14ac:dyDescent="0.25">
      <c r="H8597" s="98"/>
    </row>
    <row r="8598" spans="8:8" x14ac:dyDescent="0.25">
      <c r="H8598" s="98"/>
    </row>
    <row r="8599" spans="8:8" x14ac:dyDescent="0.25">
      <c r="H8599" s="98"/>
    </row>
    <row r="8600" spans="8:8" x14ac:dyDescent="0.25">
      <c r="H8600" s="98"/>
    </row>
    <row r="8601" spans="8:8" x14ac:dyDescent="0.25">
      <c r="H8601" s="98"/>
    </row>
    <row r="8602" spans="8:8" x14ac:dyDescent="0.25">
      <c r="H8602" s="98"/>
    </row>
    <row r="8603" spans="8:8" x14ac:dyDescent="0.25">
      <c r="H8603" s="98"/>
    </row>
    <row r="8604" spans="8:8" x14ac:dyDescent="0.25">
      <c r="H8604" s="98"/>
    </row>
    <row r="8605" spans="8:8" x14ac:dyDescent="0.25">
      <c r="H8605" s="98"/>
    </row>
    <row r="8606" spans="8:8" x14ac:dyDescent="0.25">
      <c r="H8606" s="98"/>
    </row>
    <row r="8607" spans="8:8" x14ac:dyDescent="0.25">
      <c r="H8607" s="98"/>
    </row>
    <row r="8608" spans="8:8" x14ac:dyDescent="0.25">
      <c r="H8608" s="98"/>
    </row>
    <row r="8609" spans="8:8" x14ac:dyDescent="0.25">
      <c r="H8609" s="98"/>
    </row>
    <row r="8610" spans="8:8" x14ac:dyDescent="0.25">
      <c r="H8610" s="98"/>
    </row>
    <row r="8611" spans="8:8" x14ac:dyDescent="0.25">
      <c r="H8611" s="98"/>
    </row>
    <row r="8612" spans="8:8" x14ac:dyDescent="0.25">
      <c r="H8612" s="98"/>
    </row>
    <row r="8613" spans="8:8" x14ac:dyDescent="0.25">
      <c r="H8613" s="98"/>
    </row>
    <row r="8614" spans="8:8" x14ac:dyDescent="0.25">
      <c r="H8614" s="98"/>
    </row>
    <row r="8615" spans="8:8" x14ac:dyDescent="0.25">
      <c r="H8615" s="98"/>
    </row>
    <row r="8616" spans="8:8" x14ac:dyDescent="0.25">
      <c r="H8616" s="98"/>
    </row>
    <row r="8617" spans="8:8" x14ac:dyDescent="0.25">
      <c r="H8617" s="98"/>
    </row>
    <row r="8618" spans="8:8" x14ac:dyDescent="0.25">
      <c r="H8618" s="98"/>
    </row>
    <row r="8619" spans="8:8" x14ac:dyDescent="0.25">
      <c r="H8619" s="98"/>
    </row>
    <row r="8620" spans="8:8" x14ac:dyDescent="0.25">
      <c r="H8620" s="98"/>
    </row>
    <row r="8621" spans="8:8" x14ac:dyDescent="0.25">
      <c r="H8621" s="98"/>
    </row>
    <row r="8622" spans="8:8" x14ac:dyDescent="0.25">
      <c r="H8622" s="98"/>
    </row>
    <row r="8623" spans="8:8" x14ac:dyDescent="0.25">
      <c r="H8623" s="98"/>
    </row>
    <row r="8624" spans="8:8" x14ac:dyDescent="0.25">
      <c r="H8624" s="98"/>
    </row>
    <row r="8625" spans="8:8" x14ac:dyDescent="0.25">
      <c r="H8625" s="98"/>
    </row>
    <row r="8626" spans="8:8" x14ac:dyDescent="0.25">
      <c r="H8626" s="98"/>
    </row>
    <row r="8627" spans="8:8" x14ac:dyDescent="0.25">
      <c r="H8627" s="98"/>
    </row>
    <row r="8628" spans="8:8" x14ac:dyDescent="0.25">
      <c r="H8628" s="98"/>
    </row>
    <row r="8629" spans="8:8" x14ac:dyDescent="0.25">
      <c r="H8629" s="98"/>
    </row>
    <row r="8630" spans="8:8" x14ac:dyDescent="0.25">
      <c r="H8630" s="98"/>
    </row>
    <row r="8631" spans="8:8" x14ac:dyDescent="0.25">
      <c r="H8631" s="98"/>
    </row>
    <row r="8632" spans="8:8" x14ac:dyDescent="0.25">
      <c r="H8632" s="98"/>
    </row>
    <row r="8633" spans="8:8" x14ac:dyDescent="0.25">
      <c r="H8633" s="98"/>
    </row>
    <row r="8634" spans="8:8" x14ac:dyDescent="0.25">
      <c r="H8634" s="98"/>
    </row>
    <row r="8635" spans="8:8" x14ac:dyDescent="0.25">
      <c r="H8635" s="98"/>
    </row>
    <row r="8636" spans="8:8" x14ac:dyDescent="0.25">
      <c r="H8636" s="98"/>
    </row>
    <row r="8637" spans="8:8" x14ac:dyDescent="0.25">
      <c r="H8637" s="98"/>
    </row>
    <row r="8638" spans="8:8" x14ac:dyDescent="0.25">
      <c r="H8638" s="98"/>
    </row>
    <row r="8639" spans="8:8" x14ac:dyDescent="0.25">
      <c r="H8639" s="98"/>
    </row>
    <row r="8640" spans="8:8" x14ac:dyDescent="0.25">
      <c r="H8640" s="98"/>
    </row>
    <row r="8641" spans="8:8" x14ac:dyDescent="0.25">
      <c r="H8641" s="98"/>
    </row>
    <row r="8642" spans="8:8" x14ac:dyDescent="0.25">
      <c r="H8642" s="98"/>
    </row>
    <row r="8643" spans="8:8" x14ac:dyDescent="0.25">
      <c r="H8643" s="98"/>
    </row>
    <row r="8644" spans="8:8" x14ac:dyDescent="0.25">
      <c r="H8644" s="98"/>
    </row>
    <row r="8645" spans="8:8" x14ac:dyDescent="0.25">
      <c r="H8645" s="98"/>
    </row>
    <row r="8646" spans="8:8" x14ac:dyDescent="0.25">
      <c r="H8646" s="98"/>
    </row>
    <row r="8647" spans="8:8" x14ac:dyDescent="0.25">
      <c r="H8647" s="98"/>
    </row>
    <row r="8648" spans="8:8" x14ac:dyDescent="0.25">
      <c r="H8648" s="98"/>
    </row>
    <row r="8649" spans="8:8" x14ac:dyDescent="0.25">
      <c r="H8649" s="98"/>
    </row>
    <row r="8650" spans="8:8" x14ac:dyDescent="0.25">
      <c r="H8650" s="98"/>
    </row>
    <row r="8651" spans="8:8" x14ac:dyDescent="0.25">
      <c r="H8651" s="98"/>
    </row>
    <row r="8652" spans="8:8" x14ac:dyDescent="0.25">
      <c r="H8652" s="98"/>
    </row>
    <row r="8653" spans="8:8" x14ac:dyDescent="0.25">
      <c r="H8653" s="98"/>
    </row>
    <row r="8654" spans="8:8" x14ac:dyDescent="0.25">
      <c r="H8654" s="98"/>
    </row>
    <row r="8655" spans="8:8" x14ac:dyDescent="0.25">
      <c r="H8655" s="98"/>
    </row>
    <row r="8656" spans="8:8" x14ac:dyDescent="0.25">
      <c r="H8656" s="98"/>
    </row>
    <row r="8657" spans="8:8" x14ac:dyDescent="0.25">
      <c r="H8657" s="98"/>
    </row>
    <row r="8658" spans="8:8" x14ac:dyDescent="0.25">
      <c r="H8658" s="98"/>
    </row>
    <row r="8659" spans="8:8" x14ac:dyDescent="0.25">
      <c r="H8659" s="98"/>
    </row>
    <row r="8660" spans="8:8" x14ac:dyDescent="0.25">
      <c r="H8660" s="98"/>
    </row>
    <row r="8661" spans="8:8" x14ac:dyDescent="0.25">
      <c r="H8661" s="98"/>
    </row>
    <row r="8662" spans="8:8" x14ac:dyDescent="0.25">
      <c r="H8662" s="98"/>
    </row>
    <row r="8663" spans="8:8" x14ac:dyDescent="0.25">
      <c r="H8663" s="98"/>
    </row>
    <row r="8664" spans="8:8" x14ac:dyDescent="0.25">
      <c r="H8664" s="98"/>
    </row>
    <row r="8665" spans="8:8" x14ac:dyDescent="0.25">
      <c r="H8665" s="98"/>
    </row>
    <row r="8666" spans="8:8" x14ac:dyDescent="0.25">
      <c r="H8666" s="98"/>
    </row>
    <row r="8667" spans="8:8" x14ac:dyDescent="0.25">
      <c r="H8667" s="98"/>
    </row>
    <row r="8668" spans="8:8" x14ac:dyDescent="0.25">
      <c r="H8668" s="98"/>
    </row>
    <row r="8669" spans="8:8" x14ac:dyDescent="0.25">
      <c r="H8669" s="98"/>
    </row>
    <row r="8670" spans="8:8" x14ac:dyDescent="0.25">
      <c r="H8670" s="98"/>
    </row>
    <row r="8671" spans="8:8" x14ac:dyDescent="0.25">
      <c r="H8671" s="98"/>
    </row>
    <row r="8672" spans="8:8" x14ac:dyDescent="0.25">
      <c r="H8672" s="98"/>
    </row>
    <row r="8673" spans="8:8" x14ac:dyDescent="0.25">
      <c r="H8673" s="98"/>
    </row>
    <row r="8674" spans="8:8" x14ac:dyDescent="0.25">
      <c r="H8674" s="98"/>
    </row>
    <row r="8675" spans="8:8" x14ac:dyDescent="0.25">
      <c r="H8675" s="98"/>
    </row>
    <row r="8676" spans="8:8" x14ac:dyDescent="0.25">
      <c r="H8676" s="98"/>
    </row>
    <row r="8677" spans="8:8" x14ac:dyDescent="0.25">
      <c r="H8677" s="98"/>
    </row>
    <row r="8678" spans="8:8" x14ac:dyDescent="0.25">
      <c r="H8678" s="98"/>
    </row>
    <row r="8679" spans="8:8" x14ac:dyDescent="0.25">
      <c r="H8679" s="98"/>
    </row>
    <row r="8680" spans="8:8" x14ac:dyDescent="0.25">
      <c r="H8680" s="98"/>
    </row>
    <row r="8681" spans="8:8" x14ac:dyDescent="0.25">
      <c r="H8681" s="98"/>
    </row>
    <row r="8682" spans="8:8" x14ac:dyDescent="0.25">
      <c r="H8682" s="98"/>
    </row>
    <row r="8683" spans="8:8" x14ac:dyDescent="0.25">
      <c r="H8683" s="98"/>
    </row>
    <row r="8684" spans="8:8" x14ac:dyDescent="0.25">
      <c r="H8684" s="98"/>
    </row>
    <row r="8685" spans="8:8" x14ac:dyDescent="0.25">
      <c r="H8685" s="98"/>
    </row>
    <row r="8686" spans="8:8" x14ac:dyDescent="0.25">
      <c r="H8686" s="98"/>
    </row>
    <row r="8687" spans="8:8" x14ac:dyDescent="0.25">
      <c r="H8687" s="98"/>
    </row>
    <row r="8688" spans="8:8" x14ac:dyDescent="0.25">
      <c r="H8688" s="98"/>
    </row>
    <row r="8689" spans="8:8" x14ac:dyDescent="0.25">
      <c r="H8689" s="98"/>
    </row>
    <row r="8690" spans="8:8" x14ac:dyDescent="0.25">
      <c r="H8690" s="98"/>
    </row>
    <row r="8691" spans="8:8" x14ac:dyDescent="0.25">
      <c r="H8691" s="98"/>
    </row>
    <row r="8692" spans="8:8" x14ac:dyDescent="0.25">
      <c r="H8692" s="98"/>
    </row>
    <row r="8693" spans="8:8" x14ac:dyDescent="0.25">
      <c r="H8693" s="98"/>
    </row>
    <row r="8694" spans="8:8" x14ac:dyDescent="0.25">
      <c r="H8694" s="98"/>
    </row>
    <row r="8695" spans="8:8" x14ac:dyDescent="0.25">
      <c r="H8695" s="98"/>
    </row>
    <row r="8696" spans="8:8" x14ac:dyDescent="0.25">
      <c r="H8696" s="98"/>
    </row>
    <row r="8697" spans="8:8" x14ac:dyDescent="0.25">
      <c r="H8697" s="98"/>
    </row>
    <row r="8698" spans="8:8" x14ac:dyDescent="0.25">
      <c r="H8698" s="98"/>
    </row>
    <row r="8699" spans="8:8" x14ac:dyDescent="0.25">
      <c r="H8699" s="98"/>
    </row>
    <row r="8700" spans="8:8" x14ac:dyDescent="0.25">
      <c r="H8700" s="98"/>
    </row>
    <row r="8701" spans="8:8" x14ac:dyDescent="0.25">
      <c r="H8701" s="98"/>
    </row>
    <row r="8702" spans="8:8" x14ac:dyDescent="0.25">
      <c r="H8702" s="98"/>
    </row>
    <row r="8703" spans="8:8" x14ac:dyDescent="0.25">
      <c r="H8703" s="98"/>
    </row>
    <row r="8704" spans="8:8" x14ac:dyDescent="0.25">
      <c r="H8704" s="98"/>
    </row>
    <row r="8705" spans="8:8" x14ac:dyDescent="0.25">
      <c r="H8705" s="98"/>
    </row>
    <row r="8706" spans="8:8" x14ac:dyDescent="0.25">
      <c r="H8706" s="98"/>
    </row>
    <row r="8707" spans="8:8" x14ac:dyDescent="0.25">
      <c r="H8707" s="98"/>
    </row>
    <row r="8708" spans="8:8" x14ac:dyDescent="0.25">
      <c r="H8708" s="98"/>
    </row>
    <row r="8709" spans="8:8" x14ac:dyDescent="0.25">
      <c r="H8709" s="98"/>
    </row>
    <row r="8710" spans="8:8" x14ac:dyDescent="0.25">
      <c r="H8710" s="98"/>
    </row>
    <row r="8711" spans="8:8" x14ac:dyDescent="0.25">
      <c r="H8711" s="98"/>
    </row>
    <row r="8712" spans="8:8" x14ac:dyDescent="0.25">
      <c r="H8712" s="98"/>
    </row>
    <row r="8713" spans="8:8" x14ac:dyDescent="0.25">
      <c r="H8713" s="98"/>
    </row>
    <row r="8714" spans="8:8" x14ac:dyDescent="0.25">
      <c r="H8714" s="98"/>
    </row>
    <row r="8715" spans="8:8" x14ac:dyDescent="0.25">
      <c r="H8715" s="98"/>
    </row>
    <row r="8716" spans="8:8" x14ac:dyDescent="0.25">
      <c r="H8716" s="98"/>
    </row>
    <row r="8717" spans="8:8" x14ac:dyDescent="0.25">
      <c r="H8717" s="98"/>
    </row>
    <row r="8718" spans="8:8" x14ac:dyDescent="0.25">
      <c r="H8718" s="98"/>
    </row>
    <row r="8719" spans="8:8" x14ac:dyDescent="0.25">
      <c r="H8719" s="98"/>
    </row>
    <row r="8720" spans="8:8" x14ac:dyDescent="0.25">
      <c r="H8720" s="98"/>
    </row>
    <row r="8721" spans="8:8" x14ac:dyDescent="0.25">
      <c r="H8721" s="98"/>
    </row>
    <row r="8722" spans="8:8" x14ac:dyDescent="0.25">
      <c r="H8722" s="98"/>
    </row>
    <row r="8723" spans="8:8" x14ac:dyDescent="0.25">
      <c r="H8723" s="98"/>
    </row>
    <row r="8724" spans="8:8" x14ac:dyDescent="0.25">
      <c r="H8724" s="98"/>
    </row>
    <row r="8725" spans="8:8" x14ac:dyDescent="0.25">
      <c r="H8725" s="98"/>
    </row>
    <row r="8726" spans="8:8" x14ac:dyDescent="0.25">
      <c r="H8726" s="98"/>
    </row>
    <row r="8727" spans="8:8" x14ac:dyDescent="0.25">
      <c r="H8727" s="98"/>
    </row>
    <row r="8728" spans="8:8" x14ac:dyDescent="0.25">
      <c r="H8728" s="98"/>
    </row>
    <row r="8729" spans="8:8" x14ac:dyDescent="0.25">
      <c r="H8729" s="98"/>
    </row>
    <row r="8730" spans="8:8" x14ac:dyDescent="0.25">
      <c r="H8730" s="98"/>
    </row>
    <row r="8731" spans="8:8" x14ac:dyDescent="0.25">
      <c r="H8731" s="98"/>
    </row>
    <row r="8732" spans="8:8" x14ac:dyDescent="0.25">
      <c r="H8732" s="98"/>
    </row>
    <row r="8733" spans="8:8" x14ac:dyDescent="0.25">
      <c r="H8733" s="98"/>
    </row>
    <row r="8734" spans="8:8" x14ac:dyDescent="0.25">
      <c r="H8734" s="98"/>
    </row>
    <row r="8735" spans="8:8" x14ac:dyDescent="0.25">
      <c r="H8735" s="98"/>
    </row>
    <row r="8736" spans="8:8" x14ac:dyDescent="0.25">
      <c r="H8736" s="98"/>
    </row>
    <row r="8737" spans="8:8" x14ac:dyDescent="0.25">
      <c r="H8737" s="98"/>
    </row>
    <row r="8738" spans="8:8" x14ac:dyDescent="0.25">
      <c r="H8738" s="98"/>
    </row>
    <row r="8739" spans="8:8" x14ac:dyDescent="0.25">
      <c r="H8739" s="98"/>
    </row>
    <row r="8740" spans="8:8" x14ac:dyDescent="0.25">
      <c r="H8740" s="98"/>
    </row>
    <row r="8741" spans="8:8" x14ac:dyDescent="0.25">
      <c r="H8741" s="98"/>
    </row>
    <row r="8742" spans="8:8" x14ac:dyDescent="0.25">
      <c r="H8742" s="98"/>
    </row>
    <row r="8743" spans="8:8" x14ac:dyDescent="0.25">
      <c r="H8743" s="98"/>
    </row>
    <row r="8744" spans="8:8" x14ac:dyDescent="0.25">
      <c r="H8744" s="98"/>
    </row>
    <row r="8745" spans="8:8" x14ac:dyDescent="0.25">
      <c r="H8745" s="98"/>
    </row>
    <row r="8746" spans="8:8" x14ac:dyDescent="0.25">
      <c r="H8746" s="98"/>
    </row>
    <row r="8747" spans="8:8" x14ac:dyDescent="0.25">
      <c r="H8747" s="98"/>
    </row>
    <row r="8748" spans="8:8" x14ac:dyDescent="0.25">
      <c r="H8748" s="98"/>
    </row>
    <row r="8749" spans="8:8" x14ac:dyDescent="0.25">
      <c r="H8749" s="98"/>
    </row>
    <row r="8750" spans="8:8" x14ac:dyDescent="0.25">
      <c r="H8750" s="98"/>
    </row>
    <row r="8751" spans="8:8" x14ac:dyDescent="0.25">
      <c r="H8751" s="98"/>
    </row>
    <row r="8752" spans="8:8" x14ac:dyDescent="0.25">
      <c r="H8752" s="98"/>
    </row>
    <row r="8753" spans="8:8" x14ac:dyDescent="0.25">
      <c r="H8753" s="98"/>
    </row>
    <row r="8754" spans="8:8" x14ac:dyDescent="0.25">
      <c r="H8754" s="98"/>
    </row>
    <row r="8755" spans="8:8" x14ac:dyDescent="0.25">
      <c r="H8755" s="98"/>
    </row>
    <row r="8756" spans="8:8" x14ac:dyDescent="0.25">
      <c r="H8756" s="98"/>
    </row>
    <row r="8757" spans="8:8" x14ac:dyDescent="0.25">
      <c r="H8757" s="98"/>
    </row>
    <row r="8758" spans="8:8" x14ac:dyDescent="0.25">
      <c r="H8758" s="98"/>
    </row>
    <row r="8759" spans="8:8" x14ac:dyDescent="0.25">
      <c r="H8759" s="98"/>
    </row>
    <row r="8760" spans="8:8" x14ac:dyDescent="0.25">
      <c r="H8760" s="98"/>
    </row>
    <row r="8761" spans="8:8" x14ac:dyDescent="0.25">
      <c r="H8761" s="98"/>
    </row>
    <row r="8762" spans="8:8" x14ac:dyDescent="0.25">
      <c r="H8762" s="98"/>
    </row>
    <row r="8763" spans="8:8" x14ac:dyDescent="0.25">
      <c r="H8763" s="98"/>
    </row>
    <row r="8764" spans="8:8" x14ac:dyDescent="0.25">
      <c r="H8764" s="98"/>
    </row>
    <row r="8765" spans="8:8" x14ac:dyDescent="0.25">
      <c r="H8765" s="98"/>
    </row>
    <row r="8766" spans="8:8" x14ac:dyDescent="0.25">
      <c r="H8766" s="98"/>
    </row>
    <row r="8767" spans="8:8" x14ac:dyDescent="0.25">
      <c r="H8767" s="98"/>
    </row>
    <row r="8768" spans="8:8" x14ac:dyDescent="0.25">
      <c r="H8768" s="98"/>
    </row>
    <row r="8769" spans="8:8" x14ac:dyDescent="0.25">
      <c r="H8769" s="98"/>
    </row>
    <row r="8770" spans="8:8" x14ac:dyDescent="0.25">
      <c r="H8770" s="98"/>
    </row>
    <row r="8771" spans="8:8" x14ac:dyDescent="0.25">
      <c r="H8771" s="98"/>
    </row>
    <row r="8772" spans="8:8" x14ac:dyDescent="0.25">
      <c r="H8772" s="98"/>
    </row>
    <row r="8773" spans="8:8" x14ac:dyDescent="0.25">
      <c r="H8773" s="98"/>
    </row>
    <row r="8774" spans="8:8" x14ac:dyDescent="0.25">
      <c r="H8774" s="98"/>
    </row>
    <row r="8775" spans="8:8" x14ac:dyDescent="0.25">
      <c r="H8775" s="98"/>
    </row>
    <row r="8776" spans="8:8" x14ac:dyDescent="0.25">
      <c r="H8776" s="98"/>
    </row>
    <row r="8777" spans="8:8" x14ac:dyDescent="0.25">
      <c r="H8777" s="98"/>
    </row>
    <row r="8778" spans="8:8" x14ac:dyDescent="0.25">
      <c r="H8778" s="98"/>
    </row>
    <row r="8779" spans="8:8" x14ac:dyDescent="0.25">
      <c r="H8779" s="98"/>
    </row>
    <row r="8780" spans="8:8" x14ac:dyDescent="0.25">
      <c r="H8780" s="98"/>
    </row>
    <row r="8781" spans="8:8" x14ac:dyDescent="0.25">
      <c r="H8781" s="98"/>
    </row>
    <row r="8782" spans="8:8" x14ac:dyDescent="0.25">
      <c r="H8782" s="98"/>
    </row>
    <row r="8783" spans="8:8" x14ac:dyDescent="0.25">
      <c r="H8783" s="98"/>
    </row>
    <row r="8784" spans="8:8" x14ac:dyDescent="0.25">
      <c r="H8784" s="98"/>
    </row>
    <row r="8785" spans="8:8" x14ac:dyDescent="0.25">
      <c r="H8785" s="98"/>
    </row>
    <row r="8786" spans="8:8" x14ac:dyDescent="0.25">
      <c r="H8786" s="98"/>
    </row>
    <row r="8787" spans="8:8" x14ac:dyDescent="0.25">
      <c r="H8787" s="98"/>
    </row>
    <row r="8788" spans="8:8" x14ac:dyDescent="0.25">
      <c r="H8788" s="98"/>
    </row>
    <row r="8789" spans="8:8" x14ac:dyDescent="0.25">
      <c r="H8789" s="98"/>
    </row>
    <row r="8790" spans="8:8" x14ac:dyDescent="0.25">
      <c r="H8790" s="98"/>
    </row>
    <row r="8791" spans="8:8" x14ac:dyDescent="0.25">
      <c r="H8791" s="98"/>
    </row>
    <row r="8792" spans="8:8" x14ac:dyDescent="0.25">
      <c r="H8792" s="98"/>
    </row>
    <row r="8793" spans="8:8" x14ac:dyDescent="0.25">
      <c r="H8793" s="98"/>
    </row>
    <row r="8794" spans="8:8" x14ac:dyDescent="0.25">
      <c r="H8794" s="98"/>
    </row>
    <row r="8795" spans="8:8" x14ac:dyDescent="0.25">
      <c r="H8795" s="98"/>
    </row>
    <row r="8796" spans="8:8" x14ac:dyDescent="0.25">
      <c r="H8796" s="98"/>
    </row>
    <row r="8797" spans="8:8" x14ac:dyDescent="0.25">
      <c r="H8797" s="98"/>
    </row>
    <row r="8798" spans="8:8" x14ac:dyDescent="0.25">
      <c r="H8798" s="98"/>
    </row>
    <row r="8799" spans="8:8" x14ac:dyDescent="0.25">
      <c r="H8799" s="98"/>
    </row>
    <row r="8800" spans="8:8" x14ac:dyDescent="0.25">
      <c r="H8800" s="98"/>
    </row>
    <row r="8801" spans="8:8" x14ac:dyDescent="0.25">
      <c r="H8801" s="98"/>
    </row>
    <row r="8802" spans="8:8" x14ac:dyDescent="0.25">
      <c r="H8802" s="98"/>
    </row>
    <row r="8803" spans="8:8" x14ac:dyDescent="0.25">
      <c r="H8803" s="98"/>
    </row>
    <row r="8804" spans="8:8" x14ac:dyDescent="0.25">
      <c r="H8804" s="98"/>
    </row>
    <row r="8805" spans="8:8" x14ac:dyDescent="0.25">
      <c r="H8805" s="98"/>
    </row>
    <row r="8806" spans="8:8" x14ac:dyDescent="0.25">
      <c r="H8806" s="98"/>
    </row>
    <row r="8807" spans="8:8" x14ac:dyDescent="0.25">
      <c r="H8807" s="98"/>
    </row>
    <row r="8808" spans="8:8" x14ac:dyDescent="0.25">
      <c r="H8808" s="98"/>
    </row>
    <row r="8809" spans="8:8" x14ac:dyDescent="0.25">
      <c r="H8809" s="98"/>
    </row>
    <row r="8810" spans="8:8" x14ac:dyDescent="0.25">
      <c r="H8810" s="98"/>
    </row>
    <row r="8811" spans="8:8" x14ac:dyDescent="0.25">
      <c r="H8811" s="98"/>
    </row>
    <row r="8812" spans="8:8" x14ac:dyDescent="0.25">
      <c r="H8812" s="98"/>
    </row>
    <row r="8813" spans="8:8" x14ac:dyDescent="0.25">
      <c r="H8813" s="98"/>
    </row>
    <row r="8814" spans="8:8" x14ac:dyDescent="0.25">
      <c r="H8814" s="98"/>
    </row>
    <row r="8815" spans="8:8" x14ac:dyDescent="0.25">
      <c r="H8815" s="98"/>
    </row>
    <row r="8816" spans="8:8" x14ac:dyDescent="0.25">
      <c r="H8816" s="98"/>
    </row>
    <row r="8817" spans="8:8" x14ac:dyDescent="0.25">
      <c r="H8817" s="98"/>
    </row>
    <row r="8818" spans="8:8" x14ac:dyDescent="0.25">
      <c r="H8818" s="98"/>
    </row>
    <row r="8819" spans="8:8" x14ac:dyDescent="0.25">
      <c r="H8819" s="98"/>
    </row>
    <row r="8820" spans="8:8" x14ac:dyDescent="0.25">
      <c r="H8820" s="98"/>
    </row>
    <row r="8821" spans="8:8" x14ac:dyDescent="0.25">
      <c r="H8821" s="98"/>
    </row>
    <row r="8822" spans="8:8" x14ac:dyDescent="0.25">
      <c r="H8822" s="98"/>
    </row>
    <row r="8823" spans="8:8" x14ac:dyDescent="0.25">
      <c r="H8823" s="98"/>
    </row>
    <row r="8824" spans="8:8" x14ac:dyDescent="0.25">
      <c r="H8824" s="98"/>
    </row>
    <row r="8825" spans="8:8" x14ac:dyDescent="0.25">
      <c r="H8825" s="98"/>
    </row>
    <row r="8826" spans="8:8" x14ac:dyDescent="0.25">
      <c r="H8826" s="98"/>
    </row>
    <row r="8827" spans="8:8" x14ac:dyDescent="0.25">
      <c r="H8827" s="98"/>
    </row>
    <row r="8828" spans="8:8" x14ac:dyDescent="0.25">
      <c r="H8828" s="98"/>
    </row>
    <row r="8829" spans="8:8" x14ac:dyDescent="0.25">
      <c r="H8829" s="98"/>
    </row>
    <row r="8830" spans="8:8" x14ac:dyDescent="0.25">
      <c r="H8830" s="98"/>
    </row>
    <row r="8831" spans="8:8" x14ac:dyDescent="0.25">
      <c r="H8831" s="98"/>
    </row>
    <row r="8832" spans="8:8" x14ac:dyDescent="0.25">
      <c r="H8832" s="98"/>
    </row>
    <row r="8833" spans="8:8" x14ac:dyDescent="0.25">
      <c r="H8833" s="98"/>
    </row>
    <row r="8834" spans="8:8" x14ac:dyDescent="0.25">
      <c r="H8834" s="98"/>
    </row>
    <row r="8835" spans="8:8" x14ac:dyDescent="0.25">
      <c r="H8835" s="98"/>
    </row>
    <row r="8836" spans="8:8" x14ac:dyDescent="0.25">
      <c r="H8836" s="98"/>
    </row>
    <row r="8837" spans="8:8" x14ac:dyDescent="0.25">
      <c r="H8837" s="98"/>
    </row>
    <row r="8838" spans="8:8" x14ac:dyDescent="0.25">
      <c r="H8838" s="98"/>
    </row>
    <row r="8839" spans="8:8" x14ac:dyDescent="0.25">
      <c r="H8839" s="98"/>
    </row>
    <row r="8840" spans="8:8" x14ac:dyDescent="0.25">
      <c r="H8840" s="98"/>
    </row>
    <row r="8841" spans="8:8" x14ac:dyDescent="0.25">
      <c r="H8841" s="98"/>
    </row>
    <row r="8842" spans="8:8" x14ac:dyDescent="0.25">
      <c r="H8842" s="98"/>
    </row>
    <row r="8843" spans="8:8" x14ac:dyDescent="0.25">
      <c r="H8843" s="98"/>
    </row>
    <row r="8844" spans="8:8" x14ac:dyDescent="0.25">
      <c r="H8844" s="98"/>
    </row>
    <row r="8845" spans="8:8" x14ac:dyDescent="0.25">
      <c r="H8845" s="98"/>
    </row>
    <row r="8846" spans="8:8" x14ac:dyDescent="0.25">
      <c r="H8846" s="98"/>
    </row>
    <row r="8847" spans="8:8" x14ac:dyDescent="0.25">
      <c r="H8847" s="98"/>
    </row>
    <row r="8848" spans="8:8" x14ac:dyDescent="0.25">
      <c r="H8848" s="98"/>
    </row>
    <row r="8849" spans="8:8" x14ac:dyDescent="0.25">
      <c r="H8849" s="98"/>
    </row>
    <row r="8850" spans="8:8" x14ac:dyDescent="0.25">
      <c r="H8850" s="98"/>
    </row>
    <row r="8851" spans="8:8" x14ac:dyDescent="0.25">
      <c r="H8851" s="98"/>
    </row>
    <row r="8852" spans="8:8" x14ac:dyDescent="0.25">
      <c r="H8852" s="98"/>
    </row>
    <row r="8853" spans="8:8" x14ac:dyDescent="0.25">
      <c r="H8853" s="98"/>
    </row>
    <row r="8854" spans="8:8" x14ac:dyDescent="0.25">
      <c r="H8854" s="98"/>
    </row>
    <row r="8855" spans="8:8" x14ac:dyDescent="0.25">
      <c r="H8855" s="98"/>
    </row>
    <row r="8856" spans="8:8" x14ac:dyDescent="0.25">
      <c r="H8856" s="98"/>
    </row>
    <row r="8857" spans="8:8" x14ac:dyDescent="0.25">
      <c r="H8857" s="98"/>
    </row>
    <row r="8858" spans="8:8" x14ac:dyDescent="0.25">
      <c r="H8858" s="98"/>
    </row>
    <row r="8859" spans="8:8" x14ac:dyDescent="0.25">
      <c r="H8859" s="98"/>
    </row>
    <row r="8860" spans="8:8" x14ac:dyDescent="0.25">
      <c r="H8860" s="98"/>
    </row>
    <row r="8861" spans="8:8" x14ac:dyDescent="0.25">
      <c r="H8861" s="98"/>
    </row>
    <row r="8862" spans="8:8" x14ac:dyDescent="0.25">
      <c r="H8862" s="98"/>
    </row>
    <row r="8863" spans="8:8" x14ac:dyDescent="0.25">
      <c r="H8863" s="98"/>
    </row>
    <row r="8864" spans="8:8" x14ac:dyDescent="0.25">
      <c r="H8864" s="98"/>
    </row>
    <row r="8865" spans="8:8" x14ac:dyDescent="0.25">
      <c r="H8865" s="98"/>
    </row>
    <row r="8866" spans="8:8" x14ac:dyDescent="0.25">
      <c r="H8866" s="98"/>
    </row>
    <row r="8867" spans="8:8" x14ac:dyDescent="0.25">
      <c r="H8867" s="98"/>
    </row>
    <row r="8868" spans="8:8" x14ac:dyDescent="0.25">
      <c r="H8868" s="98"/>
    </row>
    <row r="8869" spans="8:8" x14ac:dyDescent="0.25">
      <c r="H8869" s="98"/>
    </row>
    <row r="8870" spans="8:8" x14ac:dyDescent="0.25">
      <c r="H8870" s="98"/>
    </row>
    <row r="8871" spans="8:8" x14ac:dyDescent="0.25">
      <c r="H8871" s="98"/>
    </row>
    <row r="8872" spans="8:8" x14ac:dyDescent="0.25">
      <c r="H8872" s="98"/>
    </row>
    <row r="8873" spans="8:8" x14ac:dyDescent="0.25">
      <c r="H8873" s="98"/>
    </row>
    <row r="8874" spans="8:8" x14ac:dyDescent="0.25">
      <c r="H8874" s="98"/>
    </row>
    <row r="8875" spans="8:8" x14ac:dyDescent="0.25">
      <c r="H8875" s="98"/>
    </row>
    <row r="8876" spans="8:8" x14ac:dyDescent="0.25">
      <c r="H8876" s="98"/>
    </row>
    <row r="8877" spans="8:8" x14ac:dyDescent="0.25">
      <c r="H8877" s="98"/>
    </row>
    <row r="8878" spans="8:8" x14ac:dyDescent="0.25">
      <c r="H8878" s="98"/>
    </row>
    <row r="8879" spans="8:8" x14ac:dyDescent="0.25">
      <c r="H8879" s="98"/>
    </row>
    <row r="8880" spans="8:8" x14ac:dyDescent="0.25">
      <c r="H8880" s="98"/>
    </row>
    <row r="8881" spans="8:8" x14ac:dyDescent="0.25">
      <c r="H8881" s="98"/>
    </row>
    <row r="8882" spans="8:8" x14ac:dyDescent="0.25">
      <c r="H8882" s="98"/>
    </row>
    <row r="8883" spans="8:8" x14ac:dyDescent="0.25">
      <c r="H8883" s="98"/>
    </row>
    <row r="8884" spans="8:8" x14ac:dyDescent="0.25">
      <c r="H8884" s="98"/>
    </row>
    <row r="8885" spans="8:8" x14ac:dyDescent="0.25">
      <c r="H8885" s="98"/>
    </row>
    <row r="8886" spans="8:8" x14ac:dyDescent="0.25">
      <c r="H8886" s="98"/>
    </row>
    <row r="8887" spans="8:8" x14ac:dyDescent="0.25">
      <c r="H8887" s="98"/>
    </row>
    <row r="8888" spans="8:8" x14ac:dyDescent="0.25">
      <c r="H8888" s="98"/>
    </row>
    <row r="8889" spans="8:8" x14ac:dyDescent="0.25">
      <c r="H8889" s="98"/>
    </row>
    <row r="8890" spans="8:8" x14ac:dyDescent="0.25">
      <c r="H8890" s="98"/>
    </row>
    <row r="8891" spans="8:8" x14ac:dyDescent="0.25">
      <c r="H8891" s="98"/>
    </row>
    <row r="8892" spans="8:8" x14ac:dyDescent="0.25">
      <c r="H8892" s="98"/>
    </row>
    <row r="8893" spans="8:8" x14ac:dyDescent="0.25">
      <c r="H8893" s="98"/>
    </row>
    <row r="8894" spans="8:8" x14ac:dyDescent="0.25">
      <c r="H8894" s="98"/>
    </row>
    <row r="8895" spans="8:8" x14ac:dyDescent="0.25">
      <c r="H8895" s="98"/>
    </row>
    <row r="8896" spans="8:8" x14ac:dyDescent="0.25">
      <c r="H8896" s="98"/>
    </row>
    <row r="8897" spans="8:8" x14ac:dyDescent="0.25">
      <c r="H8897" s="98"/>
    </row>
    <row r="8898" spans="8:8" x14ac:dyDescent="0.25">
      <c r="H8898" s="98"/>
    </row>
    <row r="8899" spans="8:8" x14ac:dyDescent="0.25">
      <c r="H8899" s="98"/>
    </row>
    <row r="8900" spans="8:8" x14ac:dyDescent="0.25">
      <c r="H8900" s="98"/>
    </row>
    <row r="8901" spans="8:8" x14ac:dyDescent="0.25">
      <c r="H8901" s="98"/>
    </row>
    <row r="8902" spans="8:8" x14ac:dyDescent="0.25">
      <c r="H8902" s="98"/>
    </row>
    <row r="8903" spans="8:8" x14ac:dyDescent="0.25">
      <c r="H8903" s="98"/>
    </row>
    <row r="8904" spans="8:8" x14ac:dyDescent="0.25">
      <c r="H8904" s="98"/>
    </row>
    <row r="8905" spans="8:8" x14ac:dyDescent="0.25">
      <c r="H8905" s="98"/>
    </row>
    <row r="8906" spans="8:8" x14ac:dyDescent="0.25">
      <c r="H8906" s="98"/>
    </row>
    <row r="8907" spans="8:8" x14ac:dyDescent="0.25">
      <c r="H8907" s="98"/>
    </row>
    <row r="8908" spans="8:8" x14ac:dyDescent="0.25">
      <c r="H8908" s="98"/>
    </row>
    <row r="8909" spans="8:8" x14ac:dyDescent="0.25">
      <c r="H8909" s="98"/>
    </row>
    <row r="8910" spans="8:8" x14ac:dyDescent="0.25">
      <c r="H8910" s="98"/>
    </row>
    <row r="8911" spans="8:8" x14ac:dyDescent="0.25">
      <c r="H8911" s="98"/>
    </row>
    <row r="8912" spans="8:8" x14ac:dyDescent="0.25">
      <c r="H8912" s="98"/>
    </row>
    <row r="8913" spans="8:8" x14ac:dyDescent="0.25">
      <c r="H8913" s="98"/>
    </row>
    <row r="8914" spans="8:8" x14ac:dyDescent="0.25">
      <c r="H8914" s="98"/>
    </row>
    <row r="8915" spans="8:8" x14ac:dyDescent="0.25">
      <c r="H8915" s="98"/>
    </row>
    <row r="8916" spans="8:8" x14ac:dyDescent="0.25">
      <c r="H8916" s="98"/>
    </row>
    <row r="8917" spans="8:8" x14ac:dyDescent="0.25">
      <c r="H8917" s="98"/>
    </row>
    <row r="8918" spans="8:8" x14ac:dyDescent="0.25">
      <c r="H8918" s="98"/>
    </row>
    <row r="8919" spans="8:8" x14ac:dyDescent="0.25">
      <c r="H8919" s="98"/>
    </row>
    <row r="8920" spans="8:8" x14ac:dyDescent="0.25">
      <c r="H8920" s="98"/>
    </row>
    <row r="8921" spans="8:8" x14ac:dyDescent="0.25">
      <c r="H8921" s="98"/>
    </row>
    <row r="8922" spans="8:8" x14ac:dyDescent="0.25">
      <c r="H8922" s="98"/>
    </row>
    <row r="8923" spans="8:8" x14ac:dyDescent="0.25">
      <c r="H8923" s="98"/>
    </row>
    <row r="8924" spans="8:8" x14ac:dyDescent="0.25">
      <c r="H8924" s="98"/>
    </row>
    <row r="8925" spans="8:8" x14ac:dyDescent="0.25">
      <c r="H8925" s="98"/>
    </row>
    <row r="8926" spans="8:8" x14ac:dyDescent="0.25">
      <c r="H8926" s="98"/>
    </row>
    <row r="8927" spans="8:8" x14ac:dyDescent="0.25">
      <c r="H8927" s="98"/>
    </row>
    <row r="8928" spans="8:8" x14ac:dyDescent="0.25">
      <c r="H8928" s="98"/>
    </row>
    <row r="8929" spans="8:8" x14ac:dyDescent="0.25">
      <c r="H8929" s="98"/>
    </row>
    <row r="8930" spans="8:8" x14ac:dyDescent="0.25">
      <c r="H8930" s="98"/>
    </row>
    <row r="8931" spans="8:8" x14ac:dyDescent="0.25">
      <c r="H8931" s="98"/>
    </row>
    <row r="8932" spans="8:8" x14ac:dyDescent="0.25">
      <c r="H8932" s="98"/>
    </row>
    <row r="8933" spans="8:8" x14ac:dyDescent="0.25">
      <c r="H8933" s="98"/>
    </row>
    <row r="8934" spans="8:8" x14ac:dyDescent="0.25">
      <c r="H8934" s="98"/>
    </row>
    <row r="8935" spans="8:8" x14ac:dyDescent="0.25">
      <c r="H8935" s="98"/>
    </row>
    <row r="8936" spans="8:8" x14ac:dyDescent="0.25">
      <c r="H8936" s="98"/>
    </row>
    <row r="8937" spans="8:8" x14ac:dyDescent="0.25">
      <c r="H8937" s="98"/>
    </row>
    <row r="8938" spans="8:8" x14ac:dyDescent="0.25">
      <c r="H8938" s="98"/>
    </row>
    <row r="8939" spans="8:8" x14ac:dyDescent="0.25">
      <c r="H8939" s="98"/>
    </row>
    <row r="8940" spans="8:8" x14ac:dyDescent="0.25">
      <c r="H8940" s="98"/>
    </row>
    <row r="8941" spans="8:8" x14ac:dyDescent="0.25">
      <c r="H8941" s="98"/>
    </row>
    <row r="8942" spans="8:8" x14ac:dyDescent="0.25">
      <c r="H8942" s="98"/>
    </row>
    <row r="8943" spans="8:8" x14ac:dyDescent="0.25">
      <c r="H8943" s="98"/>
    </row>
    <row r="8944" spans="8:8" x14ac:dyDescent="0.25">
      <c r="H8944" s="98"/>
    </row>
    <row r="8945" spans="8:8" x14ac:dyDescent="0.25">
      <c r="H8945" s="98"/>
    </row>
    <row r="8946" spans="8:8" x14ac:dyDescent="0.25">
      <c r="H8946" s="98"/>
    </row>
    <row r="8947" spans="8:8" x14ac:dyDescent="0.25">
      <c r="H8947" s="98"/>
    </row>
    <row r="8948" spans="8:8" x14ac:dyDescent="0.25">
      <c r="H8948" s="98"/>
    </row>
    <row r="8949" spans="8:8" x14ac:dyDescent="0.25">
      <c r="H8949" s="98"/>
    </row>
    <row r="8950" spans="8:8" x14ac:dyDescent="0.25">
      <c r="H8950" s="98"/>
    </row>
    <row r="8951" spans="8:8" x14ac:dyDescent="0.25">
      <c r="H8951" s="98"/>
    </row>
    <row r="8952" spans="8:8" x14ac:dyDescent="0.25">
      <c r="H8952" s="98"/>
    </row>
    <row r="8953" spans="8:8" x14ac:dyDescent="0.25">
      <c r="H8953" s="98"/>
    </row>
    <row r="8954" spans="8:8" x14ac:dyDescent="0.25">
      <c r="H8954" s="98"/>
    </row>
    <row r="8955" spans="8:8" x14ac:dyDescent="0.25">
      <c r="H8955" s="98"/>
    </row>
    <row r="8956" spans="8:8" x14ac:dyDescent="0.25">
      <c r="H8956" s="98"/>
    </row>
    <row r="8957" spans="8:8" x14ac:dyDescent="0.25">
      <c r="H8957" s="98"/>
    </row>
    <row r="8958" spans="8:8" x14ac:dyDescent="0.25">
      <c r="H8958" s="98"/>
    </row>
    <row r="8959" spans="8:8" x14ac:dyDescent="0.25">
      <c r="H8959" s="98"/>
    </row>
    <row r="8960" spans="8:8" x14ac:dyDescent="0.25">
      <c r="H8960" s="98"/>
    </row>
    <row r="8961" spans="8:8" x14ac:dyDescent="0.25">
      <c r="H8961" s="98"/>
    </row>
    <row r="8962" spans="8:8" x14ac:dyDescent="0.25">
      <c r="H8962" s="98"/>
    </row>
    <row r="8963" spans="8:8" x14ac:dyDescent="0.25">
      <c r="H8963" s="98"/>
    </row>
    <row r="8964" spans="8:8" x14ac:dyDescent="0.25">
      <c r="H8964" s="98"/>
    </row>
    <row r="8965" spans="8:8" x14ac:dyDescent="0.25">
      <c r="H8965" s="98"/>
    </row>
    <row r="8966" spans="8:8" x14ac:dyDescent="0.25">
      <c r="H8966" s="98"/>
    </row>
    <row r="8967" spans="8:8" x14ac:dyDescent="0.25">
      <c r="H8967" s="98"/>
    </row>
    <row r="8968" spans="8:8" x14ac:dyDescent="0.25">
      <c r="H8968" s="98"/>
    </row>
    <row r="8969" spans="8:8" x14ac:dyDescent="0.25">
      <c r="H8969" s="98"/>
    </row>
    <row r="8970" spans="8:8" x14ac:dyDescent="0.25">
      <c r="H8970" s="98"/>
    </row>
    <row r="8971" spans="8:8" x14ac:dyDescent="0.25">
      <c r="H8971" s="98"/>
    </row>
    <row r="8972" spans="8:8" x14ac:dyDescent="0.25">
      <c r="H8972" s="98"/>
    </row>
    <row r="8973" spans="8:8" x14ac:dyDescent="0.25">
      <c r="H8973" s="98"/>
    </row>
    <row r="8974" spans="8:8" x14ac:dyDescent="0.25">
      <c r="H8974" s="98"/>
    </row>
    <row r="8975" spans="8:8" x14ac:dyDescent="0.25">
      <c r="H8975" s="98"/>
    </row>
    <row r="8976" spans="8:8" x14ac:dyDescent="0.25">
      <c r="H8976" s="98"/>
    </row>
    <row r="8977" spans="8:8" x14ac:dyDescent="0.25">
      <c r="H8977" s="98"/>
    </row>
    <row r="8978" spans="8:8" x14ac:dyDescent="0.25">
      <c r="H8978" s="98"/>
    </row>
    <row r="8979" spans="8:8" x14ac:dyDescent="0.25">
      <c r="H8979" s="98"/>
    </row>
    <row r="8980" spans="8:8" x14ac:dyDescent="0.25">
      <c r="H8980" s="98"/>
    </row>
    <row r="8981" spans="8:8" x14ac:dyDescent="0.25">
      <c r="H8981" s="98"/>
    </row>
    <row r="8982" spans="8:8" x14ac:dyDescent="0.25">
      <c r="H8982" s="98"/>
    </row>
    <row r="8983" spans="8:8" x14ac:dyDescent="0.25">
      <c r="H8983" s="98"/>
    </row>
    <row r="8984" spans="8:8" x14ac:dyDescent="0.25">
      <c r="H8984" s="98"/>
    </row>
    <row r="8985" spans="8:8" x14ac:dyDescent="0.25">
      <c r="H8985" s="98"/>
    </row>
    <row r="8986" spans="8:8" x14ac:dyDescent="0.25">
      <c r="H8986" s="98"/>
    </row>
    <row r="8987" spans="8:8" x14ac:dyDescent="0.25">
      <c r="H8987" s="98"/>
    </row>
    <row r="8988" spans="8:8" x14ac:dyDescent="0.25">
      <c r="H8988" s="98"/>
    </row>
    <row r="8989" spans="8:8" x14ac:dyDescent="0.25">
      <c r="H8989" s="98"/>
    </row>
    <row r="8990" spans="8:8" x14ac:dyDescent="0.25">
      <c r="H8990" s="98"/>
    </row>
    <row r="8991" spans="8:8" x14ac:dyDescent="0.25">
      <c r="H8991" s="98"/>
    </row>
    <row r="8992" spans="8:8" x14ac:dyDescent="0.25">
      <c r="H8992" s="98"/>
    </row>
    <row r="8993" spans="8:8" x14ac:dyDescent="0.25">
      <c r="H8993" s="98"/>
    </row>
    <row r="8994" spans="8:8" x14ac:dyDescent="0.25">
      <c r="H8994" s="98"/>
    </row>
    <row r="8995" spans="8:8" x14ac:dyDescent="0.25">
      <c r="H8995" s="98"/>
    </row>
    <row r="8996" spans="8:8" x14ac:dyDescent="0.25">
      <c r="H8996" s="98"/>
    </row>
    <row r="8997" spans="8:8" x14ac:dyDescent="0.25">
      <c r="H8997" s="98"/>
    </row>
    <row r="8998" spans="8:8" x14ac:dyDescent="0.25">
      <c r="H8998" s="98"/>
    </row>
    <row r="8999" spans="8:8" x14ac:dyDescent="0.25">
      <c r="H8999" s="98"/>
    </row>
    <row r="9000" spans="8:8" x14ac:dyDescent="0.25">
      <c r="H9000" s="98"/>
    </row>
    <row r="9001" spans="8:8" x14ac:dyDescent="0.25">
      <c r="H9001" s="98"/>
    </row>
    <row r="9002" spans="8:8" x14ac:dyDescent="0.25">
      <c r="H9002" s="98"/>
    </row>
    <row r="9003" spans="8:8" x14ac:dyDescent="0.25">
      <c r="H9003" s="98"/>
    </row>
    <row r="9004" spans="8:8" x14ac:dyDescent="0.25">
      <c r="H9004" s="98"/>
    </row>
    <row r="9005" spans="8:8" x14ac:dyDescent="0.25">
      <c r="H9005" s="98"/>
    </row>
    <row r="9006" spans="8:8" x14ac:dyDescent="0.25">
      <c r="H9006" s="98"/>
    </row>
    <row r="9007" spans="8:8" x14ac:dyDescent="0.25">
      <c r="H9007" s="98"/>
    </row>
    <row r="9008" spans="8:8" x14ac:dyDescent="0.25">
      <c r="H9008" s="98"/>
    </row>
    <row r="9009" spans="8:8" x14ac:dyDescent="0.25">
      <c r="H9009" s="98"/>
    </row>
    <row r="9010" spans="8:8" x14ac:dyDescent="0.25">
      <c r="H9010" s="98"/>
    </row>
    <row r="9011" spans="8:8" x14ac:dyDescent="0.25">
      <c r="H9011" s="98"/>
    </row>
    <row r="9012" spans="8:8" x14ac:dyDescent="0.25">
      <c r="H9012" s="98"/>
    </row>
    <row r="9013" spans="8:8" x14ac:dyDescent="0.25">
      <c r="H9013" s="98"/>
    </row>
    <row r="9014" spans="8:8" x14ac:dyDescent="0.25">
      <c r="H9014" s="98"/>
    </row>
    <row r="9015" spans="8:8" x14ac:dyDescent="0.25">
      <c r="H9015" s="98"/>
    </row>
    <row r="9016" spans="8:8" x14ac:dyDescent="0.25">
      <c r="H9016" s="98"/>
    </row>
    <row r="9017" spans="8:8" x14ac:dyDescent="0.25">
      <c r="H9017" s="98"/>
    </row>
    <row r="9018" spans="8:8" x14ac:dyDescent="0.25">
      <c r="H9018" s="98"/>
    </row>
    <row r="9019" spans="8:8" x14ac:dyDescent="0.25">
      <c r="H9019" s="98"/>
    </row>
    <row r="9020" spans="8:8" x14ac:dyDescent="0.25">
      <c r="H9020" s="98"/>
    </row>
    <row r="9021" spans="8:8" x14ac:dyDescent="0.25">
      <c r="H9021" s="98"/>
    </row>
    <row r="9022" spans="8:8" x14ac:dyDescent="0.25">
      <c r="H9022" s="98"/>
    </row>
    <row r="9023" spans="8:8" x14ac:dyDescent="0.25">
      <c r="H9023" s="98"/>
    </row>
    <row r="9024" spans="8:8" x14ac:dyDescent="0.25">
      <c r="H9024" s="98"/>
    </row>
    <row r="9025" spans="8:8" x14ac:dyDescent="0.25">
      <c r="H9025" s="98"/>
    </row>
    <row r="9026" spans="8:8" x14ac:dyDescent="0.25">
      <c r="H9026" s="98"/>
    </row>
    <row r="9027" spans="8:8" x14ac:dyDescent="0.25">
      <c r="H9027" s="98"/>
    </row>
    <row r="9028" spans="8:8" x14ac:dyDescent="0.25">
      <c r="H9028" s="98"/>
    </row>
    <row r="9029" spans="8:8" x14ac:dyDescent="0.25">
      <c r="H9029" s="98"/>
    </row>
    <row r="9030" spans="8:8" x14ac:dyDescent="0.25">
      <c r="H9030" s="98"/>
    </row>
    <row r="9031" spans="8:8" x14ac:dyDescent="0.25">
      <c r="H9031" s="98"/>
    </row>
    <row r="9032" spans="8:8" x14ac:dyDescent="0.25">
      <c r="H9032" s="98"/>
    </row>
    <row r="9033" spans="8:8" x14ac:dyDescent="0.25">
      <c r="H9033" s="98"/>
    </row>
    <row r="9034" spans="8:8" x14ac:dyDescent="0.25">
      <c r="H9034" s="98"/>
    </row>
    <row r="9035" spans="8:8" x14ac:dyDescent="0.25">
      <c r="H9035" s="98"/>
    </row>
    <row r="9036" spans="8:8" x14ac:dyDescent="0.25">
      <c r="H9036" s="98"/>
    </row>
    <row r="9037" spans="8:8" x14ac:dyDescent="0.25">
      <c r="H9037" s="98"/>
    </row>
    <row r="9038" spans="8:8" x14ac:dyDescent="0.25">
      <c r="H9038" s="98"/>
    </row>
    <row r="9039" spans="8:8" x14ac:dyDescent="0.25">
      <c r="H9039" s="98"/>
    </row>
    <row r="9040" spans="8:8" x14ac:dyDescent="0.25">
      <c r="H9040" s="98"/>
    </row>
    <row r="9041" spans="8:8" x14ac:dyDescent="0.25">
      <c r="H9041" s="98"/>
    </row>
    <row r="9042" spans="8:8" x14ac:dyDescent="0.25">
      <c r="H9042" s="98"/>
    </row>
    <row r="9043" spans="8:8" x14ac:dyDescent="0.25">
      <c r="H9043" s="98"/>
    </row>
    <row r="9044" spans="8:8" x14ac:dyDescent="0.25">
      <c r="H9044" s="98"/>
    </row>
    <row r="9045" spans="8:8" x14ac:dyDescent="0.25">
      <c r="H9045" s="98"/>
    </row>
    <row r="9046" spans="8:8" x14ac:dyDescent="0.25">
      <c r="H9046" s="98"/>
    </row>
    <row r="9047" spans="8:8" x14ac:dyDescent="0.25">
      <c r="H9047" s="98"/>
    </row>
    <row r="9048" spans="8:8" x14ac:dyDescent="0.25">
      <c r="H9048" s="98"/>
    </row>
    <row r="9049" spans="8:8" x14ac:dyDescent="0.25">
      <c r="H9049" s="98"/>
    </row>
    <row r="9050" spans="8:8" x14ac:dyDescent="0.25">
      <c r="H9050" s="98"/>
    </row>
    <row r="9051" spans="8:8" x14ac:dyDescent="0.25">
      <c r="H9051" s="98"/>
    </row>
    <row r="9052" spans="8:8" x14ac:dyDescent="0.25">
      <c r="H9052" s="98"/>
    </row>
    <row r="9053" spans="8:8" x14ac:dyDescent="0.25">
      <c r="H9053" s="98"/>
    </row>
    <row r="9054" spans="8:8" x14ac:dyDescent="0.25">
      <c r="H9054" s="98"/>
    </row>
    <row r="9055" spans="8:8" x14ac:dyDescent="0.25">
      <c r="H9055" s="98"/>
    </row>
    <row r="9056" spans="8:8" x14ac:dyDescent="0.25">
      <c r="H9056" s="98"/>
    </row>
    <row r="9057" spans="8:8" x14ac:dyDescent="0.25">
      <c r="H9057" s="98"/>
    </row>
    <row r="9058" spans="8:8" x14ac:dyDescent="0.25">
      <c r="H9058" s="98"/>
    </row>
    <row r="9059" spans="8:8" x14ac:dyDescent="0.25">
      <c r="H9059" s="98"/>
    </row>
    <row r="9060" spans="8:8" x14ac:dyDescent="0.25">
      <c r="H9060" s="98"/>
    </row>
    <row r="9061" spans="8:8" x14ac:dyDescent="0.25">
      <c r="H9061" s="98"/>
    </row>
    <row r="9062" spans="8:8" x14ac:dyDescent="0.25">
      <c r="H9062" s="98"/>
    </row>
    <row r="9063" spans="8:8" x14ac:dyDescent="0.25">
      <c r="H9063" s="98"/>
    </row>
    <row r="9064" spans="8:8" x14ac:dyDescent="0.25">
      <c r="H9064" s="98"/>
    </row>
    <row r="9065" spans="8:8" x14ac:dyDescent="0.25">
      <c r="H9065" s="98"/>
    </row>
    <row r="9066" spans="8:8" x14ac:dyDescent="0.25">
      <c r="H9066" s="98"/>
    </row>
    <row r="9067" spans="8:8" x14ac:dyDescent="0.25">
      <c r="H9067" s="98"/>
    </row>
    <row r="9068" spans="8:8" x14ac:dyDescent="0.25">
      <c r="H9068" s="98"/>
    </row>
    <row r="9069" spans="8:8" x14ac:dyDescent="0.25">
      <c r="H9069" s="98"/>
    </row>
    <row r="9070" spans="8:8" x14ac:dyDescent="0.25">
      <c r="H9070" s="98"/>
    </row>
    <row r="9071" spans="8:8" x14ac:dyDescent="0.25">
      <c r="H9071" s="98"/>
    </row>
    <row r="9072" spans="8:8" x14ac:dyDescent="0.25">
      <c r="H9072" s="98"/>
    </row>
    <row r="9073" spans="8:8" x14ac:dyDescent="0.25">
      <c r="H9073" s="98"/>
    </row>
    <row r="9074" spans="8:8" x14ac:dyDescent="0.25">
      <c r="H9074" s="98"/>
    </row>
    <row r="9075" spans="8:8" x14ac:dyDescent="0.25">
      <c r="H9075" s="98"/>
    </row>
    <row r="9076" spans="8:8" x14ac:dyDescent="0.25">
      <c r="H9076" s="98"/>
    </row>
    <row r="9077" spans="8:8" x14ac:dyDescent="0.25">
      <c r="H9077" s="98"/>
    </row>
    <row r="9078" spans="8:8" x14ac:dyDescent="0.25">
      <c r="H9078" s="98"/>
    </row>
    <row r="9079" spans="8:8" x14ac:dyDescent="0.25">
      <c r="H9079" s="98"/>
    </row>
    <row r="9080" spans="8:8" x14ac:dyDescent="0.25">
      <c r="H9080" s="98"/>
    </row>
    <row r="9081" spans="8:8" x14ac:dyDescent="0.25">
      <c r="H9081" s="98"/>
    </row>
    <row r="9082" spans="8:8" x14ac:dyDescent="0.25">
      <c r="H9082" s="98"/>
    </row>
    <row r="9083" spans="8:8" x14ac:dyDescent="0.25">
      <c r="H9083" s="98"/>
    </row>
    <row r="9084" spans="8:8" x14ac:dyDescent="0.25">
      <c r="H9084" s="98"/>
    </row>
    <row r="9085" spans="8:8" x14ac:dyDescent="0.25">
      <c r="H9085" s="98"/>
    </row>
    <row r="9086" spans="8:8" x14ac:dyDescent="0.25">
      <c r="H9086" s="98"/>
    </row>
    <row r="9087" spans="8:8" x14ac:dyDescent="0.25">
      <c r="H9087" s="98"/>
    </row>
    <row r="9088" spans="8:8" x14ac:dyDescent="0.25">
      <c r="H9088" s="98"/>
    </row>
    <row r="9089" spans="8:8" x14ac:dyDescent="0.25">
      <c r="H9089" s="98"/>
    </row>
    <row r="9090" spans="8:8" x14ac:dyDescent="0.25">
      <c r="H9090" s="98"/>
    </row>
    <row r="9091" spans="8:8" x14ac:dyDescent="0.25">
      <c r="H9091" s="98"/>
    </row>
    <row r="9092" spans="8:8" x14ac:dyDescent="0.25">
      <c r="H9092" s="98"/>
    </row>
    <row r="9093" spans="8:8" x14ac:dyDescent="0.25">
      <c r="H9093" s="98"/>
    </row>
    <row r="9094" spans="8:8" x14ac:dyDescent="0.25">
      <c r="H9094" s="98"/>
    </row>
    <row r="9095" spans="8:8" x14ac:dyDescent="0.25">
      <c r="H9095" s="98"/>
    </row>
    <row r="9096" spans="8:8" x14ac:dyDescent="0.25">
      <c r="H9096" s="98"/>
    </row>
    <row r="9097" spans="8:8" x14ac:dyDescent="0.25">
      <c r="H9097" s="98"/>
    </row>
    <row r="9098" spans="8:8" x14ac:dyDescent="0.25">
      <c r="H9098" s="98"/>
    </row>
    <row r="9099" spans="8:8" x14ac:dyDescent="0.25">
      <c r="H9099" s="98"/>
    </row>
    <row r="9100" spans="8:8" x14ac:dyDescent="0.25">
      <c r="H9100" s="98"/>
    </row>
    <row r="9101" spans="8:8" x14ac:dyDescent="0.25">
      <c r="H9101" s="98"/>
    </row>
    <row r="9102" spans="8:8" x14ac:dyDescent="0.25">
      <c r="H9102" s="98"/>
    </row>
    <row r="9103" spans="8:8" x14ac:dyDescent="0.25">
      <c r="H9103" s="98"/>
    </row>
    <row r="9104" spans="8:8" x14ac:dyDescent="0.25">
      <c r="H9104" s="98"/>
    </row>
    <row r="9105" spans="8:8" x14ac:dyDescent="0.25">
      <c r="H9105" s="98"/>
    </row>
    <row r="9106" spans="8:8" x14ac:dyDescent="0.25">
      <c r="H9106" s="98"/>
    </row>
    <row r="9107" spans="8:8" x14ac:dyDescent="0.25">
      <c r="H9107" s="98"/>
    </row>
    <row r="9108" spans="8:8" x14ac:dyDescent="0.25">
      <c r="H9108" s="98"/>
    </row>
    <row r="9109" spans="8:8" x14ac:dyDescent="0.25">
      <c r="H9109" s="98"/>
    </row>
    <row r="9110" spans="8:8" x14ac:dyDescent="0.25">
      <c r="H9110" s="98"/>
    </row>
    <row r="9111" spans="8:8" x14ac:dyDescent="0.25">
      <c r="H9111" s="98"/>
    </row>
    <row r="9112" spans="8:8" x14ac:dyDescent="0.25">
      <c r="H9112" s="98"/>
    </row>
    <row r="9113" spans="8:8" x14ac:dyDescent="0.25">
      <c r="H9113" s="98"/>
    </row>
    <row r="9114" spans="8:8" x14ac:dyDescent="0.25">
      <c r="H9114" s="98"/>
    </row>
    <row r="9115" spans="8:8" x14ac:dyDescent="0.25">
      <c r="H9115" s="98"/>
    </row>
    <row r="9116" spans="8:8" x14ac:dyDescent="0.25">
      <c r="H9116" s="98"/>
    </row>
    <row r="9117" spans="8:8" x14ac:dyDescent="0.25">
      <c r="H9117" s="98"/>
    </row>
    <row r="9118" spans="8:8" x14ac:dyDescent="0.25">
      <c r="H9118" s="98"/>
    </row>
    <row r="9119" spans="8:8" x14ac:dyDescent="0.25">
      <c r="H9119" s="98"/>
    </row>
    <row r="9120" spans="8:8" x14ac:dyDescent="0.25">
      <c r="H9120" s="98"/>
    </row>
    <row r="9121" spans="8:8" x14ac:dyDescent="0.25">
      <c r="H9121" s="98"/>
    </row>
    <row r="9122" spans="8:8" x14ac:dyDescent="0.25">
      <c r="H9122" s="98"/>
    </row>
    <row r="9123" spans="8:8" x14ac:dyDescent="0.25">
      <c r="H9123" s="98"/>
    </row>
    <row r="9124" spans="8:8" x14ac:dyDescent="0.25">
      <c r="H9124" s="98"/>
    </row>
    <row r="9125" spans="8:8" x14ac:dyDescent="0.25">
      <c r="H9125" s="98"/>
    </row>
    <row r="9126" spans="8:8" x14ac:dyDescent="0.25">
      <c r="H9126" s="98"/>
    </row>
    <row r="9127" spans="8:8" x14ac:dyDescent="0.25">
      <c r="H9127" s="98"/>
    </row>
    <row r="9128" spans="8:8" x14ac:dyDescent="0.25">
      <c r="H9128" s="98"/>
    </row>
    <row r="9129" spans="8:8" x14ac:dyDescent="0.25">
      <c r="H9129" s="98"/>
    </row>
    <row r="9130" spans="8:8" x14ac:dyDescent="0.25">
      <c r="H9130" s="98"/>
    </row>
    <row r="9131" spans="8:8" x14ac:dyDescent="0.25">
      <c r="H9131" s="98"/>
    </row>
    <row r="9132" spans="8:8" x14ac:dyDescent="0.25">
      <c r="H9132" s="98"/>
    </row>
    <row r="9133" spans="8:8" x14ac:dyDescent="0.25">
      <c r="H9133" s="98"/>
    </row>
    <row r="9134" spans="8:8" x14ac:dyDescent="0.25">
      <c r="H9134" s="98"/>
    </row>
    <row r="9135" spans="8:8" x14ac:dyDescent="0.25">
      <c r="H9135" s="98"/>
    </row>
    <row r="9136" spans="8:8" x14ac:dyDescent="0.25">
      <c r="H9136" s="98"/>
    </row>
    <row r="9137" spans="8:8" x14ac:dyDescent="0.25">
      <c r="H9137" s="98"/>
    </row>
    <row r="9138" spans="8:8" x14ac:dyDescent="0.25">
      <c r="H9138" s="98"/>
    </row>
    <row r="9139" spans="8:8" x14ac:dyDescent="0.25">
      <c r="H9139" s="98"/>
    </row>
    <row r="9140" spans="8:8" x14ac:dyDescent="0.25">
      <c r="H9140" s="98"/>
    </row>
    <row r="9141" spans="8:8" x14ac:dyDescent="0.25">
      <c r="H9141" s="98"/>
    </row>
    <row r="9142" spans="8:8" x14ac:dyDescent="0.25">
      <c r="H9142" s="98"/>
    </row>
    <row r="9143" spans="8:8" x14ac:dyDescent="0.25">
      <c r="H9143" s="98"/>
    </row>
    <row r="9144" spans="8:8" x14ac:dyDescent="0.25">
      <c r="H9144" s="98"/>
    </row>
    <row r="9145" spans="8:8" x14ac:dyDescent="0.25">
      <c r="H9145" s="98"/>
    </row>
    <row r="9146" spans="8:8" x14ac:dyDescent="0.25">
      <c r="H9146" s="98"/>
    </row>
    <row r="9147" spans="8:8" x14ac:dyDescent="0.25">
      <c r="H9147" s="98"/>
    </row>
    <row r="9148" spans="8:8" x14ac:dyDescent="0.25">
      <c r="H9148" s="98"/>
    </row>
    <row r="9149" spans="8:8" x14ac:dyDescent="0.25">
      <c r="H9149" s="98"/>
    </row>
    <row r="9150" spans="8:8" x14ac:dyDescent="0.25">
      <c r="H9150" s="98"/>
    </row>
    <row r="9151" spans="8:8" x14ac:dyDescent="0.25">
      <c r="H9151" s="98"/>
    </row>
    <row r="9152" spans="8:8" x14ac:dyDescent="0.25">
      <c r="H9152" s="98"/>
    </row>
    <row r="9153" spans="8:8" x14ac:dyDescent="0.25">
      <c r="H9153" s="98"/>
    </row>
    <row r="9154" spans="8:8" x14ac:dyDescent="0.25">
      <c r="H9154" s="98"/>
    </row>
    <row r="9155" spans="8:8" x14ac:dyDescent="0.25">
      <c r="H9155" s="98"/>
    </row>
    <row r="9156" spans="8:8" x14ac:dyDescent="0.25">
      <c r="H9156" s="98"/>
    </row>
    <row r="9157" spans="8:8" x14ac:dyDescent="0.25">
      <c r="H9157" s="98"/>
    </row>
    <row r="9158" spans="8:8" x14ac:dyDescent="0.25">
      <c r="H9158" s="98"/>
    </row>
    <row r="9159" spans="8:8" x14ac:dyDescent="0.25">
      <c r="H9159" s="98"/>
    </row>
    <row r="9160" spans="8:8" x14ac:dyDescent="0.25">
      <c r="H9160" s="98"/>
    </row>
    <row r="9161" spans="8:8" x14ac:dyDescent="0.25">
      <c r="H9161" s="98"/>
    </row>
    <row r="9162" spans="8:8" x14ac:dyDescent="0.25">
      <c r="H9162" s="98"/>
    </row>
    <row r="9163" spans="8:8" x14ac:dyDescent="0.25">
      <c r="H9163" s="98"/>
    </row>
    <row r="9164" spans="8:8" x14ac:dyDescent="0.25">
      <c r="H9164" s="98"/>
    </row>
    <row r="9165" spans="8:8" x14ac:dyDescent="0.25">
      <c r="H9165" s="98"/>
    </row>
    <row r="9166" spans="8:8" x14ac:dyDescent="0.25">
      <c r="H9166" s="98"/>
    </row>
    <row r="9167" spans="8:8" x14ac:dyDescent="0.25">
      <c r="H9167" s="98"/>
    </row>
    <row r="9168" spans="8:8" x14ac:dyDescent="0.25">
      <c r="H9168" s="98"/>
    </row>
    <row r="9169" spans="8:8" x14ac:dyDescent="0.25">
      <c r="H9169" s="98"/>
    </row>
    <row r="9170" spans="8:8" x14ac:dyDescent="0.25">
      <c r="H9170" s="98"/>
    </row>
    <row r="9171" spans="8:8" x14ac:dyDescent="0.25">
      <c r="H9171" s="98"/>
    </row>
    <row r="9172" spans="8:8" x14ac:dyDescent="0.25">
      <c r="H9172" s="98"/>
    </row>
    <row r="9173" spans="8:8" x14ac:dyDescent="0.25">
      <c r="H9173" s="98"/>
    </row>
    <row r="9174" spans="8:8" x14ac:dyDescent="0.25">
      <c r="H9174" s="98"/>
    </row>
    <row r="9175" spans="8:8" x14ac:dyDescent="0.25">
      <c r="H9175" s="98"/>
    </row>
    <row r="9176" spans="8:8" x14ac:dyDescent="0.25">
      <c r="H9176" s="98"/>
    </row>
    <row r="9177" spans="8:8" x14ac:dyDescent="0.25">
      <c r="H9177" s="98"/>
    </row>
    <row r="9178" spans="8:8" x14ac:dyDescent="0.25">
      <c r="H9178" s="98"/>
    </row>
    <row r="9179" spans="8:8" x14ac:dyDescent="0.25">
      <c r="H9179" s="98"/>
    </row>
    <row r="9180" spans="8:8" x14ac:dyDescent="0.25">
      <c r="H9180" s="98"/>
    </row>
    <row r="9181" spans="8:8" x14ac:dyDescent="0.25">
      <c r="H9181" s="98"/>
    </row>
    <row r="9182" spans="8:8" x14ac:dyDescent="0.25">
      <c r="H9182" s="98"/>
    </row>
    <row r="9183" spans="8:8" x14ac:dyDescent="0.25">
      <c r="H9183" s="98"/>
    </row>
    <row r="9184" spans="8:8" x14ac:dyDescent="0.25">
      <c r="H9184" s="98"/>
    </row>
    <row r="9185" spans="8:8" x14ac:dyDescent="0.25">
      <c r="H9185" s="98"/>
    </row>
    <row r="9186" spans="8:8" x14ac:dyDescent="0.25">
      <c r="H9186" s="98"/>
    </row>
    <row r="9187" spans="8:8" x14ac:dyDescent="0.25">
      <c r="H9187" s="98"/>
    </row>
    <row r="9188" spans="8:8" x14ac:dyDescent="0.25">
      <c r="H9188" s="98"/>
    </row>
    <row r="9189" spans="8:8" x14ac:dyDescent="0.25">
      <c r="H9189" s="98"/>
    </row>
    <row r="9190" spans="8:8" x14ac:dyDescent="0.25">
      <c r="H9190" s="98"/>
    </row>
    <row r="9191" spans="8:8" x14ac:dyDescent="0.25">
      <c r="H9191" s="98"/>
    </row>
    <row r="9192" spans="8:8" x14ac:dyDescent="0.25">
      <c r="H9192" s="98"/>
    </row>
    <row r="9193" spans="8:8" x14ac:dyDescent="0.25">
      <c r="H9193" s="98"/>
    </row>
    <row r="9194" spans="8:8" x14ac:dyDescent="0.25">
      <c r="H9194" s="98"/>
    </row>
    <row r="9195" spans="8:8" x14ac:dyDescent="0.25">
      <c r="H9195" s="98"/>
    </row>
    <row r="9196" spans="8:8" x14ac:dyDescent="0.25">
      <c r="H9196" s="98"/>
    </row>
    <row r="9197" spans="8:8" x14ac:dyDescent="0.25">
      <c r="H9197" s="98"/>
    </row>
    <row r="9198" spans="8:8" x14ac:dyDescent="0.25">
      <c r="H9198" s="98"/>
    </row>
    <row r="9199" spans="8:8" x14ac:dyDescent="0.25">
      <c r="H9199" s="98"/>
    </row>
    <row r="9200" spans="8:8" x14ac:dyDescent="0.25">
      <c r="H9200" s="98"/>
    </row>
    <row r="9201" spans="8:8" x14ac:dyDescent="0.25">
      <c r="H9201" s="98"/>
    </row>
    <row r="9202" spans="8:8" x14ac:dyDescent="0.25">
      <c r="H9202" s="98"/>
    </row>
    <row r="9203" spans="8:8" x14ac:dyDescent="0.25">
      <c r="H9203" s="98"/>
    </row>
    <row r="9204" spans="8:8" x14ac:dyDescent="0.25">
      <c r="H9204" s="98"/>
    </row>
    <row r="9205" spans="8:8" x14ac:dyDescent="0.25">
      <c r="H9205" s="98"/>
    </row>
    <row r="9206" spans="8:8" x14ac:dyDescent="0.25">
      <c r="H9206" s="98"/>
    </row>
    <row r="9207" spans="8:8" x14ac:dyDescent="0.25">
      <c r="H9207" s="98"/>
    </row>
    <row r="9208" spans="8:8" x14ac:dyDescent="0.25">
      <c r="H9208" s="98"/>
    </row>
    <row r="9209" spans="8:8" x14ac:dyDescent="0.25">
      <c r="H9209" s="98"/>
    </row>
    <row r="9210" spans="8:8" x14ac:dyDescent="0.25">
      <c r="H9210" s="98"/>
    </row>
    <row r="9211" spans="8:8" x14ac:dyDescent="0.25">
      <c r="H9211" s="98"/>
    </row>
    <row r="9212" spans="8:8" x14ac:dyDescent="0.25">
      <c r="H9212" s="98"/>
    </row>
    <row r="9213" spans="8:8" x14ac:dyDescent="0.25">
      <c r="H9213" s="98"/>
    </row>
    <row r="9214" spans="8:8" x14ac:dyDescent="0.25">
      <c r="H9214" s="98"/>
    </row>
    <row r="9215" spans="8:8" x14ac:dyDescent="0.25">
      <c r="H9215" s="98"/>
    </row>
    <row r="9216" spans="8:8" x14ac:dyDescent="0.25">
      <c r="H9216" s="98"/>
    </row>
    <row r="9217" spans="8:8" x14ac:dyDescent="0.25">
      <c r="H9217" s="98"/>
    </row>
    <row r="9218" spans="8:8" x14ac:dyDescent="0.25">
      <c r="H9218" s="98"/>
    </row>
    <row r="9219" spans="8:8" x14ac:dyDescent="0.25">
      <c r="H9219" s="98"/>
    </row>
    <row r="9220" spans="8:8" x14ac:dyDescent="0.25">
      <c r="H9220" s="98"/>
    </row>
    <row r="9221" spans="8:8" x14ac:dyDescent="0.25">
      <c r="H9221" s="98"/>
    </row>
    <row r="9222" spans="8:8" x14ac:dyDescent="0.25">
      <c r="H9222" s="98"/>
    </row>
    <row r="9223" spans="8:8" x14ac:dyDescent="0.25">
      <c r="H9223" s="98"/>
    </row>
    <row r="9224" spans="8:8" x14ac:dyDescent="0.25">
      <c r="H9224" s="98"/>
    </row>
    <row r="9225" spans="8:8" x14ac:dyDescent="0.25">
      <c r="H9225" s="98"/>
    </row>
    <row r="9226" spans="8:8" x14ac:dyDescent="0.25">
      <c r="H9226" s="98"/>
    </row>
    <row r="9227" spans="8:8" x14ac:dyDescent="0.25">
      <c r="H9227" s="98"/>
    </row>
    <row r="9228" spans="8:8" x14ac:dyDescent="0.25">
      <c r="H9228" s="98"/>
    </row>
    <row r="9229" spans="8:8" x14ac:dyDescent="0.25">
      <c r="H9229" s="98"/>
    </row>
    <row r="9230" spans="8:8" x14ac:dyDescent="0.25">
      <c r="H9230" s="98"/>
    </row>
    <row r="9231" spans="8:8" x14ac:dyDescent="0.25">
      <c r="H9231" s="98"/>
    </row>
    <row r="9232" spans="8:8" x14ac:dyDescent="0.25">
      <c r="H9232" s="98"/>
    </row>
    <row r="9233" spans="8:8" x14ac:dyDescent="0.25">
      <c r="H9233" s="98"/>
    </row>
    <row r="9234" spans="8:8" x14ac:dyDescent="0.25">
      <c r="H9234" s="98"/>
    </row>
    <row r="9235" spans="8:8" x14ac:dyDescent="0.25">
      <c r="H9235" s="98"/>
    </row>
    <row r="9236" spans="8:8" x14ac:dyDescent="0.25">
      <c r="H9236" s="98"/>
    </row>
    <row r="9237" spans="8:8" x14ac:dyDescent="0.25">
      <c r="H9237" s="98"/>
    </row>
    <row r="9238" spans="8:8" x14ac:dyDescent="0.25">
      <c r="H9238" s="98"/>
    </row>
    <row r="9239" spans="8:8" x14ac:dyDescent="0.25">
      <c r="H9239" s="98"/>
    </row>
    <row r="9240" spans="8:8" x14ac:dyDescent="0.25">
      <c r="H9240" s="98"/>
    </row>
    <row r="9241" spans="8:8" x14ac:dyDescent="0.25">
      <c r="H9241" s="98"/>
    </row>
    <row r="9242" spans="8:8" x14ac:dyDescent="0.25">
      <c r="H9242" s="98"/>
    </row>
    <row r="9243" spans="8:8" x14ac:dyDescent="0.25">
      <c r="H9243" s="98"/>
    </row>
    <row r="9244" spans="8:8" x14ac:dyDescent="0.25">
      <c r="H9244" s="98"/>
    </row>
    <row r="9245" spans="8:8" x14ac:dyDescent="0.25">
      <c r="H9245" s="98"/>
    </row>
    <row r="9246" spans="8:8" x14ac:dyDescent="0.25">
      <c r="H9246" s="98"/>
    </row>
    <row r="9247" spans="8:8" x14ac:dyDescent="0.25">
      <c r="H9247" s="98"/>
    </row>
    <row r="9248" spans="8:8" x14ac:dyDescent="0.25">
      <c r="H9248" s="98"/>
    </row>
    <row r="9249" spans="8:8" x14ac:dyDescent="0.25">
      <c r="H9249" s="98"/>
    </row>
    <row r="9250" spans="8:8" x14ac:dyDescent="0.25">
      <c r="H9250" s="98"/>
    </row>
    <row r="9251" spans="8:8" x14ac:dyDescent="0.25">
      <c r="H9251" s="98"/>
    </row>
    <row r="9252" spans="8:8" x14ac:dyDescent="0.25">
      <c r="H9252" s="98"/>
    </row>
    <row r="9253" spans="8:8" x14ac:dyDescent="0.25">
      <c r="H9253" s="98"/>
    </row>
    <row r="9254" spans="8:8" x14ac:dyDescent="0.25">
      <c r="H9254" s="98"/>
    </row>
    <row r="9255" spans="8:8" x14ac:dyDescent="0.25">
      <c r="H9255" s="98"/>
    </row>
    <row r="9256" spans="8:8" x14ac:dyDescent="0.25">
      <c r="H9256" s="98"/>
    </row>
    <row r="9257" spans="8:8" x14ac:dyDescent="0.25">
      <c r="H9257" s="98"/>
    </row>
    <row r="9258" spans="8:8" x14ac:dyDescent="0.25">
      <c r="H9258" s="98"/>
    </row>
    <row r="9259" spans="8:8" x14ac:dyDescent="0.25">
      <c r="H9259" s="98"/>
    </row>
    <row r="9260" spans="8:8" x14ac:dyDescent="0.25">
      <c r="H9260" s="98"/>
    </row>
    <row r="9261" spans="8:8" x14ac:dyDescent="0.25">
      <c r="H9261" s="98"/>
    </row>
    <row r="9262" spans="8:8" x14ac:dyDescent="0.25">
      <c r="H9262" s="98"/>
    </row>
    <row r="9263" spans="8:8" x14ac:dyDescent="0.25">
      <c r="H9263" s="98"/>
    </row>
    <row r="9264" spans="8:8" x14ac:dyDescent="0.25">
      <c r="H9264" s="98"/>
    </row>
    <row r="9265" spans="8:8" x14ac:dyDescent="0.25">
      <c r="H9265" s="98"/>
    </row>
    <row r="9266" spans="8:8" x14ac:dyDescent="0.25">
      <c r="H9266" s="98"/>
    </row>
    <row r="9267" spans="8:8" x14ac:dyDescent="0.25">
      <c r="H9267" s="98"/>
    </row>
    <row r="9268" spans="8:8" x14ac:dyDescent="0.25">
      <c r="H9268" s="98"/>
    </row>
    <row r="9269" spans="8:8" x14ac:dyDescent="0.25">
      <c r="H9269" s="98"/>
    </row>
    <row r="9270" spans="8:8" x14ac:dyDescent="0.25">
      <c r="H9270" s="98"/>
    </row>
    <row r="9271" spans="8:8" x14ac:dyDescent="0.25">
      <c r="H9271" s="98"/>
    </row>
    <row r="9272" spans="8:8" x14ac:dyDescent="0.25">
      <c r="H9272" s="98"/>
    </row>
    <row r="9273" spans="8:8" x14ac:dyDescent="0.25">
      <c r="H9273" s="98"/>
    </row>
    <row r="9274" spans="8:8" x14ac:dyDescent="0.25">
      <c r="H9274" s="98"/>
    </row>
    <row r="9275" spans="8:8" x14ac:dyDescent="0.25">
      <c r="H9275" s="98"/>
    </row>
    <row r="9276" spans="8:8" x14ac:dyDescent="0.25">
      <c r="H9276" s="98"/>
    </row>
    <row r="9277" spans="8:8" x14ac:dyDescent="0.25">
      <c r="H9277" s="98"/>
    </row>
    <row r="9278" spans="8:8" x14ac:dyDescent="0.25">
      <c r="H9278" s="98"/>
    </row>
    <row r="9279" spans="8:8" x14ac:dyDescent="0.25">
      <c r="H9279" s="98"/>
    </row>
    <row r="9280" spans="8:8" x14ac:dyDescent="0.25">
      <c r="H9280" s="98"/>
    </row>
    <row r="9281" spans="8:8" x14ac:dyDescent="0.25">
      <c r="H9281" s="98"/>
    </row>
    <row r="9282" spans="8:8" x14ac:dyDescent="0.25">
      <c r="H9282" s="98"/>
    </row>
    <row r="9283" spans="8:8" x14ac:dyDescent="0.25">
      <c r="H9283" s="98"/>
    </row>
    <row r="9284" spans="8:8" x14ac:dyDescent="0.25">
      <c r="H9284" s="98"/>
    </row>
    <row r="9285" spans="8:8" x14ac:dyDescent="0.25">
      <c r="H9285" s="98"/>
    </row>
    <row r="9286" spans="8:8" x14ac:dyDescent="0.25">
      <c r="H9286" s="98"/>
    </row>
    <row r="9287" spans="8:8" x14ac:dyDescent="0.25">
      <c r="H9287" s="98"/>
    </row>
    <row r="9288" spans="8:8" x14ac:dyDescent="0.25">
      <c r="H9288" s="98"/>
    </row>
    <row r="9289" spans="8:8" x14ac:dyDescent="0.25">
      <c r="H9289" s="98"/>
    </row>
    <row r="9290" spans="8:8" x14ac:dyDescent="0.25">
      <c r="H9290" s="98"/>
    </row>
    <row r="9291" spans="8:8" x14ac:dyDescent="0.25">
      <c r="H9291" s="98"/>
    </row>
    <row r="9292" spans="8:8" x14ac:dyDescent="0.25">
      <c r="H9292" s="98"/>
    </row>
    <row r="9293" spans="8:8" x14ac:dyDescent="0.25">
      <c r="H9293" s="98"/>
    </row>
    <row r="9294" spans="8:8" x14ac:dyDescent="0.25">
      <c r="H9294" s="98"/>
    </row>
    <row r="9295" spans="8:8" x14ac:dyDescent="0.25">
      <c r="H9295" s="98"/>
    </row>
    <row r="9296" spans="8:8" x14ac:dyDescent="0.25">
      <c r="H9296" s="98"/>
    </row>
    <row r="9297" spans="8:8" x14ac:dyDescent="0.25">
      <c r="H9297" s="98"/>
    </row>
    <row r="9298" spans="8:8" x14ac:dyDescent="0.25">
      <c r="H9298" s="98"/>
    </row>
    <row r="9299" spans="8:8" x14ac:dyDescent="0.25">
      <c r="H9299" s="98"/>
    </row>
    <row r="9300" spans="8:8" x14ac:dyDescent="0.25">
      <c r="H9300" s="98"/>
    </row>
    <row r="9301" spans="8:8" x14ac:dyDescent="0.25">
      <c r="H9301" s="98"/>
    </row>
    <row r="9302" spans="8:8" x14ac:dyDescent="0.25">
      <c r="H9302" s="98"/>
    </row>
    <row r="9303" spans="8:8" x14ac:dyDescent="0.25">
      <c r="H9303" s="98"/>
    </row>
    <row r="9304" spans="8:8" x14ac:dyDescent="0.25">
      <c r="H9304" s="98"/>
    </row>
    <row r="9305" spans="8:8" x14ac:dyDescent="0.25">
      <c r="H9305" s="98"/>
    </row>
    <row r="9306" spans="8:8" x14ac:dyDescent="0.25">
      <c r="H9306" s="98"/>
    </row>
    <row r="9307" spans="8:8" x14ac:dyDescent="0.25">
      <c r="H9307" s="98"/>
    </row>
    <row r="9308" spans="8:8" x14ac:dyDescent="0.25">
      <c r="H9308" s="98"/>
    </row>
    <row r="9309" spans="8:8" x14ac:dyDescent="0.25">
      <c r="H9309" s="98"/>
    </row>
    <row r="9310" spans="8:8" x14ac:dyDescent="0.25">
      <c r="H9310" s="98"/>
    </row>
    <row r="9311" spans="8:8" x14ac:dyDescent="0.25">
      <c r="H9311" s="98"/>
    </row>
    <row r="9312" spans="8:8" x14ac:dyDescent="0.25">
      <c r="H9312" s="98"/>
    </row>
    <row r="9313" spans="8:8" x14ac:dyDescent="0.25">
      <c r="H9313" s="98"/>
    </row>
    <row r="9314" spans="8:8" x14ac:dyDescent="0.25">
      <c r="H9314" s="98"/>
    </row>
    <row r="9315" spans="8:8" x14ac:dyDescent="0.25">
      <c r="H9315" s="98"/>
    </row>
    <row r="9316" spans="8:8" x14ac:dyDescent="0.25">
      <c r="H9316" s="98"/>
    </row>
    <row r="9317" spans="8:8" x14ac:dyDescent="0.25">
      <c r="H9317" s="98"/>
    </row>
    <row r="9318" spans="8:8" x14ac:dyDescent="0.25">
      <c r="H9318" s="98"/>
    </row>
    <row r="9319" spans="8:8" x14ac:dyDescent="0.25">
      <c r="H9319" s="98"/>
    </row>
    <row r="9320" spans="8:8" x14ac:dyDescent="0.25">
      <c r="H9320" s="98"/>
    </row>
    <row r="9321" spans="8:8" x14ac:dyDescent="0.25">
      <c r="H9321" s="98"/>
    </row>
    <row r="9322" spans="8:8" x14ac:dyDescent="0.25">
      <c r="H9322" s="98"/>
    </row>
    <row r="9323" spans="8:8" x14ac:dyDescent="0.25">
      <c r="H9323" s="98"/>
    </row>
    <row r="9324" spans="8:8" x14ac:dyDescent="0.25">
      <c r="H9324" s="98"/>
    </row>
    <row r="9325" spans="8:8" x14ac:dyDescent="0.25">
      <c r="H9325" s="98"/>
    </row>
    <row r="9326" spans="8:8" x14ac:dyDescent="0.25">
      <c r="H9326" s="98"/>
    </row>
    <row r="9327" spans="8:8" x14ac:dyDescent="0.25">
      <c r="H9327" s="98"/>
    </row>
    <row r="9328" spans="8:8" x14ac:dyDescent="0.25">
      <c r="H9328" s="98"/>
    </row>
    <row r="9329" spans="8:8" x14ac:dyDescent="0.25">
      <c r="H9329" s="98"/>
    </row>
    <row r="9330" spans="8:8" x14ac:dyDescent="0.25">
      <c r="H9330" s="98"/>
    </row>
    <row r="9331" spans="8:8" x14ac:dyDescent="0.25">
      <c r="H9331" s="98"/>
    </row>
    <row r="9332" spans="8:8" x14ac:dyDescent="0.25">
      <c r="H9332" s="98"/>
    </row>
    <row r="9333" spans="8:8" x14ac:dyDescent="0.25">
      <c r="H9333" s="98"/>
    </row>
    <row r="9334" spans="8:8" x14ac:dyDescent="0.25">
      <c r="H9334" s="98"/>
    </row>
    <row r="9335" spans="8:8" x14ac:dyDescent="0.25">
      <c r="H9335" s="98"/>
    </row>
    <row r="9336" spans="8:8" x14ac:dyDescent="0.25">
      <c r="H9336" s="98"/>
    </row>
    <row r="9337" spans="8:8" x14ac:dyDescent="0.25">
      <c r="H9337" s="98"/>
    </row>
    <row r="9338" spans="8:8" x14ac:dyDescent="0.25">
      <c r="H9338" s="98"/>
    </row>
    <row r="9339" spans="8:8" x14ac:dyDescent="0.25">
      <c r="H9339" s="98"/>
    </row>
    <row r="9340" spans="8:8" x14ac:dyDescent="0.25">
      <c r="H9340" s="98"/>
    </row>
    <row r="9341" spans="8:8" x14ac:dyDescent="0.25">
      <c r="H9341" s="98"/>
    </row>
    <row r="9342" spans="8:8" x14ac:dyDescent="0.25">
      <c r="H9342" s="98"/>
    </row>
    <row r="9343" spans="8:8" x14ac:dyDescent="0.25">
      <c r="H9343" s="98"/>
    </row>
    <row r="9344" spans="8:8" x14ac:dyDescent="0.25">
      <c r="H9344" s="98"/>
    </row>
    <row r="9345" spans="8:8" x14ac:dyDescent="0.25">
      <c r="H9345" s="98"/>
    </row>
    <row r="9346" spans="8:8" x14ac:dyDescent="0.25">
      <c r="H9346" s="98"/>
    </row>
    <row r="9347" spans="8:8" x14ac:dyDescent="0.25">
      <c r="H9347" s="98"/>
    </row>
    <row r="9348" spans="8:8" x14ac:dyDescent="0.25">
      <c r="H9348" s="98"/>
    </row>
    <row r="9349" spans="8:8" x14ac:dyDescent="0.25">
      <c r="H9349" s="98"/>
    </row>
    <row r="9350" spans="8:8" x14ac:dyDescent="0.25">
      <c r="H9350" s="98"/>
    </row>
    <row r="9351" spans="8:8" x14ac:dyDescent="0.25">
      <c r="H9351" s="98"/>
    </row>
    <row r="9352" spans="8:8" x14ac:dyDescent="0.25">
      <c r="H9352" s="98"/>
    </row>
    <row r="9353" spans="8:8" x14ac:dyDescent="0.25">
      <c r="H9353" s="98"/>
    </row>
    <row r="9354" spans="8:8" x14ac:dyDescent="0.25">
      <c r="H9354" s="98"/>
    </row>
    <row r="9355" spans="8:8" x14ac:dyDescent="0.25">
      <c r="H9355" s="98"/>
    </row>
    <row r="9356" spans="8:8" x14ac:dyDescent="0.25">
      <c r="H9356" s="98"/>
    </row>
    <row r="9357" spans="8:8" x14ac:dyDescent="0.25">
      <c r="H9357" s="98"/>
    </row>
    <row r="9358" spans="8:8" x14ac:dyDescent="0.25">
      <c r="H9358" s="98"/>
    </row>
    <row r="9359" spans="8:8" x14ac:dyDescent="0.25">
      <c r="H9359" s="98"/>
    </row>
    <row r="9360" spans="8:8" x14ac:dyDescent="0.25">
      <c r="H9360" s="98"/>
    </row>
    <row r="9361" spans="8:8" x14ac:dyDescent="0.25">
      <c r="H9361" s="98"/>
    </row>
    <row r="9362" spans="8:8" x14ac:dyDescent="0.25">
      <c r="H9362" s="98"/>
    </row>
    <row r="9363" spans="8:8" x14ac:dyDescent="0.25">
      <c r="H9363" s="98"/>
    </row>
    <row r="9364" spans="8:8" x14ac:dyDescent="0.25">
      <c r="H9364" s="98"/>
    </row>
    <row r="9365" spans="8:8" x14ac:dyDescent="0.25">
      <c r="H9365" s="98"/>
    </row>
    <row r="9366" spans="8:8" x14ac:dyDescent="0.25">
      <c r="H9366" s="98"/>
    </row>
    <row r="9367" spans="8:8" x14ac:dyDescent="0.25">
      <c r="H9367" s="98"/>
    </row>
    <row r="9368" spans="8:8" x14ac:dyDescent="0.25">
      <c r="H9368" s="98"/>
    </row>
    <row r="9369" spans="8:8" x14ac:dyDescent="0.25">
      <c r="H9369" s="98"/>
    </row>
    <row r="9370" spans="8:8" x14ac:dyDescent="0.25">
      <c r="H9370" s="98"/>
    </row>
    <row r="9371" spans="8:8" x14ac:dyDescent="0.25">
      <c r="H9371" s="98"/>
    </row>
    <row r="9372" spans="8:8" x14ac:dyDescent="0.25">
      <c r="H9372" s="98"/>
    </row>
    <row r="9373" spans="8:8" x14ac:dyDescent="0.25">
      <c r="H9373" s="98"/>
    </row>
    <row r="9374" spans="8:8" x14ac:dyDescent="0.25">
      <c r="H9374" s="98"/>
    </row>
    <row r="9375" spans="8:8" x14ac:dyDescent="0.25">
      <c r="H9375" s="98"/>
    </row>
    <row r="9376" spans="8:8" x14ac:dyDescent="0.25">
      <c r="H9376" s="98"/>
    </row>
    <row r="9377" spans="8:8" x14ac:dyDescent="0.25">
      <c r="H9377" s="98"/>
    </row>
    <row r="9378" spans="8:8" x14ac:dyDescent="0.25">
      <c r="H9378" s="98"/>
    </row>
    <row r="9379" spans="8:8" x14ac:dyDescent="0.25">
      <c r="H9379" s="98"/>
    </row>
    <row r="9380" spans="8:8" x14ac:dyDescent="0.25">
      <c r="H9380" s="98"/>
    </row>
    <row r="9381" spans="8:8" x14ac:dyDescent="0.25">
      <c r="H9381" s="98"/>
    </row>
    <row r="9382" spans="8:8" x14ac:dyDescent="0.25">
      <c r="H9382" s="98"/>
    </row>
    <row r="9383" spans="8:8" x14ac:dyDescent="0.25">
      <c r="H9383" s="98"/>
    </row>
    <row r="9384" spans="8:8" x14ac:dyDescent="0.25">
      <c r="H9384" s="98"/>
    </row>
    <row r="9385" spans="8:8" x14ac:dyDescent="0.25">
      <c r="H9385" s="98"/>
    </row>
    <row r="9386" spans="8:8" x14ac:dyDescent="0.25">
      <c r="H9386" s="98"/>
    </row>
    <row r="9387" spans="8:8" x14ac:dyDescent="0.25">
      <c r="H9387" s="98"/>
    </row>
    <row r="9388" spans="8:8" x14ac:dyDescent="0.25">
      <c r="H9388" s="98"/>
    </row>
    <row r="9389" spans="8:8" x14ac:dyDescent="0.25">
      <c r="H9389" s="98"/>
    </row>
    <row r="9390" spans="8:8" x14ac:dyDescent="0.25">
      <c r="H9390" s="98"/>
    </row>
    <row r="9391" spans="8:8" x14ac:dyDescent="0.25">
      <c r="H9391" s="98"/>
    </row>
    <row r="9392" spans="8:8" x14ac:dyDescent="0.25">
      <c r="H9392" s="98"/>
    </row>
    <row r="9393" spans="8:8" x14ac:dyDescent="0.25">
      <c r="H9393" s="98"/>
    </row>
    <row r="9394" spans="8:8" x14ac:dyDescent="0.25">
      <c r="H9394" s="98"/>
    </row>
    <row r="9395" spans="8:8" x14ac:dyDescent="0.25">
      <c r="H9395" s="98"/>
    </row>
    <row r="9396" spans="8:8" x14ac:dyDescent="0.25">
      <c r="H9396" s="98"/>
    </row>
    <row r="9397" spans="8:8" x14ac:dyDescent="0.25">
      <c r="H9397" s="98"/>
    </row>
    <row r="9398" spans="8:8" x14ac:dyDescent="0.25">
      <c r="H9398" s="98"/>
    </row>
    <row r="9399" spans="8:8" x14ac:dyDescent="0.25">
      <c r="H9399" s="98"/>
    </row>
    <row r="9400" spans="8:8" x14ac:dyDescent="0.25">
      <c r="H9400" s="98"/>
    </row>
    <row r="9401" spans="8:8" x14ac:dyDescent="0.25">
      <c r="H9401" s="98"/>
    </row>
    <row r="9402" spans="8:8" x14ac:dyDescent="0.25">
      <c r="H9402" s="98"/>
    </row>
    <row r="9403" spans="8:8" x14ac:dyDescent="0.25">
      <c r="H9403" s="98"/>
    </row>
    <row r="9404" spans="8:8" x14ac:dyDescent="0.25">
      <c r="H9404" s="98"/>
    </row>
    <row r="9405" spans="8:8" x14ac:dyDescent="0.25">
      <c r="H9405" s="98"/>
    </row>
    <row r="9406" spans="8:8" x14ac:dyDescent="0.25">
      <c r="H9406" s="98"/>
    </row>
    <row r="9407" spans="8:8" x14ac:dyDescent="0.25">
      <c r="H9407" s="98"/>
    </row>
    <row r="9408" spans="8:8" x14ac:dyDescent="0.25">
      <c r="H9408" s="98"/>
    </row>
    <row r="9409" spans="8:8" x14ac:dyDescent="0.25">
      <c r="H9409" s="98"/>
    </row>
    <row r="9410" spans="8:8" x14ac:dyDescent="0.25">
      <c r="H9410" s="98"/>
    </row>
    <row r="9411" spans="8:8" x14ac:dyDescent="0.25">
      <c r="H9411" s="98"/>
    </row>
    <row r="9412" spans="8:8" x14ac:dyDescent="0.25">
      <c r="H9412" s="98"/>
    </row>
    <row r="9413" spans="8:8" x14ac:dyDescent="0.25">
      <c r="H9413" s="98"/>
    </row>
    <row r="9414" spans="8:8" x14ac:dyDescent="0.25">
      <c r="H9414" s="98"/>
    </row>
    <row r="9415" spans="8:8" x14ac:dyDescent="0.25">
      <c r="H9415" s="98"/>
    </row>
    <row r="9416" spans="8:8" x14ac:dyDescent="0.25">
      <c r="H9416" s="98"/>
    </row>
    <row r="9417" spans="8:8" x14ac:dyDescent="0.25">
      <c r="H9417" s="98"/>
    </row>
    <row r="9418" spans="8:8" x14ac:dyDescent="0.25">
      <c r="H9418" s="98"/>
    </row>
    <row r="9419" spans="8:8" x14ac:dyDescent="0.25">
      <c r="H9419" s="98"/>
    </row>
    <row r="9420" spans="8:8" x14ac:dyDescent="0.25">
      <c r="H9420" s="98"/>
    </row>
    <row r="9421" spans="8:8" x14ac:dyDescent="0.25">
      <c r="H9421" s="98"/>
    </row>
    <row r="9422" spans="8:8" x14ac:dyDescent="0.25">
      <c r="H9422" s="98"/>
    </row>
    <row r="9423" spans="8:8" x14ac:dyDescent="0.25">
      <c r="H9423" s="98"/>
    </row>
    <row r="9424" spans="8:8" x14ac:dyDescent="0.25">
      <c r="H9424" s="98"/>
    </row>
    <row r="9425" spans="8:8" x14ac:dyDescent="0.25">
      <c r="H9425" s="98"/>
    </row>
    <row r="9426" spans="8:8" x14ac:dyDescent="0.25">
      <c r="H9426" s="98"/>
    </row>
    <row r="9427" spans="8:8" x14ac:dyDescent="0.25">
      <c r="H9427" s="98"/>
    </row>
    <row r="9428" spans="8:8" x14ac:dyDescent="0.25">
      <c r="H9428" s="98"/>
    </row>
    <row r="9429" spans="8:8" x14ac:dyDescent="0.25">
      <c r="H9429" s="98"/>
    </row>
    <row r="9430" spans="8:8" x14ac:dyDescent="0.25">
      <c r="H9430" s="98"/>
    </row>
    <row r="9431" spans="8:8" x14ac:dyDescent="0.25">
      <c r="H9431" s="98"/>
    </row>
    <row r="9432" spans="8:8" x14ac:dyDescent="0.25">
      <c r="H9432" s="98"/>
    </row>
    <row r="9433" spans="8:8" x14ac:dyDescent="0.25">
      <c r="H9433" s="98"/>
    </row>
    <row r="9434" spans="8:8" x14ac:dyDescent="0.25">
      <c r="H9434" s="98"/>
    </row>
    <row r="9435" spans="8:8" x14ac:dyDescent="0.25">
      <c r="H9435" s="98"/>
    </row>
    <row r="9436" spans="8:8" x14ac:dyDescent="0.25">
      <c r="H9436" s="98"/>
    </row>
    <row r="9437" spans="8:8" x14ac:dyDescent="0.25">
      <c r="H9437" s="98"/>
    </row>
    <row r="9438" spans="8:8" x14ac:dyDescent="0.25">
      <c r="H9438" s="98"/>
    </row>
    <row r="9439" spans="8:8" x14ac:dyDescent="0.25">
      <c r="H9439" s="98"/>
    </row>
    <row r="9440" spans="8:8" x14ac:dyDescent="0.25">
      <c r="H9440" s="98"/>
    </row>
    <row r="9441" spans="8:8" x14ac:dyDescent="0.25">
      <c r="H9441" s="98"/>
    </row>
    <row r="9442" spans="8:8" x14ac:dyDescent="0.25">
      <c r="H9442" s="98"/>
    </row>
    <row r="9443" spans="8:8" x14ac:dyDescent="0.25">
      <c r="H9443" s="98"/>
    </row>
    <row r="9444" spans="8:8" x14ac:dyDescent="0.25">
      <c r="H9444" s="98"/>
    </row>
    <row r="9445" spans="8:8" x14ac:dyDescent="0.25">
      <c r="H9445" s="98"/>
    </row>
    <row r="9446" spans="8:8" x14ac:dyDescent="0.25">
      <c r="H9446" s="98"/>
    </row>
    <row r="9447" spans="8:8" x14ac:dyDescent="0.25">
      <c r="H9447" s="98"/>
    </row>
    <row r="9448" spans="8:8" x14ac:dyDescent="0.25">
      <c r="H9448" s="98"/>
    </row>
    <row r="9449" spans="8:8" x14ac:dyDescent="0.25">
      <c r="H9449" s="98"/>
    </row>
    <row r="9450" spans="8:8" x14ac:dyDescent="0.25">
      <c r="H9450" s="98"/>
    </row>
    <row r="9451" spans="8:8" x14ac:dyDescent="0.25">
      <c r="H9451" s="98"/>
    </row>
    <row r="9452" spans="8:8" x14ac:dyDescent="0.25">
      <c r="H9452" s="98"/>
    </row>
    <row r="9453" spans="8:8" x14ac:dyDescent="0.25">
      <c r="H9453" s="98"/>
    </row>
    <row r="9454" spans="8:8" x14ac:dyDescent="0.25">
      <c r="H9454" s="98"/>
    </row>
    <row r="9455" spans="8:8" x14ac:dyDescent="0.25">
      <c r="H9455" s="98"/>
    </row>
    <row r="9456" spans="8:8" x14ac:dyDescent="0.25">
      <c r="H9456" s="98"/>
    </row>
    <row r="9457" spans="8:8" x14ac:dyDescent="0.25">
      <c r="H9457" s="98"/>
    </row>
    <row r="9458" spans="8:8" x14ac:dyDescent="0.25">
      <c r="H9458" s="98"/>
    </row>
    <row r="9459" spans="8:8" x14ac:dyDescent="0.25">
      <c r="H9459" s="98"/>
    </row>
    <row r="9460" spans="8:8" x14ac:dyDescent="0.25">
      <c r="H9460" s="98"/>
    </row>
    <row r="9461" spans="8:8" x14ac:dyDescent="0.25">
      <c r="H9461" s="98"/>
    </row>
    <row r="9462" spans="8:8" x14ac:dyDescent="0.25">
      <c r="H9462" s="98"/>
    </row>
    <row r="9463" spans="8:8" x14ac:dyDescent="0.25">
      <c r="H9463" s="98"/>
    </row>
    <row r="9464" spans="8:8" x14ac:dyDescent="0.25">
      <c r="H9464" s="98"/>
    </row>
    <row r="9465" spans="8:8" x14ac:dyDescent="0.25">
      <c r="H9465" s="98"/>
    </row>
    <row r="9466" spans="8:8" x14ac:dyDescent="0.25">
      <c r="H9466" s="98"/>
    </row>
    <row r="9467" spans="8:8" x14ac:dyDescent="0.25">
      <c r="H9467" s="98"/>
    </row>
    <row r="9468" spans="8:8" x14ac:dyDescent="0.25">
      <c r="H9468" s="98"/>
    </row>
    <row r="9469" spans="8:8" x14ac:dyDescent="0.25">
      <c r="H9469" s="98"/>
    </row>
    <row r="9470" spans="8:8" x14ac:dyDescent="0.25">
      <c r="H9470" s="98"/>
    </row>
    <row r="9471" spans="8:8" x14ac:dyDescent="0.25">
      <c r="H9471" s="98"/>
    </row>
    <row r="9472" spans="8:8" x14ac:dyDescent="0.25">
      <c r="H9472" s="98"/>
    </row>
    <row r="9473" spans="8:8" x14ac:dyDescent="0.25">
      <c r="H9473" s="98"/>
    </row>
    <row r="9474" spans="8:8" x14ac:dyDescent="0.25">
      <c r="H9474" s="98"/>
    </row>
    <row r="9475" spans="8:8" x14ac:dyDescent="0.25">
      <c r="H9475" s="98"/>
    </row>
    <row r="9476" spans="8:8" x14ac:dyDescent="0.25">
      <c r="H9476" s="98"/>
    </row>
    <row r="9477" spans="8:8" x14ac:dyDescent="0.25">
      <c r="H9477" s="98"/>
    </row>
    <row r="9478" spans="8:8" x14ac:dyDescent="0.25">
      <c r="H9478" s="98"/>
    </row>
    <row r="9479" spans="8:8" x14ac:dyDescent="0.25">
      <c r="H9479" s="98"/>
    </row>
    <row r="9480" spans="8:8" x14ac:dyDescent="0.25">
      <c r="H9480" s="98"/>
    </row>
    <row r="9481" spans="8:8" x14ac:dyDescent="0.25">
      <c r="H9481" s="98"/>
    </row>
    <row r="9482" spans="8:8" x14ac:dyDescent="0.25">
      <c r="H9482" s="98"/>
    </row>
    <row r="9483" spans="8:8" x14ac:dyDescent="0.25">
      <c r="H9483" s="98"/>
    </row>
    <row r="9484" spans="8:8" x14ac:dyDescent="0.25">
      <c r="H9484" s="98"/>
    </row>
    <row r="9485" spans="8:8" x14ac:dyDescent="0.25">
      <c r="H9485" s="98"/>
    </row>
    <row r="9486" spans="8:8" x14ac:dyDescent="0.25">
      <c r="H9486" s="98"/>
    </row>
    <row r="9487" spans="8:8" x14ac:dyDescent="0.25">
      <c r="H9487" s="98"/>
    </row>
    <row r="9488" spans="8:8" x14ac:dyDescent="0.25">
      <c r="H9488" s="98"/>
    </row>
    <row r="9489" spans="8:8" x14ac:dyDescent="0.25">
      <c r="H9489" s="98"/>
    </row>
    <row r="9490" spans="8:8" x14ac:dyDescent="0.25">
      <c r="H9490" s="98"/>
    </row>
    <row r="9491" spans="8:8" x14ac:dyDescent="0.25">
      <c r="H9491" s="98"/>
    </row>
    <row r="9492" spans="8:8" x14ac:dyDescent="0.25">
      <c r="H9492" s="98"/>
    </row>
    <row r="9493" spans="8:8" x14ac:dyDescent="0.25">
      <c r="H9493" s="98"/>
    </row>
    <row r="9494" spans="8:8" x14ac:dyDescent="0.25">
      <c r="H9494" s="98"/>
    </row>
    <row r="9495" spans="8:8" x14ac:dyDescent="0.25">
      <c r="H9495" s="98"/>
    </row>
    <row r="9496" spans="8:8" x14ac:dyDescent="0.25">
      <c r="H9496" s="98"/>
    </row>
    <row r="9497" spans="8:8" x14ac:dyDescent="0.25">
      <c r="H9497" s="98"/>
    </row>
    <row r="9498" spans="8:8" x14ac:dyDescent="0.25">
      <c r="H9498" s="98"/>
    </row>
    <row r="9499" spans="8:8" x14ac:dyDescent="0.25">
      <c r="H9499" s="98"/>
    </row>
    <row r="9500" spans="8:8" x14ac:dyDescent="0.25">
      <c r="H9500" s="98"/>
    </row>
    <row r="9501" spans="8:8" x14ac:dyDescent="0.25">
      <c r="H9501" s="98"/>
    </row>
    <row r="9502" spans="8:8" x14ac:dyDescent="0.25">
      <c r="H9502" s="98"/>
    </row>
    <row r="9503" spans="8:8" x14ac:dyDescent="0.25">
      <c r="H9503" s="98"/>
    </row>
    <row r="9504" spans="8:8" x14ac:dyDescent="0.25">
      <c r="H9504" s="98"/>
    </row>
    <row r="9505" spans="8:8" x14ac:dyDescent="0.25">
      <c r="H9505" s="98"/>
    </row>
    <row r="9506" spans="8:8" x14ac:dyDescent="0.25">
      <c r="H9506" s="98"/>
    </row>
    <row r="9507" spans="8:8" x14ac:dyDescent="0.25">
      <c r="H9507" s="98"/>
    </row>
    <row r="9508" spans="8:8" x14ac:dyDescent="0.25">
      <c r="H9508" s="98"/>
    </row>
    <row r="9509" spans="8:8" x14ac:dyDescent="0.25">
      <c r="H9509" s="98"/>
    </row>
    <row r="9510" spans="8:8" x14ac:dyDescent="0.25">
      <c r="H9510" s="98"/>
    </row>
    <row r="9511" spans="8:8" x14ac:dyDescent="0.25">
      <c r="H9511" s="98"/>
    </row>
    <row r="9512" spans="8:8" x14ac:dyDescent="0.25">
      <c r="H9512" s="98"/>
    </row>
    <row r="9513" spans="8:8" x14ac:dyDescent="0.25">
      <c r="H9513" s="98"/>
    </row>
    <row r="9514" spans="8:8" x14ac:dyDescent="0.25">
      <c r="H9514" s="98"/>
    </row>
    <row r="9515" spans="8:8" x14ac:dyDescent="0.25">
      <c r="H9515" s="98"/>
    </row>
    <row r="9516" spans="8:8" x14ac:dyDescent="0.25">
      <c r="H9516" s="98"/>
    </row>
    <row r="9517" spans="8:8" x14ac:dyDescent="0.25">
      <c r="H9517" s="98"/>
    </row>
    <row r="9518" spans="8:8" x14ac:dyDescent="0.25">
      <c r="H9518" s="98"/>
    </row>
    <row r="9519" spans="8:8" x14ac:dyDescent="0.25">
      <c r="H9519" s="98"/>
    </row>
    <row r="9520" spans="8:8" x14ac:dyDescent="0.25">
      <c r="H9520" s="98"/>
    </row>
    <row r="9521" spans="8:8" x14ac:dyDescent="0.25">
      <c r="H9521" s="98"/>
    </row>
    <row r="9522" spans="8:8" x14ac:dyDescent="0.25">
      <c r="H9522" s="98"/>
    </row>
    <row r="9523" spans="8:8" x14ac:dyDescent="0.25">
      <c r="H9523" s="98"/>
    </row>
    <row r="9524" spans="8:8" x14ac:dyDescent="0.25">
      <c r="H9524" s="98"/>
    </row>
    <row r="9525" spans="8:8" x14ac:dyDescent="0.25">
      <c r="H9525" s="98"/>
    </row>
    <row r="9526" spans="8:8" x14ac:dyDescent="0.25">
      <c r="H9526" s="98"/>
    </row>
    <row r="9527" spans="8:8" x14ac:dyDescent="0.25">
      <c r="H9527" s="98"/>
    </row>
    <row r="9528" spans="8:8" x14ac:dyDescent="0.25">
      <c r="H9528" s="98"/>
    </row>
    <row r="9529" spans="8:8" x14ac:dyDescent="0.25">
      <c r="H9529" s="98"/>
    </row>
    <row r="9530" spans="8:8" x14ac:dyDescent="0.25">
      <c r="H9530" s="98"/>
    </row>
    <row r="9531" spans="8:8" x14ac:dyDescent="0.25">
      <c r="H9531" s="98"/>
    </row>
    <row r="9532" spans="8:8" x14ac:dyDescent="0.25">
      <c r="H9532" s="98"/>
    </row>
    <row r="9533" spans="8:8" x14ac:dyDescent="0.25">
      <c r="H9533" s="98"/>
    </row>
    <row r="9534" spans="8:8" x14ac:dyDescent="0.25">
      <c r="H9534" s="98"/>
    </row>
    <row r="9535" spans="8:8" x14ac:dyDescent="0.25">
      <c r="H9535" s="98"/>
    </row>
    <row r="9536" spans="8:8" x14ac:dyDescent="0.25">
      <c r="H9536" s="98"/>
    </row>
    <row r="9537" spans="8:8" x14ac:dyDescent="0.25">
      <c r="H9537" s="98"/>
    </row>
    <row r="9538" spans="8:8" x14ac:dyDescent="0.25">
      <c r="H9538" s="98"/>
    </row>
    <row r="9539" spans="8:8" x14ac:dyDescent="0.25">
      <c r="H9539" s="98"/>
    </row>
    <row r="9540" spans="8:8" x14ac:dyDescent="0.25">
      <c r="H9540" s="98"/>
    </row>
    <row r="9541" spans="8:8" x14ac:dyDescent="0.25">
      <c r="H9541" s="98"/>
    </row>
    <row r="9542" spans="8:8" x14ac:dyDescent="0.25">
      <c r="H9542" s="98"/>
    </row>
    <row r="9543" spans="8:8" x14ac:dyDescent="0.25">
      <c r="H9543" s="98"/>
    </row>
    <row r="9544" spans="8:8" x14ac:dyDescent="0.25">
      <c r="H9544" s="98"/>
    </row>
    <row r="9545" spans="8:8" x14ac:dyDescent="0.25">
      <c r="H9545" s="98"/>
    </row>
    <row r="9546" spans="8:8" x14ac:dyDescent="0.25">
      <c r="H9546" s="98"/>
    </row>
    <row r="9547" spans="8:8" x14ac:dyDescent="0.25">
      <c r="H9547" s="98"/>
    </row>
    <row r="9548" spans="8:8" x14ac:dyDescent="0.25">
      <c r="H9548" s="98"/>
    </row>
    <row r="9549" spans="8:8" x14ac:dyDescent="0.25">
      <c r="H9549" s="98"/>
    </row>
    <row r="9550" spans="8:8" x14ac:dyDescent="0.25">
      <c r="H9550" s="98"/>
    </row>
    <row r="9551" spans="8:8" x14ac:dyDescent="0.25">
      <c r="H9551" s="98"/>
    </row>
    <row r="9552" spans="8:8" x14ac:dyDescent="0.25">
      <c r="H9552" s="98"/>
    </row>
    <row r="9553" spans="8:8" x14ac:dyDescent="0.25">
      <c r="H9553" s="98"/>
    </row>
    <row r="9554" spans="8:8" x14ac:dyDescent="0.25">
      <c r="H9554" s="98"/>
    </row>
    <row r="9555" spans="8:8" x14ac:dyDescent="0.25">
      <c r="H9555" s="98"/>
    </row>
    <row r="9556" spans="8:8" x14ac:dyDescent="0.25">
      <c r="H9556" s="98"/>
    </row>
    <row r="9557" spans="8:8" x14ac:dyDescent="0.25">
      <c r="H9557" s="98"/>
    </row>
    <row r="9558" spans="8:8" x14ac:dyDescent="0.25">
      <c r="H9558" s="98"/>
    </row>
    <row r="9559" spans="8:8" x14ac:dyDescent="0.25">
      <c r="H9559" s="98"/>
    </row>
    <row r="9560" spans="8:8" x14ac:dyDescent="0.25">
      <c r="H9560" s="98"/>
    </row>
    <row r="9561" spans="8:8" x14ac:dyDescent="0.25">
      <c r="H9561" s="98"/>
    </row>
    <row r="9562" spans="8:8" x14ac:dyDescent="0.25">
      <c r="H9562" s="98"/>
    </row>
    <row r="9563" spans="8:8" x14ac:dyDescent="0.25">
      <c r="H9563" s="98"/>
    </row>
    <row r="9564" spans="8:8" x14ac:dyDescent="0.25">
      <c r="H9564" s="98"/>
    </row>
    <row r="9565" spans="8:8" x14ac:dyDescent="0.25">
      <c r="H9565" s="98"/>
    </row>
    <row r="9566" spans="8:8" x14ac:dyDescent="0.25">
      <c r="H9566" s="98"/>
    </row>
    <row r="9567" spans="8:8" x14ac:dyDescent="0.25">
      <c r="H9567" s="98"/>
    </row>
    <row r="9568" spans="8:8" x14ac:dyDescent="0.25">
      <c r="H9568" s="98"/>
    </row>
    <row r="9569" spans="8:8" x14ac:dyDescent="0.25">
      <c r="H9569" s="98"/>
    </row>
    <row r="9570" spans="8:8" x14ac:dyDescent="0.25">
      <c r="H9570" s="98"/>
    </row>
    <row r="9571" spans="8:8" x14ac:dyDescent="0.25">
      <c r="H9571" s="98"/>
    </row>
    <row r="9572" spans="8:8" x14ac:dyDescent="0.25">
      <c r="H9572" s="98"/>
    </row>
    <row r="9573" spans="8:8" x14ac:dyDescent="0.25">
      <c r="H9573" s="98"/>
    </row>
    <row r="9574" spans="8:8" x14ac:dyDescent="0.25">
      <c r="H9574" s="98"/>
    </row>
    <row r="9575" spans="8:8" x14ac:dyDescent="0.25">
      <c r="H9575" s="98"/>
    </row>
    <row r="9576" spans="8:8" x14ac:dyDescent="0.25">
      <c r="H9576" s="98"/>
    </row>
    <row r="9577" spans="8:8" x14ac:dyDescent="0.25">
      <c r="H9577" s="98"/>
    </row>
    <row r="9578" spans="8:8" x14ac:dyDescent="0.25">
      <c r="H9578" s="98"/>
    </row>
    <row r="9579" spans="8:8" x14ac:dyDescent="0.25">
      <c r="H9579" s="98"/>
    </row>
    <row r="9580" spans="8:8" x14ac:dyDescent="0.25">
      <c r="H9580" s="98"/>
    </row>
    <row r="9581" spans="8:8" x14ac:dyDescent="0.25">
      <c r="H9581" s="98"/>
    </row>
    <row r="9582" spans="8:8" x14ac:dyDescent="0.25">
      <c r="H9582" s="98"/>
    </row>
    <row r="9583" spans="8:8" x14ac:dyDescent="0.25">
      <c r="H9583" s="98"/>
    </row>
    <row r="9584" spans="8:8" x14ac:dyDescent="0.25">
      <c r="H9584" s="98"/>
    </row>
    <row r="9585" spans="8:8" x14ac:dyDescent="0.25">
      <c r="H9585" s="98"/>
    </row>
    <row r="9586" spans="8:8" x14ac:dyDescent="0.25">
      <c r="H9586" s="98"/>
    </row>
    <row r="9587" spans="8:8" x14ac:dyDescent="0.25">
      <c r="H9587" s="98"/>
    </row>
    <row r="9588" spans="8:8" x14ac:dyDescent="0.25">
      <c r="H9588" s="98"/>
    </row>
    <row r="9589" spans="8:8" x14ac:dyDescent="0.25">
      <c r="H9589" s="98"/>
    </row>
    <row r="9590" spans="8:8" x14ac:dyDescent="0.25">
      <c r="H9590" s="98"/>
    </row>
    <row r="9591" spans="8:8" x14ac:dyDescent="0.25">
      <c r="H9591" s="98"/>
    </row>
    <row r="9592" spans="8:8" x14ac:dyDescent="0.25">
      <c r="H9592" s="98"/>
    </row>
    <row r="9593" spans="8:8" x14ac:dyDescent="0.25">
      <c r="H9593" s="98"/>
    </row>
    <row r="9594" spans="8:8" x14ac:dyDescent="0.25">
      <c r="H9594" s="98"/>
    </row>
    <row r="9595" spans="8:8" x14ac:dyDescent="0.25">
      <c r="H9595" s="98"/>
    </row>
    <row r="9596" spans="8:8" x14ac:dyDescent="0.25">
      <c r="H9596" s="98"/>
    </row>
    <row r="9597" spans="8:8" x14ac:dyDescent="0.25">
      <c r="H9597" s="98"/>
    </row>
    <row r="9598" spans="8:8" x14ac:dyDescent="0.25">
      <c r="H9598" s="98"/>
    </row>
    <row r="9599" spans="8:8" x14ac:dyDescent="0.25">
      <c r="H9599" s="98"/>
    </row>
    <row r="9600" spans="8:8" x14ac:dyDescent="0.25">
      <c r="H9600" s="98"/>
    </row>
    <row r="9601" spans="8:8" x14ac:dyDescent="0.25">
      <c r="H9601" s="98"/>
    </row>
    <row r="9602" spans="8:8" x14ac:dyDescent="0.25">
      <c r="H9602" s="98"/>
    </row>
    <row r="9603" spans="8:8" x14ac:dyDescent="0.25">
      <c r="H9603" s="98"/>
    </row>
    <row r="9604" spans="8:8" x14ac:dyDescent="0.25">
      <c r="H9604" s="98"/>
    </row>
    <row r="9605" spans="8:8" x14ac:dyDescent="0.25">
      <c r="H9605" s="98"/>
    </row>
    <row r="9606" spans="8:8" x14ac:dyDescent="0.25">
      <c r="H9606" s="98"/>
    </row>
    <row r="9607" spans="8:8" x14ac:dyDescent="0.25">
      <c r="H9607" s="98"/>
    </row>
    <row r="9608" spans="8:8" x14ac:dyDescent="0.25">
      <c r="H9608" s="98"/>
    </row>
    <row r="9609" spans="8:8" x14ac:dyDescent="0.25">
      <c r="H9609" s="98"/>
    </row>
    <row r="9610" spans="8:8" x14ac:dyDescent="0.25">
      <c r="H9610" s="98"/>
    </row>
    <row r="9611" spans="8:8" x14ac:dyDescent="0.25">
      <c r="H9611" s="98"/>
    </row>
    <row r="9612" spans="8:8" x14ac:dyDescent="0.25">
      <c r="H9612" s="98"/>
    </row>
    <row r="9613" spans="8:8" x14ac:dyDescent="0.25">
      <c r="H9613" s="98"/>
    </row>
    <row r="9614" spans="8:8" x14ac:dyDescent="0.25">
      <c r="H9614" s="98"/>
    </row>
    <row r="9615" spans="8:8" x14ac:dyDescent="0.25">
      <c r="H9615" s="98"/>
    </row>
    <row r="9616" spans="8:8" x14ac:dyDescent="0.25">
      <c r="H9616" s="98"/>
    </row>
    <row r="9617" spans="8:8" x14ac:dyDescent="0.25">
      <c r="H9617" s="98"/>
    </row>
    <row r="9618" spans="8:8" x14ac:dyDescent="0.25">
      <c r="H9618" s="98"/>
    </row>
    <row r="9619" spans="8:8" x14ac:dyDescent="0.25">
      <c r="H9619" s="98"/>
    </row>
    <row r="9620" spans="8:8" x14ac:dyDescent="0.25">
      <c r="H9620" s="98"/>
    </row>
    <row r="9621" spans="8:8" x14ac:dyDescent="0.25">
      <c r="H9621" s="98"/>
    </row>
    <row r="9622" spans="8:8" x14ac:dyDescent="0.25">
      <c r="H9622" s="98"/>
    </row>
    <row r="9623" spans="8:8" x14ac:dyDescent="0.25">
      <c r="H9623" s="98"/>
    </row>
    <row r="9624" spans="8:8" x14ac:dyDescent="0.25">
      <c r="H9624" s="98"/>
    </row>
    <row r="9625" spans="8:8" x14ac:dyDescent="0.25">
      <c r="H9625" s="98"/>
    </row>
    <row r="9626" spans="8:8" x14ac:dyDescent="0.25">
      <c r="H9626" s="98"/>
    </row>
    <row r="9627" spans="8:8" x14ac:dyDescent="0.25">
      <c r="H9627" s="98"/>
    </row>
    <row r="9628" spans="8:8" x14ac:dyDescent="0.25">
      <c r="H9628" s="98"/>
    </row>
    <row r="9629" spans="8:8" x14ac:dyDescent="0.25">
      <c r="H9629" s="98"/>
    </row>
    <row r="9630" spans="8:8" x14ac:dyDescent="0.25">
      <c r="H9630" s="98"/>
    </row>
    <row r="9631" spans="8:8" x14ac:dyDescent="0.25">
      <c r="H9631" s="98"/>
    </row>
    <row r="9632" spans="8:8" x14ac:dyDescent="0.25">
      <c r="H9632" s="98"/>
    </row>
    <row r="9633" spans="8:8" x14ac:dyDescent="0.25">
      <c r="H9633" s="98"/>
    </row>
    <row r="9634" spans="8:8" x14ac:dyDescent="0.25">
      <c r="H9634" s="98"/>
    </row>
    <row r="9635" spans="8:8" x14ac:dyDescent="0.25">
      <c r="H9635" s="98"/>
    </row>
    <row r="9636" spans="8:8" x14ac:dyDescent="0.25">
      <c r="H9636" s="98"/>
    </row>
    <row r="9637" spans="8:8" x14ac:dyDescent="0.25">
      <c r="H9637" s="98"/>
    </row>
    <row r="9638" spans="8:8" x14ac:dyDescent="0.25">
      <c r="H9638" s="98"/>
    </row>
    <row r="9639" spans="8:8" x14ac:dyDescent="0.25">
      <c r="H9639" s="98"/>
    </row>
    <row r="9640" spans="8:8" x14ac:dyDescent="0.25">
      <c r="H9640" s="98"/>
    </row>
    <row r="9641" spans="8:8" x14ac:dyDescent="0.25">
      <c r="H9641" s="98"/>
    </row>
    <row r="9642" spans="8:8" x14ac:dyDescent="0.25">
      <c r="H9642" s="98"/>
    </row>
    <row r="9643" spans="8:8" x14ac:dyDescent="0.25">
      <c r="H9643" s="98"/>
    </row>
    <row r="9644" spans="8:8" x14ac:dyDescent="0.25">
      <c r="H9644" s="98"/>
    </row>
    <row r="9645" spans="8:8" x14ac:dyDescent="0.25">
      <c r="H9645" s="98"/>
    </row>
    <row r="9646" spans="8:8" x14ac:dyDescent="0.25">
      <c r="H9646" s="98"/>
    </row>
    <row r="9647" spans="8:8" x14ac:dyDescent="0.25">
      <c r="H9647" s="98"/>
    </row>
    <row r="9648" spans="8:8" x14ac:dyDescent="0.25">
      <c r="H9648" s="98"/>
    </row>
    <row r="9649" spans="8:8" x14ac:dyDescent="0.25">
      <c r="H9649" s="98"/>
    </row>
    <row r="9650" spans="8:8" x14ac:dyDescent="0.25">
      <c r="H9650" s="98"/>
    </row>
    <row r="9651" spans="8:8" x14ac:dyDescent="0.25">
      <c r="H9651" s="98"/>
    </row>
    <row r="9652" spans="8:8" x14ac:dyDescent="0.25">
      <c r="H9652" s="98"/>
    </row>
    <row r="9653" spans="8:8" x14ac:dyDescent="0.25">
      <c r="H9653" s="98"/>
    </row>
    <row r="9654" spans="8:8" x14ac:dyDescent="0.25">
      <c r="H9654" s="98"/>
    </row>
    <row r="9655" spans="8:8" x14ac:dyDescent="0.25">
      <c r="H9655" s="98"/>
    </row>
    <row r="9656" spans="8:8" x14ac:dyDescent="0.25">
      <c r="H9656" s="98"/>
    </row>
    <row r="9657" spans="8:8" x14ac:dyDescent="0.25">
      <c r="H9657" s="98"/>
    </row>
    <row r="9658" spans="8:8" x14ac:dyDescent="0.25">
      <c r="H9658" s="98"/>
    </row>
    <row r="9659" spans="8:8" x14ac:dyDescent="0.25">
      <c r="H9659" s="98"/>
    </row>
    <row r="9660" spans="8:8" x14ac:dyDescent="0.25">
      <c r="H9660" s="98"/>
    </row>
    <row r="9661" spans="8:8" x14ac:dyDescent="0.25">
      <c r="H9661" s="98"/>
    </row>
    <row r="9662" spans="8:8" x14ac:dyDescent="0.25">
      <c r="H9662" s="98"/>
    </row>
    <row r="9663" spans="8:8" x14ac:dyDescent="0.25">
      <c r="H9663" s="98"/>
    </row>
    <row r="9664" spans="8:8" x14ac:dyDescent="0.25">
      <c r="H9664" s="98"/>
    </row>
    <row r="9665" spans="8:8" x14ac:dyDescent="0.25">
      <c r="H9665" s="98"/>
    </row>
    <row r="9666" spans="8:8" x14ac:dyDescent="0.25">
      <c r="H9666" s="98"/>
    </row>
    <row r="9667" spans="8:8" x14ac:dyDescent="0.25">
      <c r="H9667" s="98"/>
    </row>
    <row r="9668" spans="8:8" x14ac:dyDescent="0.25">
      <c r="H9668" s="98"/>
    </row>
    <row r="9669" spans="8:8" x14ac:dyDescent="0.25">
      <c r="H9669" s="98"/>
    </row>
    <row r="9670" spans="8:8" x14ac:dyDescent="0.25">
      <c r="H9670" s="98"/>
    </row>
    <row r="9671" spans="8:8" x14ac:dyDescent="0.25">
      <c r="H9671" s="98"/>
    </row>
    <row r="9672" spans="8:8" x14ac:dyDescent="0.25">
      <c r="H9672" s="98"/>
    </row>
    <row r="9673" spans="8:8" x14ac:dyDescent="0.25">
      <c r="H9673" s="98"/>
    </row>
    <row r="9674" spans="8:8" x14ac:dyDescent="0.25">
      <c r="H9674" s="98"/>
    </row>
    <row r="9675" spans="8:8" x14ac:dyDescent="0.25">
      <c r="H9675" s="98"/>
    </row>
    <row r="9676" spans="8:8" x14ac:dyDescent="0.25">
      <c r="H9676" s="98"/>
    </row>
    <row r="9677" spans="8:8" x14ac:dyDescent="0.25">
      <c r="H9677" s="98"/>
    </row>
    <row r="9678" spans="8:8" x14ac:dyDescent="0.25">
      <c r="H9678" s="98"/>
    </row>
    <row r="9679" spans="8:8" x14ac:dyDescent="0.25">
      <c r="H9679" s="98"/>
    </row>
    <row r="9680" spans="8:8" x14ac:dyDescent="0.25">
      <c r="H9680" s="98"/>
    </row>
    <row r="9681" spans="8:8" x14ac:dyDescent="0.25">
      <c r="H9681" s="98"/>
    </row>
    <row r="9682" spans="8:8" x14ac:dyDescent="0.25">
      <c r="H9682" s="98"/>
    </row>
    <row r="9683" spans="8:8" x14ac:dyDescent="0.25">
      <c r="H9683" s="98"/>
    </row>
    <row r="9684" spans="8:8" x14ac:dyDescent="0.25">
      <c r="H9684" s="98"/>
    </row>
    <row r="9685" spans="8:8" x14ac:dyDescent="0.25">
      <c r="H9685" s="98"/>
    </row>
    <row r="9686" spans="8:8" x14ac:dyDescent="0.25">
      <c r="H9686" s="98"/>
    </row>
    <row r="9687" spans="8:8" x14ac:dyDescent="0.25">
      <c r="H9687" s="98"/>
    </row>
    <row r="9688" spans="8:8" x14ac:dyDescent="0.25">
      <c r="H9688" s="98"/>
    </row>
    <row r="9689" spans="8:8" x14ac:dyDescent="0.25">
      <c r="H9689" s="98"/>
    </row>
    <row r="9690" spans="8:8" x14ac:dyDescent="0.25">
      <c r="H9690" s="98"/>
    </row>
    <row r="9691" spans="8:8" x14ac:dyDescent="0.25">
      <c r="H9691" s="98"/>
    </row>
    <row r="9692" spans="8:8" x14ac:dyDescent="0.25">
      <c r="H9692" s="98"/>
    </row>
    <row r="9693" spans="8:8" x14ac:dyDescent="0.25">
      <c r="H9693" s="98"/>
    </row>
    <row r="9694" spans="8:8" x14ac:dyDescent="0.25">
      <c r="H9694" s="98"/>
    </row>
    <row r="9695" spans="8:8" x14ac:dyDescent="0.25">
      <c r="H9695" s="98"/>
    </row>
    <row r="9696" spans="8:8" x14ac:dyDescent="0.25">
      <c r="H9696" s="98"/>
    </row>
    <row r="9697" spans="8:8" x14ac:dyDescent="0.25">
      <c r="H9697" s="98"/>
    </row>
    <row r="9698" spans="8:8" x14ac:dyDescent="0.25">
      <c r="H9698" s="98"/>
    </row>
    <row r="9699" spans="8:8" x14ac:dyDescent="0.25">
      <c r="H9699" s="98"/>
    </row>
    <row r="9700" spans="8:8" x14ac:dyDescent="0.25">
      <c r="H9700" s="98"/>
    </row>
    <row r="9701" spans="8:8" x14ac:dyDescent="0.25">
      <c r="H9701" s="98"/>
    </row>
    <row r="9702" spans="8:8" x14ac:dyDescent="0.25">
      <c r="H9702" s="98"/>
    </row>
    <row r="9703" spans="8:8" x14ac:dyDescent="0.25">
      <c r="H9703" s="98"/>
    </row>
    <row r="9704" spans="8:8" x14ac:dyDescent="0.25">
      <c r="H9704" s="98"/>
    </row>
    <row r="9705" spans="8:8" x14ac:dyDescent="0.25">
      <c r="H9705" s="98"/>
    </row>
    <row r="9706" spans="8:8" x14ac:dyDescent="0.25">
      <c r="H9706" s="98"/>
    </row>
    <row r="9707" spans="8:8" x14ac:dyDescent="0.25">
      <c r="H9707" s="98"/>
    </row>
    <row r="9708" spans="8:8" x14ac:dyDescent="0.25">
      <c r="H9708" s="98"/>
    </row>
    <row r="9709" spans="8:8" x14ac:dyDescent="0.25">
      <c r="H9709" s="98"/>
    </row>
    <row r="9710" spans="8:8" x14ac:dyDescent="0.25">
      <c r="H9710" s="98"/>
    </row>
    <row r="9711" spans="8:8" x14ac:dyDescent="0.25">
      <c r="H9711" s="98"/>
    </row>
    <row r="9712" spans="8:8" x14ac:dyDescent="0.25">
      <c r="H9712" s="98"/>
    </row>
    <row r="9713" spans="8:8" x14ac:dyDescent="0.25">
      <c r="H9713" s="98"/>
    </row>
    <row r="9714" spans="8:8" x14ac:dyDescent="0.25">
      <c r="H9714" s="98"/>
    </row>
    <row r="9715" spans="8:8" x14ac:dyDescent="0.25">
      <c r="H9715" s="98"/>
    </row>
    <row r="9716" spans="8:8" x14ac:dyDescent="0.25">
      <c r="H9716" s="98"/>
    </row>
    <row r="9717" spans="8:8" x14ac:dyDescent="0.25">
      <c r="H9717" s="98"/>
    </row>
    <row r="9718" spans="8:8" x14ac:dyDescent="0.25">
      <c r="H9718" s="98"/>
    </row>
    <row r="9719" spans="8:8" x14ac:dyDescent="0.25">
      <c r="H9719" s="98"/>
    </row>
    <row r="9720" spans="8:8" x14ac:dyDescent="0.25">
      <c r="H9720" s="98"/>
    </row>
    <row r="9721" spans="8:8" x14ac:dyDescent="0.25">
      <c r="H9721" s="98"/>
    </row>
    <row r="9722" spans="8:8" x14ac:dyDescent="0.25">
      <c r="H9722" s="98"/>
    </row>
    <row r="9723" spans="8:8" x14ac:dyDescent="0.25">
      <c r="H9723" s="98"/>
    </row>
    <row r="9724" spans="8:8" x14ac:dyDescent="0.25">
      <c r="H9724" s="98"/>
    </row>
    <row r="9725" spans="8:8" x14ac:dyDescent="0.25">
      <c r="H9725" s="98"/>
    </row>
    <row r="9726" spans="8:8" x14ac:dyDescent="0.25">
      <c r="H9726" s="98"/>
    </row>
    <row r="9727" spans="8:8" x14ac:dyDescent="0.25">
      <c r="H9727" s="98"/>
    </row>
    <row r="9728" spans="8:8" x14ac:dyDescent="0.25">
      <c r="H9728" s="98"/>
    </row>
    <row r="9729" spans="8:8" x14ac:dyDescent="0.25">
      <c r="H9729" s="98"/>
    </row>
    <row r="9730" spans="8:8" x14ac:dyDescent="0.25">
      <c r="H9730" s="98"/>
    </row>
    <row r="9731" spans="8:8" x14ac:dyDescent="0.25">
      <c r="H9731" s="98"/>
    </row>
    <row r="9732" spans="8:8" x14ac:dyDescent="0.25">
      <c r="H9732" s="98"/>
    </row>
    <row r="9733" spans="8:8" x14ac:dyDescent="0.25">
      <c r="H9733" s="98"/>
    </row>
    <row r="9734" spans="8:8" x14ac:dyDescent="0.25">
      <c r="H9734" s="98"/>
    </row>
    <row r="9735" spans="8:8" x14ac:dyDescent="0.25">
      <c r="H9735" s="98"/>
    </row>
    <row r="9736" spans="8:8" x14ac:dyDescent="0.25">
      <c r="H9736" s="98"/>
    </row>
    <row r="9737" spans="8:8" x14ac:dyDescent="0.25">
      <c r="H9737" s="98"/>
    </row>
    <row r="9738" spans="8:8" x14ac:dyDescent="0.25">
      <c r="H9738" s="98"/>
    </row>
    <row r="9739" spans="8:8" x14ac:dyDescent="0.25">
      <c r="H9739" s="98"/>
    </row>
    <row r="9740" spans="8:8" x14ac:dyDescent="0.25">
      <c r="H9740" s="98"/>
    </row>
    <row r="9741" spans="8:8" x14ac:dyDescent="0.25">
      <c r="H9741" s="98"/>
    </row>
    <row r="9742" spans="8:8" x14ac:dyDescent="0.25">
      <c r="H9742" s="98"/>
    </row>
    <row r="9743" spans="8:8" x14ac:dyDescent="0.25">
      <c r="H9743" s="98"/>
    </row>
    <row r="9744" spans="8:8" x14ac:dyDescent="0.25">
      <c r="H9744" s="98"/>
    </row>
    <row r="9745" spans="8:8" x14ac:dyDescent="0.25">
      <c r="H9745" s="98"/>
    </row>
    <row r="9746" spans="8:8" x14ac:dyDescent="0.25">
      <c r="H9746" s="98"/>
    </row>
    <row r="9747" spans="8:8" x14ac:dyDescent="0.25">
      <c r="H9747" s="98"/>
    </row>
    <row r="9748" spans="8:8" x14ac:dyDescent="0.25">
      <c r="H9748" s="98"/>
    </row>
    <row r="9749" spans="8:8" x14ac:dyDescent="0.25">
      <c r="H9749" s="98"/>
    </row>
    <row r="9750" spans="8:8" x14ac:dyDescent="0.25">
      <c r="H9750" s="98"/>
    </row>
    <row r="9751" spans="8:8" x14ac:dyDescent="0.25">
      <c r="H9751" s="98"/>
    </row>
    <row r="9752" spans="8:8" x14ac:dyDescent="0.25">
      <c r="H9752" s="98"/>
    </row>
    <row r="9753" spans="8:8" x14ac:dyDescent="0.25">
      <c r="H9753" s="98"/>
    </row>
    <row r="9754" spans="8:8" x14ac:dyDescent="0.25">
      <c r="H9754" s="98"/>
    </row>
    <row r="9755" spans="8:8" x14ac:dyDescent="0.25">
      <c r="H9755" s="98"/>
    </row>
    <row r="9756" spans="8:8" x14ac:dyDescent="0.25">
      <c r="H9756" s="98"/>
    </row>
    <row r="9757" spans="8:8" x14ac:dyDescent="0.25">
      <c r="H9757" s="98"/>
    </row>
    <row r="9758" spans="8:8" x14ac:dyDescent="0.25">
      <c r="H9758" s="98"/>
    </row>
    <row r="9759" spans="8:8" x14ac:dyDescent="0.25">
      <c r="H9759" s="98"/>
    </row>
    <row r="9760" spans="8:8" x14ac:dyDescent="0.25">
      <c r="H9760" s="98"/>
    </row>
    <row r="9761" spans="8:8" x14ac:dyDescent="0.25">
      <c r="H9761" s="98"/>
    </row>
    <row r="9762" spans="8:8" x14ac:dyDescent="0.25">
      <c r="H9762" s="98"/>
    </row>
    <row r="9763" spans="8:8" x14ac:dyDescent="0.25">
      <c r="H9763" s="98"/>
    </row>
    <row r="9764" spans="8:8" x14ac:dyDescent="0.25">
      <c r="H9764" s="98"/>
    </row>
    <row r="9765" spans="8:8" x14ac:dyDescent="0.25">
      <c r="H9765" s="98"/>
    </row>
    <row r="9766" spans="8:8" x14ac:dyDescent="0.25">
      <c r="H9766" s="98"/>
    </row>
    <row r="9767" spans="8:8" x14ac:dyDescent="0.25">
      <c r="H9767" s="98"/>
    </row>
    <row r="9768" spans="8:8" x14ac:dyDescent="0.25">
      <c r="H9768" s="98"/>
    </row>
    <row r="9769" spans="8:8" x14ac:dyDescent="0.25">
      <c r="H9769" s="98"/>
    </row>
    <row r="9770" spans="8:8" x14ac:dyDescent="0.25">
      <c r="H9770" s="98"/>
    </row>
    <row r="9771" spans="8:8" x14ac:dyDescent="0.25">
      <c r="H9771" s="98"/>
    </row>
    <row r="9772" spans="8:8" x14ac:dyDescent="0.25">
      <c r="H9772" s="98"/>
    </row>
    <row r="9773" spans="8:8" x14ac:dyDescent="0.25">
      <c r="H9773" s="98"/>
    </row>
    <row r="9774" spans="8:8" x14ac:dyDescent="0.25">
      <c r="H9774" s="98"/>
    </row>
    <row r="9775" spans="8:8" x14ac:dyDescent="0.25">
      <c r="H9775" s="98"/>
    </row>
    <row r="9776" spans="8:8" x14ac:dyDescent="0.25">
      <c r="H9776" s="98"/>
    </row>
    <row r="9777" spans="8:8" x14ac:dyDescent="0.25">
      <c r="H9777" s="98"/>
    </row>
    <row r="9778" spans="8:8" x14ac:dyDescent="0.25">
      <c r="H9778" s="98"/>
    </row>
    <row r="9779" spans="8:8" x14ac:dyDescent="0.25">
      <c r="H9779" s="98"/>
    </row>
    <row r="9780" spans="8:8" x14ac:dyDescent="0.25">
      <c r="H9780" s="98"/>
    </row>
    <row r="9781" spans="8:8" x14ac:dyDescent="0.25">
      <c r="H9781" s="98"/>
    </row>
    <row r="9782" spans="8:8" x14ac:dyDescent="0.25">
      <c r="H9782" s="98"/>
    </row>
    <row r="9783" spans="8:8" x14ac:dyDescent="0.25">
      <c r="H9783" s="98"/>
    </row>
    <row r="9784" spans="8:8" x14ac:dyDescent="0.25">
      <c r="H9784" s="98"/>
    </row>
    <row r="9785" spans="8:8" x14ac:dyDescent="0.25">
      <c r="H9785" s="98"/>
    </row>
    <row r="9786" spans="8:8" x14ac:dyDescent="0.25">
      <c r="H9786" s="98"/>
    </row>
    <row r="9787" spans="8:8" x14ac:dyDescent="0.25">
      <c r="H9787" s="98"/>
    </row>
    <row r="9788" spans="8:8" x14ac:dyDescent="0.25">
      <c r="H9788" s="98"/>
    </row>
    <row r="9789" spans="8:8" x14ac:dyDescent="0.25">
      <c r="H9789" s="98"/>
    </row>
    <row r="9790" spans="8:8" x14ac:dyDescent="0.25">
      <c r="H9790" s="98"/>
    </row>
    <row r="9791" spans="8:8" x14ac:dyDescent="0.25">
      <c r="H9791" s="98"/>
    </row>
    <row r="9792" spans="8:8" x14ac:dyDescent="0.25">
      <c r="H9792" s="98"/>
    </row>
    <row r="9793" spans="8:8" x14ac:dyDescent="0.25">
      <c r="H9793" s="98"/>
    </row>
    <row r="9794" spans="8:8" x14ac:dyDescent="0.25">
      <c r="H9794" s="98"/>
    </row>
    <row r="9795" spans="8:8" x14ac:dyDescent="0.25">
      <c r="H9795" s="98"/>
    </row>
    <row r="9796" spans="8:8" x14ac:dyDescent="0.25">
      <c r="H9796" s="98"/>
    </row>
    <row r="9797" spans="8:8" x14ac:dyDescent="0.25">
      <c r="H9797" s="98"/>
    </row>
    <row r="9798" spans="8:8" x14ac:dyDescent="0.25">
      <c r="H9798" s="98"/>
    </row>
    <row r="9799" spans="8:8" x14ac:dyDescent="0.25">
      <c r="H9799" s="98"/>
    </row>
    <row r="9800" spans="8:8" x14ac:dyDescent="0.25">
      <c r="H9800" s="98"/>
    </row>
    <row r="9801" spans="8:8" x14ac:dyDescent="0.25">
      <c r="H9801" s="98"/>
    </row>
    <row r="9802" spans="8:8" x14ac:dyDescent="0.25">
      <c r="H9802" s="98"/>
    </row>
    <row r="9803" spans="8:8" x14ac:dyDescent="0.25">
      <c r="H9803" s="98"/>
    </row>
    <row r="9804" spans="8:8" x14ac:dyDescent="0.25">
      <c r="H9804" s="98"/>
    </row>
    <row r="9805" spans="8:8" x14ac:dyDescent="0.25">
      <c r="H9805" s="98"/>
    </row>
    <row r="9806" spans="8:8" x14ac:dyDescent="0.25">
      <c r="H9806" s="98"/>
    </row>
    <row r="9807" spans="8:8" x14ac:dyDescent="0.25">
      <c r="H9807" s="98"/>
    </row>
    <row r="9808" spans="8:8" x14ac:dyDescent="0.25">
      <c r="H9808" s="98"/>
    </row>
    <row r="9809" spans="8:8" x14ac:dyDescent="0.25">
      <c r="H9809" s="98"/>
    </row>
    <row r="9810" spans="8:8" x14ac:dyDescent="0.25">
      <c r="H9810" s="98"/>
    </row>
    <row r="9811" spans="8:8" x14ac:dyDescent="0.25">
      <c r="H9811" s="98"/>
    </row>
    <row r="9812" spans="8:8" x14ac:dyDescent="0.25">
      <c r="H9812" s="98"/>
    </row>
    <row r="9813" spans="8:8" x14ac:dyDescent="0.25">
      <c r="H9813" s="98"/>
    </row>
    <row r="9814" spans="8:8" x14ac:dyDescent="0.25">
      <c r="H9814" s="98"/>
    </row>
    <row r="9815" spans="8:8" x14ac:dyDescent="0.25">
      <c r="H9815" s="98"/>
    </row>
    <row r="9816" spans="8:8" x14ac:dyDescent="0.25">
      <c r="H9816" s="98"/>
    </row>
    <row r="9817" spans="8:8" x14ac:dyDescent="0.25">
      <c r="H9817" s="98"/>
    </row>
    <row r="9818" spans="8:8" x14ac:dyDescent="0.25">
      <c r="H9818" s="98"/>
    </row>
    <row r="9819" spans="8:8" x14ac:dyDescent="0.25">
      <c r="H9819" s="98"/>
    </row>
    <row r="9820" spans="8:8" x14ac:dyDescent="0.25">
      <c r="H9820" s="98"/>
    </row>
    <row r="9821" spans="8:8" x14ac:dyDescent="0.25">
      <c r="H9821" s="98"/>
    </row>
    <row r="9822" spans="8:8" x14ac:dyDescent="0.25">
      <c r="H9822" s="98"/>
    </row>
    <row r="9823" spans="8:8" x14ac:dyDescent="0.25">
      <c r="H9823" s="98"/>
    </row>
    <row r="9824" spans="8:8" x14ac:dyDescent="0.25">
      <c r="H9824" s="98"/>
    </row>
    <row r="9825" spans="8:8" x14ac:dyDescent="0.25">
      <c r="H9825" s="98"/>
    </row>
    <row r="9826" spans="8:8" x14ac:dyDescent="0.25">
      <c r="H9826" s="98"/>
    </row>
    <row r="9827" spans="8:8" x14ac:dyDescent="0.25">
      <c r="H9827" s="98"/>
    </row>
    <row r="9828" spans="8:8" x14ac:dyDescent="0.25">
      <c r="H9828" s="98"/>
    </row>
    <row r="9829" spans="8:8" x14ac:dyDescent="0.25">
      <c r="H9829" s="98"/>
    </row>
    <row r="9830" spans="8:8" x14ac:dyDescent="0.25">
      <c r="H9830" s="98"/>
    </row>
    <row r="9831" spans="8:8" x14ac:dyDescent="0.25">
      <c r="H9831" s="98"/>
    </row>
    <row r="9832" spans="8:8" x14ac:dyDescent="0.25">
      <c r="H9832" s="98"/>
    </row>
    <row r="9833" spans="8:8" x14ac:dyDescent="0.25">
      <c r="H9833" s="98"/>
    </row>
    <row r="9834" spans="8:8" x14ac:dyDescent="0.25">
      <c r="H9834" s="98"/>
    </row>
    <row r="9835" spans="8:8" x14ac:dyDescent="0.25">
      <c r="H9835" s="98"/>
    </row>
    <row r="9836" spans="8:8" x14ac:dyDescent="0.25">
      <c r="H9836" s="98"/>
    </row>
    <row r="9837" spans="8:8" x14ac:dyDescent="0.25">
      <c r="H9837" s="98"/>
    </row>
    <row r="9838" spans="8:8" x14ac:dyDescent="0.25">
      <c r="H9838" s="98"/>
    </row>
    <row r="9839" spans="8:8" x14ac:dyDescent="0.25">
      <c r="H9839" s="98"/>
    </row>
    <row r="9840" spans="8:8" x14ac:dyDescent="0.25">
      <c r="H9840" s="98"/>
    </row>
    <row r="9841" spans="8:8" x14ac:dyDescent="0.25">
      <c r="H9841" s="98"/>
    </row>
    <row r="9842" spans="8:8" x14ac:dyDescent="0.25">
      <c r="H9842" s="98"/>
    </row>
    <row r="9843" spans="8:8" x14ac:dyDescent="0.25">
      <c r="H9843" s="98"/>
    </row>
    <row r="9844" spans="8:8" x14ac:dyDescent="0.25">
      <c r="H9844" s="98"/>
    </row>
    <row r="9845" spans="8:8" x14ac:dyDescent="0.25">
      <c r="H9845" s="98"/>
    </row>
    <row r="9846" spans="8:8" x14ac:dyDescent="0.25">
      <c r="H9846" s="98"/>
    </row>
    <row r="9847" spans="8:8" x14ac:dyDescent="0.25">
      <c r="H9847" s="98"/>
    </row>
    <row r="9848" spans="8:8" x14ac:dyDescent="0.25">
      <c r="H9848" s="98"/>
    </row>
    <row r="9849" spans="8:8" x14ac:dyDescent="0.25">
      <c r="H9849" s="98"/>
    </row>
    <row r="9850" spans="8:8" x14ac:dyDescent="0.25">
      <c r="H9850" s="98"/>
    </row>
    <row r="9851" spans="8:8" x14ac:dyDescent="0.25">
      <c r="H9851" s="98"/>
    </row>
    <row r="9852" spans="8:8" x14ac:dyDescent="0.25">
      <c r="H9852" s="98"/>
    </row>
    <row r="9853" spans="8:8" x14ac:dyDescent="0.25">
      <c r="H9853" s="98"/>
    </row>
    <row r="9854" spans="8:8" x14ac:dyDescent="0.25">
      <c r="H9854" s="98"/>
    </row>
    <row r="9855" spans="8:8" x14ac:dyDescent="0.25">
      <c r="H9855" s="98"/>
    </row>
    <row r="9856" spans="8:8" x14ac:dyDescent="0.25">
      <c r="H9856" s="98"/>
    </row>
    <row r="9857" spans="8:8" x14ac:dyDescent="0.25">
      <c r="H9857" s="98"/>
    </row>
    <row r="9858" spans="8:8" x14ac:dyDescent="0.25">
      <c r="H9858" s="98"/>
    </row>
    <row r="9859" spans="8:8" x14ac:dyDescent="0.25">
      <c r="H9859" s="98"/>
    </row>
    <row r="9860" spans="8:8" x14ac:dyDescent="0.25">
      <c r="H9860" s="98"/>
    </row>
    <row r="9861" spans="8:8" x14ac:dyDescent="0.25">
      <c r="H9861" s="98"/>
    </row>
    <row r="9862" spans="8:8" x14ac:dyDescent="0.25">
      <c r="H9862" s="98"/>
    </row>
    <row r="9863" spans="8:8" x14ac:dyDescent="0.25">
      <c r="H9863" s="98"/>
    </row>
    <row r="9864" spans="8:8" x14ac:dyDescent="0.25">
      <c r="H9864" s="98"/>
    </row>
    <row r="9865" spans="8:8" x14ac:dyDescent="0.25">
      <c r="H9865" s="98"/>
    </row>
    <row r="9866" spans="8:8" x14ac:dyDescent="0.25">
      <c r="H9866" s="98"/>
    </row>
    <row r="9867" spans="8:8" x14ac:dyDescent="0.25">
      <c r="H9867" s="98"/>
    </row>
    <row r="9868" spans="8:8" x14ac:dyDescent="0.25">
      <c r="H9868" s="98"/>
    </row>
    <row r="9869" spans="8:8" x14ac:dyDescent="0.25">
      <c r="H9869" s="98"/>
    </row>
    <row r="9870" spans="8:8" x14ac:dyDescent="0.25">
      <c r="H9870" s="98"/>
    </row>
    <row r="9871" spans="8:8" x14ac:dyDescent="0.25">
      <c r="H9871" s="98"/>
    </row>
    <row r="9872" spans="8:8" x14ac:dyDescent="0.25">
      <c r="H9872" s="98"/>
    </row>
    <row r="9873" spans="8:8" x14ac:dyDescent="0.25">
      <c r="H9873" s="98"/>
    </row>
    <row r="9874" spans="8:8" x14ac:dyDescent="0.25">
      <c r="H9874" s="98"/>
    </row>
    <row r="9875" spans="8:8" x14ac:dyDescent="0.25">
      <c r="H9875" s="98"/>
    </row>
    <row r="9876" spans="8:8" x14ac:dyDescent="0.25">
      <c r="H9876" s="98"/>
    </row>
    <row r="9877" spans="8:8" x14ac:dyDescent="0.25">
      <c r="H9877" s="98"/>
    </row>
    <row r="9878" spans="8:8" x14ac:dyDescent="0.25">
      <c r="H9878" s="98"/>
    </row>
    <row r="9879" spans="8:8" x14ac:dyDescent="0.25">
      <c r="H9879" s="98"/>
    </row>
    <row r="9880" spans="8:8" x14ac:dyDescent="0.25">
      <c r="H9880" s="98"/>
    </row>
    <row r="9881" spans="8:8" x14ac:dyDescent="0.25">
      <c r="H9881" s="98"/>
    </row>
    <row r="9882" spans="8:8" x14ac:dyDescent="0.25">
      <c r="H9882" s="98"/>
    </row>
    <row r="9883" spans="8:8" x14ac:dyDescent="0.25">
      <c r="H9883" s="98"/>
    </row>
    <row r="9884" spans="8:8" x14ac:dyDescent="0.25">
      <c r="H9884" s="98"/>
    </row>
    <row r="9885" spans="8:8" x14ac:dyDescent="0.25">
      <c r="H9885" s="98"/>
    </row>
    <row r="9886" spans="8:8" x14ac:dyDescent="0.25">
      <c r="H9886" s="98"/>
    </row>
    <row r="9887" spans="8:8" x14ac:dyDescent="0.25">
      <c r="H9887" s="98"/>
    </row>
    <row r="9888" spans="8:8" x14ac:dyDescent="0.25">
      <c r="H9888" s="98"/>
    </row>
    <row r="9889" spans="8:8" x14ac:dyDescent="0.25">
      <c r="H9889" s="98"/>
    </row>
    <row r="9890" spans="8:8" x14ac:dyDescent="0.25">
      <c r="H9890" s="98"/>
    </row>
    <row r="9891" spans="8:8" x14ac:dyDescent="0.25">
      <c r="H9891" s="98"/>
    </row>
    <row r="9892" spans="8:8" x14ac:dyDescent="0.25">
      <c r="H9892" s="98"/>
    </row>
    <row r="9893" spans="8:8" x14ac:dyDescent="0.25">
      <c r="H9893" s="98"/>
    </row>
    <row r="9894" spans="8:8" x14ac:dyDescent="0.25">
      <c r="H9894" s="98"/>
    </row>
    <row r="9895" spans="8:8" x14ac:dyDescent="0.25">
      <c r="H9895" s="98"/>
    </row>
    <row r="9896" spans="8:8" x14ac:dyDescent="0.25">
      <c r="H9896" s="98"/>
    </row>
    <row r="9897" spans="8:8" x14ac:dyDescent="0.25">
      <c r="H9897" s="98"/>
    </row>
    <row r="9898" spans="8:8" x14ac:dyDescent="0.25">
      <c r="H9898" s="98"/>
    </row>
    <row r="9899" spans="8:8" x14ac:dyDescent="0.25">
      <c r="H9899" s="98"/>
    </row>
    <row r="9900" spans="8:8" x14ac:dyDescent="0.25">
      <c r="H9900" s="98"/>
    </row>
    <row r="9901" spans="8:8" x14ac:dyDescent="0.25">
      <c r="H9901" s="98"/>
    </row>
    <row r="9902" spans="8:8" x14ac:dyDescent="0.25">
      <c r="H9902" s="98"/>
    </row>
    <row r="9903" spans="8:8" x14ac:dyDescent="0.25">
      <c r="H9903" s="98"/>
    </row>
    <row r="9904" spans="8:8" x14ac:dyDescent="0.25">
      <c r="H9904" s="98"/>
    </row>
    <row r="9905" spans="8:8" x14ac:dyDescent="0.25">
      <c r="H9905" s="98"/>
    </row>
    <row r="9906" spans="8:8" x14ac:dyDescent="0.25">
      <c r="H9906" s="98"/>
    </row>
    <row r="9907" spans="8:8" x14ac:dyDescent="0.25">
      <c r="H9907" s="98"/>
    </row>
    <row r="9908" spans="8:8" x14ac:dyDescent="0.25">
      <c r="H9908" s="98"/>
    </row>
    <row r="9909" spans="8:8" x14ac:dyDescent="0.25">
      <c r="H9909" s="98"/>
    </row>
    <row r="9910" spans="8:8" x14ac:dyDescent="0.25">
      <c r="H9910" s="98"/>
    </row>
    <row r="9911" spans="8:8" x14ac:dyDescent="0.25">
      <c r="H9911" s="98"/>
    </row>
    <row r="9912" spans="8:8" x14ac:dyDescent="0.25">
      <c r="H9912" s="98"/>
    </row>
    <row r="9913" spans="8:8" x14ac:dyDescent="0.25">
      <c r="H9913" s="98"/>
    </row>
    <row r="9914" spans="8:8" x14ac:dyDescent="0.25">
      <c r="H9914" s="98"/>
    </row>
    <row r="9915" spans="8:8" x14ac:dyDescent="0.25">
      <c r="H9915" s="98"/>
    </row>
    <row r="9916" spans="8:8" x14ac:dyDescent="0.25">
      <c r="H9916" s="98"/>
    </row>
    <row r="9917" spans="8:8" x14ac:dyDescent="0.25">
      <c r="H9917" s="98"/>
    </row>
    <row r="9918" spans="8:8" x14ac:dyDescent="0.25">
      <c r="H9918" s="98"/>
    </row>
    <row r="9919" spans="8:8" x14ac:dyDescent="0.25">
      <c r="H9919" s="98"/>
    </row>
    <row r="9920" spans="8:8" x14ac:dyDescent="0.25">
      <c r="H9920" s="98"/>
    </row>
    <row r="9921" spans="8:8" x14ac:dyDescent="0.25">
      <c r="H9921" s="98"/>
    </row>
    <row r="9922" spans="8:8" x14ac:dyDescent="0.25">
      <c r="H9922" s="98"/>
    </row>
    <row r="9923" spans="8:8" x14ac:dyDescent="0.25">
      <c r="H9923" s="98"/>
    </row>
    <row r="9924" spans="8:8" x14ac:dyDescent="0.25">
      <c r="H9924" s="98"/>
    </row>
    <row r="9925" spans="8:8" x14ac:dyDescent="0.25">
      <c r="H9925" s="98"/>
    </row>
    <row r="9926" spans="8:8" x14ac:dyDescent="0.25">
      <c r="H9926" s="98"/>
    </row>
    <row r="9927" spans="8:8" x14ac:dyDescent="0.25">
      <c r="H9927" s="98"/>
    </row>
    <row r="9928" spans="8:8" x14ac:dyDescent="0.25">
      <c r="H9928" s="98"/>
    </row>
    <row r="9929" spans="8:8" x14ac:dyDescent="0.25">
      <c r="H9929" s="98"/>
    </row>
    <row r="9930" spans="8:8" x14ac:dyDescent="0.25">
      <c r="H9930" s="98"/>
    </row>
    <row r="9931" spans="8:8" x14ac:dyDescent="0.25">
      <c r="H9931" s="98"/>
    </row>
    <row r="9932" spans="8:8" x14ac:dyDescent="0.25">
      <c r="H9932" s="98"/>
    </row>
    <row r="9933" spans="8:8" x14ac:dyDescent="0.25">
      <c r="H9933" s="98"/>
    </row>
    <row r="9934" spans="8:8" x14ac:dyDescent="0.25">
      <c r="H9934" s="98"/>
    </row>
    <row r="9935" spans="8:8" x14ac:dyDescent="0.25">
      <c r="H9935" s="98"/>
    </row>
    <row r="9936" spans="8:8" x14ac:dyDescent="0.25">
      <c r="H9936" s="98"/>
    </row>
    <row r="9937" spans="8:8" x14ac:dyDescent="0.25">
      <c r="H9937" s="98"/>
    </row>
    <row r="9938" spans="8:8" x14ac:dyDescent="0.25">
      <c r="H9938" s="98"/>
    </row>
    <row r="9939" spans="8:8" x14ac:dyDescent="0.25">
      <c r="H9939" s="98"/>
    </row>
    <row r="9940" spans="8:8" x14ac:dyDescent="0.25">
      <c r="H9940" s="98"/>
    </row>
    <row r="9941" spans="8:8" x14ac:dyDescent="0.25">
      <c r="H9941" s="98"/>
    </row>
    <row r="9942" spans="8:8" x14ac:dyDescent="0.25">
      <c r="H9942" s="98"/>
    </row>
    <row r="9943" spans="8:8" x14ac:dyDescent="0.25">
      <c r="H9943" s="98"/>
    </row>
    <row r="9944" spans="8:8" x14ac:dyDescent="0.25">
      <c r="H9944" s="98"/>
    </row>
    <row r="9945" spans="8:8" x14ac:dyDescent="0.25">
      <c r="H9945" s="98"/>
    </row>
    <row r="9946" spans="8:8" x14ac:dyDescent="0.25">
      <c r="H9946" s="98"/>
    </row>
    <row r="9947" spans="8:8" x14ac:dyDescent="0.25">
      <c r="H9947" s="98"/>
    </row>
    <row r="9948" spans="8:8" x14ac:dyDescent="0.25">
      <c r="H9948" s="98"/>
    </row>
    <row r="9949" spans="8:8" x14ac:dyDescent="0.25">
      <c r="H9949" s="98"/>
    </row>
    <row r="9950" spans="8:8" x14ac:dyDescent="0.25">
      <c r="H9950" s="98"/>
    </row>
    <row r="9951" spans="8:8" x14ac:dyDescent="0.25">
      <c r="H9951" s="98"/>
    </row>
    <row r="9952" spans="8:8" x14ac:dyDescent="0.25">
      <c r="H9952" s="98"/>
    </row>
    <row r="9953" spans="8:8" x14ac:dyDescent="0.25">
      <c r="H9953" s="98"/>
    </row>
    <row r="9954" spans="8:8" x14ac:dyDescent="0.25">
      <c r="H9954" s="98"/>
    </row>
    <row r="9955" spans="8:8" x14ac:dyDescent="0.25">
      <c r="H9955" s="98"/>
    </row>
    <row r="9956" spans="8:8" x14ac:dyDescent="0.25">
      <c r="H9956" s="98"/>
    </row>
    <row r="9957" spans="8:8" x14ac:dyDescent="0.25">
      <c r="H9957" s="98"/>
    </row>
    <row r="9958" spans="8:8" x14ac:dyDescent="0.25">
      <c r="H9958" s="98"/>
    </row>
    <row r="9959" spans="8:8" x14ac:dyDescent="0.25">
      <c r="H9959" s="98"/>
    </row>
    <row r="9960" spans="8:8" x14ac:dyDescent="0.25">
      <c r="H9960" s="98"/>
    </row>
    <row r="9961" spans="8:8" x14ac:dyDescent="0.25">
      <c r="H9961" s="98"/>
    </row>
    <row r="9962" spans="8:8" x14ac:dyDescent="0.25">
      <c r="H9962" s="98"/>
    </row>
    <row r="9963" spans="8:8" x14ac:dyDescent="0.25">
      <c r="H9963" s="98"/>
    </row>
    <row r="9964" spans="8:8" x14ac:dyDescent="0.25">
      <c r="H9964" s="98"/>
    </row>
    <row r="9965" spans="8:8" x14ac:dyDescent="0.25">
      <c r="H9965" s="98"/>
    </row>
    <row r="9966" spans="8:8" x14ac:dyDescent="0.25">
      <c r="H9966" s="98"/>
    </row>
    <row r="9967" spans="8:8" x14ac:dyDescent="0.25">
      <c r="H9967" s="98"/>
    </row>
    <row r="9968" spans="8:8" x14ac:dyDescent="0.25">
      <c r="H9968" s="98"/>
    </row>
    <row r="9969" spans="8:8" x14ac:dyDescent="0.25">
      <c r="H9969" s="98"/>
    </row>
    <row r="9970" spans="8:8" x14ac:dyDescent="0.25">
      <c r="H9970" s="98"/>
    </row>
    <row r="9971" spans="8:8" x14ac:dyDescent="0.25">
      <c r="H9971" s="98"/>
    </row>
    <row r="9972" spans="8:8" x14ac:dyDescent="0.25">
      <c r="H9972" s="98"/>
    </row>
    <row r="9973" spans="8:8" x14ac:dyDescent="0.25">
      <c r="H9973" s="98"/>
    </row>
    <row r="9974" spans="8:8" x14ac:dyDescent="0.25">
      <c r="H9974" s="98"/>
    </row>
    <row r="9975" spans="8:8" x14ac:dyDescent="0.25">
      <c r="H9975" s="98"/>
    </row>
    <row r="9976" spans="8:8" x14ac:dyDescent="0.25">
      <c r="H9976" s="98"/>
    </row>
    <row r="9977" spans="8:8" x14ac:dyDescent="0.25">
      <c r="H9977" s="98"/>
    </row>
    <row r="9978" spans="8:8" x14ac:dyDescent="0.25">
      <c r="H9978" s="98"/>
    </row>
    <row r="9979" spans="8:8" x14ac:dyDescent="0.25">
      <c r="H9979" s="98"/>
    </row>
    <row r="9980" spans="8:8" x14ac:dyDescent="0.25">
      <c r="H9980" s="98"/>
    </row>
    <row r="9981" spans="8:8" x14ac:dyDescent="0.25">
      <c r="H9981" s="98"/>
    </row>
    <row r="9982" spans="8:8" x14ac:dyDescent="0.25">
      <c r="H9982" s="98"/>
    </row>
    <row r="9983" spans="8:8" x14ac:dyDescent="0.25">
      <c r="H9983" s="98"/>
    </row>
    <row r="9984" spans="8:8" x14ac:dyDescent="0.25">
      <c r="H9984" s="98"/>
    </row>
    <row r="9985" spans="8:8" x14ac:dyDescent="0.25">
      <c r="H9985" s="98"/>
    </row>
    <row r="9986" spans="8:8" x14ac:dyDescent="0.25">
      <c r="H9986" s="98"/>
    </row>
    <row r="9987" spans="8:8" x14ac:dyDescent="0.25">
      <c r="H9987" s="98"/>
    </row>
    <row r="9988" spans="8:8" x14ac:dyDescent="0.25">
      <c r="H9988" s="98"/>
    </row>
    <row r="9989" spans="8:8" x14ac:dyDescent="0.25">
      <c r="H9989" s="98"/>
    </row>
    <row r="9990" spans="8:8" x14ac:dyDescent="0.25">
      <c r="H9990" s="98"/>
    </row>
    <row r="9991" spans="8:8" x14ac:dyDescent="0.25">
      <c r="H9991" s="98"/>
    </row>
    <row r="9992" spans="8:8" x14ac:dyDescent="0.25">
      <c r="H9992" s="98"/>
    </row>
    <row r="9993" spans="8:8" x14ac:dyDescent="0.25">
      <c r="H9993" s="98"/>
    </row>
    <row r="9994" spans="8:8" x14ac:dyDescent="0.25">
      <c r="H9994" s="98"/>
    </row>
    <row r="9995" spans="8:8" x14ac:dyDescent="0.25">
      <c r="H9995" s="98"/>
    </row>
    <row r="9996" spans="8:8" x14ac:dyDescent="0.25">
      <c r="H9996" s="98"/>
    </row>
    <row r="9997" spans="8:8" x14ac:dyDescent="0.25">
      <c r="H9997" s="98"/>
    </row>
    <row r="9998" spans="8:8" x14ac:dyDescent="0.25">
      <c r="H9998" s="98"/>
    </row>
    <row r="9999" spans="8:8" x14ac:dyDescent="0.25">
      <c r="H9999" s="98"/>
    </row>
    <row r="10000" spans="8:8" x14ac:dyDescent="0.25">
      <c r="H10000" s="98"/>
    </row>
    <row r="10001" spans="8:8" x14ac:dyDescent="0.25">
      <c r="H10001" s="98"/>
    </row>
    <row r="10002" spans="8:8" x14ac:dyDescent="0.25">
      <c r="H10002" s="98"/>
    </row>
    <row r="10003" spans="8:8" x14ac:dyDescent="0.25">
      <c r="H10003" s="98"/>
    </row>
    <row r="10004" spans="8:8" x14ac:dyDescent="0.25">
      <c r="H10004" s="98"/>
    </row>
    <row r="10005" spans="8:8" x14ac:dyDescent="0.25">
      <c r="H10005" s="98"/>
    </row>
    <row r="10006" spans="8:8" x14ac:dyDescent="0.25">
      <c r="H10006" s="98"/>
    </row>
    <row r="10007" spans="8:8" x14ac:dyDescent="0.25">
      <c r="H10007" s="98"/>
    </row>
    <row r="10008" spans="8:8" x14ac:dyDescent="0.25">
      <c r="H10008" s="98"/>
    </row>
    <row r="10009" spans="8:8" x14ac:dyDescent="0.25">
      <c r="H10009" s="98"/>
    </row>
    <row r="10010" spans="8:8" x14ac:dyDescent="0.25">
      <c r="H10010" s="98"/>
    </row>
    <row r="10011" spans="8:8" x14ac:dyDescent="0.25">
      <c r="H10011" s="98"/>
    </row>
    <row r="10012" spans="8:8" x14ac:dyDescent="0.25">
      <c r="H10012" s="98"/>
    </row>
    <row r="10013" spans="8:8" x14ac:dyDescent="0.25">
      <c r="H10013" s="98"/>
    </row>
    <row r="10014" spans="8:8" x14ac:dyDescent="0.25">
      <c r="H10014" s="98"/>
    </row>
    <row r="10015" spans="8:8" x14ac:dyDescent="0.25">
      <c r="H10015" s="98"/>
    </row>
    <row r="10016" spans="8:8" x14ac:dyDescent="0.25">
      <c r="H10016" s="98"/>
    </row>
    <row r="10017" spans="8:8" x14ac:dyDescent="0.25">
      <c r="H10017" s="98"/>
    </row>
    <row r="10018" spans="8:8" x14ac:dyDescent="0.25">
      <c r="H10018" s="98"/>
    </row>
    <row r="10019" spans="8:8" x14ac:dyDescent="0.25">
      <c r="H10019" s="98"/>
    </row>
    <row r="10020" spans="8:8" x14ac:dyDescent="0.25">
      <c r="H10020" s="98"/>
    </row>
    <row r="10021" spans="8:8" x14ac:dyDescent="0.25">
      <c r="H10021" s="98"/>
    </row>
    <row r="10022" spans="8:8" x14ac:dyDescent="0.25">
      <c r="H10022" s="98"/>
    </row>
    <row r="10023" spans="8:8" x14ac:dyDescent="0.25">
      <c r="H10023" s="98"/>
    </row>
    <row r="10024" spans="8:8" x14ac:dyDescent="0.25">
      <c r="H10024" s="98"/>
    </row>
    <row r="10025" spans="8:8" x14ac:dyDescent="0.25">
      <c r="H10025" s="98"/>
    </row>
    <row r="10026" spans="8:8" x14ac:dyDescent="0.25">
      <c r="H10026" s="98"/>
    </row>
    <row r="10027" spans="8:8" x14ac:dyDescent="0.25">
      <c r="H10027" s="98"/>
    </row>
    <row r="10028" spans="8:8" x14ac:dyDescent="0.25">
      <c r="H10028" s="98"/>
    </row>
    <row r="10029" spans="8:8" x14ac:dyDescent="0.25">
      <c r="H10029" s="98"/>
    </row>
    <row r="10030" spans="8:8" x14ac:dyDescent="0.25">
      <c r="H10030" s="98"/>
    </row>
    <row r="10031" spans="8:8" x14ac:dyDescent="0.25">
      <c r="H10031" s="98"/>
    </row>
    <row r="10032" spans="8:8" x14ac:dyDescent="0.25">
      <c r="H10032" s="98"/>
    </row>
    <row r="10033" spans="8:8" x14ac:dyDescent="0.25">
      <c r="H10033" s="98"/>
    </row>
    <row r="10034" spans="8:8" x14ac:dyDescent="0.25">
      <c r="H10034" s="98"/>
    </row>
    <row r="10035" spans="8:8" x14ac:dyDescent="0.25">
      <c r="H10035" s="98"/>
    </row>
    <row r="10036" spans="8:8" x14ac:dyDescent="0.25">
      <c r="H10036" s="98"/>
    </row>
    <row r="10037" spans="8:8" x14ac:dyDescent="0.25">
      <c r="H10037" s="98"/>
    </row>
    <row r="10038" spans="8:8" x14ac:dyDescent="0.25">
      <c r="H10038" s="98"/>
    </row>
    <row r="10039" spans="8:8" x14ac:dyDescent="0.25">
      <c r="H10039" s="98"/>
    </row>
    <row r="10040" spans="8:8" x14ac:dyDescent="0.25">
      <c r="H10040" s="98"/>
    </row>
    <row r="10041" spans="8:8" x14ac:dyDescent="0.25">
      <c r="H10041" s="98"/>
    </row>
    <row r="10042" spans="8:8" x14ac:dyDescent="0.25">
      <c r="H10042" s="98"/>
    </row>
    <row r="10043" spans="8:8" x14ac:dyDescent="0.25">
      <c r="H10043" s="98"/>
    </row>
    <row r="10044" spans="8:8" x14ac:dyDescent="0.25">
      <c r="H10044" s="98"/>
    </row>
    <row r="10045" spans="8:8" x14ac:dyDescent="0.25">
      <c r="H10045" s="98"/>
    </row>
    <row r="10046" spans="8:8" x14ac:dyDescent="0.25">
      <c r="H10046" s="98"/>
    </row>
    <row r="10047" spans="8:8" x14ac:dyDescent="0.25">
      <c r="H10047" s="98"/>
    </row>
    <row r="10048" spans="8:8" x14ac:dyDescent="0.25">
      <c r="H10048" s="98"/>
    </row>
    <row r="10049" spans="8:8" x14ac:dyDescent="0.25">
      <c r="H10049" s="98"/>
    </row>
    <row r="10050" spans="8:8" x14ac:dyDescent="0.25">
      <c r="H10050" s="98"/>
    </row>
    <row r="10051" spans="8:8" x14ac:dyDescent="0.25">
      <c r="H10051" s="98"/>
    </row>
    <row r="10052" spans="8:8" x14ac:dyDescent="0.25">
      <c r="H10052" s="98"/>
    </row>
    <row r="10053" spans="8:8" x14ac:dyDescent="0.25">
      <c r="H10053" s="98"/>
    </row>
    <row r="10054" spans="8:8" x14ac:dyDescent="0.25">
      <c r="H10054" s="98"/>
    </row>
    <row r="10055" spans="8:8" x14ac:dyDescent="0.25">
      <c r="H10055" s="98"/>
    </row>
    <row r="10056" spans="8:8" x14ac:dyDescent="0.25">
      <c r="H10056" s="98"/>
    </row>
    <row r="10057" spans="8:8" x14ac:dyDescent="0.25">
      <c r="H10057" s="98"/>
    </row>
    <row r="10058" spans="8:8" x14ac:dyDescent="0.25">
      <c r="H10058" s="98"/>
    </row>
    <row r="10059" spans="8:8" x14ac:dyDescent="0.25">
      <c r="H10059" s="98"/>
    </row>
    <row r="10060" spans="8:8" x14ac:dyDescent="0.25">
      <c r="H10060" s="98"/>
    </row>
    <row r="10061" spans="8:8" x14ac:dyDescent="0.25">
      <c r="H10061" s="98"/>
    </row>
    <row r="10062" spans="8:8" x14ac:dyDescent="0.25">
      <c r="H10062" s="98"/>
    </row>
    <row r="10063" spans="8:8" x14ac:dyDescent="0.25">
      <c r="H10063" s="98"/>
    </row>
    <row r="10064" spans="8:8" x14ac:dyDescent="0.25">
      <c r="H10064" s="98"/>
    </row>
    <row r="10065" spans="8:8" x14ac:dyDescent="0.25">
      <c r="H10065" s="98"/>
    </row>
    <row r="10066" spans="8:8" x14ac:dyDescent="0.25">
      <c r="H10066" s="98"/>
    </row>
    <row r="10067" spans="8:8" x14ac:dyDescent="0.25">
      <c r="H10067" s="98"/>
    </row>
    <row r="10068" spans="8:8" x14ac:dyDescent="0.25">
      <c r="H10068" s="98"/>
    </row>
    <row r="10069" spans="8:8" x14ac:dyDescent="0.25">
      <c r="H10069" s="98"/>
    </row>
    <row r="10070" spans="8:8" x14ac:dyDescent="0.25">
      <c r="H10070" s="98"/>
    </row>
    <row r="10071" spans="8:8" x14ac:dyDescent="0.25">
      <c r="H10071" s="98"/>
    </row>
    <row r="10072" spans="8:8" x14ac:dyDescent="0.25">
      <c r="H10072" s="98"/>
    </row>
    <row r="10073" spans="8:8" x14ac:dyDescent="0.25">
      <c r="H10073" s="98"/>
    </row>
    <row r="10074" spans="8:8" x14ac:dyDescent="0.25">
      <c r="H10074" s="98"/>
    </row>
    <row r="10075" spans="8:8" x14ac:dyDescent="0.25">
      <c r="H10075" s="98"/>
    </row>
    <row r="10076" spans="8:8" x14ac:dyDescent="0.25">
      <c r="H10076" s="98"/>
    </row>
    <row r="10077" spans="8:8" x14ac:dyDescent="0.25">
      <c r="H10077" s="98"/>
    </row>
    <row r="10078" spans="8:8" x14ac:dyDescent="0.25">
      <c r="H10078" s="98"/>
    </row>
    <row r="10079" spans="8:8" x14ac:dyDescent="0.25">
      <c r="H10079" s="98"/>
    </row>
    <row r="10080" spans="8:8" x14ac:dyDescent="0.25">
      <c r="H10080" s="98"/>
    </row>
    <row r="10081" spans="8:8" x14ac:dyDescent="0.25">
      <c r="H10081" s="98"/>
    </row>
    <row r="10082" spans="8:8" x14ac:dyDescent="0.25">
      <c r="H10082" s="98"/>
    </row>
    <row r="10083" spans="8:8" x14ac:dyDescent="0.25">
      <c r="H10083" s="98"/>
    </row>
    <row r="10084" spans="8:8" x14ac:dyDescent="0.25">
      <c r="H10084" s="98"/>
    </row>
    <row r="10085" spans="8:8" x14ac:dyDescent="0.25">
      <c r="H10085" s="98"/>
    </row>
    <row r="10086" spans="8:8" x14ac:dyDescent="0.25">
      <c r="H10086" s="98"/>
    </row>
    <row r="10087" spans="8:8" x14ac:dyDescent="0.25">
      <c r="H10087" s="98"/>
    </row>
    <row r="10088" spans="8:8" x14ac:dyDescent="0.25">
      <c r="H10088" s="98"/>
    </row>
    <row r="10089" spans="8:8" x14ac:dyDescent="0.25">
      <c r="H10089" s="98"/>
    </row>
    <row r="10090" spans="8:8" x14ac:dyDescent="0.25">
      <c r="H10090" s="98"/>
    </row>
    <row r="10091" spans="8:8" x14ac:dyDescent="0.25">
      <c r="H10091" s="98"/>
    </row>
    <row r="10092" spans="8:8" x14ac:dyDescent="0.25">
      <c r="H10092" s="98"/>
    </row>
    <row r="10093" spans="8:8" x14ac:dyDescent="0.25">
      <c r="H10093" s="98"/>
    </row>
    <row r="10094" spans="8:8" x14ac:dyDescent="0.25">
      <c r="H10094" s="98"/>
    </row>
    <row r="10095" spans="8:8" x14ac:dyDescent="0.25">
      <c r="H10095" s="98"/>
    </row>
    <row r="10096" spans="8:8" x14ac:dyDescent="0.25">
      <c r="H10096" s="98"/>
    </row>
    <row r="10097" spans="8:8" x14ac:dyDescent="0.25">
      <c r="H10097" s="98"/>
    </row>
    <row r="10098" spans="8:8" x14ac:dyDescent="0.25">
      <c r="H10098" s="98"/>
    </row>
    <row r="10099" spans="8:8" x14ac:dyDescent="0.25">
      <c r="H10099" s="98"/>
    </row>
    <row r="10100" spans="8:8" x14ac:dyDescent="0.25">
      <c r="H10100" s="98"/>
    </row>
    <row r="10101" spans="8:8" x14ac:dyDescent="0.25">
      <c r="H10101" s="98"/>
    </row>
    <row r="10102" spans="8:8" x14ac:dyDescent="0.25">
      <c r="H10102" s="98"/>
    </row>
    <row r="10103" spans="8:8" x14ac:dyDescent="0.25">
      <c r="H10103" s="98"/>
    </row>
    <row r="10104" spans="8:8" x14ac:dyDescent="0.25">
      <c r="H10104" s="98"/>
    </row>
    <row r="10105" spans="8:8" x14ac:dyDescent="0.25">
      <c r="H10105" s="98"/>
    </row>
    <row r="10106" spans="8:8" x14ac:dyDescent="0.25">
      <c r="H10106" s="98"/>
    </row>
    <row r="10107" spans="8:8" x14ac:dyDescent="0.25">
      <c r="H10107" s="98"/>
    </row>
    <row r="10108" spans="8:8" x14ac:dyDescent="0.25">
      <c r="H10108" s="98"/>
    </row>
    <row r="10109" spans="8:8" x14ac:dyDescent="0.25">
      <c r="H10109" s="98"/>
    </row>
    <row r="10110" spans="8:8" x14ac:dyDescent="0.25">
      <c r="H10110" s="98"/>
    </row>
    <row r="10111" spans="8:8" x14ac:dyDescent="0.25">
      <c r="H10111" s="98"/>
    </row>
    <row r="10112" spans="8:8" x14ac:dyDescent="0.25">
      <c r="H10112" s="98"/>
    </row>
    <row r="10113" spans="8:8" x14ac:dyDescent="0.25">
      <c r="H10113" s="98"/>
    </row>
    <row r="10114" spans="8:8" x14ac:dyDescent="0.25">
      <c r="H10114" s="98"/>
    </row>
    <row r="10115" spans="8:8" x14ac:dyDescent="0.25">
      <c r="H10115" s="98"/>
    </row>
    <row r="10116" spans="8:8" x14ac:dyDescent="0.25">
      <c r="H10116" s="98"/>
    </row>
    <row r="10117" spans="8:8" x14ac:dyDescent="0.25">
      <c r="H10117" s="98"/>
    </row>
    <row r="10118" spans="8:8" x14ac:dyDescent="0.25">
      <c r="H10118" s="98"/>
    </row>
    <row r="10119" spans="8:8" x14ac:dyDescent="0.25">
      <c r="H10119" s="98"/>
    </row>
    <row r="10120" spans="8:8" x14ac:dyDescent="0.25">
      <c r="H10120" s="98"/>
    </row>
    <row r="10121" spans="8:8" x14ac:dyDescent="0.25">
      <c r="H10121" s="98"/>
    </row>
    <row r="10122" spans="8:8" x14ac:dyDescent="0.25">
      <c r="H10122" s="98"/>
    </row>
    <row r="10123" spans="8:8" x14ac:dyDescent="0.25">
      <c r="H10123" s="98"/>
    </row>
    <row r="10124" spans="8:8" x14ac:dyDescent="0.25">
      <c r="H10124" s="98"/>
    </row>
    <row r="10125" spans="8:8" x14ac:dyDescent="0.25">
      <c r="H10125" s="98"/>
    </row>
    <row r="10126" spans="8:8" x14ac:dyDescent="0.25">
      <c r="H10126" s="98"/>
    </row>
    <row r="10127" spans="8:8" x14ac:dyDescent="0.25">
      <c r="H10127" s="98"/>
    </row>
    <row r="10128" spans="8:8" x14ac:dyDescent="0.25">
      <c r="H10128" s="98"/>
    </row>
    <row r="10129" spans="8:8" x14ac:dyDescent="0.25">
      <c r="H10129" s="98"/>
    </row>
    <row r="10130" spans="8:8" x14ac:dyDescent="0.25">
      <c r="H10130" s="98"/>
    </row>
    <row r="10131" spans="8:8" x14ac:dyDescent="0.25">
      <c r="H10131" s="98"/>
    </row>
    <row r="10132" spans="8:8" x14ac:dyDescent="0.25">
      <c r="H10132" s="98"/>
    </row>
    <row r="10133" spans="8:8" x14ac:dyDescent="0.25">
      <c r="H10133" s="98"/>
    </row>
    <row r="10134" spans="8:8" x14ac:dyDescent="0.25">
      <c r="H10134" s="98"/>
    </row>
    <row r="10135" spans="8:8" x14ac:dyDescent="0.25">
      <c r="H10135" s="98"/>
    </row>
    <row r="10136" spans="8:8" x14ac:dyDescent="0.25">
      <c r="H10136" s="98"/>
    </row>
    <row r="10137" spans="8:8" x14ac:dyDescent="0.25">
      <c r="H10137" s="98"/>
    </row>
    <row r="10138" spans="8:8" x14ac:dyDescent="0.25">
      <c r="H10138" s="98"/>
    </row>
    <row r="10139" spans="8:8" x14ac:dyDescent="0.25">
      <c r="H10139" s="98"/>
    </row>
    <row r="10140" spans="8:8" x14ac:dyDescent="0.25">
      <c r="H10140" s="98"/>
    </row>
    <row r="10141" spans="8:8" x14ac:dyDescent="0.25">
      <c r="H10141" s="98"/>
    </row>
    <row r="10142" spans="8:8" x14ac:dyDescent="0.25">
      <c r="H10142" s="98"/>
    </row>
    <row r="10143" spans="8:8" x14ac:dyDescent="0.25">
      <c r="H10143" s="98"/>
    </row>
    <row r="10144" spans="8:8" x14ac:dyDescent="0.25">
      <c r="H10144" s="98"/>
    </row>
    <row r="10145" spans="8:8" x14ac:dyDescent="0.25">
      <c r="H10145" s="98"/>
    </row>
    <row r="10146" spans="8:8" x14ac:dyDescent="0.25">
      <c r="H10146" s="98"/>
    </row>
    <row r="10147" spans="8:8" x14ac:dyDescent="0.25">
      <c r="H10147" s="98"/>
    </row>
    <row r="10148" spans="8:8" x14ac:dyDescent="0.25">
      <c r="H10148" s="98"/>
    </row>
    <row r="10149" spans="8:8" x14ac:dyDescent="0.25">
      <c r="H10149" s="98"/>
    </row>
    <row r="10150" spans="8:8" x14ac:dyDescent="0.25">
      <c r="H10150" s="98"/>
    </row>
    <row r="10151" spans="8:8" x14ac:dyDescent="0.25">
      <c r="H10151" s="98"/>
    </row>
    <row r="10152" spans="8:8" x14ac:dyDescent="0.25">
      <c r="H10152" s="98"/>
    </row>
    <row r="10153" spans="8:8" x14ac:dyDescent="0.25">
      <c r="H10153" s="98"/>
    </row>
    <row r="10154" spans="8:8" x14ac:dyDescent="0.25">
      <c r="H10154" s="98"/>
    </row>
    <row r="10155" spans="8:8" x14ac:dyDescent="0.25">
      <c r="H10155" s="98"/>
    </row>
    <row r="10156" spans="8:8" x14ac:dyDescent="0.25">
      <c r="H10156" s="98"/>
    </row>
    <row r="10157" spans="8:8" x14ac:dyDescent="0.25">
      <c r="H10157" s="98"/>
    </row>
    <row r="10158" spans="8:8" x14ac:dyDescent="0.25">
      <c r="H10158" s="98"/>
    </row>
    <row r="10159" spans="8:8" x14ac:dyDescent="0.25">
      <c r="H10159" s="98"/>
    </row>
    <row r="10160" spans="8:8" x14ac:dyDescent="0.25">
      <c r="H10160" s="98"/>
    </row>
    <row r="10161" spans="8:8" x14ac:dyDescent="0.25">
      <c r="H10161" s="98"/>
    </row>
    <row r="10162" spans="8:8" x14ac:dyDescent="0.25">
      <c r="H10162" s="98"/>
    </row>
    <row r="10163" spans="8:8" x14ac:dyDescent="0.25">
      <c r="H10163" s="98"/>
    </row>
    <row r="10164" spans="8:8" x14ac:dyDescent="0.25">
      <c r="H10164" s="98"/>
    </row>
    <row r="10165" spans="8:8" x14ac:dyDescent="0.25">
      <c r="H10165" s="98"/>
    </row>
    <row r="10166" spans="8:8" x14ac:dyDescent="0.25">
      <c r="H10166" s="98"/>
    </row>
    <row r="10167" spans="8:8" x14ac:dyDescent="0.25">
      <c r="H10167" s="98"/>
    </row>
    <row r="10168" spans="8:8" x14ac:dyDescent="0.25">
      <c r="H10168" s="98"/>
    </row>
    <row r="10169" spans="8:8" x14ac:dyDescent="0.25">
      <c r="H10169" s="98"/>
    </row>
    <row r="10170" spans="8:8" x14ac:dyDescent="0.25">
      <c r="H10170" s="98"/>
    </row>
    <row r="10171" spans="8:8" x14ac:dyDescent="0.25">
      <c r="H10171" s="98"/>
    </row>
    <row r="10172" spans="8:8" x14ac:dyDescent="0.25">
      <c r="H10172" s="98"/>
    </row>
    <row r="10173" spans="8:8" x14ac:dyDescent="0.25">
      <c r="H10173" s="98"/>
    </row>
    <row r="10174" spans="8:8" x14ac:dyDescent="0.25">
      <c r="H10174" s="98"/>
    </row>
    <row r="10175" spans="8:8" x14ac:dyDescent="0.25">
      <c r="H10175" s="98"/>
    </row>
    <row r="10176" spans="8:8" x14ac:dyDescent="0.25">
      <c r="H10176" s="98"/>
    </row>
    <row r="10177" spans="8:8" x14ac:dyDescent="0.25">
      <c r="H10177" s="98"/>
    </row>
    <row r="10178" spans="8:8" x14ac:dyDescent="0.25">
      <c r="H10178" s="98"/>
    </row>
    <row r="10179" spans="8:8" x14ac:dyDescent="0.25">
      <c r="H10179" s="98"/>
    </row>
    <row r="10180" spans="8:8" x14ac:dyDescent="0.25">
      <c r="H10180" s="98"/>
    </row>
    <row r="10181" spans="8:8" x14ac:dyDescent="0.25">
      <c r="H10181" s="98"/>
    </row>
    <row r="10182" spans="8:8" x14ac:dyDescent="0.25">
      <c r="H10182" s="98"/>
    </row>
    <row r="10183" spans="8:8" x14ac:dyDescent="0.25">
      <c r="H10183" s="98"/>
    </row>
    <row r="10184" spans="8:8" x14ac:dyDescent="0.25">
      <c r="H10184" s="98"/>
    </row>
    <row r="10185" spans="8:8" x14ac:dyDescent="0.25">
      <c r="H10185" s="98"/>
    </row>
    <row r="10186" spans="8:8" x14ac:dyDescent="0.25">
      <c r="H10186" s="98"/>
    </row>
    <row r="10187" spans="8:8" x14ac:dyDescent="0.25">
      <c r="H10187" s="98"/>
    </row>
    <row r="10188" spans="8:8" x14ac:dyDescent="0.25">
      <c r="H10188" s="98"/>
    </row>
    <row r="10189" spans="8:8" x14ac:dyDescent="0.25">
      <c r="H10189" s="98"/>
    </row>
    <row r="10190" spans="8:8" x14ac:dyDescent="0.25">
      <c r="H10190" s="98"/>
    </row>
    <row r="10191" spans="8:8" x14ac:dyDescent="0.25">
      <c r="H10191" s="98"/>
    </row>
    <row r="10192" spans="8:8" x14ac:dyDescent="0.25">
      <c r="H10192" s="98"/>
    </row>
    <row r="10193" spans="8:8" x14ac:dyDescent="0.25">
      <c r="H10193" s="98"/>
    </row>
    <row r="10194" spans="8:8" x14ac:dyDescent="0.25">
      <c r="H10194" s="98"/>
    </row>
    <row r="10195" spans="8:8" x14ac:dyDescent="0.25">
      <c r="H10195" s="98"/>
    </row>
    <row r="10196" spans="8:8" x14ac:dyDescent="0.25">
      <c r="H10196" s="98"/>
    </row>
    <row r="10197" spans="8:8" x14ac:dyDescent="0.25">
      <c r="H10197" s="98"/>
    </row>
    <row r="10198" spans="8:8" x14ac:dyDescent="0.25">
      <c r="H10198" s="98"/>
    </row>
    <row r="10199" spans="8:8" x14ac:dyDescent="0.25">
      <c r="H10199" s="98"/>
    </row>
    <row r="10200" spans="8:8" x14ac:dyDescent="0.25">
      <c r="H10200" s="98"/>
    </row>
    <row r="10201" spans="8:8" x14ac:dyDescent="0.25">
      <c r="H10201" s="98"/>
    </row>
    <row r="10202" spans="8:8" x14ac:dyDescent="0.25">
      <c r="H10202" s="98"/>
    </row>
    <row r="10203" spans="8:8" x14ac:dyDescent="0.25">
      <c r="H10203" s="98"/>
    </row>
    <row r="10204" spans="8:8" x14ac:dyDescent="0.25">
      <c r="H10204" s="98"/>
    </row>
    <row r="10205" spans="8:8" x14ac:dyDescent="0.25">
      <c r="H10205" s="98"/>
    </row>
    <row r="10206" spans="8:8" x14ac:dyDescent="0.25">
      <c r="H10206" s="98"/>
    </row>
    <row r="10207" spans="8:8" x14ac:dyDescent="0.25">
      <c r="H10207" s="98"/>
    </row>
    <row r="10208" spans="8:8" x14ac:dyDescent="0.25">
      <c r="H10208" s="98"/>
    </row>
    <row r="10209" spans="8:8" x14ac:dyDescent="0.25">
      <c r="H10209" s="98"/>
    </row>
    <row r="10210" spans="8:8" x14ac:dyDescent="0.25">
      <c r="H10210" s="98"/>
    </row>
    <row r="10211" spans="8:8" x14ac:dyDescent="0.25">
      <c r="H10211" s="98"/>
    </row>
    <row r="10212" spans="8:8" x14ac:dyDescent="0.25">
      <c r="H10212" s="98"/>
    </row>
    <row r="10213" spans="8:8" x14ac:dyDescent="0.25">
      <c r="H10213" s="98"/>
    </row>
    <row r="10214" spans="8:8" x14ac:dyDescent="0.25">
      <c r="H10214" s="98"/>
    </row>
    <row r="10215" spans="8:8" x14ac:dyDescent="0.25">
      <c r="H10215" s="98"/>
    </row>
    <row r="10216" spans="8:8" x14ac:dyDescent="0.25">
      <c r="H10216" s="98"/>
    </row>
    <row r="10217" spans="8:8" x14ac:dyDescent="0.25">
      <c r="H10217" s="98"/>
    </row>
    <row r="10218" spans="8:8" x14ac:dyDescent="0.25">
      <c r="H10218" s="98"/>
    </row>
    <row r="10219" spans="8:8" x14ac:dyDescent="0.25">
      <c r="H10219" s="98"/>
    </row>
    <row r="10220" spans="8:8" x14ac:dyDescent="0.25">
      <c r="H10220" s="98"/>
    </row>
    <row r="10221" spans="8:8" x14ac:dyDescent="0.25">
      <c r="H10221" s="98"/>
    </row>
    <row r="10222" spans="8:8" x14ac:dyDescent="0.25">
      <c r="H10222" s="98"/>
    </row>
    <row r="10223" spans="8:8" x14ac:dyDescent="0.25">
      <c r="H10223" s="98"/>
    </row>
    <row r="10224" spans="8:8" x14ac:dyDescent="0.25">
      <c r="H10224" s="98"/>
    </row>
    <row r="10225" spans="8:8" x14ac:dyDescent="0.25">
      <c r="H10225" s="98"/>
    </row>
    <row r="10226" spans="8:8" x14ac:dyDescent="0.25">
      <c r="H10226" s="98"/>
    </row>
    <row r="10227" spans="8:8" x14ac:dyDescent="0.25">
      <c r="H10227" s="98"/>
    </row>
    <row r="10228" spans="8:8" x14ac:dyDescent="0.25">
      <c r="H10228" s="98"/>
    </row>
    <row r="10229" spans="8:8" x14ac:dyDescent="0.25">
      <c r="H10229" s="98"/>
    </row>
    <row r="10230" spans="8:8" x14ac:dyDescent="0.25">
      <c r="H10230" s="98"/>
    </row>
    <row r="10231" spans="8:8" x14ac:dyDescent="0.25">
      <c r="H10231" s="98"/>
    </row>
    <row r="10232" spans="8:8" x14ac:dyDescent="0.25">
      <c r="H10232" s="98"/>
    </row>
    <row r="10233" spans="8:8" x14ac:dyDescent="0.25">
      <c r="H10233" s="98"/>
    </row>
    <row r="10234" spans="8:8" x14ac:dyDescent="0.25">
      <c r="H10234" s="98"/>
    </row>
    <row r="10235" spans="8:8" x14ac:dyDescent="0.25">
      <c r="H10235" s="98"/>
    </row>
    <row r="10236" spans="8:8" x14ac:dyDescent="0.25">
      <c r="H10236" s="98"/>
    </row>
    <row r="10237" spans="8:8" x14ac:dyDescent="0.25">
      <c r="H10237" s="98"/>
    </row>
    <row r="10238" spans="8:8" x14ac:dyDescent="0.25">
      <c r="H10238" s="98"/>
    </row>
    <row r="10239" spans="8:8" x14ac:dyDescent="0.25">
      <c r="H10239" s="98"/>
    </row>
    <row r="10240" spans="8:8" x14ac:dyDescent="0.25">
      <c r="H10240" s="98"/>
    </row>
    <row r="10241" spans="8:8" x14ac:dyDescent="0.25">
      <c r="H10241" s="98"/>
    </row>
    <row r="10242" spans="8:8" x14ac:dyDescent="0.25">
      <c r="H10242" s="98"/>
    </row>
    <row r="10243" spans="8:8" x14ac:dyDescent="0.25">
      <c r="H10243" s="98"/>
    </row>
    <row r="10244" spans="8:8" x14ac:dyDescent="0.25">
      <c r="H10244" s="98"/>
    </row>
    <row r="10245" spans="8:8" x14ac:dyDescent="0.25">
      <c r="H10245" s="98"/>
    </row>
    <row r="10246" spans="8:8" x14ac:dyDescent="0.25">
      <c r="H10246" s="98"/>
    </row>
    <row r="10247" spans="8:8" x14ac:dyDescent="0.25">
      <c r="H10247" s="98"/>
    </row>
    <row r="10248" spans="8:8" x14ac:dyDescent="0.25">
      <c r="H10248" s="98"/>
    </row>
    <row r="10249" spans="8:8" x14ac:dyDescent="0.25">
      <c r="H10249" s="98"/>
    </row>
    <row r="10250" spans="8:8" x14ac:dyDescent="0.25">
      <c r="H10250" s="98"/>
    </row>
    <row r="10251" spans="8:8" x14ac:dyDescent="0.25">
      <c r="H10251" s="98"/>
    </row>
    <row r="10252" spans="8:8" x14ac:dyDescent="0.25">
      <c r="H10252" s="98"/>
    </row>
    <row r="10253" spans="8:8" x14ac:dyDescent="0.25">
      <c r="H10253" s="98"/>
    </row>
    <row r="10254" spans="8:8" x14ac:dyDescent="0.25">
      <c r="H10254" s="98"/>
    </row>
    <row r="10255" spans="8:8" x14ac:dyDescent="0.25">
      <c r="H10255" s="98"/>
    </row>
    <row r="10256" spans="8:8" x14ac:dyDescent="0.25">
      <c r="H10256" s="98"/>
    </row>
    <row r="10257" spans="8:8" x14ac:dyDescent="0.25">
      <c r="H10257" s="98"/>
    </row>
    <row r="10258" spans="8:8" x14ac:dyDescent="0.25">
      <c r="H10258" s="98"/>
    </row>
    <row r="10259" spans="8:8" x14ac:dyDescent="0.25">
      <c r="H10259" s="98"/>
    </row>
    <row r="10260" spans="8:8" x14ac:dyDescent="0.25">
      <c r="H10260" s="98"/>
    </row>
    <row r="10261" spans="8:8" x14ac:dyDescent="0.25">
      <c r="H10261" s="98"/>
    </row>
    <row r="10262" spans="8:8" x14ac:dyDescent="0.25">
      <c r="H10262" s="98"/>
    </row>
    <row r="10263" spans="8:8" x14ac:dyDescent="0.25">
      <c r="H10263" s="98"/>
    </row>
    <row r="10264" spans="8:8" x14ac:dyDescent="0.25">
      <c r="H10264" s="98"/>
    </row>
    <row r="10265" spans="8:8" x14ac:dyDescent="0.25">
      <c r="H10265" s="98"/>
    </row>
    <row r="10266" spans="8:8" x14ac:dyDescent="0.25">
      <c r="H10266" s="98"/>
    </row>
    <row r="10267" spans="8:8" x14ac:dyDescent="0.25">
      <c r="H10267" s="98"/>
    </row>
    <row r="10268" spans="8:8" x14ac:dyDescent="0.25">
      <c r="H10268" s="98"/>
    </row>
    <row r="10269" spans="8:8" x14ac:dyDescent="0.25">
      <c r="H10269" s="98"/>
    </row>
    <row r="10270" spans="8:8" x14ac:dyDescent="0.25">
      <c r="H10270" s="98"/>
    </row>
    <row r="10271" spans="8:8" x14ac:dyDescent="0.25">
      <c r="H10271" s="98"/>
    </row>
    <row r="10272" spans="8:8" x14ac:dyDescent="0.25">
      <c r="H10272" s="98"/>
    </row>
    <row r="10273" spans="8:8" x14ac:dyDescent="0.25">
      <c r="H10273" s="98"/>
    </row>
    <row r="10274" spans="8:8" x14ac:dyDescent="0.25">
      <c r="H10274" s="98"/>
    </row>
    <row r="10275" spans="8:8" x14ac:dyDescent="0.25">
      <c r="H10275" s="98"/>
    </row>
    <row r="10276" spans="8:8" x14ac:dyDescent="0.25">
      <c r="H10276" s="98"/>
    </row>
    <row r="10277" spans="8:8" x14ac:dyDescent="0.25">
      <c r="H10277" s="98"/>
    </row>
    <row r="10278" spans="8:8" x14ac:dyDescent="0.25">
      <c r="H10278" s="98"/>
    </row>
    <row r="10279" spans="8:8" x14ac:dyDescent="0.25">
      <c r="H10279" s="98"/>
    </row>
    <row r="10280" spans="8:8" x14ac:dyDescent="0.25">
      <c r="H10280" s="98"/>
    </row>
    <row r="10281" spans="8:8" x14ac:dyDescent="0.25">
      <c r="H10281" s="98"/>
    </row>
    <row r="10282" spans="8:8" x14ac:dyDescent="0.25">
      <c r="H10282" s="98"/>
    </row>
    <row r="10283" spans="8:8" x14ac:dyDescent="0.25">
      <c r="H10283" s="98"/>
    </row>
    <row r="10284" spans="8:8" x14ac:dyDescent="0.25">
      <c r="H10284" s="98"/>
    </row>
    <row r="10285" spans="8:8" x14ac:dyDescent="0.25">
      <c r="H10285" s="98"/>
    </row>
    <row r="10286" spans="8:8" x14ac:dyDescent="0.25">
      <c r="H10286" s="98"/>
    </row>
    <row r="10287" spans="8:8" x14ac:dyDescent="0.25">
      <c r="H10287" s="98"/>
    </row>
    <row r="10288" spans="8:8" x14ac:dyDescent="0.25">
      <c r="H10288" s="98"/>
    </row>
    <row r="10289" spans="8:8" x14ac:dyDescent="0.25">
      <c r="H10289" s="98"/>
    </row>
    <row r="10290" spans="8:8" x14ac:dyDescent="0.25">
      <c r="H10290" s="98"/>
    </row>
    <row r="10291" spans="8:8" x14ac:dyDescent="0.25">
      <c r="H10291" s="98"/>
    </row>
    <row r="10292" spans="8:8" x14ac:dyDescent="0.25">
      <c r="H10292" s="98"/>
    </row>
    <row r="10293" spans="8:8" x14ac:dyDescent="0.25">
      <c r="H10293" s="98"/>
    </row>
    <row r="10294" spans="8:8" x14ac:dyDescent="0.25">
      <c r="H10294" s="98"/>
    </row>
    <row r="10295" spans="8:8" x14ac:dyDescent="0.25">
      <c r="H10295" s="98"/>
    </row>
    <row r="10296" spans="8:8" x14ac:dyDescent="0.25">
      <c r="H10296" s="98"/>
    </row>
    <row r="10297" spans="8:8" x14ac:dyDescent="0.25">
      <c r="H10297" s="98"/>
    </row>
    <row r="10298" spans="8:8" x14ac:dyDescent="0.25">
      <c r="H10298" s="98"/>
    </row>
    <row r="10299" spans="8:8" x14ac:dyDescent="0.25">
      <c r="H10299" s="98"/>
    </row>
    <row r="10300" spans="8:8" x14ac:dyDescent="0.25">
      <c r="H10300" s="98"/>
    </row>
    <row r="10301" spans="8:8" x14ac:dyDescent="0.25">
      <c r="H10301" s="98"/>
    </row>
    <row r="10302" spans="8:8" x14ac:dyDescent="0.25">
      <c r="H10302" s="98"/>
    </row>
    <row r="10303" spans="8:8" x14ac:dyDescent="0.25">
      <c r="H10303" s="98"/>
    </row>
    <row r="10304" spans="8:8" x14ac:dyDescent="0.25">
      <c r="H10304" s="98"/>
    </row>
    <row r="10305" spans="8:8" x14ac:dyDescent="0.25">
      <c r="H10305" s="98"/>
    </row>
    <row r="10306" spans="8:8" x14ac:dyDescent="0.25">
      <c r="H10306" s="98"/>
    </row>
    <row r="10307" spans="8:8" x14ac:dyDescent="0.25">
      <c r="H10307" s="98"/>
    </row>
    <row r="10308" spans="8:8" x14ac:dyDescent="0.25">
      <c r="H10308" s="98"/>
    </row>
    <row r="10309" spans="8:8" x14ac:dyDescent="0.25">
      <c r="H10309" s="98"/>
    </row>
    <row r="10310" spans="8:8" x14ac:dyDescent="0.25">
      <c r="H10310" s="98"/>
    </row>
    <row r="10311" spans="8:8" x14ac:dyDescent="0.25">
      <c r="H10311" s="98"/>
    </row>
    <row r="10312" spans="8:8" x14ac:dyDescent="0.25">
      <c r="H10312" s="98"/>
    </row>
    <row r="10313" spans="8:8" x14ac:dyDescent="0.25">
      <c r="H10313" s="98"/>
    </row>
    <row r="10314" spans="8:8" x14ac:dyDescent="0.25">
      <c r="H10314" s="98"/>
    </row>
    <row r="10315" spans="8:8" x14ac:dyDescent="0.25">
      <c r="H10315" s="98"/>
    </row>
    <row r="10316" spans="8:8" x14ac:dyDescent="0.25">
      <c r="H10316" s="98"/>
    </row>
    <row r="10317" spans="8:8" x14ac:dyDescent="0.25">
      <c r="H10317" s="98"/>
    </row>
    <row r="10318" spans="8:8" x14ac:dyDescent="0.25">
      <c r="H10318" s="98"/>
    </row>
    <row r="10319" spans="8:8" x14ac:dyDescent="0.25">
      <c r="H10319" s="98"/>
    </row>
    <row r="10320" spans="8:8" x14ac:dyDescent="0.25">
      <c r="H10320" s="98"/>
    </row>
    <row r="10321" spans="8:8" x14ac:dyDescent="0.25">
      <c r="H10321" s="98"/>
    </row>
    <row r="10322" spans="8:8" x14ac:dyDescent="0.25">
      <c r="H10322" s="98"/>
    </row>
    <row r="10323" spans="8:8" x14ac:dyDescent="0.25">
      <c r="H10323" s="98"/>
    </row>
    <row r="10324" spans="8:8" x14ac:dyDescent="0.25">
      <c r="H10324" s="98"/>
    </row>
    <row r="10325" spans="8:8" x14ac:dyDescent="0.25">
      <c r="H10325" s="98"/>
    </row>
    <row r="10326" spans="8:8" x14ac:dyDescent="0.25">
      <c r="H10326" s="98"/>
    </row>
    <row r="10327" spans="8:8" x14ac:dyDescent="0.25">
      <c r="H10327" s="98"/>
    </row>
    <row r="10328" spans="8:8" x14ac:dyDescent="0.25">
      <c r="H10328" s="98"/>
    </row>
    <row r="10329" spans="8:8" x14ac:dyDescent="0.25">
      <c r="H10329" s="98"/>
    </row>
    <row r="10330" spans="8:8" x14ac:dyDescent="0.25">
      <c r="H10330" s="98"/>
    </row>
    <row r="10331" spans="8:8" x14ac:dyDescent="0.25">
      <c r="H10331" s="98"/>
    </row>
    <row r="10332" spans="8:8" x14ac:dyDescent="0.25">
      <c r="H10332" s="98"/>
    </row>
    <row r="10333" spans="8:8" x14ac:dyDescent="0.25">
      <c r="H10333" s="98"/>
    </row>
    <row r="10334" spans="8:8" x14ac:dyDescent="0.25">
      <c r="H10334" s="98"/>
    </row>
    <row r="10335" spans="8:8" x14ac:dyDescent="0.25">
      <c r="H10335" s="98"/>
    </row>
    <row r="10336" spans="8:8" x14ac:dyDescent="0.25">
      <c r="H10336" s="98"/>
    </row>
    <row r="10337" spans="8:8" x14ac:dyDescent="0.25">
      <c r="H10337" s="98"/>
    </row>
    <row r="10338" spans="8:8" x14ac:dyDescent="0.25">
      <c r="H10338" s="98"/>
    </row>
    <row r="10339" spans="8:8" x14ac:dyDescent="0.25">
      <c r="H10339" s="98"/>
    </row>
    <row r="10340" spans="8:8" x14ac:dyDescent="0.25">
      <c r="H10340" s="98"/>
    </row>
    <row r="10341" spans="8:8" x14ac:dyDescent="0.25">
      <c r="H10341" s="98"/>
    </row>
    <row r="10342" spans="8:8" x14ac:dyDescent="0.25">
      <c r="H10342" s="98"/>
    </row>
    <row r="10343" spans="8:8" x14ac:dyDescent="0.25">
      <c r="H10343" s="98"/>
    </row>
    <row r="10344" spans="8:8" x14ac:dyDescent="0.25">
      <c r="H10344" s="98"/>
    </row>
    <row r="10345" spans="8:8" x14ac:dyDescent="0.25">
      <c r="H10345" s="98"/>
    </row>
    <row r="10346" spans="8:8" x14ac:dyDescent="0.25">
      <c r="H10346" s="98"/>
    </row>
    <row r="10347" spans="8:8" x14ac:dyDescent="0.25">
      <c r="H10347" s="98"/>
    </row>
    <row r="10348" spans="8:8" x14ac:dyDescent="0.25">
      <c r="H10348" s="98"/>
    </row>
    <row r="10349" spans="8:8" x14ac:dyDescent="0.25">
      <c r="H10349" s="98"/>
    </row>
    <row r="10350" spans="8:8" x14ac:dyDescent="0.25">
      <c r="H10350" s="98"/>
    </row>
    <row r="10351" spans="8:8" x14ac:dyDescent="0.25">
      <c r="H10351" s="98"/>
    </row>
    <row r="10352" spans="8:8" x14ac:dyDescent="0.25">
      <c r="H10352" s="98"/>
    </row>
    <row r="10353" spans="8:8" x14ac:dyDescent="0.25">
      <c r="H10353" s="98"/>
    </row>
    <row r="10354" spans="8:8" x14ac:dyDescent="0.25">
      <c r="H10354" s="98"/>
    </row>
    <row r="10355" spans="8:8" x14ac:dyDescent="0.25">
      <c r="H10355" s="98"/>
    </row>
    <row r="10356" spans="8:8" x14ac:dyDescent="0.25">
      <c r="H10356" s="98"/>
    </row>
    <row r="10357" spans="8:8" x14ac:dyDescent="0.25">
      <c r="H10357" s="98"/>
    </row>
    <row r="10358" spans="8:8" x14ac:dyDescent="0.25">
      <c r="H10358" s="98"/>
    </row>
    <row r="10359" spans="8:8" x14ac:dyDescent="0.25">
      <c r="H10359" s="98"/>
    </row>
    <row r="10360" spans="8:8" x14ac:dyDescent="0.25">
      <c r="H10360" s="98"/>
    </row>
    <row r="10361" spans="8:8" x14ac:dyDescent="0.25">
      <c r="H10361" s="98"/>
    </row>
    <row r="10362" spans="8:8" x14ac:dyDescent="0.25">
      <c r="H10362" s="98"/>
    </row>
    <row r="10363" spans="8:8" x14ac:dyDescent="0.25">
      <c r="H10363" s="98"/>
    </row>
    <row r="10364" spans="8:8" x14ac:dyDescent="0.25">
      <c r="H10364" s="98"/>
    </row>
    <row r="10365" spans="8:8" x14ac:dyDescent="0.25">
      <c r="H10365" s="98"/>
    </row>
    <row r="10366" spans="8:8" x14ac:dyDescent="0.25">
      <c r="H10366" s="98"/>
    </row>
    <row r="10367" spans="8:8" x14ac:dyDescent="0.25">
      <c r="H10367" s="98"/>
    </row>
    <row r="10368" spans="8:8" x14ac:dyDescent="0.25">
      <c r="H10368" s="98"/>
    </row>
    <row r="10369" spans="8:8" x14ac:dyDescent="0.25">
      <c r="H10369" s="98"/>
    </row>
    <row r="10370" spans="8:8" x14ac:dyDescent="0.25">
      <c r="H10370" s="98"/>
    </row>
    <row r="10371" spans="8:8" x14ac:dyDescent="0.25">
      <c r="H10371" s="98"/>
    </row>
    <row r="10372" spans="8:8" x14ac:dyDescent="0.25">
      <c r="H10372" s="98"/>
    </row>
    <row r="10373" spans="8:8" x14ac:dyDescent="0.25">
      <c r="H10373" s="98"/>
    </row>
    <row r="10374" spans="8:8" x14ac:dyDescent="0.25">
      <c r="H10374" s="98"/>
    </row>
    <row r="10375" spans="8:8" x14ac:dyDescent="0.25">
      <c r="H10375" s="98"/>
    </row>
    <row r="10376" spans="8:8" x14ac:dyDescent="0.25">
      <c r="H10376" s="98"/>
    </row>
    <row r="10377" spans="8:8" x14ac:dyDescent="0.25">
      <c r="H10377" s="98"/>
    </row>
    <row r="10378" spans="8:8" x14ac:dyDescent="0.25">
      <c r="H10378" s="98"/>
    </row>
    <row r="10379" spans="8:8" x14ac:dyDescent="0.25">
      <c r="H10379" s="98"/>
    </row>
    <row r="10380" spans="8:8" x14ac:dyDescent="0.25">
      <c r="H10380" s="98"/>
    </row>
    <row r="10381" spans="8:8" x14ac:dyDescent="0.25">
      <c r="H10381" s="98"/>
    </row>
    <row r="10382" spans="8:8" x14ac:dyDescent="0.25">
      <c r="H10382" s="98"/>
    </row>
    <row r="10383" spans="8:8" x14ac:dyDescent="0.25">
      <c r="H10383" s="98"/>
    </row>
    <row r="10384" spans="8:8" x14ac:dyDescent="0.25">
      <c r="H10384" s="98"/>
    </row>
    <row r="10385" spans="8:8" x14ac:dyDescent="0.25">
      <c r="H10385" s="98"/>
    </row>
    <row r="10386" spans="8:8" x14ac:dyDescent="0.25">
      <c r="H10386" s="98"/>
    </row>
    <row r="10387" spans="8:8" x14ac:dyDescent="0.25">
      <c r="H10387" s="98"/>
    </row>
    <row r="10388" spans="8:8" x14ac:dyDescent="0.25">
      <c r="H10388" s="98"/>
    </row>
    <row r="10389" spans="8:8" x14ac:dyDescent="0.25">
      <c r="H10389" s="98"/>
    </row>
    <row r="10390" spans="8:8" x14ac:dyDescent="0.25">
      <c r="H10390" s="98"/>
    </row>
    <row r="10391" spans="8:8" x14ac:dyDescent="0.25">
      <c r="H10391" s="98"/>
    </row>
    <row r="10392" spans="8:8" x14ac:dyDescent="0.25">
      <c r="H10392" s="98"/>
    </row>
    <row r="10393" spans="8:8" x14ac:dyDescent="0.25">
      <c r="H10393" s="98"/>
    </row>
    <row r="10394" spans="8:8" x14ac:dyDescent="0.25">
      <c r="H10394" s="98"/>
    </row>
    <row r="10395" spans="8:8" x14ac:dyDescent="0.25">
      <c r="H10395" s="98"/>
    </row>
    <row r="10396" spans="8:8" x14ac:dyDescent="0.25">
      <c r="H10396" s="98"/>
    </row>
    <row r="10397" spans="8:8" x14ac:dyDescent="0.25">
      <c r="H10397" s="98"/>
    </row>
    <row r="10398" spans="8:8" x14ac:dyDescent="0.25">
      <c r="H10398" s="98"/>
    </row>
    <row r="10399" spans="8:8" x14ac:dyDescent="0.25">
      <c r="H10399" s="98"/>
    </row>
    <row r="10400" spans="8:8" x14ac:dyDescent="0.25">
      <c r="H10400" s="98"/>
    </row>
    <row r="10401" spans="8:8" x14ac:dyDescent="0.25">
      <c r="H10401" s="98"/>
    </row>
    <row r="10402" spans="8:8" x14ac:dyDescent="0.25">
      <c r="H10402" s="98"/>
    </row>
    <row r="10403" spans="8:8" x14ac:dyDescent="0.25">
      <c r="H10403" s="98"/>
    </row>
    <row r="10404" spans="8:8" x14ac:dyDescent="0.25">
      <c r="H10404" s="98"/>
    </row>
    <row r="10405" spans="8:8" x14ac:dyDescent="0.25">
      <c r="H10405" s="98"/>
    </row>
    <row r="10406" spans="8:8" x14ac:dyDescent="0.25">
      <c r="H10406" s="98"/>
    </row>
    <row r="10407" spans="8:8" x14ac:dyDescent="0.25">
      <c r="H10407" s="98"/>
    </row>
    <row r="10408" spans="8:8" x14ac:dyDescent="0.25">
      <c r="H10408" s="98"/>
    </row>
    <row r="10409" spans="8:8" x14ac:dyDescent="0.25">
      <c r="H10409" s="98"/>
    </row>
    <row r="10410" spans="8:8" x14ac:dyDescent="0.25">
      <c r="H10410" s="98"/>
    </row>
    <row r="10411" spans="8:8" x14ac:dyDescent="0.25">
      <c r="H10411" s="98"/>
    </row>
    <row r="10412" spans="8:8" x14ac:dyDescent="0.25">
      <c r="H10412" s="98"/>
    </row>
    <row r="10413" spans="8:8" x14ac:dyDescent="0.25">
      <c r="H10413" s="98"/>
    </row>
    <row r="10414" spans="8:8" x14ac:dyDescent="0.25">
      <c r="H10414" s="98"/>
    </row>
    <row r="10415" spans="8:8" x14ac:dyDescent="0.25">
      <c r="H10415" s="98"/>
    </row>
    <row r="10416" spans="8:8" x14ac:dyDescent="0.25">
      <c r="H10416" s="98"/>
    </row>
    <row r="10417" spans="8:8" x14ac:dyDescent="0.25">
      <c r="H10417" s="98"/>
    </row>
    <row r="10418" spans="8:8" x14ac:dyDescent="0.25">
      <c r="H10418" s="98"/>
    </row>
    <row r="10419" spans="8:8" x14ac:dyDescent="0.25">
      <c r="H10419" s="98"/>
    </row>
    <row r="10420" spans="8:8" x14ac:dyDescent="0.25">
      <c r="H10420" s="98"/>
    </row>
    <row r="10421" spans="8:8" x14ac:dyDescent="0.25">
      <c r="H10421" s="98"/>
    </row>
    <row r="10422" spans="8:8" x14ac:dyDescent="0.25">
      <c r="H10422" s="98"/>
    </row>
    <row r="10423" spans="8:8" x14ac:dyDescent="0.25">
      <c r="H10423" s="98"/>
    </row>
    <row r="10424" spans="8:8" x14ac:dyDescent="0.25">
      <c r="H10424" s="98"/>
    </row>
    <row r="10425" spans="8:8" x14ac:dyDescent="0.25">
      <c r="H10425" s="98"/>
    </row>
    <row r="10426" spans="8:8" x14ac:dyDescent="0.25">
      <c r="H10426" s="98"/>
    </row>
    <row r="10427" spans="8:8" x14ac:dyDescent="0.25">
      <c r="H10427" s="98"/>
    </row>
    <row r="10428" spans="8:8" x14ac:dyDescent="0.25">
      <c r="H10428" s="98"/>
    </row>
    <row r="10429" spans="8:8" x14ac:dyDescent="0.25">
      <c r="H10429" s="98"/>
    </row>
    <row r="10430" spans="8:8" x14ac:dyDescent="0.25">
      <c r="H10430" s="98"/>
    </row>
    <row r="10431" spans="8:8" x14ac:dyDescent="0.25">
      <c r="H10431" s="98"/>
    </row>
    <row r="10432" spans="8:8" x14ac:dyDescent="0.25">
      <c r="H10432" s="98"/>
    </row>
    <row r="10433" spans="8:8" x14ac:dyDescent="0.25">
      <c r="H10433" s="98"/>
    </row>
    <row r="10434" spans="8:8" x14ac:dyDescent="0.25">
      <c r="H10434" s="98"/>
    </row>
    <row r="10435" spans="8:8" x14ac:dyDescent="0.25">
      <c r="H10435" s="98"/>
    </row>
    <row r="10436" spans="8:8" x14ac:dyDescent="0.25">
      <c r="H10436" s="98"/>
    </row>
    <row r="10437" spans="8:8" x14ac:dyDescent="0.25">
      <c r="H10437" s="98"/>
    </row>
    <row r="10438" spans="8:8" x14ac:dyDescent="0.25">
      <c r="H10438" s="98"/>
    </row>
    <row r="10439" spans="8:8" x14ac:dyDescent="0.25">
      <c r="H10439" s="98"/>
    </row>
    <row r="10440" spans="8:8" x14ac:dyDescent="0.25">
      <c r="H10440" s="98"/>
    </row>
    <row r="10441" spans="8:8" x14ac:dyDescent="0.25">
      <c r="H10441" s="98"/>
    </row>
    <row r="10442" spans="8:8" x14ac:dyDescent="0.25">
      <c r="H10442" s="98"/>
    </row>
    <row r="10443" spans="8:8" x14ac:dyDescent="0.25">
      <c r="H10443" s="98"/>
    </row>
    <row r="10444" spans="8:8" x14ac:dyDescent="0.25">
      <c r="H10444" s="98"/>
    </row>
    <row r="10445" spans="8:8" x14ac:dyDescent="0.25">
      <c r="H10445" s="98"/>
    </row>
    <row r="10446" spans="8:8" x14ac:dyDescent="0.25">
      <c r="H10446" s="98"/>
    </row>
    <row r="10447" spans="8:8" x14ac:dyDescent="0.25">
      <c r="H10447" s="98"/>
    </row>
    <row r="10448" spans="8:8" x14ac:dyDescent="0.25">
      <c r="H10448" s="98"/>
    </row>
    <row r="10449" spans="8:8" x14ac:dyDescent="0.25">
      <c r="H10449" s="98"/>
    </row>
    <row r="10450" spans="8:8" x14ac:dyDescent="0.25">
      <c r="H10450" s="98"/>
    </row>
    <row r="10451" spans="8:8" x14ac:dyDescent="0.25">
      <c r="H10451" s="98"/>
    </row>
    <row r="10452" spans="8:8" x14ac:dyDescent="0.25">
      <c r="H10452" s="98"/>
    </row>
    <row r="10453" spans="8:8" x14ac:dyDescent="0.25">
      <c r="H10453" s="98"/>
    </row>
    <row r="10454" spans="8:8" x14ac:dyDescent="0.25">
      <c r="H10454" s="98"/>
    </row>
    <row r="10455" spans="8:8" x14ac:dyDescent="0.25">
      <c r="H10455" s="98"/>
    </row>
    <row r="10456" spans="8:8" x14ac:dyDescent="0.25">
      <c r="H10456" s="98"/>
    </row>
    <row r="10457" spans="8:8" x14ac:dyDescent="0.25">
      <c r="H10457" s="98"/>
    </row>
    <row r="10458" spans="8:8" x14ac:dyDescent="0.25">
      <c r="H10458" s="98"/>
    </row>
    <row r="10459" spans="8:8" x14ac:dyDescent="0.25">
      <c r="H10459" s="98"/>
    </row>
    <row r="10460" spans="8:8" x14ac:dyDescent="0.25">
      <c r="H10460" s="98"/>
    </row>
    <row r="10461" spans="8:8" x14ac:dyDescent="0.25">
      <c r="H10461" s="98"/>
    </row>
    <row r="10462" spans="8:8" x14ac:dyDescent="0.25">
      <c r="H10462" s="98"/>
    </row>
    <row r="10463" spans="8:8" x14ac:dyDescent="0.25">
      <c r="H10463" s="98"/>
    </row>
    <row r="10464" spans="8:8" x14ac:dyDescent="0.25">
      <c r="H10464" s="98"/>
    </row>
    <row r="10465" spans="8:8" x14ac:dyDescent="0.25">
      <c r="H10465" s="98"/>
    </row>
    <row r="10466" spans="8:8" x14ac:dyDescent="0.25">
      <c r="H10466" s="98"/>
    </row>
    <row r="10467" spans="8:8" x14ac:dyDescent="0.25">
      <c r="H10467" s="98"/>
    </row>
    <row r="10468" spans="8:8" x14ac:dyDescent="0.25">
      <c r="H10468" s="98"/>
    </row>
    <row r="10469" spans="8:8" x14ac:dyDescent="0.25">
      <c r="H10469" s="98"/>
    </row>
    <row r="10470" spans="8:8" x14ac:dyDescent="0.25">
      <c r="H10470" s="98"/>
    </row>
    <row r="10471" spans="8:8" x14ac:dyDescent="0.25">
      <c r="H10471" s="98"/>
    </row>
    <row r="10472" spans="8:8" x14ac:dyDescent="0.25">
      <c r="H10472" s="98"/>
    </row>
    <row r="10473" spans="8:8" x14ac:dyDescent="0.25">
      <c r="H10473" s="98"/>
    </row>
    <row r="10474" spans="8:8" x14ac:dyDescent="0.25">
      <c r="H10474" s="98"/>
    </row>
    <row r="10475" spans="8:8" x14ac:dyDescent="0.25">
      <c r="H10475" s="98"/>
    </row>
    <row r="10476" spans="8:8" x14ac:dyDescent="0.25">
      <c r="H10476" s="98"/>
    </row>
    <row r="10477" spans="8:8" x14ac:dyDescent="0.25">
      <c r="H10477" s="98"/>
    </row>
    <row r="10478" spans="8:8" x14ac:dyDescent="0.25">
      <c r="H10478" s="98"/>
    </row>
    <row r="10479" spans="8:8" x14ac:dyDescent="0.25">
      <c r="H10479" s="98"/>
    </row>
    <row r="10480" spans="8:8" x14ac:dyDescent="0.25">
      <c r="H10480" s="98"/>
    </row>
    <row r="10481" spans="8:8" x14ac:dyDescent="0.25">
      <c r="H10481" s="98"/>
    </row>
    <row r="10482" spans="8:8" x14ac:dyDescent="0.25">
      <c r="H10482" s="98"/>
    </row>
    <row r="10483" spans="8:8" x14ac:dyDescent="0.25">
      <c r="H10483" s="98"/>
    </row>
    <row r="10484" spans="8:8" x14ac:dyDescent="0.25">
      <c r="H10484" s="98"/>
    </row>
    <row r="10485" spans="8:8" x14ac:dyDescent="0.25">
      <c r="H10485" s="98"/>
    </row>
    <row r="10486" spans="8:8" x14ac:dyDescent="0.25">
      <c r="H10486" s="98"/>
    </row>
    <row r="10487" spans="8:8" x14ac:dyDescent="0.25">
      <c r="H10487" s="98"/>
    </row>
    <row r="10488" spans="8:8" x14ac:dyDescent="0.25">
      <c r="H10488" s="98"/>
    </row>
    <row r="10489" spans="8:8" x14ac:dyDescent="0.25">
      <c r="H10489" s="98"/>
    </row>
    <row r="10490" spans="8:8" x14ac:dyDescent="0.25">
      <c r="H10490" s="98"/>
    </row>
    <row r="10491" spans="8:8" x14ac:dyDescent="0.25">
      <c r="H10491" s="98"/>
    </row>
    <row r="10492" spans="8:8" x14ac:dyDescent="0.25">
      <c r="H10492" s="98"/>
    </row>
    <row r="10493" spans="8:8" x14ac:dyDescent="0.25">
      <c r="H10493" s="98"/>
    </row>
    <row r="10494" spans="8:8" x14ac:dyDescent="0.25">
      <c r="H10494" s="98"/>
    </row>
    <row r="10495" spans="8:8" x14ac:dyDescent="0.25">
      <c r="H10495" s="98"/>
    </row>
    <row r="10496" spans="8:8" x14ac:dyDescent="0.25">
      <c r="H10496" s="98"/>
    </row>
    <row r="10497" spans="8:8" x14ac:dyDescent="0.25">
      <c r="H10497" s="98"/>
    </row>
    <row r="10498" spans="8:8" x14ac:dyDescent="0.25">
      <c r="H10498" s="98"/>
    </row>
    <row r="10499" spans="8:8" x14ac:dyDescent="0.25">
      <c r="H10499" s="98"/>
    </row>
    <row r="10500" spans="8:8" x14ac:dyDescent="0.25">
      <c r="H10500" s="98"/>
    </row>
    <row r="10501" spans="8:8" x14ac:dyDescent="0.25">
      <c r="H10501" s="98"/>
    </row>
    <row r="10502" spans="8:8" x14ac:dyDescent="0.25">
      <c r="H10502" s="98"/>
    </row>
    <row r="10503" spans="8:8" x14ac:dyDescent="0.25">
      <c r="H10503" s="98"/>
    </row>
    <row r="10504" spans="8:8" x14ac:dyDescent="0.25">
      <c r="H10504" s="98"/>
    </row>
    <row r="10505" spans="8:8" x14ac:dyDescent="0.25">
      <c r="H10505" s="98"/>
    </row>
    <row r="10506" spans="8:8" x14ac:dyDescent="0.25">
      <c r="H10506" s="98"/>
    </row>
    <row r="10507" spans="8:8" x14ac:dyDescent="0.25">
      <c r="H10507" s="98"/>
    </row>
    <row r="10508" spans="8:8" x14ac:dyDescent="0.25">
      <c r="H10508" s="98"/>
    </row>
    <row r="10509" spans="8:8" x14ac:dyDescent="0.25">
      <c r="H10509" s="98"/>
    </row>
    <row r="10510" spans="8:8" x14ac:dyDescent="0.25">
      <c r="H10510" s="98"/>
    </row>
    <row r="10511" spans="8:8" x14ac:dyDescent="0.25">
      <c r="H10511" s="98"/>
    </row>
    <row r="10512" spans="8:8" x14ac:dyDescent="0.25">
      <c r="H10512" s="98"/>
    </row>
    <row r="10513" spans="8:8" x14ac:dyDescent="0.25">
      <c r="H10513" s="98"/>
    </row>
    <row r="10514" spans="8:8" x14ac:dyDescent="0.25">
      <c r="H10514" s="98"/>
    </row>
    <row r="10515" spans="8:8" x14ac:dyDescent="0.25">
      <c r="H10515" s="98"/>
    </row>
    <row r="10516" spans="8:8" x14ac:dyDescent="0.25">
      <c r="H10516" s="98"/>
    </row>
    <row r="10517" spans="8:8" x14ac:dyDescent="0.25">
      <c r="H10517" s="98"/>
    </row>
    <row r="10518" spans="8:8" x14ac:dyDescent="0.25">
      <c r="H10518" s="98"/>
    </row>
    <row r="10519" spans="8:8" x14ac:dyDescent="0.25">
      <c r="H10519" s="98"/>
    </row>
    <row r="10520" spans="8:8" x14ac:dyDescent="0.25">
      <c r="H10520" s="98"/>
    </row>
    <row r="10521" spans="8:8" x14ac:dyDescent="0.25">
      <c r="H10521" s="98"/>
    </row>
    <row r="10522" spans="8:8" x14ac:dyDescent="0.25">
      <c r="H10522" s="98"/>
    </row>
    <row r="10523" spans="8:8" x14ac:dyDescent="0.25">
      <c r="H10523" s="98"/>
    </row>
    <row r="10524" spans="8:8" x14ac:dyDescent="0.25">
      <c r="H10524" s="98"/>
    </row>
    <row r="10525" spans="8:8" x14ac:dyDescent="0.25">
      <c r="H10525" s="98"/>
    </row>
    <row r="10526" spans="8:8" x14ac:dyDescent="0.25">
      <c r="H10526" s="98"/>
    </row>
    <row r="10527" spans="8:8" x14ac:dyDescent="0.25">
      <c r="H10527" s="98"/>
    </row>
    <row r="10528" spans="8:8" x14ac:dyDescent="0.25">
      <c r="H10528" s="98"/>
    </row>
    <row r="10529" spans="8:8" x14ac:dyDescent="0.25">
      <c r="H10529" s="98"/>
    </row>
    <row r="10530" spans="8:8" x14ac:dyDescent="0.25">
      <c r="H10530" s="98"/>
    </row>
    <row r="10531" spans="8:8" x14ac:dyDescent="0.25">
      <c r="H10531" s="98"/>
    </row>
    <row r="10532" spans="8:8" x14ac:dyDescent="0.25">
      <c r="H10532" s="98"/>
    </row>
    <row r="10533" spans="8:8" x14ac:dyDescent="0.25">
      <c r="H10533" s="98"/>
    </row>
    <row r="10534" spans="8:8" x14ac:dyDescent="0.25">
      <c r="H10534" s="98"/>
    </row>
    <row r="10535" spans="8:8" x14ac:dyDescent="0.25">
      <c r="H10535" s="98"/>
    </row>
    <row r="10536" spans="8:8" x14ac:dyDescent="0.25">
      <c r="H10536" s="98"/>
    </row>
    <row r="10537" spans="8:8" x14ac:dyDescent="0.25">
      <c r="H10537" s="98"/>
    </row>
    <row r="10538" spans="8:8" x14ac:dyDescent="0.25">
      <c r="H10538" s="98"/>
    </row>
    <row r="10539" spans="8:8" x14ac:dyDescent="0.25">
      <c r="H10539" s="98"/>
    </row>
    <row r="10540" spans="8:8" x14ac:dyDescent="0.25">
      <c r="H10540" s="98"/>
    </row>
    <row r="10541" spans="8:8" x14ac:dyDescent="0.25">
      <c r="H10541" s="98"/>
    </row>
    <row r="10542" spans="8:8" x14ac:dyDescent="0.25">
      <c r="H10542" s="98"/>
    </row>
    <row r="10543" spans="8:8" x14ac:dyDescent="0.25">
      <c r="H10543" s="98"/>
    </row>
    <row r="10544" spans="8:8" x14ac:dyDescent="0.25">
      <c r="H10544" s="98"/>
    </row>
    <row r="10545" spans="8:8" x14ac:dyDescent="0.25">
      <c r="H10545" s="98"/>
    </row>
    <row r="10546" spans="8:8" x14ac:dyDescent="0.25">
      <c r="H10546" s="98"/>
    </row>
    <row r="10547" spans="8:8" x14ac:dyDescent="0.25">
      <c r="H10547" s="98"/>
    </row>
    <row r="10548" spans="8:8" x14ac:dyDescent="0.25">
      <c r="H10548" s="98"/>
    </row>
    <row r="10549" spans="8:8" x14ac:dyDescent="0.25">
      <c r="H10549" s="98"/>
    </row>
    <row r="10550" spans="8:8" x14ac:dyDescent="0.25">
      <c r="H10550" s="98"/>
    </row>
    <row r="10551" spans="8:8" x14ac:dyDescent="0.25">
      <c r="H10551" s="98"/>
    </row>
    <row r="10552" spans="8:8" x14ac:dyDescent="0.25">
      <c r="H10552" s="98"/>
    </row>
    <row r="10553" spans="8:8" x14ac:dyDescent="0.25">
      <c r="H10553" s="98"/>
    </row>
    <row r="10554" spans="8:8" x14ac:dyDescent="0.25">
      <c r="H10554" s="98"/>
    </row>
    <row r="10555" spans="8:8" x14ac:dyDescent="0.25">
      <c r="H10555" s="98"/>
    </row>
    <row r="10556" spans="8:8" x14ac:dyDescent="0.25">
      <c r="H10556" s="98"/>
    </row>
    <row r="10557" spans="8:8" x14ac:dyDescent="0.25">
      <c r="H10557" s="98"/>
    </row>
    <row r="10558" spans="8:8" x14ac:dyDescent="0.25">
      <c r="H10558" s="98"/>
    </row>
    <row r="10559" spans="8:8" x14ac:dyDescent="0.25">
      <c r="H10559" s="98"/>
    </row>
    <row r="10560" spans="8:8" x14ac:dyDescent="0.25">
      <c r="H10560" s="98"/>
    </row>
    <row r="10561" spans="8:8" x14ac:dyDescent="0.25">
      <c r="H10561" s="98"/>
    </row>
    <row r="10562" spans="8:8" x14ac:dyDescent="0.25">
      <c r="H10562" s="98"/>
    </row>
    <row r="10563" spans="8:8" x14ac:dyDescent="0.25">
      <c r="H10563" s="98"/>
    </row>
    <row r="10564" spans="8:8" x14ac:dyDescent="0.25">
      <c r="H10564" s="98"/>
    </row>
    <row r="10565" spans="8:8" x14ac:dyDescent="0.25">
      <c r="H10565" s="98"/>
    </row>
    <row r="10566" spans="8:8" x14ac:dyDescent="0.25">
      <c r="H10566" s="98"/>
    </row>
    <row r="10567" spans="8:8" x14ac:dyDescent="0.25">
      <c r="H10567" s="98"/>
    </row>
    <row r="10568" spans="8:8" x14ac:dyDescent="0.25">
      <c r="H10568" s="98"/>
    </row>
    <row r="10569" spans="8:8" x14ac:dyDescent="0.25">
      <c r="H10569" s="98"/>
    </row>
    <row r="10570" spans="8:8" x14ac:dyDescent="0.25">
      <c r="H10570" s="98"/>
    </row>
    <row r="10571" spans="8:8" x14ac:dyDescent="0.25">
      <c r="H10571" s="98"/>
    </row>
    <row r="10572" spans="8:8" x14ac:dyDescent="0.25">
      <c r="H10572" s="98"/>
    </row>
    <row r="10573" spans="8:8" x14ac:dyDescent="0.25">
      <c r="H10573" s="98"/>
    </row>
    <row r="10574" spans="8:8" x14ac:dyDescent="0.25">
      <c r="H10574" s="98"/>
    </row>
    <row r="10575" spans="8:8" x14ac:dyDescent="0.25">
      <c r="H10575" s="98"/>
    </row>
    <row r="10576" spans="8:8" x14ac:dyDescent="0.25">
      <c r="H10576" s="98"/>
    </row>
    <row r="10577" spans="8:8" x14ac:dyDescent="0.25">
      <c r="H10577" s="98"/>
    </row>
    <row r="10578" spans="8:8" x14ac:dyDescent="0.25">
      <c r="H10578" s="98"/>
    </row>
    <row r="10579" spans="8:8" x14ac:dyDescent="0.25">
      <c r="H10579" s="98"/>
    </row>
    <row r="10580" spans="8:8" x14ac:dyDescent="0.25">
      <c r="H10580" s="98"/>
    </row>
    <row r="10581" spans="8:8" x14ac:dyDescent="0.25">
      <c r="H10581" s="98"/>
    </row>
    <row r="10582" spans="8:8" x14ac:dyDescent="0.25">
      <c r="H10582" s="98"/>
    </row>
    <row r="10583" spans="8:8" x14ac:dyDescent="0.25">
      <c r="H10583" s="98"/>
    </row>
    <row r="10584" spans="8:8" x14ac:dyDescent="0.25">
      <c r="H10584" s="98"/>
    </row>
    <row r="10585" spans="8:8" x14ac:dyDescent="0.25">
      <c r="H10585" s="98"/>
    </row>
    <row r="10586" spans="8:8" x14ac:dyDescent="0.25">
      <c r="H10586" s="98"/>
    </row>
    <row r="10587" spans="8:8" x14ac:dyDescent="0.25">
      <c r="H10587" s="98"/>
    </row>
    <row r="10588" spans="8:8" x14ac:dyDescent="0.25">
      <c r="H10588" s="98"/>
    </row>
    <row r="10589" spans="8:8" x14ac:dyDescent="0.25">
      <c r="H10589" s="98"/>
    </row>
    <row r="10590" spans="8:8" x14ac:dyDescent="0.25">
      <c r="H10590" s="98"/>
    </row>
    <row r="10591" spans="8:8" x14ac:dyDescent="0.25">
      <c r="H10591" s="98"/>
    </row>
    <row r="10592" spans="8:8" x14ac:dyDescent="0.25">
      <c r="H10592" s="98"/>
    </row>
    <row r="10593" spans="8:8" x14ac:dyDescent="0.25">
      <c r="H10593" s="98"/>
    </row>
    <row r="10594" spans="8:8" x14ac:dyDescent="0.25">
      <c r="H10594" s="98"/>
    </row>
    <row r="10595" spans="8:8" x14ac:dyDescent="0.25">
      <c r="H10595" s="98"/>
    </row>
    <row r="10596" spans="8:8" x14ac:dyDescent="0.25">
      <c r="H10596" s="98"/>
    </row>
    <row r="10597" spans="8:8" x14ac:dyDescent="0.25">
      <c r="H10597" s="98"/>
    </row>
    <row r="10598" spans="8:8" x14ac:dyDescent="0.25">
      <c r="H10598" s="98"/>
    </row>
    <row r="10599" spans="8:8" x14ac:dyDescent="0.25">
      <c r="H10599" s="98"/>
    </row>
    <row r="10600" spans="8:8" x14ac:dyDescent="0.25">
      <c r="H10600" s="98"/>
    </row>
    <row r="10601" spans="8:8" x14ac:dyDescent="0.25">
      <c r="H10601" s="98"/>
    </row>
    <row r="10602" spans="8:8" x14ac:dyDescent="0.25">
      <c r="H10602" s="98"/>
    </row>
    <row r="10603" spans="8:8" x14ac:dyDescent="0.25">
      <c r="H10603" s="98"/>
    </row>
    <row r="10604" spans="8:8" x14ac:dyDescent="0.25">
      <c r="H10604" s="98"/>
    </row>
    <row r="10605" spans="8:8" x14ac:dyDescent="0.25">
      <c r="H10605" s="98"/>
    </row>
    <row r="10606" spans="8:8" x14ac:dyDescent="0.25">
      <c r="H10606" s="98"/>
    </row>
    <row r="10607" spans="8:8" x14ac:dyDescent="0.25">
      <c r="H10607" s="98"/>
    </row>
    <row r="10608" spans="8:8" x14ac:dyDescent="0.25">
      <c r="H10608" s="98"/>
    </row>
    <row r="10609" spans="8:8" x14ac:dyDescent="0.25">
      <c r="H10609" s="98"/>
    </row>
    <row r="10610" spans="8:8" x14ac:dyDescent="0.25">
      <c r="H10610" s="98"/>
    </row>
    <row r="10611" spans="8:8" x14ac:dyDescent="0.25">
      <c r="H10611" s="98"/>
    </row>
    <row r="10612" spans="8:8" x14ac:dyDescent="0.25">
      <c r="H10612" s="98"/>
    </row>
    <row r="10613" spans="8:8" x14ac:dyDescent="0.25">
      <c r="H10613" s="98"/>
    </row>
    <row r="10614" spans="8:8" x14ac:dyDescent="0.25">
      <c r="H10614" s="98"/>
    </row>
    <row r="10615" spans="8:8" x14ac:dyDescent="0.25">
      <c r="H10615" s="98"/>
    </row>
    <row r="10616" spans="8:8" x14ac:dyDescent="0.25">
      <c r="H10616" s="98"/>
    </row>
    <row r="10617" spans="8:8" x14ac:dyDescent="0.25">
      <c r="H10617" s="98"/>
    </row>
    <row r="10618" spans="8:8" x14ac:dyDescent="0.25">
      <c r="H10618" s="98"/>
    </row>
    <row r="10619" spans="8:8" x14ac:dyDescent="0.25">
      <c r="H10619" s="98"/>
    </row>
    <row r="10620" spans="8:8" x14ac:dyDescent="0.25">
      <c r="H10620" s="98"/>
    </row>
    <row r="10621" spans="8:8" x14ac:dyDescent="0.25">
      <c r="H10621" s="98"/>
    </row>
    <row r="10622" spans="8:8" x14ac:dyDescent="0.25">
      <c r="H10622" s="98"/>
    </row>
    <row r="10623" spans="8:8" x14ac:dyDescent="0.25">
      <c r="H10623" s="98"/>
    </row>
    <row r="10624" spans="8:8" x14ac:dyDescent="0.25">
      <c r="H10624" s="98"/>
    </row>
    <row r="10625" spans="8:8" x14ac:dyDescent="0.25">
      <c r="H10625" s="98"/>
    </row>
    <row r="10626" spans="8:8" x14ac:dyDescent="0.25">
      <c r="H10626" s="98"/>
    </row>
    <row r="10627" spans="8:8" x14ac:dyDescent="0.25">
      <c r="H10627" s="98"/>
    </row>
    <row r="10628" spans="8:8" x14ac:dyDescent="0.25">
      <c r="H10628" s="98"/>
    </row>
    <row r="10629" spans="8:8" x14ac:dyDescent="0.25">
      <c r="H10629" s="98"/>
    </row>
    <row r="10630" spans="8:8" x14ac:dyDescent="0.25">
      <c r="H10630" s="98"/>
    </row>
    <row r="10631" spans="8:8" x14ac:dyDescent="0.25">
      <c r="H10631" s="98"/>
    </row>
    <row r="10632" spans="8:8" x14ac:dyDescent="0.25">
      <c r="H10632" s="98"/>
    </row>
    <row r="10633" spans="8:8" x14ac:dyDescent="0.25">
      <c r="H10633" s="98"/>
    </row>
    <row r="10634" spans="8:8" x14ac:dyDescent="0.25">
      <c r="H10634" s="98"/>
    </row>
    <row r="10635" spans="8:8" x14ac:dyDescent="0.25">
      <c r="H10635" s="98"/>
    </row>
    <row r="10636" spans="8:8" x14ac:dyDescent="0.25">
      <c r="H10636" s="98"/>
    </row>
    <row r="10637" spans="8:8" x14ac:dyDescent="0.25">
      <c r="H10637" s="98"/>
    </row>
    <row r="10638" spans="8:8" x14ac:dyDescent="0.25">
      <c r="H10638" s="98"/>
    </row>
    <row r="10639" spans="8:8" x14ac:dyDescent="0.25">
      <c r="H10639" s="98"/>
    </row>
    <row r="10640" spans="8:8" x14ac:dyDescent="0.25">
      <c r="H10640" s="98"/>
    </row>
    <row r="10641" spans="8:8" x14ac:dyDescent="0.25">
      <c r="H10641" s="98"/>
    </row>
    <row r="10642" spans="8:8" x14ac:dyDescent="0.25">
      <c r="H10642" s="98"/>
    </row>
    <row r="10643" spans="8:8" x14ac:dyDescent="0.25">
      <c r="H10643" s="98"/>
    </row>
    <row r="10644" spans="8:8" x14ac:dyDescent="0.25">
      <c r="H10644" s="98"/>
    </row>
    <row r="10645" spans="8:8" x14ac:dyDescent="0.25">
      <c r="H10645" s="98"/>
    </row>
    <row r="10646" spans="8:8" x14ac:dyDescent="0.25">
      <c r="H10646" s="98"/>
    </row>
    <row r="10647" spans="8:8" x14ac:dyDescent="0.25">
      <c r="H10647" s="98"/>
    </row>
    <row r="10648" spans="8:8" x14ac:dyDescent="0.25">
      <c r="H10648" s="98"/>
    </row>
    <row r="10649" spans="8:8" x14ac:dyDescent="0.25">
      <c r="H10649" s="98"/>
    </row>
    <row r="10650" spans="8:8" x14ac:dyDescent="0.25">
      <c r="H10650" s="98"/>
    </row>
    <row r="10651" spans="8:8" x14ac:dyDescent="0.25">
      <c r="H10651" s="98"/>
    </row>
    <row r="10652" spans="8:8" x14ac:dyDescent="0.25">
      <c r="H10652" s="98"/>
    </row>
    <row r="10653" spans="8:8" x14ac:dyDescent="0.25">
      <c r="H10653" s="98"/>
    </row>
    <row r="10654" spans="8:8" x14ac:dyDescent="0.25">
      <c r="H10654" s="98"/>
    </row>
    <row r="10655" spans="8:8" x14ac:dyDescent="0.25">
      <c r="H10655" s="98"/>
    </row>
    <row r="10656" spans="8:8" x14ac:dyDescent="0.25">
      <c r="H10656" s="98"/>
    </row>
    <row r="10657" spans="8:8" x14ac:dyDescent="0.25">
      <c r="H10657" s="98"/>
    </row>
    <row r="10658" spans="8:8" x14ac:dyDescent="0.25">
      <c r="H10658" s="98"/>
    </row>
    <row r="10659" spans="8:8" x14ac:dyDescent="0.25">
      <c r="H10659" s="98"/>
    </row>
    <row r="10660" spans="8:8" x14ac:dyDescent="0.25">
      <c r="H10660" s="98"/>
    </row>
    <row r="10661" spans="8:8" x14ac:dyDescent="0.25">
      <c r="H10661" s="98"/>
    </row>
    <row r="10662" spans="8:8" x14ac:dyDescent="0.25">
      <c r="H10662" s="98"/>
    </row>
    <row r="10663" spans="8:8" x14ac:dyDescent="0.25">
      <c r="H10663" s="98"/>
    </row>
    <row r="10664" spans="8:8" x14ac:dyDescent="0.25">
      <c r="H10664" s="98"/>
    </row>
    <row r="10665" spans="8:8" x14ac:dyDescent="0.25">
      <c r="H10665" s="98"/>
    </row>
    <row r="10666" spans="8:8" x14ac:dyDescent="0.25">
      <c r="H10666" s="98"/>
    </row>
    <row r="10667" spans="8:8" x14ac:dyDescent="0.25">
      <c r="H10667" s="98"/>
    </row>
    <row r="10668" spans="8:8" x14ac:dyDescent="0.25">
      <c r="H10668" s="98"/>
    </row>
    <row r="10669" spans="8:8" x14ac:dyDescent="0.25">
      <c r="H10669" s="98"/>
    </row>
    <row r="10670" spans="8:8" x14ac:dyDescent="0.25">
      <c r="H10670" s="98"/>
    </row>
    <row r="10671" spans="8:8" x14ac:dyDescent="0.25">
      <c r="H10671" s="98"/>
    </row>
    <row r="10672" spans="8:8" x14ac:dyDescent="0.25">
      <c r="H10672" s="98"/>
    </row>
    <row r="10673" spans="8:8" x14ac:dyDescent="0.25">
      <c r="H10673" s="98"/>
    </row>
    <row r="10674" spans="8:8" x14ac:dyDescent="0.25">
      <c r="H10674" s="98"/>
    </row>
    <row r="10675" spans="8:8" x14ac:dyDescent="0.25">
      <c r="H10675" s="98"/>
    </row>
    <row r="10676" spans="8:8" x14ac:dyDescent="0.25">
      <c r="H10676" s="98"/>
    </row>
    <row r="10677" spans="8:8" x14ac:dyDescent="0.25">
      <c r="H10677" s="98"/>
    </row>
    <row r="10678" spans="8:8" x14ac:dyDescent="0.25">
      <c r="H10678" s="98"/>
    </row>
    <row r="10679" spans="8:8" x14ac:dyDescent="0.25">
      <c r="H10679" s="98"/>
    </row>
    <row r="10680" spans="8:8" x14ac:dyDescent="0.25">
      <c r="H10680" s="98"/>
    </row>
    <row r="10681" spans="8:8" x14ac:dyDescent="0.25">
      <c r="H10681" s="98"/>
    </row>
    <row r="10682" spans="8:8" x14ac:dyDescent="0.25">
      <c r="H10682" s="98"/>
    </row>
    <row r="10683" spans="8:8" x14ac:dyDescent="0.25">
      <c r="H10683" s="98"/>
    </row>
    <row r="10684" spans="8:8" x14ac:dyDescent="0.25">
      <c r="H10684" s="98"/>
    </row>
    <row r="10685" spans="8:8" x14ac:dyDescent="0.25">
      <c r="H10685" s="98"/>
    </row>
    <row r="10686" spans="8:8" x14ac:dyDescent="0.25">
      <c r="H10686" s="98"/>
    </row>
    <row r="10687" spans="8:8" x14ac:dyDescent="0.25">
      <c r="H10687" s="98"/>
    </row>
    <row r="10688" spans="8:8" x14ac:dyDescent="0.25">
      <c r="H10688" s="98"/>
    </row>
    <row r="10689" spans="8:8" x14ac:dyDescent="0.25">
      <c r="H10689" s="98"/>
    </row>
    <row r="10690" spans="8:8" x14ac:dyDescent="0.25">
      <c r="H10690" s="98"/>
    </row>
    <row r="10691" spans="8:8" x14ac:dyDescent="0.25">
      <c r="H10691" s="98"/>
    </row>
    <row r="10692" spans="8:8" x14ac:dyDescent="0.25">
      <c r="H10692" s="98"/>
    </row>
    <row r="10693" spans="8:8" x14ac:dyDescent="0.25">
      <c r="H10693" s="98"/>
    </row>
    <row r="10694" spans="8:8" x14ac:dyDescent="0.25">
      <c r="H10694" s="98"/>
    </row>
    <row r="10695" spans="8:8" x14ac:dyDescent="0.25">
      <c r="H10695" s="98"/>
    </row>
    <row r="10696" spans="8:8" x14ac:dyDescent="0.25">
      <c r="H10696" s="98"/>
    </row>
    <row r="10697" spans="8:8" x14ac:dyDescent="0.25">
      <c r="H10697" s="98"/>
    </row>
    <row r="10698" spans="8:8" x14ac:dyDescent="0.25">
      <c r="H10698" s="98"/>
    </row>
    <row r="10699" spans="8:8" x14ac:dyDescent="0.25">
      <c r="H10699" s="98"/>
    </row>
    <row r="10700" spans="8:8" x14ac:dyDescent="0.25">
      <c r="H10700" s="98"/>
    </row>
    <row r="10701" spans="8:8" x14ac:dyDescent="0.25">
      <c r="H10701" s="98"/>
    </row>
    <row r="10702" spans="8:8" x14ac:dyDescent="0.25">
      <c r="H10702" s="98"/>
    </row>
    <row r="10703" spans="8:8" x14ac:dyDescent="0.25">
      <c r="H10703" s="98"/>
    </row>
    <row r="10704" spans="8:8" x14ac:dyDescent="0.25">
      <c r="H10704" s="98"/>
    </row>
    <row r="10705" spans="8:8" x14ac:dyDescent="0.25">
      <c r="H10705" s="98"/>
    </row>
    <row r="10706" spans="8:8" x14ac:dyDescent="0.25">
      <c r="H10706" s="98"/>
    </row>
    <row r="10707" spans="8:8" x14ac:dyDescent="0.25">
      <c r="H10707" s="98"/>
    </row>
    <row r="10708" spans="8:8" x14ac:dyDescent="0.25">
      <c r="H10708" s="98"/>
    </row>
    <row r="10709" spans="8:8" x14ac:dyDescent="0.25">
      <c r="H10709" s="98"/>
    </row>
    <row r="10710" spans="8:8" x14ac:dyDescent="0.25">
      <c r="H10710" s="98"/>
    </row>
    <row r="10711" spans="8:8" x14ac:dyDescent="0.25">
      <c r="H10711" s="98"/>
    </row>
    <row r="10712" spans="8:8" x14ac:dyDescent="0.25">
      <c r="H10712" s="98"/>
    </row>
    <row r="10713" spans="8:8" x14ac:dyDescent="0.25">
      <c r="H10713" s="98"/>
    </row>
    <row r="10714" spans="8:8" x14ac:dyDescent="0.25">
      <c r="H10714" s="98"/>
    </row>
    <row r="10715" spans="8:8" x14ac:dyDescent="0.25">
      <c r="H10715" s="98"/>
    </row>
    <row r="10716" spans="8:8" x14ac:dyDescent="0.25">
      <c r="H10716" s="98"/>
    </row>
    <row r="10717" spans="8:8" x14ac:dyDescent="0.25">
      <c r="H10717" s="98"/>
    </row>
    <row r="10718" spans="8:8" x14ac:dyDescent="0.25">
      <c r="H10718" s="98"/>
    </row>
    <row r="10719" spans="8:8" x14ac:dyDescent="0.25">
      <c r="H10719" s="98"/>
    </row>
    <row r="10720" spans="8:8" x14ac:dyDescent="0.25">
      <c r="H10720" s="98"/>
    </row>
    <row r="10721" spans="8:8" x14ac:dyDescent="0.25">
      <c r="H10721" s="98"/>
    </row>
    <row r="10722" spans="8:8" x14ac:dyDescent="0.25">
      <c r="H10722" s="98"/>
    </row>
    <row r="10723" spans="8:8" x14ac:dyDescent="0.25">
      <c r="H10723" s="98"/>
    </row>
    <row r="10724" spans="8:8" x14ac:dyDescent="0.25">
      <c r="H10724" s="98"/>
    </row>
    <row r="10725" spans="8:8" x14ac:dyDescent="0.25">
      <c r="H10725" s="98"/>
    </row>
    <row r="10726" spans="8:8" x14ac:dyDescent="0.25">
      <c r="H10726" s="98"/>
    </row>
    <row r="10727" spans="8:8" x14ac:dyDescent="0.25">
      <c r="H10727" s="98"/>
    </row>
    <row r="10728" spans="8:8" x14ac:dyDescent="0.25">
      <c r="H10728" s="98"/>
    </row>
    <row r="10729" spans="8:8" x14ac:dyDescent="0.25">
      <c r="H10729" s="98"/>
    </row>
    <row r="10730" spans="8:8" x14ac:dyDescent="0.25">
      <c r="H10730" s="98"/>
    </row>
    <row r="10731" spans="8:8" x14ac:dyDescent="0.25">
      <c r="H10731" s="98"/>
    </row>
    <row r="10732" spans="8:8" x14ac:dyDescent="0.25">
      <c r="H10732" s="98"/>
    </row>
    <row r="10733" spans="8:8" x14ac:dyDescent="0.25">
      <c r="H10733" s="98"/>
    </row>
    <row r="10734" spans="8:8" x14ac:dyDescent="0.25">
      <c r="H10734" s="98"/>
    </row>
    <row r="10735" spans="8:8" x14ac:dyDescent="0.25">
      <c r="H10735" s="98"/>
    </row>
    <row r="10736" spans="8:8" x14ac:dyDescent="0.25">
      <c r="H10736" s="98"/>
    </row>
    <row r="10737" spans="8:8" x14ac:dyDescent="0.25">
      <c r="H10737" s="98"/>
    </row>
    <row r="10738" spans="8:8" x14ac:dyDescent="0.25">
      <c r="H10738" s="98"/>
    </row>
    <row r="10739" spans="8:8" x14ac:dyDescent="0.25">
      <c r="H10739" s="98"/>
    </row>
    <row r="10740" spans="8:8" x14ac:dyDescent="0.25">
      <c r="H10740" s="98"/>
    </row>
    <row r="10741" spans="8:8" x14ac:dyDescent="0.25">
      <c r="H10741" s="98"/>
    </row>
    <row r="10742" spans="8:8" x14ac:dyDescent="0.25">
      <c r="H10742" s="98"/>
    </row>
    <row r="10743" spans="8:8" x14ac:dyDescent="0.25">
      <c r="H10743" s="98"/>
    </row>
    <row r="10744" spans="8:8" x14ac:dyDescent="0.25">
      <c r="H10744" s="98"/>
    </row>
    <row r="10745" spans="8:8" x14ac:dyDescent="0.25">
      <c r="H10745" s="98"/>
    </row>
    <row r="10746" spans="8:8" x14ac:dyDescent="0.25">
      <c r="H10746" s="98"/>
    </row>
    <row r="10747" spans="8:8" x14ac:dyDescent="0.25">
      <c r="H10747" s="98"/>
    </row>
    <row r="10748" spans="8:8" x14ac:dyDescent="0.25">
      <c r="H10748" s="98"/>
    </row>
    <row r="10749" spans="8:8" x14ac:dyDescent="0.25">
      <c r="H10749" s="98"/>
    </row>
    <row r="10750" spans="8:8" x14ac:dyDescent="0.25">
      <c r="H10750" s="98"/>
    </row>
    <row r="10751" spans="8:8" x14ac:dyDescent="0.25">
      <c r="H10751" s="98"/>
    </row>
    <row r="10752" spans="8:8" x14ac:dyDescent="0.25">
      <c r="H10752" s="98"/>
    </row>
    <row r="10753" spans="8:8" x14ac:dyDescent="0.25">
      <c r="H10753" s="98"/>
    </row>
    <row r="10754" spans="8:8" x14ac:dyDescent="0.25">
      <c r="H10754" s="98"/>
    </row>
    <row r="10755" spans="8:8" x14ac:dyDescent="0.25">
      <c r="H10755" s="98"/>
    </row>
    <row r="10756" spans="8:8" x14ac:dyDescent="0.25">
      <c r="H10756" s="98"/>
    </row>
    <row r="10757" spans="8:8" x14ac:dyDescent="0.25">
      <c r="H10757" s="98"/>
    </row>
    <row r="10758" spans="8:8" x14ac:dyDescent="0.25">
      <c r="H10758" s="98"/>
    </row>
    <row r="10759" spans="8:8" x14ac:dyDescent="0.25">
      <c r="H10759" s="98"/>
    </row>
    <row r="10760" spans="8:8" x14ac:dyDescent="0.25">
      <c r="H10760" s="98"/>
    </row>
    <row r="10761" spans="8:8" x14ac:dyDescent="0.25">
      <c r="H10761" s="98"/>
    </row>
    <row r="10762" spans="8:8" x14ac:dyDescent="0.25">
      <c r="H10762" s="98"/>
    </row>
    <row r="10763" spans="8:8" x14ac:dyDescent="0.25">
      <c r="H10763" s="98"/>
    </row>
    <row r="10764" spans="8:8" x14ac:dyDescent="0.25">
      <c r="H10764" s="98"/>
    </row>
    <row r="10765" spans="8:8" x14ac:dyDescent="0.25">
      <c r="H10765" s="98"/>
    </row>
    <row r="10766" spans="8:8" x14ac:dyDescent="0.25">
      <c r="H10766" s="98"/>
    </row>
    <row r="10767" spans="8:8" x14ac:dyDescent="0.25">
      <c r="H10767" s="98"/>
    </row>
    <row r="10768" spans="8:8" x14ac:dyDescent="0.25">
      <c r="H10768" s="98"/>
    </row>
    <row r="10769" spans="8:8" x14ac:dyDescent="0.25">
      <c r="H10769" s="98"/>
    </row>
    <row r="10770" spans="8:8" x14ac:dyDescent="0.25">
      <c r="H10770" s="98"/>
    </row>
    <row r="10771" spans="8:8" x14ac:dyDescent="0.25">
      <c r="H10771" s="98"/>
    </row>
    <row r="10772" spans="8:8" x14ac:dyDescent="0.25">
      <c r="H10772" s="98"/>
    </row>
    <row r="10773" spans="8:8" x14ac:dyDescent="0.25">
      <c r="H10773" s="98"/>
    </row>
    <row r="10774" spans="8:8" x14ac:dyDescent="0.25">
      <c r="H10774" s="98"/>
    </row>
    <row r="10775" spans="8:8" x14ac:dyDescent="0.25">
      <c r="H10775" s="98"/>
    </row>
    <row r="10776" spans="8:8" x14ac:dyDescent="0.25">
      <c r="H10776" s="98"/>
    </row>
    <row r="10777" spans="8:8" x14ac:dyDescent="0.25">
      <c r="H10777" s="98"/>
    </row>
    <row r="10778" spans="8:8" x14ac:dyDescent="0.25">
      <c r="H10778" s="98"/>
    </row>
    <row r="10779" spans="8:8" x14ac:dyDescent="0.25">
      <c r="H10779" s="98"/>
    </row>
    <row r="10780" spans="8:8" x14ac:dyDescent="0.25">
      <c r="H10780" s="98"/>
    </row>
    <row r="10781" spans="8:8" x14ac:dyDescent="0.25">
      <c r="H10781" s="98"/>
    </row>
    <row r="10782" spans="8:8" x14ac:dyDescent="0.25">
      <c r="H10782" s="98"/>
    </row>
    <row r="10783" spans="8:8" x14ac:dyDescent="0.25">
      <c r="H10783" s="98"/>
    </row>
    <row r="10784" spans="8:8" x14ac:dyDescent="0.25">
      <c r="H10784" s="98"/>
    </row>
    <row r="10785" spans="8:8" x14ac:dyDescent="0.25">
      <c r="H10785" s="98"/>
    </row>
    <row r="10786" spans="8:8" x14ac:dyDescent="0.25">
      <c r="H10786" s="98"/>
    </row>
    <row r="10787" spans="8:8" x14ac:dyDescent="0.25">
      <c r="H10787" s="98"/>
    </row>
    <row r="10788" spans="8:8" x14ac:dyDescent="0.25">
      <c r="H10788" s="98"/>
    </row>
    <row r="10789" spans="8:8" x14ac:dyDescent="0.25">
      <c r="H10789" s="98"/>
    </row>
    <row r="10790" spans="8:8" x14ac:dyDescent="0.25">
      <c r="H10790" s="98"/>
    </row>
    <row r="10791" spans="8:8" x14ac:dyDescent="0.25">
      <c r="H10791" s="98"/>
    </row>
    <row r="10792" spans="8:8" x14ac:dyDescent="0.25">
      <c r="H10792" s="98"/>
    </row>
    <row r="10793" spans="8:8" x14ac:dyDescent="0.25">
      <c r="H10793" s="98"/>
    </row>
    <row r="10794" spans="8:8" x14ac:dyDescent="0.25">
      <c r="H10794" s="98"/>
    </row>
    <row r="10795" spans="8:8" x14ac:dyDescent="0.25">
      <c r="H10795" s="98"/>
    </row>
    <row r="10796" spans="8:8" x14ac:dyDescent="0.25">
      <c r="H10796" s="98"/>
    </row>
    <row r="10797" spans="8:8" x14ac:dyDescent="0.25">
      <c r="H10797" s="98"/>
    </row>
    <row r="10798" spans="8:8" x14ac:dyDescent="0.25">
      <c r="H10798" s="98"/>
    </row>
    <row r="10799" spans="8:8" x14ac:dyDescent="0.25">
      <c r="H10799" s="98"/>
    </row>
    <row r="10800" spans="8:8" x14ac:dyDescent="0.25">
      <c r="H10800" s="98"/>
    </row>
    <row r="10801" spans="8:8" x14ac:dyDescent="0.25">
      <c r="H10801" s="98"/>
    </row>
    <row r="10802" spans="8:8" x14ac:dyDescent="0.25">
      <c r="H10802" s="98"/>
    </row>
    <row r="10803" spans="8:8" x14ac:dyDescent="0.25">
      <c r="H10803" s="98"/>
    </row>
    <row r="10804" spans="8:8" x14ac:dyDescent="0.25">
      <c r="H10804" s="98"/>
    </row>
    <row r="10805" spans="8:8" x14ac:dyDescent="0.25">
      <c r="H10805" s="98"/>
    </row>
    <row r="10806" spans="8:8" x14ac:dyDescent="0.25">
      <c r="H10806" s="98"/>
    </row>
    <row r="10807" spans="8:8" x14ac:dyDescent="0.25">
      <c r="H10807" s="98"/>
    </row>
    <row r="10808" spans="8:8" x14ac:dyDescent="0.25">
      <c r="H10808" s="98"/>
    </row>
    <row r="10809" spans="8:8" x14ac:dyDescent="0.25">
      <c r="H10809" s="98"/>
    </row>
    <row r="10810" spans="8:8" x14ac:dyDescent="0.25">
      <c r="H10810" s="98"/>
    </row>
    <row r="10811" spans="8:8" x14ac:dyDescent="0.25">
      <c r="H10811" s="98"/>
    </row>
    <row r="10812" spans="8:8" x14ac:dyDescent="0.25">
      <c r="H10812" s="98"/>
    </row>
    <row r="10813" spans="8:8" x14ac:dyDescent="0.25">
      <c r="H10813" s="98"/>
    </row>
    <row r="10814" spans="8:8" x14ac:dyDescent="0.25">
      <c r="H10814" s="98"/>
    </row>
    <row r="10815" spans="8:8" x14ac:dyDescent="0.25">
      <c r="H10815" s="98"/>
    </row>
    <row r="10816" spans="8:8" x14ac:dyDescent="0.25">
      <c r="H10816" s="98"/>
    </row>
    <row r="10817" spans="8:8" x14ac:dyDescent="0.25">
      <c r="H10817" s="98"/>
    </row>
    <row r="10818" spans="8:8" x14ac:dyDescent="0.25">
      <c r="H10818" s="98"/>
    </row>
    <row r="10819" spans="8:8" x14ac:dyDescent="0.25">
      <c r="H10819" s="98"/>
    </row>
    <row r="10820" spans="8:8" x14ac:dyDescent="0.25">
      <c r="H10820" s="98"/>
    </row>
    <row r="10821" spans="8:8" x14ac:dyDescent="0.25">
      <c r="H10821" s="98"/>
    </row>
    <row r="10822" spans="8:8" x14ac:dyDescent="0.25">
      <c r="H10822" s="98"/>
    </row>
    <row r="10823" spans="8:8" x14ac:dyDescent="0.25">
      <c r="H10823" s="98"/>
    </row>
    <row r="10824" spans="8:8" x14ac:dyDescent="0.25">
      <c r="H10824" s="98"/>
    </row>
    <row r="10825" spans="8:8" x14ac:dyDescent="0.25">
      <c r="H10825" s="98"/>
    </row>
    <row r="10826" spans="8:8" x14ac:dyDescent="0.25">
      <c r="H10826" s="98"/>
    </row>
    <row r="10827" spans="8:8" x14ac:dyDescent="0.25">
      <c r="H10827" s="98"/>
    </row>
    <row r="10828" spans="8:8" x14ac:dyDescent="0.25">
      <c r="H10828" s="98"/>
    </row>
    <row r="10829" spans="8:8" x14ac:dyDescent="0.25">
      <c r="H10829" s="98"/>
    </row>
    <row r="10830" spans="8:8" x14ac:dyDescent="0.25">
      <c r="H10830" s="98"/>
    </row>
    <row r="10831" spans="8:8" x14ac:dyDescent="0.25">
      <c r="H10831" s="98"/>
    </row>
    <row r="10832" spans="8:8" x14ac:dyDescent="0.25">
      <c r="H10832" s="98"/>
    </row>
    <row r="10833" spans="8:8" x14ac:dyDescent="0.25">
      <c r="H10833" s="98"/>
    </row>
    <row r="10834" spans="8:8" x14ac:dyDescent="0.25">
      <c r="H10834" s="98"/>
    </row>
    <row r="10835" spans="8:8" x14ac:dyDescent="0.25">
      <c r="H10835" s="98"/>
    </row>
    <row r="10836" spans="8:8" x14ac:dyDescent="0.25">
      <c r="H10836" s="98"/>
    </row>
    <row r="10837" spans="8:8" x14ac:dyDescent="0.25">
      <c r="H10837" s="98"/>
    </row>
    <row r="10838" spans="8:8" x14ac:dyDescent="0.25">
      <c r="H10838" s="98"/>
    </row>
    <row r="10839" spans="8:8" x14ac:dyDescent="0.25">
      <c r="H10839" s="98"/>
    </row>
    <row r="10840" spans="8:8" x14ac:dyDescent="0.25">
      <c r="H10840" s="98"/>
    </row>
    <row r="10841" spans="8:8" x14ac:dyDescent="0.25">
      <c r="H10841" s="98"/>
    </row>
    <row r="10842" spans="8:8" x14ac:dyDescent="0.25">
      <c r="H10842" s="98"/>
    </row>
    <row r="10843" spans="8:8" x14ac:dyDescent="0.25">
      <c r="H10843" s="98"/>
    </row>
    <row r="10844" spans="8:8" x14ac:dyDescent="0.25">
      <c r="H10844" s="98"/>
    </row>
    <row r="10845" spans="8:8" x14ac:dyDescent="0.25">
      <c r="H10845" s="98"/>
    </row>
    <row r="10846" spans="8:8" x14ac:dyDescent="0.25">
      <c r="H10846" s="98"/>
    </row>
    <row r="10847" spans="8:8" x14ac:dyDescent="0.25">
      <c r="H10847" s="98"/>
    </row>
    <row r="10848" spans="8:8" x14ac:dyDescent="0.25">
      <c r="H10848" s="98"/>
    </row>
    <row r="10849" spans="8:8" x14ac:dyDescent="0.25">
      <c r="H10849" s="98"/>
    </row>
    <row r="10850" spans="8:8" x14ac:dyDescent="0.25">
      <c r="H10850" s="98"/>
    </row>
    <row r="10851" spans="8:8" x14ac:dyDescent="0.25">
      <c r="H10851" s="98"/>
    </row>
    <row r="10852" spans="8:8" x14ac:dyDescent="0.25">
      <c r="H10852" s="98"/>
    </row>
    <row r="10853" spans="8:8" x14ac:dyDescent="0.25">
      <c r="H10853" s="98"/>
    </row>
    <row r="10854" spans="8:8" x14ac:dyDescent="0.25">
      <c r="H10854" s="98"/>
    </row>
    <row r="10855" spans="8:8" x14ac:dyDescent="0.25">
      <c r="H10855" s="98"/>
    </row>
    <row r="10856" spans="8:8" x14ac:dyDescent="0.25">
      <c r="H10856" s="98"/>
    </row>
    <row r="10857" spans="8:8" x14ac:dyDescent="0.25">
      <c r="H10857" s="98"/>
    </row>
    <row r="10858" spans="8:8" x14ac:dyDescent="0.25">
      <c r="H10858" s="98"/>
    </row>
    <row r="10859" spans="8:8" x14ac:dyDescent="0.25">
      <c r="H10859" s="98"/>
    </row>
    <row r="10860" spans="8:8" x14ac:dyDescent="0.25">
      <c r="H10860" s="98"/>
    </row>
    <row r="10861" spans="8:8" x14ac:dyDescent="0.25">
      <c r="H10861" s="98"/>
    </row>
    <row r="10862" spans="8:8" x14ac:dyDescent="0.25">
      <c r="H10862" s="98"/>
    </row>
    <row r="10863" spans="8:8" x14ac:dyDescent="0.25">
      <c r="H10863" s="98"/>
    </row>
    <row r="10864" spans="8:8" x14ac:dyDescent="0.25">
      <c r="H10864" s="98"/>
    </row>
    <row r="10865" spans="8:8" x14ac:dyDescent="0.25">
      <c r="H10865" s="98"/>
    </row>
    <row r="10866" spans="8:8" x14ac:dyDescent="0.25">
      <c r="H10866" s="98"/>
    </row>
    <row r="10867" spans="8:8" x14ac:dyDescent="0.25">
      <c r="H10867" s="98"/>
    </row>
    <row r="10868" spans="8:8" x14ac:dyDescent="0.25">
      <c r="H10868" s="98"/>
    </row>
    <row r="10869" spans="8:8" x14ac:dyDescent="0.25">
      <c r="H10869" s="98"/>
    </row>
    <row r="10870" spans="8:8" x14ac:dyDescent="0.25">
      <c r="H10870" s="98"/>
    </row>
    <row r="10871" spans="8:8" x14ac:dyDescent="0.25">
      <c r="H10871" s="98"/>
    </row>
    <row r="10872" spans="8:8" x14ac:dyDescent="0.25">
      <c r="H10872" s="98"/>
    </row>
    <row r="10873" spans="8:8" x14ac:dyDescent="0.25">
      <c r="H10873" s="98"/>
    </row>
    <row r="10874" spans="8:8" x14ac:dyDescent="0.25">
      <c r="H10874" s="98"/>
    </row>
    <row r="10875" spans="8:8" x14ac:dyDescent="0.25">
      <c r="H10875" s="98"/>
    </row>
    <row r="10876" spans="8:8" x14ac:dyDescent="0.25">
      <c r="H10876" s="98"/>
    </row>
    <row r="10877" spans="8:8" x14ac:dyDescent="0.25">
      <c r="H10877" s="98"/>
    </row>
    <row r="10878" spans="8:8" x14ac:dyDescent="0.25">
      <c r="H10878" s="98"/>
    </row>
    <row r="10879" spans="8:8" x14ac:dyDescent="0.25">
      <c r="H10879" s="98"/>
    </row>
    <row r="10880" spans="8:8" x14ac:dyDescent="0.25">
      <c r="H10880" s="98"/>
    </row>
    <row r="10881" spans="8:8" x14ac:dyDescent="0.25">
      <c r="H10881" s="98"/>
    </row>
    <row r="10882" spans="8:8" x14ac:dyDescent="0.25">
      <c r="H10882" s="98"/>
    </row>
    <row r="10883" spans="8:8" x14ac:dyDescent="0.25">
      <c r="H10883" s="98"/>
    </row>
    <row r="10884" spans="8:8" x14ac:dyDescent="0.25">
      <c r="H10884" s="98"/>
    </row>
    <row r="10885" spans="8:8" x14ac:dyDescent="0.25">
      <c r="H10885" s="98"/>
    </row>
    <row r="10886" spans="8:8" x14ac:dyDescent="0.25">
      <c r="H10886" s="98"/>
    </row>
    <row r="10887" spans="8:8" x14ac:dyDescent="0.25">
      <c r="H10887" s="98"/>
    </row>
    <row r="10888" spans="8:8" x14ac:dyDescent="0.25">
      <c r="H10888" s="98"/>
    </row>
    <row r="10889" spans="8:8" x14ac:dyDescent="0.25">
      <c r="H10889" s="98"/>
    </row>
    <row r="10890" spans="8:8" x14ac:dyDescent="0.25">
      <c r="H10890" s="98"/>
    </row>
    <row r="10891" spans="8:8" x14ac:dyDescent="0.25">
      <c r="H10891" s="98"/>
    </row>
    <row r="10892" spans="8:8" x14ac:dyDescent="0.25">
      <c r="H10892" s="98"/>
    </row>
    <row r="10893" spans="8:8" x14ac:dyDescent="0.25">
      <c r="H10893" s="98"/>
    </row>
    <row r="10894" spans="8:8" x14ac:dyDescent="0.25">
      <c r="H10894" s="98"/>
    </row>
    <row r="10895" spans="8:8" x14ac:dyDescent="0.25">
      <c r="H10895" s="98"/>
    </row>
    <row r="10896" spans="8:8" x14ac:dyDescent="0.25">
      <c r="H10896" s="98"/>
    </row>
    <row r="10897" spans="8:8" x14ac:dyDescent="0.25">
      <c r="H10897" s="98"/>
    </row>
    <row r="10898" spans="8:8" x14ac:dyDescent="0.25">
      <c r="H10898" s="98"/>
    </row>
    <row r="10899" spans="8:8" x14ac:dyDescent="0.25">
      <c r="H10899" s="98"/>
    </row>
    <row r="10900" spans="8:8" x14ac:dyDescent="0.25">
      <c r="H10900" s="98"/>
    </row>
    <row r="10901" spans="8:8" x14ac:dyDescent="0.25">
      <c r="H10901" s="98"/>
    </row>
    <row r="10902" spans="8:8" x14ac:dyDescent="0.25">
      <c r="H10902" s="98"/>
    </row>
    <row r="10903" spans="8:8" x14ac:dyDescent="0.25">
      <c r="H10903" s="98"/>
    </row>
    <row r="10904" spans="8:8" x14ac:dyDescent="0.25">
      <c r="H10904" s="98"/>
    </row>
    <row r="10905" spans="8:8" x14ac:dyDescent="0.25">
      <c r="H10905" s="98"/>
    </row>
    <row r="10906" spans="8:8" x14ac:dyDescent="0.25">
      <c r="H10906" s="98"/>
    </row>
    <row r="10907" spans="8:8" x14ac:dyDescent="0.25">
      <c r="H10907" s="98"/>
    </row>
    <row r="10908" spans="8:8" x14ac:dyDescent="0.25">
      <c r="H10908" s="98"/>
    </row>
    <row r="10909" spans="8:8" x14ac:dyDescent="0.25">
      <c r="H10909" s="98"/>
    </row>
    <row r="10910" spans="8:8" x14ac:dyDescent="0.25">
      <c r="H10910" s="98"/>
    </row>
    <row r="10911" spans="8:8" x14ac:dyDescent="0.25">
      <c r="H10911" s="98"/>
    </row>
    <row r="10912" spans="8:8" x14ac:dyDescent="0.25">
      <c r="H10912" s="98"/>
    </row>
    <row r="10913" spans="8:8" x14ac:dyDescent="0.25">
      <c r="H10913" s="98"/>
    </row>
    <row r="10914" spans="8:8" x14ac:dyDescent="0.25">
      <c r="H10914" s="98"/>
    </row>
    <row r="10915" spans="8:8" x14ac:dyDescent="0.25">
      <c r="H10915" s="98"/>
    </row>
    <row r="10916" spans="8:8" x14ac:dyDescent="0.25">
      <c r="H10916" s="98"/>
    </row>
    <row r="10917" spans="8:8" x14ac:dyDescent="0.25">
      <c r="H10917" s="98"/>
    </row>
    <row r="10918" spans="8:8" x14ac:dyDescent="0.25">
      <c r="H10918" s="98"/>
    </row>
    <row r="10919" spans="8:8" x14ac:dyDescent="0.25">
      <c r="H10919" s="98"/>
    </row>
    <row r="10920" spans="8:8" x14ac:dyDescent="0.25">
      <c r="H10920" s="98"/>
    </row>
    <row r="10921" spans="8:8" x14ac:dyDescent="0.25">
      <c r="H10921" s="98"/>
    </row>
    <row r="10922" spans="8:8" x14ac:dyDescent="0.25">
      <c r="H10922" s="98"/>
    </row>
    <row r="10923" spans="8:8" x14ac:dyDescent="0.25">
      <c r="H10923" s="98"/>
    </row>
    <row r="10924" spans="8:8" x14ac:dyDescent="0.25">
      <c r="H10924" s="98"/>
    </row>
    <row r="10925" spans="8:8" x14ac:dyDescent="0.25">
      <c r="H10925" s="98"/>
    </row>
    <row r="10926" spans="8:8" x14ac:dyDescent="0.25">
      <c r="H10926" s="98"/>
    </row>
    <row r="10927" spans="8:8" x14ac:dyDescent="0.25">
      <c r="H10927" s="98"/>
    </row>
    <row r="10928" spans="8:8" x14ac:dyDescent="0.25">
      <c r="H10928" s="98"/>
    </row>
    <row r="10929" spans="8:8" x14ac:dyDescent="0.25">
      <c r="H10929" s="98"/>
    </row>
    <row r="10930" spans="8:8" x14ac:dyDescent="0.25">
      <c r="H10930" s="98"/>
    </row>
    <row r="10931" spans="8:8" x14ac:dyDescent="0.25">
      <c r="H10931" s="98"/>
    </row>
    <row r="10932" spans="8:8" x14ac:dyDescent="0.25">
      <c r="H10932" s="98"/>
    </row>
    <row r="10933" spans="8:8" x14ac:dyDescent="0.25">
      <c r="H10933" s="98"/>
    </row>
    <row r="10934" spans="8:8" x14ac:dyDescent="0.25">
      <c r="H10934" s="98"/>
    </row>
    <row r="10935" spans="8:8" x14ac:dyDescent="0.25">
      <c r="H10935" s="98"/>
    </row>
    <row r="10936" spans="8:8" x14ac:dyDescent="0.25">
      <c r="H10936" s="98"/>
    </row>
    <row r="10937" spans="8:8" x14ac:dyDescent="0.25">
      <c r="H10937" s="98"/>
    </row>
    <row r="10938" spans="8:8" x14ac:dyDescent="0.25">
      <c r="H10938" s="98"/>
    </row>
    <row r="10939" spans="8:8" x14ac:dyDescent="0.25">
      <c r="H10939" s="98"/>
    </row>
    <row r="10940" spans="8:8" x14ac:dyDescent="0.25">
      <c r="H10940" s="98"/>
    </row>
    <row r="10941" spans="8:8" x14ac:dyDescent="0.25">
      <c r="H10941" s="98"/>
    </row>
    <row r="10942" spans="8:8" x14ac:dyDescent="0.25">
      <c r="H10942" s="98"/>
    </row>
    <row r="10943" spans="8:8" x14ac:dyDescent="0.25">
      <c r="H10943" s="98"/>
    </row>
    <row r="10944" spans="8:8" x14ac:dyDescent="0.25">
      <c r="H10944" s="98"/>
    </row>
    <row r="10945" spans="8:8" x14ac:dyDescent="0.25">
      <c r="H10945" s="98"/>
    </row>
    <row r="10946" spans="8:8" x14ac:dyDescent="0.25">
      <c r="H10946" s="98"/>
    </row>
    <row r="10947" spans="8:8" x14ac:dyDescent="0.25">
      <c r="H10947" s="98"/>
    </row>
    <row r="10948" spans="8:8" x14ac:dyDescent="0.25">
      <c r="H10948" s="98"/>
    </row>
    <row r="10949" spans="8:8" x14ac:dyDescent="0.25">
      <c r="H10949" s="98"/>
    </row>
    <row r="10950" spans="8:8" x14ac:dyDescent="0.25">
      <c r="H10950" s="98"/>
    </row>
    <row r="10951" spans="8:8" x14ac:dyDescent="0.25">
      <c r="H10951" s="98"/>
    </row>
    <row r="10952" spans="8:8" x14ac:dyDescent="0.25">
      <c r="H10952" s="98"/>
    </row>
    <row r="10953" spans="8:8" x14ac:dyDescent="0.25">
      <c r="H10953" s="98"/>
    </row>
    <row r="10954" spans="8:8" x14ac:dyDescent="0.25">
      <c r="H10954" s="98"/>
    </row>
    <row r="10955" spans="8:8" x14ac:dyDescent="0.25">
      <c r="H10955" s="98"/>
    </row>
    <row r="10956" spans="8:8" x14ac:dyDescent="0.25">
      <c r="H10956" s="98"/>
    </row>
    <row r="10957" spans="8:8" x14ac:dyDescent="0.25">
      <c r="H10957" s="98"/>
    </row>
    <row r="10958" spans="8:8" x14ac:dyDescent="0.25">
      <c r="H10958" s="98"/>
    </row>
    <row r="10959" spans="8:8" x14ac:dyDescent="0.25">
      <c r="H10959" s="98"/>
    </row>
    <row r="10960" spans="8:8" x14ac:dyDescent="0.25">
      <c r="H10960" s="98"/>
    </row>
    <row r="10961" spans="8:8" x14ac:dyDescent="0.25">
      <c r="H10961" s="98"/>
    </row>
    <row r="10962" spans="8:8" x14ac:dyDescent="0.25">
      <c r="H10962" s="98"/>
    </row>
    <row r="10963" spans="8:8" x14ac:dyDescent="0.25">
      <c r="H10963" s="98"/>
    </row>
    <row r="10964" spans="8:8" x14ac:dyDescent="0.25">
      <c r="H10964" s="98"/>
    </row>
    <row r="10965" spans="8:8" x14ac:dyDescent="0.25">
      <c r="H10965" s="98"/>
    </row>
    <row r="10966" spans="8:8" x14ac:dyDescent="0.25">
      <c r="H10966" s="98"/>
    </row>
    <row r="10967" spans="8:8" x14ac:dyDescent="0.25">
      <c r="H10967" s="98"/>
    </row>
    <row r="10968" spans="8:8" x14ac:dyDescent="0.25">
      <c r="H10968" s="98"/>
    </row>
    <row r="10969" spans="8:8" x14ac:dyDescent="0.25">
      <c r="H10969" s="98"/>
    </row>
    <row r="10970" spans="8:8" x14ac:dyDescent="0.25">
      <c r="H10970" s="98"/>
    </row>
    <row r="10971" spans="8:8" x14ac:dyDescent="0.25">
      <c r="H10971" s="98"/>
    </row>
    <row r="10972" spans="8:8" x14ac:dyDescent="0.25">
      <c r="H10972" s="98"/>
    </row>
    <row r="10973" spans="8:8" x14ac:dyDescent="0.25">
      <c r="H10973" s="98"/>
    </row>
    <row r="10974" spans="8:8" x14ac:dyDescent="0.25">
      <c r="H10974" s="98"/>
    </row>
    <row r="10975" spans="8:8" x14ac:dyDescent="0.25">
      <c r="H10975" s="98"/>
    </row>
    <row r="10976" spans="8:8" x14ac:dyDescent="0.25">
      <c r="H10976" s="98"/>
    </row>
    <row r="10977" spans="8:8" x14ac:dyDescent="0.25">
      <c r="H10977" s="98"/>
    </row>
    <row r="10978" spans="8:8" x14ac:dyDescent="0.25">
      <c r="H10978" s="98"/>
    </row>
    <row r="10979" spans="8:8" x14ac:dyDescent="0.25">
      <c r="H10979" s="98"/>
    </row>
    <row r="10980" spans="8:8" x14ac:dyDescent="0.25">
      <c r="H10980" s="98"/>
    </row>
    <row r="10981" spans="8:8" x14ac:dyDescent="0.25">
      <c r="H10981" s="98"/>
    </row>
    <row r="10982" spans="8:8" x14ac:dyDescent="0.25">
      <c r="H10982" s="98"/>
    </row>
    <row r="10983" spans="8:8" x14ac:dyDescent="0.25">
      <c r="H10983" s="98"/>
    </row>
    <row r="10984" spans="8:8" x14ac:dyDescent="0.25">
      <c r="H10984" s="98"/>
    </row>
    <row r="10985" spans="8:8" x14ac:dyDescent="0.25">
      <c r="H10985" s="98"/>
    </row>
    <row r="10986" spans="8:8" x14ac:dyDescent="0.25">
      <c r="H10986" s="98"/>
    </row>
    <row r="10987" spans="8:8" x14ac:dyDescent="0.25">
      <c r="H10987" s="98"/>
    </row>
    <row r="10988" spans="8:8" x14ac:dyDescent="0.25">
      <c r="H10988" s="98"/>
    </row>
    <row r="10989" spans="8:8" x14ac:dyDescent="0.25">
      <c r="H10989" s="98"/>
    </row>
    <row r="10990" spans="8:8" x14ac:dyDescent="0.25">
      <c r="H10990" s="98"/>
    </row>
    <row r="10991" spans="8:8" x14ac:dyDescent="0.25">
      <c r="H10991" s="98"/>
    </row>
    <row r="10992" spans="8:8" x14ac:dyDescent="0.25">
      <c r="H10992" s="98"/>
    </row>
    <row r="10993" spans="8:8" x14ac:dyDescent="0.25">
      <c r="H10993" s="98"/>
    </row>
    <row r="10994" spans="8:8" x14ac:dyDescent="0.25">
      <c r="H10994" s="98"/>
    </row>
    <row r="10995" spans="8:8" x14ac:dyDescent="0.25">
      <c r="H10995" s="98"/>
    </row>
    <row r="10996" spans="8:8" x14ac:dyDescent="0.25">
      <c r="H10996" s="98"/>
    </row>
    <row r="10997" spans="8:8" x14ac:dyDescent="0.25">
      <c r="H10997" s="98"/>
    </row>
    <row r="10998" spans="8:8" x14ac:dyDescent="0.25">
      <c r="H10998" s="98"/>
    </row>
    <row r="10999" spans="8:8" x14ac:dyDescent="0.25">
      <c r="H10999" s="98"/>
    </row>
    <row r="11000" spans="8:8" x14ac:dyDescent="0.25">
      <c r="H11000" s="98"/>
    </row>
    <row r="11001" spans="8:8" x14ac:dyDescent="0.25">
      <c r="H11001" s="98"/>
    </row>
    <row r="11002" spans="8:8" x14ac:dyDescent="0.25">
      <c r="H11002" s="98"/>
    </row>
    <row r="11003" spans="8:8" x14ac:dyDescent="0.25">
      <c r="H11003" s="98"/>
    </row>
    <row r="11004" spans="8:8" x14ac:dyDescent="0.25">
      <c r="H11004" s="98"/>
    </row>
    <row r="11005" spans="8:8" x14ac:dyDescent="0.25">
      <c r="H11005" s="98"/>
    </row>
    <row r="11006" spans="8:8" x14ac:dyDescent="0.25">
      <c r="H11006" s="98"/>
    </row>
    <row r="11007" spans="8:8" x14ac:dyDescent="0.25">
      <c r="H11007" s="98"/>
    </row>
    <row r="11008" spans="8:8" x14ac:dyDescent="0.25">
      <c r="H11008" s="98"/>
    </row>
    <row r="11009" spans="8:8" x14ac:dyDescent="0.25">
      <c r="H11009" s="98"/>
    </row>
    <row r="11010" spans="8:8" x14ac:dyDescent="0.25">
      <c r="H11010" s="98"/>
    </row>
    <row r="11011" spans="8:8" x14ac:dyDescent="0.25">
      <c r="H11011" s="98"/>
    </row>
    <row r="11012" spans="8:8" x14ac:dyDescent="0.25">
      <c r="H11012" s="98"/>
    </row>
    <row r="11013" spans="8:8" x14ac:dyDescent="0.25">
      <c r="H11013" s="98"/>
    </row>
    <row r="11014" spans="8:8" x14ac:dyDescent="0.25">
      <c r="H11014" s="98"/>
    </row>
    <row r="11015" spans="8:8" x14ac:dyDescent="0.25">
      <c r="H11015" s="98"/>
    </row>
    <row r="11016" spans="8:8" x14ac:dyDescent="0.25">
      <c r="H11016" s="98"/>
    </row>
    <row r="11017" spans="8:8" x14ac:dyDescent="0.25">
      <c r="H11017" s="98"/>
    </row>
    <row r="11018" spans="8:8" x14ac:dyDescent="0.25">
      <c r="H11018" s="98"/>
    </row>
    <row r="11019" spans="8:8" x14ac:dyDescent="0.25">
      <c r="H11019" s="98"/>
    </row>
    <row r="11020" spans="8:8" x14ac:dyDescent="0.25">
      <c r="H11020" s="98"/>
    </row>
    <row r="11021" spans="8:8" x14ac:dyDescent="0.25">
      <c r="H11021" s="98"/>
    </row>
    <row r="11022" spans="8:8" x14ac:dyDescent="0.25">
      <c r="H11022" s="98"/>
    </row>
    <row r="11023" spans="8:8" x14ac:dyDescent="0.25">
      <c r="H11023" s="98"/>
    </row>
    <row r="11024" spans="8:8" x14ac:dyDescent="0.25">
      <c r="H11024" s="98"/>
    </row>
    <row r="11025" spans="8:8" x14ac:dyDescent="0.25">
      <c r="H11025" s="98"/>
    </row>
    <row r="11026" spans="8:8" x14ac:dyDescent="0.25">
      <c r="H11026" s="98"/>
    </row>
    <row r="11027" spans="8:8" x14ac:dyDescent="0.25">
      <c r="H11027" s="98"/>
    </row>
    <row r="11028" spans="8:8" x14ac:dyDescent="0.25">
      <c r="H11028" s="98"/>
    </row>
    <row r="11029" spans="8:8" x14ac:dyDescent="0.25">
      <c r="H11029" s="98"/>
    </row>
    <row r="11030" spans="8:8" x14ac:dyDescent="0.25">
      <c r="H11030" s="98"/>
    </row>
    <row r="11031" spans="8:8" x14ac:dyDescent="0.25">
      <c r="H11031" s="98"/>
    </row>
    <row r="11032" spans="8:8" x14ac:dyDescent="0.25">
      <c r="H11032" s="98"/>
    </row>
    <row r="11033" spans="8:8" x14ac:dyDescent="0.25">
      <c r="H11033" s="98"/>
    </row>
    <row r="11034" spans="8:8" x14ac:dyDescent="0.25">
      <c r="H11034" s="98"/>
    </row>
    <row r="11035" spans="8:8" x14ac:dyDescent="0.25">
      <c r="H11035" s="98"/>
    </row>
    <row r="11036" spans="8:8" x14ac:dyDescent="0.25">
      <c r="H11036" s="98"/>
    </row>
    <row r="11037" spans="8:8" x14ac:dyDescent="0.25">
      <c r="H11037" s="98"/>
    </row>
    <row r="11038" spans="8:8" x14ac:dyDescent="0.25">
      <c r="H11038" s="98"/>
    </row>
    <row r="11039" spans="8:8" x14ac:dyDescent="0.25">
      <c r="H11039" s="98"/>
    </row>
    <row r="11040" spans="8:8" x14ac:dyDescent="0.25">
      <c r="H11040" s="98"/>
    </row>
    <row r="11041" spans="8:8" x14ac:dyDescent="0.25">
      <c r="H11041" s="98"/>
    </row>
    <row r="11042" spans="8:8" x14ac:dyDescent="0.25">
      <c r="H11042" s="98"/>
    </row>
    <row r="11043" spans="8:8" x14ac:dyDescent="0.25">
      <c r="H11043" s="98"/>
    </row>
    <row r="11044" spans="8:8" x14ac:dyDescent="0.25">
      <c r="H11044" s="98"/>
    </row>
    <row r="11045" spans="8:8" x14ac:dyDescent="0.25">
      <c r="H11045" s="98"/>
    </row>
    <row r="11046" spans="8:8" x14ac:dyDescent="0.25">
      <c r="H11046" s="98"/>
    </row>
    <row r="11047" spans="8:8" x14ac:dyDescent="0.25">
      <c r="H11047" s="98"/>
    </row>
    <row r="11048" spans="8:8" x14ac:dyDescent="0.25">
      <c r="H11048" s="98"/>
    </row>
    <row r="11049" spans="8:8" x14ac:dyDescent="0.25">
      <c r="H11049" s="98"/>
    </row>
    <row r="11050" spans="8:8" x14ac:dyDescent="0.25">
      <c r="H11050" s="98"/>
    </row>
    <row r="11051" spans="8:8" x14ac:dyDescent="0.25">
      <c r="H11051" s="98"/>
    </row>
    <row r="11052" spans="8:8" x14ac:dyDescent="0.25">
      <c r="H11052" s="98"/>
    </row>
    <row r="11053" spans="8:8" x14ac:dyDescent="0.25">
      <c r="H11053" s="98"/>
    </row>
    <row r="11054" spans="8:8" x14ac:dyDescent="0.25">
      <c r="H11054" s="98"/>
    </row>
    <row r="11055" spans="8:8" x14ac:dyDescent="0.25">
      <c r="H11055" s="98"/>
    </row>
    <row r="11056" spans="8:8" x14ac:dyDescent="0.25">
      <c r="H11056" s="98"/>
    </row>
    <row r="11057" spans="8:8" x14ac:dyDescent="0.25">
      <c r="H11057" s="98"/>
    </row>
    <row r="11058" spans="8:8" x14ac:dyDescent="0.25">
      <c r="H11058" s="98"/>
    </row>
    <row r="11059" spans="8:8" x14ac:dyDescent="0.25">
      <c r="H11059" s="98"/>
    </row>
    <row r="11060" spans="8:8" x14ac:dyDescent="0.25">
      <c r="H11060" s="98"/>
    </row>
    <row r="11061" spans="8:8" x14ac:dyDescent="0.25">
      <c r="H11061" s="98"/>
    </row>
    <row r="11062" spans="8:8" x14ac:dyDescent="0.25">
      <c r="H11062" s="98"/>
    </row>
    <row r="11063" spans="8:8" x14ac:dyDescent="0.25">
      <c r="H11063" s="98"/>
    </row>
    <row r="11064" spans="8:8" x14ac:dyDescent="0.25">
      <c r="H11064" s="98"/>
    </row>
    <row r="11065" spans="8:8" x14ac:dyDescent="0.25">
      <c r="H11065" s="98"/>
    </row>
    <row r="11066" spans="8:8" x14ac:dyDescent="0.25">
      <c r="H11066" s="98"/>
    </row>
    <row r="11067" spans="8:8" x14ac:dyDescent="0.25">
      <c r="H11067" s="98"/>
    </row>
    <row r="11068" spans="8:8" x14ac:dyDescent="0.25">
      <c r="H11068" s="98"/>
    </row>
    <row r="11069" spans="8:8" x14ac:dyDescent="0.25">
      <c r="H11069" s="98"/>
    </row>
    <row r="11070" spans="8:8" x14ac:dyDescent="0.25">
      <c r="H11070" s="98"/>
    </row>
    <row r="11071" spans="8:8" x14ac:dyDescent="0.25">
      <c r="H11071" s="98"/>
    </row>
    <row r="11072" spans="8:8" x14ac:dyDescent="0.25">
      <c r="H11072" s="98"/>
    </row>
    <row r="11073" spans="8:8" x14ac:dyDescent="0.25">
      <c r="H11073" s="98"/>
    </row>
    <row r="11074" spans="8:8" x14ac:dyDescent="0.25">
      <c r="H11074" s="98"/>
    </row>
    <row r="11075" spans="8:8" x14ac:dyDescent="0.25">
      <c r="H11075" s="98"/>
    </row>
    <row r="11076" spans="8:8" x14ac:dyDescent="0.25">
      <c r="H11076" s="98"/>
    </row>
    <row r="11077" spans="8:8" x14ac:dyDescent="0.25">
      <c r="H11077" s="98"/>
    </row>
    <row r="11078" spans="8:8" x14ac:dyDescent="0.25">
      <c r="H11078" s="98"/>
    </row>
    <row r="11079" spans="8:8" x14ac:dyDescent="0.25">
      <c r="H11079" s="98"/>
    </row>
    <row r="11080" spans="8:8" x14ac:dyDescent="0.25">
      <c r="H11080" s="98"/>
    </row>
    <row r="11081" spans="8:8" x14ac:dyDescent="0.25">
      <c r="H11081" s="98"/>
    </row>
    <row r="11082" spans="8:8" x14ac:dyDescent="0.25">
      <c r="H11082" s="98"/>
    </row>
    <row r="11083" spans="8:8" x14ac:dyDescent="0.25">
      <c r="H11083" s="98"/>
    </row>
    <row r="11084" spans="8:8" x14ac:dyDescent="0.25">
      <c r="H11084" s="98"/>
    </row>
    <row r="11085" spans="8:8" x14ac:dyDescent="0.25">
      <c r="H11085" s="98"/>
    </row>
    <row r="11086" spans="8:8" x14ac:dyDescent="0.25">
      <c r="H11086" s="98"/>
    </row>
    <row r="11087" spans="8:8" x14ac:dyDescent="0.25">
      <c r="H11087" s="98"/>
    </row>
    <row r="11088" spans="8:8" x14ac:dyDescent="0.25">
      <c r="H11088" s="98"/>
    </row>
    <row r="11089" spans="8:8" x14ac:dyDescent="0.25">
      <c r="H11089" s="98"/>
    </row>
    <row r="11090" spans="8:8" x14ac:dyDescent="0.25">
      <c r="H11090" s="98"/>
    </row>
    <row r="11091" spans="8:8" x14ac:dyDescent="0.25">
      <c r="H11091" s="98"/>
    </row>
    <row r="11092" spans="8:8" x14ac:dyDescent="0.25">
      <c r="H11092" s="98"/>
    </row>
    <row r="11093" spans="8:8" x14ac:dyDescent="0.25">
      <c r="H11093" s="98"/>
    </row>
    <row r="11094" spans="8:8" x14ac:dyDescent="0.25">
      <c r="H11094" s="98"/>
    </row>
    <row r="11095" spans="8:8" x14ac:dyDescent="0.25">
      <c r="H11095" s="98"/>
    </row>
    <row r="11096" spans="8:8" x14ac:dyDescent="0.25">
      <c r="H11096" s="98"/>
    </row>
    <row r="11097" spans="8:8" x14ac:dyDescent="0.25">
      <c r="H11097" s="98"/>
    </row>
    <row r="11098" spans="8:8" x14ac:dyDescent="0.25">
      <c r="H11098" s="98"/>
    </row>
    <row r="11099" spans="8:8" x14ac:dyDescent="0.25">
      <c r="H11099" s="98"/>
    </row>
    <row r="11100" spans="8:8" x14ac:dyDescent="0.25">
      <c r="H11100" s="98"/>
    </row>
    <row r="11101" spans="8:8" x14ac:dyDescent="0.25">
      <c r="H11101" s="98"/>
    </row>
    <row r="11102" spans="8:8" x14ac:dyDescent="0.25">
      <c r="H11102" s="98"/>
    </row>
    <row r="11103" spans="8:8" x14ac:dyDescent="0.25">
      <c r="H11103" s="98"/>
    </row>
    <row r="11104" spans="8:8" x14ac:dyDescent="0.25">
      <c r="H11104" s="98"/>
    </row>
    <row r="11105" spans="8:8" x14ac:dyDescent="0.25">
      <c r="H11105" s="98"/>
    </row>
    <row r="11106" spans="8:8" x14ac:dyDescent="0.25">
      <c r="H11106" s="98"/>
    </row>
    <row r="11107" spans="8:8" x14ac:dyDescent="0.25">
      <c r="H11107" s="98"/>
    </row>
    <row r="11108" spans="8:8" x14ac:dyDescent="0.25">
      <c r="H11108" s="98"/>
    </row>
    <row r="11109" spans="8:8" x14ac:dyDescent="0.25">
      <c r="H11109" s="98"/>
    </row>
    <row r="11110" spans="8:8" x14ac:dyDescent="0.25">
      <c r="H11110" s="98"/>
    </row>
    <row r="11111" spans="8:8" x14ac:dyDescent="0.25">
      <c r="H11111" s="98"/>
    </row>
    <row r="11112" spans="8:8" x14ac:dyDescent="0.25">
      <c r="H11112" s="98"/>
    </row>
    <row r="11113" spans="8:8" x14ac:dyDescent="0.25">
      <c r="H11113" s="98"/>
    </row>
    <row r="11114" spans="8:8" x14ac:dyDescent="0.25">
      <c r="H11114" s="98"/>
    </row>
    <row r="11115" spans="8:8" x14ac:dyDescent="0.25">
      <c r="H11115" s="98"/>
    </row>
    <row r="11116" spans="8:8" x14ac:dyDescent="0.25">
      <c r="H11116" s="98"/>
    </row>
    <row r="11117" spans="8:8" x14ac:dyDescent="0.25">
      <c r="H11117" s="98"/>
    </row>
    <row r="11118" spans="8:8" x14ac:dyDescent="0.25">
      <c r="H11118" s="98"/>
    </row>
    <row r="11119" spans="8:8" x14ac:dyDescent="0.25">
      <c r="H11119" s="98"/>
    </row>
    <row r="11120" spans="8:8" x14ac:dyDescent="0.25">
      <c r="H11120" s="98"/>
    </row>
    <row r="11121" spans="8:8" x14ac:dyDescent="0.25">
      <c r="H11121" s="98"/>
    </row>
    <row r="11122" spans="8:8" x14ac:dyDescent="0.25">
      <c r="H11122" s="98"/>
    </row>
    <row r="11123" spans="8:8" x14ac:dyDescent="0.25">
      <c r="H11123" s="98"/>
    </row>
    <row r="11124" spans="8:8" x14ac:dyDescent="0.25">
      <c r="H11124" s="98"/>
    </row>
    <row r="11125" spans="8:8" x14ac:dyDescent="0.25">
      <c r="H11125" s="98"/>
    </row>
    <row r="11126" spans="8:8" x14ac:dyDescent="0.25">
      <c r="H11126" s="98"/>
    </row>
    <row r="11127" spans="8:8" x14ac:dyDescent="0.25">
      <c r="H11127" s="98"/>
    </row>
    <row r="11128" spans="8:8" x14ac:dyDescent="0.25">
      <c r="H11128" s="98"/>
    </row>
    <row r="11129" spans="8:8" x14ac:dyDescent="0.25">
      <c r="H11129" s="98"/>
    </row>
    <row r="11130" spans="8:8" x14ac:dyDescent="0.25">
      <c r="H11130" s="98"/>
    </row>
    <row r="11131" spans="8:8" x14ac:dyDescent="0.25">
      <c r="H11131" s="98"/>
    </row>
    <row r="11132" spans="8:8" x14ac:dyDescent="0.25">
      <c r="H11132" s="98"/>
    </row>
    <row r="11133" spans="8:8" x14ac:dyDescent="0.25">
      <c r="H11133" s="98"/>
    </row>
    <row r="11134" spans="8:8" x14ac:dyDescent="0.25">
      <c r="H11134" s="98"/>
    </row>
    <row r="11135" spans="8:8" x14ac:dyDescent="0.25">
      <c r="H11135" s="98"/>
    </row>
    <row r="11136" spans="8:8" x14ac:dyDescent="0.25">
      <c r="H11136" s="98"/>
    </row>
    <row r="11137" spans="8:8" x14ac:dyDescent="0.25">
      <c r="H11137" s="98"/>
    </row>
    <row r="11138" spans="8:8" x14ac:dyDescent="0.25">
      <c r="H11138" s="98"/>
    </row>
    <row r="11139" spans="8:8" x14ac:dyDescent="0.25">
      <c r="H11139" s="98"/>
    </row>
    <row r="11140" spans="8:8" x14ac:dyDescent="0.25">
      <c r="H11140" s="98"/>
    </row>
    <row r="11141" spans="8:8" x14ac:dyDescent="0.25">
      <c r="H11141" s="98"/>
    </row>
    <row r="11142" spans="8:8" x14ac:dyDescent="0.25">
      <c r="H11142" s="98"/>
    </row>
    <row r="11143" spans="8:8" x14ac:dyDescent="0.25">
      <c r="H11143" s="98"/>
    </row>
    <row r="11144" spans="8:8" x14ac:dyDescent="0.25">
      <c r="H11144" s="98"/>
    </row>
    <row r="11145" spans="8:8" x14ac:dyDescent="0.25">
      <c r="H11145" s="98"/>
    </row>
    <row r="11146" spans="8:8" x14ac:dyDescent="0.25">
      <c r="H11146" s="98"/>
    </row>
    <row r="11147" spans="8:8" x14ac:dyDescent="0.25">
      <c r="H11147" s="98"/>
    </row>
    <row r="11148" spans="8:8" x14ac:dyDescent="0.25">
      <c r="H11148" s="98"/>
    </row>
    <row r="11149" spans="8:8" x14ac:dyDescent="0.25">
      <c r="H11149" s="98"/>
    </row>
    <row r="11150" spans="8:8" x14ac:dyDescent="0.25">
      <c r="H11150" s="98"/>
    </row>
    <row r="11151" spans="8:8" x14ac:dyDescent="0.25">
      <c r="H11151" s="98"/>
    </row>
    <row r="11152" spans="8:8" x14ac:dyDescent="0.25">
      <c r="H11152" s="98"/>
    </row>
    <row r="11153" spans="8:8" x14ac:dyDescent="0.25">
      <c r="H11153" s="98"/>
    </row>
    <row r="11154" spans="8:8" x14ac:dyDescent="0.25">
      <c r="H11154" s="98"/>
    </row>
    <row r="11155" spans="8:8" x14ac:dyDescent="0.25">
      <c r="H11155" s="98"/>
    </row>
    <row r="11156" spans="8:8" x14ac:dyDescent="0.25">
      <c r="H11156" s="98"/>
    </row>
    <row r="11157" spans="8:8" x14ac:dyDescent="0.25">
      <c r="H11157" s="98"/>
    </row>
    <row r="11158" spans="8:8" x14ac:dyDescent="0.25">
      <c r="H11158" s="98"/>
    </row>
    <row r="11159" spans="8:8" x14ac:dyDescent="0.25">
      <c r="H11159" s="98"/>
    </row>
    <row r="11160" spans="8:8" x14ac:dyDescent="0.25">
      <c r="H11160" s="98"/>
    </row>
    <row r="11161" spans="8:8" x14ac:dyDescent="0.25">
      <c r="H11161" s="98"/>
    </row>
    <row r="11162" spans="8:8" x14ac:dyDescent="0.25">
      <c r="H11162" s="98"/>
    </row>
    <row r="11163" spans="8:8" x14ac:dyDescent="0.25">
      <c r="H11163" s="98"/>
    </row>
    <row r="11164" spans="8:8" x14ac:dyDescent="0.25">
      <c r="H11164" s="98"/>
    </row>
    <row r="11165" spans="8:8" x14ac:dyDescent="0.25">
      <c r="H11165" s="98"/>
    </row>
    <row r="11166" spans="8:8" x14ac:dyDescent="0.25">
      <c r="H11166" s="98"/>
    </row>
    <row r="11167" spans="8:8" x14ac:dyDescent="0.25">
      <c r="H11167" s="98"/>
    </row>
    <row r="11168" spans="8:8" x14ac:dyDescent="0.25">
      <c r="H11168" s="98"/>
    </row>
    <row r="11169" spans="8:8" x14ac:dyDescent="0.25">
      <c r="H11169" s="98"/>
    </row>
    <row r="11170" spans="8:8" x14ac:dyDescent="0.25">
      <c r="H11170" s="98"/>
    </row>
    <row r="11171" spans="8:8" x14ac:dyDescent="0.25">
      <c r="H11171" s="98"/>
    </row>
    <row r="11172" spans="8:8" x14ac:dyDescent="0.25">
      <c r="H11172" s="98"/>
    </row>
    <row r="11173" spans="8:8" x14ac:dyDescent="0.25">
      <c r="H11173" s="98"/>
    </row>
    <row r="11174" spans="8:8" x14ac:dyDescent="0.25">
      <c r="H11174" s="98"/>
    </row>
    <row r="11175" spans="8:8" x14ac:dyDescent="0.25">
      <c r="H11175" s="98"/>
    </row>
    <row r="11176" spans="8:8" x14ac:dyDescent="0.25">
      <c r="H11176" s="98"/>
    </row>
    <row r="11177" spans="8:8" x14ac:dyDescent="0.25">
      <c r="H11177" s="98"/>
    </row>
    <row r="11178" spans="8:8" x14ac:dyDescent="0.25">
      <c r="H11178" s="98"/>
    </row>
    <row r="11179" spans="8:8" x14ac:dyDescent="0.25">
      <c r="H11179" s="98"/>
    </row>
    <row r="11180" spans="8:8" x14ac:dyDescent="0.25">
      <c r="H11180" s="98"/>
    </row>
    <row r="11181" spans="8:8" x14ac:dyDescent="0.25">
      <c r="H11181" s="98"/>
    </row>
    <row r="11182" spans="8:8" x14ac:dyDescent="0.25">
      <c r="H11182" s="98"/>
    </row>
    <row r="11183" spans="8:8" x14ac:dyDescent="0.25">
      <c r="H11183" s="98"/>
    </row>
    <row r="11184" spans="8:8" x14ac:dyDescent="0.25">
      <c r="H11184" s="98"/>
    </row>
    <row r="11185" spans="8:8" x14ac:dyDescent="0.25">
      <c r="H11185" s="98"/>
    </row>
    <row r="11186" spans="8:8" x14ac:dyDescent="0.25">
      <c r="H11186" s="98"/>
    </row>
    <row r="11187" spans="8:8" x14ac:dyDescent="0.25">
      <c r="H11187" s="98"/>
    </row>
    <row r="11188" spans="8:8" x14ac:dyDescent="0.25">
      <c r="H11188" s="98"/>
    </row>
    <row r="11189" spans="8:8" x14ac:dyDescent="0.25">
      <c r="H11189" s="98"/>
    </row>
    <row r="11190" spans="8:8" x14ac:dyDescent="0.25">
      <c r="H11190" s="98"/>
    </row>
    <row r="11191" spans="8:8" x14ac:dyDescent="0.25">
      <c r="H11191" s="98"/>
    </row>
    <row r="11192" spans="8:8" x14ac:dyDescent="0.25">
      <c r="H11192" s="98"/>
    </row>
    <row r="11193" spans="8:8" x14ac:dyDescent="0.25">
      <c r="H11193" s="98"/>
    </row>
    <row r="11194" spans="8:8" x14ac:dyDescent="0.25">
      <c r="H11194" s="98"/>
    </row>
    <row r="11195" spans="8:8" x14ac:dyDescent="0.25">
      <c r="H11195" s="98"/>
    </row>
    <row r="11196" spans="8:8" x14ac:dyDescent="0.25">
      <c r="H11196" s="98"/>
    </row>
    <row r="11197" spans="8:8" x14ac:dyDescent="0.25">
      <c r="H11197" s="98"/>
    </row>
    <row r="11198" spans="8:8" x14ac:dyDescent="0.25">
      <c r="H11198" s="98"/>
    </row>
    <row r="11199" spans="8:8" x14ac:dyDescent="0.25">
      <c r="H11199" s="98"/>
    </row>
    <row r="11200" spans="8:8" x14ac:dyDescent="0.25">
      <c r="H11200" s="98"/>
    </row>
    <row r="11201" spans="8:8" x14ac:dyDescent="0.25">
      <c r="H11201" s="98"/>
    </row>
    <row r="11202" spans="8:8" x14ac:dyDescent="0.25">
      <c r="H11202" s="98"/>
    </row>
    <row r="11203" spans="8:8" x14ac:dyDescent="0.25">
      <c r="H11203" s="98"/>
    </row>
    <row r="11204" spans="8:8" x14ac:dyDescent="0.25">
      <c r="H11204" s="98"/>
    </row>
    <row r="11205" spans="8:8" x14ac:dyDescent="0.25">
      <c r="H11205" s="98"/>
    </row>
    <row r="11206" spans="8:8" x14ac:dyDescent="0.25">
      <c r="H11206" s="98"/>
    </row>
    <row r="11207" spans="8:8" x14ac:dyDescent="0.25">
      <c r="H11207" s="98"/>
    </row>
    <row r="11208" spans="8:8" x14ac:dyDescent="0.25">
      <c r="H11208" s="98"/>
    </row>
    <row r="11209" spans="8:8" x14ac:dyDescent="0.25">
      <c r="H11209" s="98"/>
    </row>
    <row r="11210" spans="8:8" x14ac:dyDescent="0.25">
      <c r="H11210" s="98"/>
    </row>
    <row r="11211" spans="8:8" x14ac:dyDescent="0.25">
      <c r="H11211" s="98"/>
    </row>
    <row r="11212" spans="8:8" x14ac:dyDescent="0.25">
      <c r="H11212" s="98"/>
    </row>
    <row r="11213" spans="8:8" x14ac:dyDescent="0.25">
      <c r="H11213" s="98"/>
    </row>
    <row r="11214" spans="8:8" x14ac:dyDescent="0.25">
      <c r="H11214" s="98"/>
    </row>
    <row r="11215" spans="8:8" x14ac:dyDescent="0.25">
      <c r="H11215" s="98"/>
    </row>
    <row r="11216" spans="8:8" x14ac:dyDescent="0.25">
      <c r="H11216" s="98"/>
    </row>
    <row r="11217" spans="8:8" x14ac:dyDescent="0.25">
      <c r="H11217" s="98"/>
    </row>
    <row r="11218" spans="8:8" x14ac:dyDescent="0.25">
      <c r="H11218" s="98"/>
    </row>
    <row r="11219" spans="8:8" x14ac:dyDescent="0.25">
      <c r="H11219" s="98"/>
    </row>
    <row r="11220" spans="8:8" x14ac:dyDescent="0.25">
      <c r="H11220" s="98"/>
    </row>
    <row r="11221" spans="8:8" x14ac:dyDescent="0.25">
      <c r="H11221" s="98"/>
    </row>
    <row r="11222" spans="8:8" x14ac:dyDescent="0.25">
      <c r="H11222" s="98"/>
    </row>
    <row r="11223" spans="8:8" x14ac:dyDescent="0.25">
      <c r="H11223" s="98"/>
    </row>
    <row r="11224" spans="8:8" x14ac:dyDescent="0.25">
      <c r="H11224" s="98"/>
    </row>
    <row r="11225" spans="8:8" x14ac:dyDescent="0.25">
      <c r="H11225" s="98"/>
    </row>
    <row r="11226" spans="8:8" x14ac:dyDescent="0.25">
      <c r="H11226" s="98"/>
    </row>
    <row r="11227" spans="8:8" x14ac:dyDescent="0.25">
      <c r="H11227" s="98"/>
    </row>
    <row r="11228" spans="8:8" x14ac:dyDescent="0.25">
      <c r="H11228" s="98"/>
    </row>
    <row r="11229" spans="8:8" x14ac:dyDescent="0.25">
      <c r="H11229" s="98"/>
    </row>
    <row r="11230" spans="8:8" x14ac:dyDescent="0.25">
      <c r="H11230" s="98"/>
    </row>
    <row r="11231" spans="8:8" x14ac:dyDescent="0.25">
      <c r="H11231" s="98"/>
    </row>
    <row r="11232" spans="8:8" x14ac:dyDescent="0.25">
      <c r="H11232" s="98"/>
    </row>
    <row r="11233" spans="8:8" x14ac:dyDescent="0.25">
      <c r="H11233" s="98"/>
    </row>
    <row r="11234" spans="8:8" x14ac:dyDescent="0.25">
      <c r="H11234" s="98"/>
    </row>
    <row r="11235" spans="8:8" x14ac:dyDescent="0.25">
      <c r="H11235" s="98"/>
    </row>
    <row r="11236" spans="8:8" x14ac:dyDescent="0.25">
      <c r="H11236" s="98"/>
    </row>
    <row r="11237" spans="8:8" x14ac:dyDescent="0.25">
      <c r="H11237" s="98"/>
    </row>
    <row r="11238" spans="8:8" x14ac:dyDescent="0.25">
      <c r="H11238" s="98"/>
    </row>
    <row r="11239" spans="8:8" x14ac:dyDescent="0.25">
      <c r="H11239" s="98"/>
    </row>
    <row r="11240" spans="8:8" x14ac:dyDescent="0.25">
      <c r="H11240" s="98"/>
    </row>
    <row r="11241" spans="8:8" x14ac:dyDescent="0.25">
      <c r="H11241" s="98"/>
    </row>
    <row r="11242" spans="8:8" x14ac:dyDescent="0.25">
      <c r="H11242" s="98"/>
    </row>
    <row r="11243" spans="8:8" x14ac:dyDescent="0.25">
      <c r="H11243" s="98"/>
    </row>
    <row r="11244" spans="8:8" x14ac:dyDescent="0.25">
      <c r="H11244" s="98"/>
    </row>
    <row r="11245" spans="8:8" x14ac:dyDescent="0.25">
      <c r="H11245" s="98"/>
    </row>
    <row r="11246" spans="8:8" x14ac:dyDescent="0.25">
      <c r="H11246" s="98"/>
    </row>
    <row r="11247" spans="8:8" x14ac:dyDescent="0.25">
      <c r="H11247" s="98"/>
    </row>
    <row r="11248" spans="8:8" x14ac:dyDescent="0.25">
      <c r="H11248" s="98"/>
    </row>
    <row r="11249" spans="8:8" x14ac:dyDescent="0.25">
      <c r="H11249" s="98"/>
    </row>
    <row r="11250" spans="8:8" x14ac:dyDescent="0.25">
      <c r="H11250" s="98"/>
    </row>
    <row r="11251" spans="8:8" x14ac:dyDescent="0.25">
      <c r="H11251" s="98"/>
    </row>
    <row r="11252" spans="8:8" x14ac:dyDescent="0.25">
      <c r="H11252" s="98"/>
    </row>
    <row r="11253" spans="8:8" x14ac:dyDescent="0.25">
      <c r="H11253" s="98"/>
    </row>
    <row r="11254" spans="8:8" x14ac:dyDescent="0.25">
      <c r="H11254" s="98"/>
    </row>
    <row r="11255" spans="8:8" x14ac:dyDescent="0.25">
      <c r="H11255" s="98"/>
    </row>
    <row r="11256" spans="8:8" x14ac:dyDescent="0.25">
      <c r="H11256" s="98"/>
    </row>
    <row r="11257" spans="8:8" x14ac:dyDescent="0.25">
      <c r="H11257" s="98"/>
    </row>
    <row r="11258" spans="8:8" x14ac:dyDescent="0.25">
      <c r="H11258" s="98"/>
    </row>
    <row r="11259" spans="8:8" x14ac:dyDescent="0.25">
      <c r="H11259" s="98"/>
    </row>
    <row r="11260" spans="8:8" x14ac:dyDescent="0.25">
      <c r="H11260" s="98"/>
    </row>
    <row r="11261" spans="8:8" x14ac:dyDescent="0.25">
      <c r="H11261" s="98"/>
    </row>
    <row r="11262" spans="8:8" x14ac:dyDescent="0.25">
      <c r="H11262" s="98"/>
    </row>
    <row r="11263" spans="8:8" x14ac:dyDescent="0.25">
      <c r="H11263" s="98"/>
    </row>
    <row r="11264" spans="8:8" x14ac:dyDescent="0.25">
      <c r="H11264" s="98"/>
    </row>
    <row r="11265" spans="8:8" x14ac:dyDescent="0.25">
      <c r="H11265" s="98"/>
    </row>
    <row r="11266" spans="8:8" x14ac:dyDescent="0.25">
      <c r="H11266" s="98"/>
    </row>
    <row r="11267" spans="8:8" x14ac:dyDescent="0.25">
      <c r="H11267" s="98"/>
    </row>
    <row r="11268" spans="8:8" x14ac:dyDescent="0.25">
      <c r="H11268" s="98"/>
    </row>
    <row r="11269" spans="8:8" x14ac:dyDescent="0.25">
      <c r="H11269" s="98"/>
    </row>
    <row r="11270" spans="8:8" x14ac:dyDescent="0.25">
      <c r="H11270" s="98"/>
    </row>
    <row r="11271" spans="8:8" x14ac:dyDescent="0.25">
      <c r="H11271" s="98"/>
    </row>
    <row r="11272" spans="8:8" x14ac:dyDescent="0.25">
      <c r="H11272" s="98"/>
    </row>
    <row r="11273" spans="8:8" x14ac:dyDescent="0.25">
      <c r="H11273" s="98"/>
    </row>
    <row r="11274" spans="8:8" x14ac:dyDescent="0.25">
      <c r="H11274" s="98"/>
    </row>
    <row r="11275" spans="8:8" x14ac:dyDescent="0.25">
      <c r="H11275" s="98"/>
    </row>
    <row r="11276" spans="8:8" x14ac:dyDescent="0.25">
      <c r="H11276" s="98"/>
    </row>
    <row r="11277" spans="8:8" x14ac:dyDescent="0.25">
      <c r="H11277" s="98"/>
    </row>
    <row r="11278" spans="8:8" x14ac:dyDescent="0.25">
      <c r="H11278" s="98"/>
    </row>
    <row r="11279" spans="8:8" x14ac:dyDescent="0.25">
      <c r="H11279" s="98"/>
    </row>
    <row r="11280" spans="8:8" x14ac:dyDescent="0.25">
      <c r="H11280" s="98"/>
    </row>
    <row r="11281" spans="8:8" x14ac:dyDescent="0.25">
      <c r="H11281" s="98"/>
    </row>
    <row r="11282" spans="8:8" x14ac:dyDescent="0.25">
      <c r="H11282" s="98"/>
    </row>
    <row r="11283" spans="8:8" x14ac:dyDescent="0.25">
      <c r="H11283" s="98"/>
    </row>
    <row r="11284" spans="8:8" x14ac:dyDescent="0.25">
      <c r="H11284" s="98"/>
    </row>
    <row r="11285" spans="8:8" x14ac:dyDescent="0.25">
      <c r="H11285" s="98"/>
    </row>
    <row r="11286" spans="8:8" x14ac:dyDescent="0.25">
      <c r="H11286" s="98"/>
    </row>
    <row r="11287" spans="8:8" x14ac:dyDescent="0.25">
      <c r="H11287" s="98"/>
    </row>
    <row r="11288" spans="8:8" x14ac:dyDescent="0.25">
      <c r="H11288" s="98"/>
    </row>
    <row r="11289" spans="8:8" x14ac:dyDescent="0.25">
      <c r="H11289" s="98"/>
    </row>
    <row r="11290" spans="8:8" x14ac:dyDescent="0.25">
      <c r="H11290" s="98"/>
    </row>
    <row r="11291" spans="8:8" x14ac:dyDescent="0.25">
      <c r="H11291" s="98"/>
    </row>
    <row r="11292" spans="8:8" x14ac:dyDescent="0.25">
      <c r="H11292" s="98"/>
    </row>
    <row r="11293" spans="8:8" x14ac:dyDescent="0.25">
      <c r="H11293" s="98"/>
    </row>
    <row r="11294" spans="8:8" x14ac:dyDescent="0.25">
      <c r="H11294" s="98"/>
    </row>
    <row r="11295" spans="8:8" x14ac:dyDescent="0.25">
      <c r="H11295" s="98"/>
    </row>
    <row r="11296" spans="8:8" x14ac:dyDescent="0.25">
      <c r="H11296" s="98"/>
    </row>
    <row r="11297" spans="8:8" x14ac:dyDescent="0.25">
      <c r="H11297" s="98"/>
    </row>
    <row r="11298" spans="8:8" x14ac:dyDescent="0.25">
      <c r="H11298" s="98"/>
    </row>
    <row r="11299" spans="8:8" x14ac:dyDescent="0.25">
      <c r="H11299" s="98"/>
    </row>
    <row r="11300" spans="8:8" x14ac:dyDescent="0.25">
      <c r="H11300" s="98"/>
    </row>
    <row r="11301" spans="8:8" x14ac:dyDescent="0.25">
      <c r="H11301" s="98"/>
    </row>
    <row r="11302" spans="8:8" x14ac:dyDescent="0.25">
      <c r="H11302" s="98"/>
    </row>
    <row r="11303" spans="8:8" x14ac:dyDescent="0.25">
      <c r="H11303" s="98"/>
    </row>
    <row r="11304" spans="8:8" x14ac:dyDescent="0.25">
      <c r="H11304" s="98"/>
    </row>
    <row r="11305" spans="8:8" x14ac:dyDescent="0.25">
      <c r="H11305" s="98"/>
    </row>
    <row r="11306" spans="8:8" x14ac:dyDescent="0.25">
      <c r="H11306" s="98"/>
    </row>
    <row r="11307" spans="8:8" x14ac:dyDescent="0.25">
      <c r="H11307" s="98"/>
    </row>
    <row r="11308" spans="8:8" x14ac:dyDescent="0.25">
      <c r="H11308" s="98"/>
    </row>
    <row r="11309" spans="8:8" x14ac:dyDescent="0.25">
      <c r="H11309" s="98"/>
    </row>
    <row r="11310" spans="8:8" x14ac:dyDescent="0.25">
      <c r="H11310" s="98"/>
    </row>
    <row r="11311" spans="8:8" x14ac:dyDescent="0.25">
      <c r="H11311" s="98"/>
    </row>
    <row r="11312" spans="8:8" x14ac:dyDescent="0.25">
      <c r="H11312" s="98"/>
    </row>
    <row r="11313" spans="8:8" x14ac:dyDescent="0.25">
      <c r="H11313" s="98"/>
    </row>
    <row r="11314" spans="8:8" x14ac:dyDescent="0.25">
      <c r="H11314" s="98"/>
    </row>
    <row r="11315" spans="8:8" x14ac:dyDescent="0.25">
      <c r="H11315" s="98"/>
    </row>
    <row r="11316" spans="8:8" x14ac:dyDescent="0.25">
      <c r="H11316" s="98"/>
    </row>
    <row r="11317" spans="8:8" x14ac:dyDescent="0.25">
      <c r="H11317" s="98"/>
    </row>
    <row r="11318" spans="8:8" x14ac:dyDescent="0.25">
      <c r="H11318" s="98"/>
    </row>
    <row r="11319" spans="8:8" x14ac:dyDescent="0.25">
      <c r="H11319" s="98"/>
    </row>
    <row r="11320" spans="8:8" x14ac:dyDescent="0.25">
      <c r="H11320" s="98"/>
    </row>
    <row r="11321" spans="8:8" x14ac:dyDescent="0.25">
      <c r="H11321" s="98"/>
    </row>
    <row r="11322" spans="8:8" x14ac:dyDescent="0.25">
      <c r="H11322" s="98"/>
    </row>
    <row r="11323" spans="8:8" x14ac:dyDescent="0.25">
      <c r="H11323" s="98"/>
    </row>
    <row r="11324" spans="8:8" x14ac:dyDescent="0.25">
      <c r="H11324" s="98"/>
    </row>
    <row r="11325" spans="8:8" x14ac:dyDescent="0.25">
      <c r="H11325" s="98"/>
    </row>
    <row r="11326" spans="8:8" x14ac:dyDescent="0.25">
      <c r="H11326" s="98"/>
    </row>
    <row r="11327" spans="8:8" x14ac:dyDescent="0.25">
      <c r="H11327" s="98"/>
    </row>
    <row r="11328" spans="8:8" x14ac:dyDescent="0.25">
      <c r="H11328" s="98"/>
    </row>
    <row r="11329" spans="8:8" x14ac:dyDescent="0.25">
      <c r="H11329" s="98"/>
    </row>
    <row r="11330" spans="8:8" x14ac:dyDescent="0.25">
      <c r="H11330" s="98"/>
    </row>
    <row r="11331" spans="8:8" x14ac:dyDescent="0.25">
      <c r="H11331" s="98"/>
    </row>
    <row r="11332" spans="8:8" x14ac:dyDescent="0.25">
      <c r="H11332" s="98"/>
    </row>
    <row r="11333" spans="8:8" x14ac:dyDescent="0.25">
      <c r="H11333" s="98"/>
    </row>
    <row r="11334" spans="8:8" x14ac:dyDescent="0.25">
      <c r="H11334" s="98"/>
    </row>
    <row r="11335" spans="8:8" x14ac:dyDescent="0.25">
      <c r="H11335" s="98"/>
    </row>
    <row r="11336" spans="8:8" x14ac:dyDescent="0.25">
      <c r="H11336" s="98"/>
    </row>
    <row r="11337" spans="8:8" x14ac:dyDescent="0.25">
      <c r="H11337" s="98"/>
    </row>
    <row r="11338" spans="8:8" x14ac:dyDescent="0.25">
      <c r="H11338" s="98"/>
    </row>
    <row r="11339" spans="8:8" x14ac:dyDescent="0.25">
      <c r="H11339" s="98"/>
    </row>
    <row r="11340" spans="8:8" x14ac:dyDescent="0.25">
      <c r="H11340" s="98"/>
    </row>
    <row r="11341" spans="8:8" x14ac:dyDescent="0.25">
      <c r="H11341" s="98"/>
    </row>
    <row r="11342" spans="8:8" x14ac:dyDescent="0.25">
      <c r="H11342" s="98"/>
    </row>
    <row r="11343" spans="8:8" x14ac:dyDescent="0.25">
      <c r="H11343" s="98"/>
    </row>
    <row r="11344" spans="8:8" x14ac:dyDescent="0.25">
      <c r="H11344" s="98"/>
    </row>
    <row r="11345" spans="8:8" x14ac:dyDescent="0.25">
      <c r="H11345" s="98"/>
    </row>
    <row r="11346" spans="8:8" x14ac:dyDescent="0.25">
      <c r="H11346" s="98"/>
    </row>
    <row r="11347" spans="8:8" x14ac:dyDescent="0.25">
      <c r="H11347" s="98"/>
    </row>
    <row r="11348" spans="8:8" x14ac:dyDescent="0.25">
      <c r="H11348" s="98"/>
    </row>
    <row r="11349" spans="8:8" x14ac:dyDescent="0.25">
      <c r="H11349" s="98"/>
    </row>
    <row r="11350" spans="8:8" x14ac:dyDescent="0.25">
      <c r="H11350" s="98"/>
    </row>
    <row r="11351" spans="8:8" x14ac:dyDescent="0.25">
      <c r="H11351" s="98"/>
    </row>
    <row r="11352" spans="8:8" x14ac:dyDescent="0.25">
      <c r="H11352" s="98"/>
    </row>
    <row r="11353" spans="8:8" x14ac:dyDescent="0.25">
      <c r="H11353" s="98"/>
    </row>
    <row r="11354" spans="8:8" x14ac:dyDescent="0.25">
      <c r="H11354" s="98"/>
    </row>
    <row r="11355" spans="8:8" x14ac:dyDescent="0.25">
      <c r="H11355" s="98"/>
    </row>
    <row r="11356" spans="8:8" x14ac:dyDescent="0.25">
      <c r="H11356" s="98"/>
    </row>
    <row r="11357" spans="8:8" x14ac:dyDescent="0.25">
      <c r="H11357" s="98"/>
    </row>
    <row r="11358" spans="8:8" x14ac:dyDescent="0.25">
      <c r="H11358" s="98"/>
    </row>
    <row r="11359" spans="8:8" x14ac:dyDescent="0.25">
      <c r="H11359" s="98"/>
    </row>
    <row r="11360" spans="8:8" x14ac:dyDescent="0.25">
      <c r="H11360" s="98"/>
    </row>
    <row r="11361" spans="8:8" x14ac:dyDescent="0.25">
      <c r="H11361" s="98"/>
    </row>
    <row r="11362" spans="8:8" x14ac:dyDescent="0.25">
      <c r="H11362" s="98"/>
    </row>
    <row r="11363" spans="8:8" x14ac:dyDescent="0.25">
      <c r="H11363" s="98"/>
    </row>
    <row r="11364" spans="8:8" x14ac:dyDescent="0.25">
      <c r="H11364" s="98"/>
    </row>
    <row r="11365" spans="8:8" x14ac:dyDescent="0.25">
      <c r="H11365" s="98"/>
    </row>
    <row r="11366" spans="8:8" x14ac:dyDescent="0.25">
      <c r="H11366" s="98"/>
    </row>
    <row r="11367" spans="8:8" x14ac:dyDescent="0.25">
      <c r="H11367" s="98"/>
    </row>
    <row r="11368" spans="8:8" x14ac:dyDescent="0.25">
      <c r="H11368" s="98"/>
    </row>
    <row r="11369" spans="8:8" x14ac:dyDescent="0.25">
      <c r="H11369" s="98"/>
    </row>
    <row r="11370" spans="8:8" x14ac:dyDescent="0.25">
      <c r="H11370" s="98"/>
    </row>
    <row r="11371" spans="8:8" x14ac:dyDescent="0.25">
      <c r="H11371" s="98"/>
    </row>
    <row r="11372" spans="8:8" x14ac:dyDescent="0.25">
      <c r="H11372" s="98"/>
    </row>
    <row r="11373" spans="8:8" x14ac:dyDescent="0.25">
      <c r="H11373" s="98"/>
    </row>
    <row r="11374" spans="8:8" x14ac:dyDescent="0.25">
      <c r="H11374" s="98"/>
    </row>
    <row r="11375" spans="8:8" x14ac:dyDescent="0.25">
      <c r="H11375" s="98"/>
    </row>
    <row r="11376" spans="8:8" x14ac:dyDescent="0.25">
      <c r="H11376" s="98"/>
    </row>
    <row r="11377" spans="8:8" x14ac:dyDescent="0.25">
      <c r="H11377" s="98"/>
    </row>
    <row r="11378" spans="8:8" x14ac:dyDescent="0.25">
      <c r="H11378" s="98"/>
    </row>
    <row r="11379" spans="8:8" x14ac:dyDescent="0.25">
      <c r="H11379" s="98"/>
    </row>
    <row r="11380" spans="8:8" x14ac:dyDescent="0.25">
      <c r="H11380" s="98"/>
    </row>
    <row r="11381" spans="8:8" x14ac:dyDescent="0.25">
      <c r="H11381" s="98"/>
    </row>
    <row r="11382" spans="8:8" x14ac:dyDescent="0.25">
      <c r="H11382" s="98"/>
    </row>
    <row r="11383" spans="8:8" x14ac:dyDescent="0.25">
      <c r="H11383" s="98"/>
    </row>
    <row r="11384" spans="8:8" x14ac:dyDescent="0.25">
      <c r="H11384" s="98"/>
    </row>
    <row r="11385" spans="8:8" x14ac:dyDescent="0.25">
      <c r="H11385" s="98"/>
    </row>
    <row r="11386" spans="8:8" x14ac:dyDescent="0.25">
      <c r="H11386" s="98"/>
    </row>
    <row r="11387" spans="8:8" x14ac:dyDescent="0.25">
      <c r="H11387" s="98"/>
    </row>
    <row r="11388" spans="8:8" x14ac:dyDescent="0.25">
      <c r="H11388" s="98"/>
    </row>
    <row r="11389" spans="8:8" x14ac:dyDescent="0.25">
      <c r="H11389" s="98"/>
    </row>
    <row r="11390" spans="8:8" x14ac:dyDescent="0.25">
      <c r="H11390" s="98"/>
    </row>
    <row r="11391" spans="8:8" x14ac:dyDescent="0.25">
      <c r="H11391" s="98"/>
    </row>
    <row r="11392" spans="8:8" x14ac:dyDescent="0.25">
      <c r="H11392" s="98"/>
    </row>
    <row r="11393" spans="8:8" x14ac:dyDescent="0.25">
      <c r="H11393" s="98"/>
    </row>
    <row r="11394" spans="8:8" x14ac:dyDescent="0.25">
      <c r="H11394" s="98"/>
    </row>
    <row r="11395" spans="8:8" x14ac:dyDescent="0.25">
      <c r="H11395" s="98"/>
    </row>
    <row r="11396" spans="8:8" x14ac:dyDescent="0.25">
      <c r="H11396" s="98"/>
    </row>
    <row r="11397" spans="8:8" x14ac:dyDescent="0.25">
      <c r="H11397" s="98"/>
    </row>
    <row r="11398" spans="8:8" x14ac:dyDescent="0.25">
      <c r="H11398" s="98"/>
    </row>
    <row r="11399" spans="8:8" x14ac:dyDescent="0.25">
      <c r="H11399" s="98"/>
    </row>
    <row r="11400" spans="8:8" x14ac:dyDescent="0.25">
      <c r="H11400" s="98"/>
    </row>
    <row r="11401" spans="8:8" x14ac:dyDescent="0.25">
      <c r="H11401" s="98"/>
    </row>
    <row r="11402" spans="8:8" x14ac:dyDescent="0.25">
      <c r="H11402" s="98"/>
    </row>
    <row r="11403" spans="8:8" x14ac:dyDescent="0.25">
      <c r="H11403" s="98"/>
    </row>
    <row r="11404" spans="8:8" x14ac:dyDescent="0.25">
      <c r="H11404" s="98"/>
    </row>
    <row r="11405" spans="8:8" x14ac:dyDescent="0.25">
      <c r="H11405" s="98"/>
    </row>
    <row r="11406" spans="8:8" x14ac:dyDescent="0.25">
      <c r="H11406" s="98"/>
    </row>
    <row r="11407" spans="8:8" x14ac:dyDescent="0.25">
      <c r="H11407" s="98"/>
    </row>
    <row r="11408" spans="8:8" x14ac:dyDescent="0.25">
      <c r="H11408" s="98"/>
    </row>
    <row r="11409" spans="8:8" x14ac:dyDescent="0.25">
      <c r="H11409" s="98"/>
    </row>
    <row r="11410" spans="8:8" x14ac:dyDescent="0.25">
      <c r="H11410" s="98"/>
    </row>
    <row r="11411" spans="8:8" x14ac:dyDescent="0.25">
      <c r="H11411" s="98"/>
    </row>
    <row r="11412" spans="8:8" x14ac:dyDescent="0.25">
      <c r="H11412" s="98"/>
    </row>
    <row r="11413" spans="8:8" x14ac:dyDescent="0.25">
      <c r="H11413" s="98"/>
    </row>
    <row r="11414" spans="8:8" x14ac:dyDescent="0.25">
      <c r="H11414" s="98"/>
    </row>
    <row r="11415" spans="8:8" x14ac:dyDescent="0.25">
      <c r="H11415" s="98"/>
    </row>
    <row r="11416" spans="8:8" x14ac:dyDescent="0.25">
      <c r="H11416" s="98"/>
    </row>
    <row r="11417" spans="8:8" x14ac:dyDescent="0.25">
      <c r="H11417" s="98"/>
    </row>
    <row r="11418" spans="8:8" x14ac:dyDescent="0.25">
      <c r="H11418" s="98"/>
    </row>
    <row r="11419" spans="8:8" x14ac:dyDescent="0.25">
      <c r="H11419" s="98"/>
    </row>
    <row r="11420" spans="8:8" x14ac:dyDescent="0.25">
      <c r="H11420" s="98"/>
    </row>
    <row r="11421" spans="8:8" x14ac:dyDescent="0.25">
      <c r="H11421" s="98"/>
    </row>
    <row r="11422" spans="8:8" x14ac:dyDescent="0.25">
      <c r="H11422" s="98"/>
    </row>
    <row r="11423" spans="8:8" x14ac:dyDescent="0.25">
      <c r="H11423" s="98"/>
    </row>
    <row r="11424" spans="8:8" x14ac:dyDescent="0.25">
      <c r="H11424" s="98"/>
    </row>
    <row r="11425" spans="8:8" x14ac:dyDescent="0.25">
      <c r="H11425" s="98"/>
    </row>
    <row r="11426" spans="8:8" x14ac:dyDescent="0.25">
      <c r="H11426" s="98"/>
    </row>
    <row r="11427" spans="8:8" x14ac:dyDescent="0.25">
      <c r="H11427" s="98"/>
    </row>
    <row r="11428" spans="8:8" x14ac:dyDescent="0.25">
      <c r="H11428" s="98"/>
    </row>
    <row r="11429" spans="8:8" x14ac:dyDescent="0.25">
      <c r="H11429" s="98"/>
    </row>
    <row r="11430" spans="8:8" x14ac:dyDescent="0.25">
      <c r="H11430" s="98"/>
    </row>
    <row r="11431" spans="8:8" x14ac:dyDescent="0.25">
      <c r="H11431" s="98"/>
    </row>
    <row r="11432" spans="8:8" x14ac:dyDescent="0.25">
      <c r="H11432" s="98"/>
    </row>
    <row r="11433" spans="8:8" x14ac:dyDescent="0.25">
      <c r="H11433" s="98"/>
    </row>
    <row r="11434" spans="8:8" x14ac:dyDescent="0.25">
      <c r="H11434" s="98"/>
    </row>
    <row r="11435" spans="8:8" x14ac:dyDescent="0.25">
      <c r="H11435" s="98"/>
    </row>
    <row r="11436" spans="8:8" x14ac:dyDescent="0.25">
      <c r="H11436" s="98"/>
    </row>
    <row r="11437" spans="8:8" x14ac:dyDescent="0.25">
      <c r="H11437" s="98"/>
    </row>
    <row r="11438" spans="8:8" x14ac:dyDescent="0.25">
      <c r="H11438" s="98"/>
    </row>
    <row r="11439" spans="8:8" x14ac:dyDescent="0.25">
      <c r="H11439" s="98"/>
    </row>
    <row r="11440" spans="8:8" x14ac:dyDescent="0.25">
      <c r="H11440" s="98"/>
    </row>
    <row r="11441" spans="8:8" x14ac:dyDescent="0.25">
      <c r="H11441" s="98"/>
    </row>
    <row r="11442" spans="8:8" x14ac:dyDescent="0.25">
      <c r="H11442" s="98"/>
    </row>
    <row r="11443" spans="8:8" x14ac:dyDescent="0.25">
      <c r="H11443" s="98"/>
    </row>
    <row r="11444" spans="8:8" x14ac:dyDescent="0.25">
      <c r="H11444" s="98"/>
    </row>
    <row r="11445" spans="8:8" x14ac:dyDescent="0.25">
      <c r="H11445" s="98"/>
    </row>
    <row r="11446" spans="8:8" x14ac:dyDescent="0.25">
      <c r="H11446" s="98"/>
    </row>
    <row r="11447" spans="8:8" x14ac:dyDescent="0.25">
      <c r="H11447" s="98"/>
    </row>
    <row r="11448" spans="8:8" x14ac:dyDescent="0.25">
      <c r="H11448" s="98"/>
    </row>
    <row r="11449" spans="8:8" x14ac:dyDescent="0.25">
      <c r="H11449" s="98"/>
    </row>
    <row r="11450" spans="8:8" x14ac:dyDescent="0.25">
      <c r="H11450" s="98"/>
    </row>
    <row r="11451" spans="8:8" x14ac:dyDescent="0.25">
      <c r="H11451" s="98"/>
    </row>
    <row r="11452" spans="8:8" x14ac:dyDescent="0.25">
      <c r="H11452" s="98"/>
    </row>
    <row r="11453" spans="8:8" x14ac:dyDescent="0.25">
      <c r="H11453" s="98"/>
    </row>
    <row r="11454" spans="8:8" x14ac:dyDescent="0.25">
      <c r="H11454" s="98"/>
    </row>
    <row r="11455" spans="8:8" x14ac:dyDescent="0.25">
      <c r="H11455" s="98"/>
    </row>
    <row r="11456" spans="8:8" x14ac:dyDescent="0.25">
      <c r="H11456" s="98"/>
    </row>
    <row r="11457" spans="8:8" x14ac:dyDescent="0.25">
      <c r="H11457" s="98"/>
    </row>
    <row r="11458" spans="8:8" x14ac:dyDescent="0.25">
      <c r="H11458" s="98"/>
    </row>
    <row r="11459" spans="8:8" x14ac:dyDescent="0.25">
      <c r="H11459" s="98"/>
    </row>
    <row r="11460" spans="8:8" x14ac:dyDescent="0.25">
      <c r="H11460" s="98"/>
    </row>
    <row r="11461" spans="8:8" x14ac:dyDescent="0.25">
      <c r="H11461" s="98"/>
    </row>
    <row r="11462" spans="8:8" x14ac:dyDescent="0.25">
      <c r="H11462" s="98"/>
    </row>
    <row r="11463" spans="8:8" x14ac:dyDescent="0.25">
      <c r="H11463" s="98"/>
    </row>
    <row r="11464" spans="8:8" x14ac:dyDescent="0.25">
      <c r="H11464" s="98"/>
    </row>
    <row r="11465" spans="8:8" x14ac:dyDescent="0.25">
      <c r="H11465" s="98"/>
    </row>
    <row r="11466" spans="8:8" x14ac:dyDescent="0.25">
      <c r="H11466" s="98"/>
    </row>
    <row r="11467" spans="8:8" x14ac:dyDescent="0.25">
      <c r="H11467" s="98"/>
    </row>
    <row r="11468" spans="8:8" x14ac:dyDescent="0.25">
      <c r="H11468" s="98"/>
    </row>
    <row r="11469" spans="8:8" x14ac:dyDescent="0.25">
      <c r="H11469" s="98"/>
    </row>
    <row r="11470" spans="8:8" x14ac:dyDescent="0.25">
      <c r="H11470" s="98"/>
    </row>
    <row r="11471" spans="8:8" x14ac:dyDescent="0.25">
      <c r="H11471" s="98"/>
    </row>
    <row r="11472" spans="8:8" x14ac:dyDescent="0.25">
      <c r="H11472" s="98"/>
    </row>
    <row r="11473" spans="8:8" x14ac:dyDescent="0.25">
      <c r="H11473" s="98"/>
    </row>
    <row r="11474" spans="8:8" x14ac:dyDescent="0.25">
      <c r="H11474" s="98"/>
    </row>
    <row r="11475" spans="8:8" x14ac:dyDescent="0.25">
      <c r="H11475" s="98"/>
    </row>
    <row r="11476" spans="8:8" x14ac:dyDescent="0.25">
      <c r="H11476" s="98"/>
    </row>
    <row r="11477" spans="8:8" x14ac:dyDescent="0.25">
      <c r="H11477" s="98"/>
    </row>
    <row r="11478" spans="8:8" x14ac:dyDescent="0.25">
      <c r="H11478" s="98"/>
    </row>
    <row r="11479" spans="8:8" x14ac:dyDescent="0.25">
      <c r="H11479" s="98"/>
    </row>
    <row r="11480" spans="8:8" x14ac:dyDescent="0.25">
      <c r="H11480" s="98"/>
    </row>
    <row r="11481" spans="8:8" x14ac:dyDescent="0.25">
      <c r="H11481" s="98"/>
    </row>
    <row r="11482" spans="8:8" x14ac:dyDescent="0.25">
      <c r="H11482" s="98"/>
    </row>
    <row r="11483" spans="8:8" x14ac:dyDescent="0.25">
      <c r="H11483" s="98"/>
    </row>
    <row r="11484" spans="8:8" x14ac:dyDescent="0.25">
      <c r="H11484" s="98"/>
    </row>
    <row r="11485" spans="8:8" x14ac:dyDescent="0.25">
      <c r="H11485" s="98"/>
    </row>
    <row r="11486" spans="8:8" x14ac:dyDescent="0.25">
      <c r="H11486" s="98"/>
    </row>
    <row r="11487" spans="8:8" x14ac:dyDescent="0.25">
      <c r="H11487" s="98"/>
    </row>
    <row r="11488" spans="8:8" x14ac:dyDescent="0.25">
      <c r="H11488" s="98"/>
    </row>
    <row r="11489" spans="8:8" x14ac:dyDescent="0.25">
      <c r="H11489" s="98"/>
    </row>
    <row r="11490" spans="8:8" x14ac:dyDescent="0.25">
      <c r="H11490" s="98"/>
    </row>
    <row r="11491" spans="8:8" x14ac:dyDescent="0.25">
      <c r="H11491" s="98"/>
    </row>
    <row r="11492" spans="8:8" x14ac:dyDescent="0.25">
      <c r="H11492" s="98"/>
    </row>
    <row r="11493" spans="8:8" x14ac:dyDescent="0.25">
      <c r="H11493" s="98"/>
    </row>
    <row r="11494" spans="8:8" x14ac:dyDescent="0.25">
      <c r="H11494" s="98"/>
    </row>
    <row r="11495" spans="8:8" x14ac:dyDescent="0.25">
      <c r="H11495" s="98"/>
    </row>
    <row r="11496" spans="8:8" x14ac:dyDescent="0.25">
      <c r="H11496" s="98"/>
    </row>
    <row r="11497" spans="8:8" x14ac:dyDescent="0.25">
      <c r="H11497" s="98"/>
    </row>
    <row r="11498" spans="8:8" x14ac:dyDescent="0.25">
      <c r="H11498" s="98"/>
    </row>
    <row r="11499" spans="8:8" x14ac:dyDescent="0.25">
      <c r="H11499" s="98"/>
    </row>
    <row r="11500" spans="8:8" x14ac:dyDescent="0.25">
      <c r="H11500" s="98"/>
    </row>
    <row r="11501" spans="8:8" x14ac:dyDescent="0.25">
      <c r="H11501" s="98"/>
    </row>
    <row r="11502" spans="8:8" x14ac:dyDescent="0.25">
      <c r="H11502" s="98"/>
    </row>
    <row r="11503" spans="8:8" x14ac:dyDescent="0.25">
      <c r="H11503" s="98"/>
    </row>
    <row r="11504" spans="8:8" x14ac:dyDescent="0.25">
      <c r="H11504" s="98"/>
    </row>
    <row r="11505" spans="8:8" x14ac:dyDescent="0.25">
      <c r="H11505" s="98"/>
    </row>
    <row r="11506" spans="8:8" x14ac:dyDescent="0.25">
      <c r="H11506" s="98"/>
    </row>
    <row r="11507" spans="8:8" x14ac:dyDescent="0.25">
      <c r="H11507" s="98"/>
    </row>
    <row r="11508" spans="8:8" x14ac:dyDescent="0.25">
      <c r="H11508" s="98"/>
    </row>
    <row r="11509" spans="8:8" x14ac:dyDescent="0.25">
      <c r="H11509" s="98"/>
    </row>
    <row r="11510" spans="8:8" x14ac:dyDescent="0.25">
      <c r="H11510" s="98"/>
    </row>
    <row r="11511" spans="8:8" x14ac:dyDescent="0.25">
      <c r="H11511" s="98"/>
    </row>
    <row r="11512" spans="8:8" x14ac:dyDescent="0.25">
      <c r="H11512" s="98"/>
    </row>
    <row r="11513" spans="8:8" x14ac:dyDescent="0.25">
      <c r="H11513" s="98"/>
    </row>
    <row r="11514" spans="8:8" x14ac:dyDescent="0.25">
      <c r="H11514" s="98"/>
    </row>
    <row r="11515" spans="8:8" x14ac:dyDescent="0.25">
      <c r="H11515" s="98"/>
    </row>
    <row r="11516" spans="8:8" x14ac:dyDescent="0.25">
      <c r="H11516" s="98"/>
    </row>
    <row r="11517" spans="8:8" x14ac:dyDescent="0.25">
      <c r="H11517" s="98"/>
    </row>
    <row r="11518" spans="8:8" x14ac:dyDescent="0.25">
      <c r="H11518" s="98"/>
    </row>
    <row r="11519" spans="8:8" x14ac:dyDescent="0.25">
      <c r="H11519" s="98"/>
    </row>
    <row r="11520" spans="8:8" x14ac:dyDescent="0.25">
      <c r="H11520" s="98"/>
    </row>
    <row r="11521" spans="8:8" x14ac:dyDescent="0.25">
      <c r="H11521" s="98"/>
    </row>
    <row r="11522" spans="8:8" x14ac:dyDescent="0.25">
      <c r="H11522" s="98"/>
    </row>
    <row r="11523" spans="8:8" x14ac:dyDescent="0.25">
      <c r="H11523" s="98"/>
    </row>
    <row r="11524" spans="8:8" x14ac:dyDescent="0.25">
      <c r="H11524" s="98"/>
    </row>
    <row r="11525" spans="8:8" x14ac:dyDescent="0.25">
      <c r="H11525" s="98"/>
    </row>
    <row r="11526" spans="8:8" x14ac:dyDescent="0.25">
      <c r="H11526" s="98"/>
    </row>
    <row r="11527" spans="8:8" x14ac:dyDescent="0.25">
      <c r="H11527" s="98"/>
    </row>
    <row r="11528" spans="8:8" x14ac:dyDescent="0.25">
      <c r="H11528" s="98"/>
    </row>
    <row r="11529" spans="8:8" x14ac:dyDescent="0.25">
      <c r="H11529" s="98"/>
    </row>
    <row r="11530" spans="8:8" x14ac:dyDescent="0.25">
      <c r="H11530" s="98"/>
    </row>
    <row r="11531" spans="8:8" x14ac:dyDescent="0.25">
      <c r="H11531" s="98"/>
    </row>
    <row r="11532" spans="8:8" x14ac:dyDescent="0.25">
      <c r="H11532" s="98"/>
    </row>
    <row r="11533" spans="8:8" x14ac:dyDescent="0.25">
      <c r="H11533" s="98"/>
    </row>
    <row r="11534" spans="8:8" x14ac:dyDescent="0.25">
      <c r="H11534" s="98"/>
    </row>
    <row r="11535" spans="8:8" x14ac:dyDescent="0.25">
      <c r="H11535" s="98"/>
    </row>
    <row r="11536" spans="8:8" x14ac:dyDescent="0.25">
      <c r="H11536" s="98"/>
    </row>
    <row r="11537" spans="8:8" x14ac:dyDescent="0.25">
      <c r="H11537" s="98"/>
    </row>
    <row r="11538" spans="8:8" x14ac:dyDescent="0.25">
      <c r="H11538" s="98"/>
    </row>
    <row r="11539" spans="8:8" x14ac:dyDescent="0.25">
      <c r="H11539" s="98"/>
    </row>
    <row r="11540" spans="8:8" x14ac:dyDescent="0.25">
      <c r="H11540" s="98"/>
    </row>
    <row r="11541" spans="8:8" x14ac:dyDescent="0.25">
      <c r="H11541" s="98"/>
    </row>
    <row r="11542" spans="8:8" x14ac:dyDescent="0.25">
      <c r="H11542" s="98"/>
    </row>
    <row r="11543" spans="8:8" x14ac:dyDescent="0.25">
      <c r="H11543" s="98"/>
    </row>
    <row r="11544" spans="8:8" x14ac:dyDescent="0.25">
      <c r="H11544" s="98"/>
    </row>
    <row r="11545" spans="8:8" x14ac:dyDescent="0.25">
      <c r="H11545" s="98"/>
    </row>
    <row r="11546" spans="8:8" x14ac:dyDescent="0.25">
      <c r="H11546" s="98"/>
    </row>
    <row r="11547" spans="8:8" x14ac:dyDescent="0.25">
      <c r="H11547" s="98"/>
    </row>
    <row r="11548" spans="8:8" x14ac:dyDescent="0.25">
      <c r="H11548" s="98"/>
    </row>
    <row r="11549" spans="8:8" x14ac:dyDescent="0.25">
      <c r="H11549" s="98"/>
    </row>
    <row r="11550" spans="8:8" x14ac:dyDescent="0.25">
      <c r="H11550" s="98"/>
    </row>
    <row r="11551" spans="8:8" x14ac:dyDescent="0.25">
      <c r="H11551" s="98"/>
    </row>
    <row r="11552" spans="8:8" x14ac:dyDescent="0.25">
      <c r="H11552" s="98"/>
    </row>
    <row r="11553" spans="8:8" x14ac:dyDescent="0.25">
      <c r="H11553" s="98"/>
    </row>
    <row r="11554" spans="8:8" x14ac:dyDescent="0.25">
      <c r="H11554" s="98"/>
    </row>
    <row r="11555" spans="8:8" x14ac:dyDescent="0.25">
      <c r="H11555" s="98"/>
    </row>
    <row r="11556" spans="8:8" x14ac:dyDescent="0.25">
      <c r="H11556" s="98"/>
    </row>
    <row r="11557" spans="8:8" x14ac:dyDescent="0.25">
      <c r="H11557" s="98"/>
    </row>
    <row r="11558" spans="8:8" x14ac:dyDescent="0.25">
      <c r="H11558" s="98"/>
    </row>
    <row r="11559" spans="8:8" x14ac:dyDescent="0.25">
      <c r="H11559" s="98"/>
    </row>
    <row r="11560" spans="8:8" x14ac:dyDescent="0.25">
      <c r="H11560" s="98"/>
    </row>
    <row r="11561" spans="8:8" x14ac:dyDescent="0.25">
      <c r="H11561" s="98"/>
    </row>
    <row r="11562" spans="8:8" x14ac:dyDescent="0.25">
      <c r="H11562" s="98"/>
    </row>
    <row r="11563" spans="8:8" x14ac:dyDescent="0.25">
      <c r="H11563" s="98"/>
    </row>
    <row r="11564" spans="8:8" x14ac:dyDescent="0.25">
      <c r="H11564" s="98"/>
    </row>
    <row r="11565" spans="8:8" x14ac:dyDescent="0.25">
      <c r="H11565" s="98"/>
    </row>
    <row r="11566" spans="8:8" x14ac:dyDescent="0.25">
      <c r="H11566" s="98"/>
    </row>
    <row r="11567" spans="8:8" x14ac:dyDescent="0.25">
      <c r="H11567" s="98"/>
    </row>
    <row r="11568" spans="8:8" x14ac:dyDescent="0.25">
      <c r="H11568" s="98"/>
    </row>
    <row r="11569" spans="8:8" x14ac:dyDescent="0.25">
      <c r="H11569" s="98"/>
    </row>
    <row r="11570" spans="8:8" x14ac:dyDescent="0.25">
      <c r="H11570" s="98"/>
    </row>
    <row r="11571" spans="8:8" x14ac:dyDescent="0.25">
      <c r="H11571" s="98"/>
    </row>
    <row r="11572" spans="8:8" x14ac:dyDescent="0.25">
      <c r="H11572" s="98"/>
    </row>
    <row r="11573" spans="8:8" x14ac:dyDescent="0.25">
      <c r="H11573" s="98"/>
    </row>
    <row r="11574" spans="8:8" x14ac:dyDescent="0.25">
      <c r="H11574" s="98"/>
    </row>
    <row r="11575" spans="8:8" x14ac:dyDescent="0.25">
      <c r="H11575" s="98"/>
    </row>
    <row r="11576" spans="8:8" x14ac:dyDescent="0.25">
      <c r="H11576" s="98"/>
    </row>
    <row r="11577" spans="8:8" x14ac:dyDescent="0.25">
      <c r="H11577" s="98"/>
    </row>
    <row r="11578" spans="8:8" x14ac:dyDescent="0.25">
      <c r="H11578" s="98"/>
    </row>
    <row r="11579" spans="8:8" x14ac:dyDescent="0.25">
      <c r="H11579" s="98"/>
    </row>
    <row r="11580" spans="8:8" x14ac:dyDescent="0.25">
      <c r="H11580" s="98"/>
    </row>
    <row r="11581" spans="8:8" x14ac:dyDescent="0.25">
      <c r="H11581" s="98"/>
    </row>
    <row r="11582" spans="8:8" x14ac:dyDescent="0.25">
      <c r="H11582" s="98"/>
    </row>
    <row r="11583" spans="8:8" x14ac:dyDescent="0.25">
      <c r="H11583" s="98"/>
    </row>
    <row r="11584" spans="8:8" x14ac:dyDescent="0.25">
      <c r="H11584" s="98"/>
    </row>
    <row r="11585" spans="8:8" x14ac:dyDescent="0.25">
      <c r="H11585" s="98"/>
    </row>
    <row r="11586" spans="8:8" x14ac:dyDescent="0.25">
      <c r="H11586" s="98"/>
    </row>
    <row r="11587" spans="8:8" x14ac:dyDescent="0.25">
      <c r="H11587" s="98"/>
    </row>
    <row r="11588" spans="8:8" x14ac:dyDescent="0.25">
      <c r="H11588" s="98"/>
    </row>
    <row r="11589" spans="8:8" x14ac:dyDescent="0.25">
      <c r="H11589" s="98"/>
    </row>
    <row r="11590" spans="8:8" x14ac:dyDescent="0.25">
      <c r="H11590" s="98"/>
    </row>
    <row r="11591" spans="8:8" x14ac:dyDescent="0.25">
      <c r="H11591" s="98"/>
    </row>
    <row r="11592" spans="8:8" x14ac:dyDescent="0.25">
      <c r="H11592" s="98"/>
    </row>
    <row r="11593" spans="8:8" x14ac:dyDescent="0.25">
      <c r="H11593" s="98"/>
    </row>
    <row r="11594" spans="8:8" x14ac:dyDescent="0.25">
      <c r="H11594" s="98"/>
    </row>
    <row r="11595" spans="8:8" x14ac:dyDescent="0.25">
      <c r="H11595" s="98"/>
    </row>
    <row r="11596" spans="8:8" x14ac:dyDescent="0.25">
      <c r="H11596" s="98"/>
    </row>
    <row r="11597" spans="8:8" x14ac:dyDescent="0.25">
      <c r="H11597" s="98"/>
    </row>
    <row r="11598" spans="8:8" x14ac:dyDescent="0.25">
      <c r="H11598" s="98"/>
    </row>
    <row r="11599" spans="8:8" x14ac:dyDescent="0.25">
      <c r="H11599" s="98"/>
    </row>
    <row r="11600" spans="8:8" x14ac:dyDescent="0.25">
      <c r="H11600" s="98"/>
    </row>
    <row r="11601" spans="8:8" x14ac:dyDescent="0.25">
      <c r="H11601" s="98"/>
    </row>
    <row r="11602" spans="8:8" x14ac:dyDescent="0.25">
      <c r="H11602" s="98"/>
    </row>
    <row r="11603" spans="8:8" x14ac:dyDescent="0.25">
      <c r="H11603" s="98"/>
    </row>
    <row r="11604" spans="8:8" x14ac:dyDescent="0.25">
      <c r="H11604" s="98"/>
    </row>
    <row r="11605" spans="8:8" x14ac:dyDescent="0.25">
      <c r="H11605" s="98"/>
    </row>
    <row r="11606" spans="8:8" x14ac:dyDescent="0.25">
      <c r="H11606" s="98"/>
    </row>
    <row r="11607" spans="8:8" x14ac:dyDescent="0.25">
      <c r="H11607" s="98"/>
    </row>
    <row r="11608" spans="8:8" x14ac:dyDescent="0.25">
      <c r="H11608" s="98"/>
    </row>
    <row r="11609" spans="8:8" x14ac:dyDescent="0.25">
      <c r="H11609" s="98"/>
    </row>
    <row r="11610" spans="8:8" x14ac:dyDescent="0.25">
      <c r="H11610" s="98"/>
    </row>
    <row r="11611" spans="8:8" x14ac:dyDescent="0.25">
      <c r="H11611" s="98"/>
    </row>
    <row r="11612" spans="8:8" x14ac:dyDescent="0.25">
      <c r="H11612" s="98"/>
    </row>
    <row r="11613" spans="8:8" x14ac:dyDescent="0.25">
      <c r="H11613" s="98"/>
    </row>
    <row r="11614" spans="8:8" x14ac:dyDescent="0.25">
      <c r="H11614" s="98"/>
    </row>
    <row r="11615" spans="8:8" x14ac:dyDescent="0.25">
      <c r="H11615" s="98"/>
    </row>
    <row r="11616" spans="8:8" x14ac:dyDescent="0.25">
      <c r="H11616" s="98"/>
    </row>
    <row r="11617" spans="8:8" x14ac:dyDescent="0.25">
      <c r="H11617" s="98"/>
    </row>
    <row r="11618" spans="8:8" x14ac:dyDescent="0.25">
      <c r="H11618" s="98"/>
    </row>
    <row r="11619" spans="8:8" x14ac:dyDescent="0.25">
      <c r="H11619" s="98"/>
    </row>
    <row r="11620" spans="8:8" x14ac:dyDescent="0.25">
      <c r="H11620" s="98"/>
    </row>
    <row r="11621" spans="8:8" x14ac:dyDescent="0.25">
      <c r="H11621" s="98"/>
    </row>
    <row r="11622" spans="8:8" x14ac:dyDescent="0.25">
      <c r="H11622" s="98"/>
    </row>
    <row r="11623" spans="8:8" x14ac:dyDescent="0.25">
      <c r="H11623" s="98"/>
    </row>
    <row r="11624" spans="8:8" x14ac:dyDescent="0.25">
      <c r="H11624" s="98"/>
    </row>
    <row r="11625" spans="8:8" x14ac:dyDescent="0.25">
      <c r="H11625" s="98"/>
    </row>
    <row r="11626" spans="8:8" x14ac:dyDescent="0.25">
      <c r="H11626" s="98"/>
    </row>
    <row r="11627" spans="8:8" x14ac:dyDescent="0.25">
      <c r="H11627" s="98"/>
    </row>
    <row r="11628" spans="8:8" x14ac:dyDescent="0.25">
      <c r="H11628" s="98"/>
    </row>
    <row r="11629" spans="8:8" x14ac:dyDescent="0.25">
      <c r="H11629" s="98"/>
    </row>
    <row r="11630" spans="8:8" x14ac:dyDescent="0.25">
      <c r="H11630" s="98"/>
    </row>
    <row r="11631" spans="8:8" x14ac:dyDescent="0.25">
      <c r="H11631" s="98"/>
    </row>
    <row r="11632" spans="8:8" x14ac:dyDescent="0.25">
      <c r="H11632" s="98"/>
    </row>
    <row r="11633" spans="8:8" x14ac:dyDescent="0.25">
      <c r="H11633" s="98"/>
    </row>
    <row r="11634" spans="8:8" x14ac:dyDescent="0.25">
      <c r="H11634" s="98"/>
    </row>
    <row r="11635" spans="8:8" x14ac:dyDescent="0.25">
      <c r="H11635" s="98"/>
    </row>
    <row r="11636" spans="8:8" x14ac:dyDescent="0.25">
      <c r="H11636" s="98"/>
    </row>
    <row r="11637" spans="8:8" x14ac:dyDescent="0.25">
      <c r="H11637" s="98"/>
    </row>
    <row r="11638" spans="8:8" x14ac:dyDescent="0.25">
      <c r="H11638" s="98"/>
    </row>
    <row r="11639" spans="8:8" x14ac:dyDescent="0.25">
      <c r="H11639" s="98"/>
    </row>
    <row r="11640" spans="8:8" x14ac:dyDescent="0.25">
      <c r="H11640" s="98"/>
    </row>
    <row r="11641" spans="8:8" x14ac:dyDescent="0.25">
      <c r="H11641" s="98"/>
    </row>
    <row r="11642" spans="8:8" x14ac:dyDescent="0.25">
      <c r="H11642" s="98"/>
    </row>
    <row r="11643" spans="8:8" x14ac:dyDescent="0.25">
      <c r="H11643" s="98"/>
    </row>
    <row r="11644" spans="8:8" x14ac:dyDescent="0.25">
      <c r="H11644" s="98"/>
    </row>
    <row r="11645" spans="8:8" x14ac:dyDescent="0.25">
      <c r="H11645" s="98"/>
    </row>
    <row r="11646" spans="8:8" x14ac:dyDescent="0.25">
      <c r="H11646" s="98"/>
    </row>
    <row r="11647" spans="8:8" x14ac:dyDescent="0.25">
      <c r="H11647" s="98"/>
    </row>
    <row r="11648" spans="8:8" x14ac:dyDescent="0.25">
      <c r="H11648" s="98"/>
    </row>
    <row r="11649" spans="8:8" x14ac:dyDescent="0.25">
      <c r="H11649" s="98"/>
    </row>
    <row r="11650" spans="8:8" x14ac:dyDescent="0.25">
      <c r="H11650" s="98"/>
    </row>
    <row r="11651" spans="8:8" x14ac:dyDescent="0.25">
      <c r="H11651" s="98"/>
    </row>
    <row r="11652" spans="8:8" x14ac:dyDescent="0.25">
      <c r="H11652" s="98"/>
    </row>
    <row r="11653" spans="8:8" x14ac:dyDescent="0.25">
      <c r="H11653" s="98"/>
    </row>
    <row r="11654" spans="8:8" x14ac:dyDescent="0.25">
      <c r="H11654" s="98"/>
    </row>
    <row r="11655" spans="8:8" x14ac:dyDescent="0.25">
      <c r="H11655" s="98"/>
    </row>
    <row r="11656" spans="8:8" x14ac:dyDescent="0.25">
      <c r="H11656" s="98"/>
    </row>
    <row r="11657" spans="8:8" x14ac:dyDescent="0.25">
      <c r="H11657" s="98"/>
    </row>
    <row r="11658" spans="8:8" x14ac:dyDescent="0.25">
      <c r="H11658" s="98"/>
    </row>
    <row r="11659" spans="8:8" x14ac:dyDescent="0.25">
      <c r="H11659" s="98"/>
    </row>
    <row r="11660" spans="8:8" x14ac:dyDescent="0.25">
      <c r="H11660" s="98"/>
    </row>
    <row r="11661" spans="8:8" x14ac:dyDescent="0.25">
      <c r="H11661" s="98"/>
    </row>
    <row r="11662" spans="8:8" x14ac:dyDescent="0.25">
      <c r="H11662" s="98"/>
    </row>
    <row r="11663" spans="8:8" x14ac:dyDescent="0.25">
      <c r="H11663" s="98"/>
    </row>
    <row r="11664" spans="8:8" x14ac:dyDescent="0.25">
      <c r="H11664" s="98"/>
    </row>
    <row r="11665" spans="8:8" x14ac:dyDescent="0.25">
      <c r="H11665" s="98"/>
    </row>
    <row r="11666" spans="8:8" x14ac:dyDescent="0.25">
      <c r="H11666" s="98"/>
    </row>
    <row r="11667" spans="8:8" x14ac:dyDescent="0.25">
      <c r="H11667" s="98"/>
    </row>
    <row r="11668" spans="8:8" x14ac:dyDescent="0.25">
      <c r="H11668" s="98"/>
    </row>
    <row r="11669" spans="8:8" x14ac:dyDescent="0.25">
      <c r="H11669" s="98"/>
    </row>
    <row r="11670" spans="8:8" x14ac:dyDescent="0.25">
      <c r="H11670" s="98"/>
    </row>
    <row r="11671" spans="8:8" x14ac:dyDescent="0.25">
      <c r="H11671" s="98"/>
    </row>
    <row r="11672" spans="8:8" x14ac:dyDescent="0.25">
      <c r="H11672" s="98"/>
    </row>
    <row r="11673" spans="8:8" x14ac:dyDescent="0.25">
      <c r="H11673" s="98"/>
    </row>
    <row r="11674" spans="8:8" x14ac:dyDescent="0.25">
      <c r="H11674" s="98"/>
    </row>
    <row r="11675" spans="8:8" x14ac:dyDescent="0.25">
      <c r="H11675" s="98"/>
    </row>
    <row r="11676" spans="8:8" x14ac:dyDescent="0.25">
      <c r="H11676" s="98"/>
    </row>
    <row r="11677" spans="8:8" x14ac:dyDescent="0.25">
      <c r="H11677" s="98"/>
    </row>
    <row r="11678" spans="8:8" x14ac:dyDescent="0.25">
      <c r="H11678" s="98"/>
    </row>
    <row r="11679" spans="8:8" x14ac:dyDescent="0.25">
      <c r="H11679" s="98"/>
    </row>
    <row r="11680" spans="8:8" x14ac:dyDescent="0.25">
      <c r="H11680" s="98"/>
    </row>
    <row r="11681" spans="8:8" x14ac:dyDescent="0.25">
      <c r="H11681" s="98"/>
    </row>
    <row r="11682" spans="8:8" x14ac:dyDescent="0.25">
      <c r="H11682" s="98"/>
    </row>
    <row r="11683" spans="8:8" x14ac:dyDescent="0.25">
      <c r="H11683" s="98"/>
    </row>
    <row r="11684" spans="8:8" x14ac:dyDescent="0.25">
      <c r="H11684" s="98"/>
    </row>
    <row r="11685" spans="8:8" x14ac:dyDescent="0.25">
      <c r="H11685" s="98"/>
    </row>
    <row r="11686" spans="8:8" x14ac:dyDescent="0.25">
      <c r="H11686" s="98"/>
    </row>
    <row r="11687" spans="8:8" x14ac:dyDescent="0.25">
      <c r="H11687" s="98"/>
    </row>
    <row r="11688" spans="8:8" x14ac:dyDescent="0.25">
      <c r="H11688" s="98"/>
    </row>
    <row r="11689" spans="8:8" x14ac:dyDescent="0.25">
      <c r="H11689" s="98"/>
    </row>
    <row r="11690" spans="8:8" x14ac:dyDescent="0.25">
      <c r="H11690" s="98"/>
    </row>
    <row r="11691" spans="8:8" x14ac:dyDescent="0.25">
      <c r="H11691" s="98"/>
    </row>
    <row r="11692" spans="8:8" x14ac:dyDescent="0.25">
      <c r="H11692" s="98"/>
    </row>
    <row r="11693" spans="8:8" x14ac:dyDescent="0.25">
      <c r="H11693" s="98"/>
    </row>
    <row r="11694" spans="8:8" x14ac:dyDescent="0.25">
      <c r="H11694" s="98"/>
    </row>
    <row r="11695" spans="8:8" x14ac:dyDescent="0.25">
      <c r="H11695" s="98"/>
    </row>
    <row r="11696" spans="8:8" x14ac:dyDescent="0.25">
      <c r="H11696" s="98"/>
    </row>
    <row r="11697" spans="8:8" x14ac:dyDescent="0.25">
      <c r="H11697" s="98"/>
    </row>
    <row r="11698" spans="8:8" x14ac:dyDescent="0.25">
      <c r="H11698" s="98"/>
    </row>
    <row r="11699" spans="8:8" x14ac:dyDescent="0.25">
      <c r="H11699" s="98"/>
    </row>
    <row r="11700" spans="8:8" x14ac:dyDescent="0.25">
      <c r="H11700" s="98"/>
    </row>
    <row r="11701" spans="8:8" x14ac:dyDescent="0.25">
      <c r="H11701" s="98"/>
    </row>
    <row r="11702" spans="8:8" x14ac:dyDescent="0.25">
      <c r="H11702" s="98"/>
    </row>
    <row r="11703" spans="8:8" x14ac:dyDescent="0.25">
      <c r="H11703" s="98"/>
    </row>
    <row r="11704" spans="8:8" x14ac:dyDescent="0.25">
      <c r="H11704" s="98"/>
    </row>
    <row r="11705" spans="8:8" x14ac:dyDescent="0.25">
      <c r="H11705" s="98"/>
    </row>
    <row r="11706" spans="8:8" x14ac:dyDescent="0.25">
      <c r="H11706" s="98"/>
    </row>
    <row r="11707" spans="8:8" x14ac:dyDescent="0.25">
      <c r="H11707" s="98"/>
    </row>
    <row r="11708" spans="8:8" x14ac:dyDescent="0.25">
      <c r="H11708" s="98"/>
    </row>
    <row r="11709" spans="8:8" x14ac:dyDescent="0.25">
      <c r="H11709" s="98"/>
    </row>
    <row r="11710" spans="8:8" x14ac:dyDescent="0.25">
      <c r="H11710" s="98"/>
    </row>
    <row r="11711" spans="8:8" x14ac:dyDescent="0.25">
      <c r="H11711" s="98"/>
    </row>
    <row r="11712" spans="8:8" x14ac:dyDescent="0.25">
      <c r="H11712" s="98"/>
    </row>
    <row r="11713" spans="8:8" x14ac:dyDescent="0.25">
      <c r="H11713" s="98"/>
    </row>
    <row r="11714" spans="8:8" x14ac:dyDescent="0.25">
      <c r="H11714" s="98"/>
    </row>
    <row r="11715" spans="8:8" x14ac:dyDescent="0.25">
      <c r="H11715" s="98"/>
    </row>
    <row r="11716" spans="8:8" x14ac:dyDescent="0.25">
      <c r="H11716" s="98"/>
    </row>
    <row r="11717" spans="8:8" x14ac:dyDescent="0.25">
      <c r="H11717" s="98"/>
    </row>
    <row r="11718" spans="8:8" x14ac:dyDescent="0.25">
      <c r="H11718" s="98"/>
    </row>
    <row r="11719" spans="8:8" x14ac:dyDescent="0.25">
      <c r="H11719" s="98"/>
    </row>
    <row r="11720" spans="8:8" x14ac:dyDescent="0.25">
      <c r="H11720" s="98"/>
    </row>
    <row r="11721" spans="8:8" x14ac:dyDescent="0.25">
      <c r="H11721" s="98"/>
    </row>
    <row r="11722" spans="8:8" x14ac:dyDescent="0.25">
      <c r="H11722" s="98"/>
    </row>
    <row r="11723" spans="8:8" x14ac:dyDescent="0.25">
      <c r="H11723" s="98"/>
    </row>
    <row r="11724" spans="8:8" x14ac:dyDescent="0.25">
      <c r="H11724" s="98"/>
    </row>
    <row r="11725" spans="8:8" x14ac:dyDescent="0.25">
      <c r="H11725" s="98"/>
    </row>
    <row r="11726" spans="8:8" x14ac:dyDescent="0.25">
      <c r="H11726" s="98"/>
    </row>
    <row r="11727" spans="8:8" x14ac:dyDescent="0.25">
      <c r="H11727" s="98"/>
    </row>
    <row r="11728" spans="8:8" x14ac:dyDescent="0.25">
      <c r="H11728" s="98"/>
    </row>
    <row r="11729" spans="8:8" x14ac:dyDescent="0.25">
      <c r="H11729" s="98"/>
    </row>
    <row r="11730" spans="8:8" x14ac:dyDescent="0.25">
      <c r="H11730" s="98"/>
    </row>
    <row r="11731" spans="8:8" x14ac:dyDescent="0.25">
      <c r="H11731" s="98"/>
    </row>
    <row r="11732" spans="8:8" x14ac:dyDescent="0.25">
      <c r="H11732" s="98"/>
    </row>
    <row r="11733" spans="8:8" x14ac:dyDescent="0.25">
      <c r="H11733" s="98"/>
    </row>
    <row r="11734" spans="8:8" x14ac:dyDescent="0.25">
      <c r="H11734" s="98"/>
    </row>
    <row r="11735" spans="8:8" x14ac:dyDescent="0.25">
      <c r="H11735" s="98"/>
    </row>
    <row r="11736" spans="8:8" x14ac:dyDescent="0.25">
      <c r="H11736" s="98"/>
    </row>
    <row r="11737" spans="8:8" x14ac:dyDescent="0.25">
      <c r="H11737" s="98"/>
    </row>
    <row r="11738" spans="8:8" x14ac:dyDescent="0.25">
      <c r="H11738" s="98"/>
    </row>
    <row r="11739" spans="8:8" x14ac:dyDescent="0.25">
      <c r="H11739" s="98"/>
    </row>
    <row r="11740" spans="8:8" x14ac:dyDescent="0.25">
      <c r="H11740" s="98"/>
    </row>
    <row r="11741" spans="8:8" x14ac:dyDescent="0.25">
      <c r="H11741" s="98"/>
    </row>
    <row r="11742" spans="8:8" x14ac:dyDescent="0.25">
      <c r="H11742" s="98"/>
    </row>
    <row r="11743" spans="8:8" x14ac:dyDescent="0.25">
      <c r="H11743" s="98"/>
    </row>
    <row r="11744" spans="8:8" x14ac:dyDescent="0.25">
      <c r="H11744" s="98"/>
    </row>
    <row r="11745" spans="8:8" x14ac:dyDescent="0.25">
      <c r="H11745" s="98"/>
    </row>
    <row r="11746" spans="8:8" x14ac:dyDescent="0.25">
      <c r="H11746" s="98"/>
    </row>
    <row r="11747" spans="8:8" x14ac:dyDescent="0.25">
      <c r="H11747" s="98"/>
    </row>
    <row r="11748" spans="8:8" x14ac:dyDescent="0.25">
      <c r="H11748" s="98"/>
    </row>
    <row r="11749" spans="8:8" x14ac:dyDescent="0.25">
      <c r="H11749" s="98"/>
    </row>
    <row r="11750" spans="8:8" x14ac:dyDescent="0.25">
      <c r="H11750" s="98"/>
    </row>
    <row r="11751" spans="8:8" x14ac:dyDescent="0.25">
      <c r="H11751" s="98"/>
    </row>
    <row r="11752" spans="8:8" x14ac:dyDescent="0.25">
      <c r="H11752" s="98"/>
    </row>
    <row r="11753" spans="8:8" x14ac:dyDescent="0.25">
      <c r="H11753" s="98"/>
    </row>
    <row r="11754" spans="8:8" x14ac:dyDescent="0.25">
      <c r="H11754" s="98"/>
    </row>
    <row r="11755" spans="8:8" x14ac:dyDescent="0.25">
      <c r="H11755" s="98"/>
    </row>
    <row r="11756" spans="8:8" x14ac:dyDescent="0.25">
      <c r="H11756" s="98"/>
    </row>
    <row r="11757" spans="8:8" x14ac:dyDescent="0.25">
      <c r="H11757" s="98"/>
    </row>
    <row r="11758" spans="8:8" x14ac:dyDescent="0.25">
      <c r="H11758" s="98"/>
    </row>
    <row r="11759" spans="8:8" x14ac:dyDescent="0.25">
      <c r="H11759" s="98"/>
    </row>
    <row r="11760" spans="8:8" x14ac:dyDescent="0.25">
      <c r="H11760" s="98"/>
    </row>
    <row r="11761" spans="8:8" x14ac:dyDescent="0.25">
      <c r="H11761" s="98"/>
    </row>
    <row r="11762" spans="8:8" x14ac:dyDescent="0.25">
      <c r="H11762" s="98"/>
    </row>
    <row r="11763" spans="8:8" x14ac:dyDescent="0.25">
      <c r="H11763" s="98"/>
    </row>
    <row r="11764" spans="8:8" x14ac:dyDescent="0.25">
      <c r="H11764" s="98"/>
    </row>
    <row r="11765" spans="8:8" x14ac:dyDescent="0.25">
      <c r="H11765" s="98"/>
    </row>
    <row r="11766" spans="8:8" x14ac:dyDescent="0.25">
      <c r="H11766" s="98"/>
    </row>
    <row r="11767" spans="8:8" x14ac:dyDescent="0.25">
      <c r="H11767" s="98"/>
    </row>
    <row r="11768" spans="8:8" x14ac:dyDescent="0.25">
      <c r="H11768" s="98"/>
    </row>
    <row r="11769" spans="8:8" x14ac:dyDescent="0.25">
      <c r="H11769" s="98"/>
    </row>
    <row r="11770" spans="8:8" x14ac:dyDescent="0.25">
      <c r="H11770" s="98"/>
    </row>
    <row r="11771" spans="8:8" x14ac:dyDescent="0.25">
      <c r="H11771" s="98"/>
    </row>
    <row r="11772" spans="8:8" x14ac:dyDescent="0.25">
      <c r="H11772" s="98"/>
    </row>
    <row r="11773" spans="8:8" x14ac:dyDescent="0.25">
      <c r="H11773" s="98"/>
    </row>
    <row r="11774" spans="8:8" x14ac:dyDescent="0.25">
      <c r="H11774" s="98"/>
    </row>
    <row r="11775" spans="8:8" x14ac:dyDescent="0.25">
      <c r="H11775" s="98"/>
    </row>
    <row r="11776" spans="8:8" x14ac:dyDescent="0.25">
      <c r="H11776" s="98"/>
    </row>
    <row r="11777" spans="8:8" x14ac:dyDescent="0.25">
      <c r="H11777" s="98"/>
    </row>
    <row r="11778" spans="8:8" x14ac:dyDescent="0.25">
      <c r="H11778" s="98"/>
    </row>
    <row r="11779" spans="8:8" x14ac:dyDescent="0.25">
      <c r="H11779" s="98"/>
    </row>
    <row r="11780" spans="8:8" x14ac:dyDescent="0.25">
      <c r="H11780" s="98"/>
    </row>
    <row r="11781" spans="8:8" x14ac:dyDescent="0.25">
      <c r="H11781" s="98"/>
    </row>
    <row r="11782" spans="8:8" x14ac:dyDescent="0.25">
      <c r="H11782" s="98"/>
    </row>
    <row r="11783" spans="8:8" x14ac:dyDescent="0.25">
      <c r="H11783" s="98"/>
    </row>
    <row r="11784" spans="8:8" x14ac:dyDescent="0.25">
      <c r="H11784" s="98"/>
    </row>
    <row r="11785" spans="8:8" x14ac:dyDescent="0.25">
      <c r="H11785" s="98"/>
    </row>
    <row r="11786" spans="8:8" x14ac:dyDescent="0.25">
      <c r="H11786" s="98"/>
    </row>
    <row r="11787" spans="8:8" x14ac:dyDescent="0.25">
      <c r="H11787" s="98"/>
    </row>
    <row r="11788" spans="8:8" x14ac:dyDescent="0.25">
      <c r="H11788" s="98"/>
    </row>
    <row r="11789" spans="8:8" x14ac:dyDescent="0.25">
      <c r="H11789" s="98"/>
    </row>
    <row r="11790" spans="8:8" x14ac:dyDescent="0.25">
      <c r="H11790" s="98"/>
    </row>
    <row r="11791" spans="8:8" x14ac:dyDescent="0.25">
      <c r="H11791" s="98"/>
    </row>
    <row r="11792" spans="8:8" x14ac:dyDescent="0.25">
      <c r="H11792" s="98"/>
    </row>
    <row r="11793" spans="8:8" x14ac:dyDescent="0.25">
      <c r="H11793" s="98"/>
    </row>
    <row r="11794" spans="8:8" x14ac:dyDescent="0.25">
      <c r="H11794" s="98"/>
    </row>
    <row r="11795" spans="8:8" x14ac:dyDescent="0.25">
      <c r="H11795" s="98"/>
    </row>
    <row r="11796" spans="8:8" x14ac:dyDescent="0.25">
      <c r="H11796" s="98"/>
    </row>
    <row r="11797" spans="8:8" x14ac:dyDescent="0.25">
      <c r="H11797" s="98"/>
    </row>
    <row r="11798" spans="8:8" x14ac:dyDescent="0.25">
      <c r="H11798" s="98"/>
    </row>
    <row r="11799" spans="8:8" x14ac:dyDescent="0.25">
      <c r="H11799" s="98"/>
    </row>
    <row r="11800" spans="8:8" x14ac:dyDescent="0.25">
      <c r="H11800" s="98"/>
    </row>
    <row r="11801" spans="8:8" x14ac:dyDescent="0.25">
      <c r="H11801" s="98"/>
    </row>
    <row r="11802" spans="8:8" x14ac:dyDescent="0.25">
      <c r="H11802" s="98"/>
    </row>
    <row r="11803" spans="8:8" x14ac:dyDescent="0.25">
      <c r="H11803" s="98"/>
    </row>
    <row r="11804" spans="8:8" x14ac:dyDescent="0.25">
      <c r="H11804" s="98"/>
    </row>
    <row r="11805" spans="8:8" x14ac:dyDescent="0.25">
      <c r="H11805" s="98"/>
    </row>
    <row r="11806" spans="8:8" x14ac:dyDescent="0.25">
      <c r="H11806" s="98"/>
    </row>
    <row r="11807" spans="8:8" x14ac:dyDescent="0.25">
      <c r="H11807" s="98"/>
    </row>
    <row r="11808" spans="8:8" x14ac:dyDescent="0.25">
      <c r="H11808" s="98"/>
    </row>
    <row r="11809" spans="8:8" x14ac:dyDescent="0.25">
      <c r="H11809" s="98"/>
    </row>
    <row r="11810" spans="8:8" x14ac:dyDescent="0.25">
      <c r="H11810" s="98"/>
    </row>
    <row r="11811" spans="8:8" x14ac:dyDescent="0.25">
      <c r="H11811" s="98"/>
    </row>
    <row r="11812" spans="8:8" x14ac:dyDescent="0.25">
      <c r="H11812" s="98"/>
    </row>
    <row r="11813" spans="8:8" x14ac:dyDescent="0.25">
      <c r="H11813" s="98"/>
    </row>
    <row r="11814" spans="8:8" x14ac:dyDescent="0.25">
      <c r="H11814" s="98"/>
    </row>
    <row r="11815" spans="8:8" x14ac:dyDescent="0.25">
      <c r="H11815" s="98"/>
    </row>
    <row r="11816" spans="8:8" x14ac:dyDescent="0.25">
      <c r="H11816" s="98"/>
    </row>
    <row r="11817" spans="8:8" x14ac:dyDescent="0.25">
      <c r="H11817" s="98"/>
    </row>
    <row r="11818" spans="8:8" x14ac:dyDescent="0.25">
      <c r="H11818" s="98"/>
    </row>
    <row r="11819" spans="8:8" x14ac:dyDescent="0.25">
      <c r="H11819" s="98"/>
    </row>
    <row r="11820" spans="8:8" x14ac:dyDescent="0.25">
      <c r="H11820" s="98"/>
    </row>
    <row r="11821" spans="8:8" x14ac:dyDescent="0.25">
      <c r="H11821" s="98"/>
    </row>
    <row r="11822" spans="8:8" x14ac:dyDescent="0.25">
      <c r="H11822" s="98"/>
    </row>
    <row r="11823" spans="8:8" x14ac:dyDescent="0.25">
      <c r="H11823" s="98"/>
    </row>
    <row r="11824" spans="8:8" x14ac:dyDescent="0.25">
      <c r="H11824" s="98"/>
    </row>
    <row r="11825" spans="8:8" x14ac:dyDescent="0.25">
      <c r="H11825" s="98"/>
    </row>
    <row r="11826" spans="8:8" x14ac:dyDescent="0.25">
      <c r="H11826" s="98"/>
    </row>
    <row r="11827" spans="8:8" x14ac:dyDescent="0.25">
      <c r="H11827" s="98"/>
    </row>
    <row r="11828" spans="8:8" x14ac:dyDescent="0.25">
      <c r="H11828" s="98"/>
    </row>
    <row r="11829" spans="8:8" x14ac:dyDescent="0.25">
      <c r="H11829" s="98"/>
    </row>
    <row r="11830" spans="8:8" x14ac:dyDescent="0.25">
      <c r="H11830" s="98"/>
    </row>
    <row r="11831" spans="8:8" x14ac:dyDescent="0.25">
      <c r="H11831" s="98"/>
    </row>
    <row r="11832" spans="8:8" x14ac:dyDescent="0.25">
      <c r="H11832" s="98"/>
    </row>
    <row r="11833" spans="8:8" x14ac:dyDescent="0.25">
      <c r="H11833" s="98"/>
    </row>
    <row r="11834" spans="8:8" x14ac:dyDescent="0.25">
      <c r="H11834" s="98"/>
    </row>
    <row r="11835" spans="8:8" x14ac:dyDescent="0.25">
      <c r="H11835" s="98"/>
    </row>
    <row r="11836" spans="8:8" x14ac:dyDescent="0.25">
      <c r="H11836" s="98"/>
    </row>
    <row r="11837" spans="8:8" x14ac:dyDescent="0.25">
      <c r="H11837" s="98"/>
    </row>
    <row r="11838" spans="8:8" x14ac:dyDescent="0.25">
      <c r="H11838" s="98"/>
    </row>
    <row r="11839" spans="8:8" x14ac:dyDescent="0.25">
      <c r="H11839" s="98"/>
    </row>
    <row r="11840" spans="8:8" x14ac:dyDescent="0.25">
      <c r="H11840" s="98"/>
    </row>
    <row r="11841" spans="8:8" x14ac:dyDescent="0.25">
      <c r="H11841" s="98"/>
    </row>
    <row r="11842" spans="8:8" x14ac:dyDescent="0.25">
      <c r="H11842" s="98"/>
    </row>
    <row r="11843" spans="8:8" x14ac:dyDescent="0.25">
      <c r="H11843" s="98"/>
    </row>
    <row r="11844" spans="8:8" x14ac:dyDescent="0.25">
      <c r="H11844" s="98"/>
    </row>
    <row r="11845" spans="8:8" x14ac:dyDescent="0.25">
      <c r="H11845" s="98"/>
    </row>
    <row r="11846" spans="8:8" x14ac:dyDescent="0.25">
      <c r="H11846" s="98"/>
    </row>
    <row r="11847" spans="8:8" x14ac:dyDescent="0.25">
      <c r="H11847" s="98"/>
    </row>
    <row r="11848" spans="8:8" x14ac:dyDescent="0.25">
      <c r="H11848" s="98"/>
    </row>
    <row r="11849" spans="8:8" x14ac:dyDescent="0.25">
      <c r="H11849" s="98"/>
    </row>
    <row r="11850" spans="8:8" x14ac:dyDescent="0.25">
      <c r="H11850" s="98"/>
    </row>
    <row r="11851" spans="8:8" x14ac:dyDescent="0.25">
      <c r="H11851" s="98"/>
    </row>
    <row r="11852" spans="8:8" x14ac:dyDescent="0.25">
      <c r="H11852" s="98"/>
    </row>
    <row r="11853" spans="8:8" x14ac:dyDescent="0.25">
      <c r="H11853" s="98"/>
    </row>
    <row r="11854" spans="8:8" x14ac:dyDescent="0.25">
      <c r="H11854" s="98"/>
    </row>
    <row r="11855" spans="8:8" x14ac:dyDescent="0.25">
      <c r="H11855" s="98"/>
    </row>
    <row r="11856" spans="8:8" x14ac:dyDescent="0.25">
      <c r="H11856" s="98"/>
    </row>
    <row r="11857" spans="8:8" x14ac:dyDescent="0.25">
      <c r="H11857" s="98"/>
    </row>
    <row r="11858" spans="8:8" x14ac:dyDescent="0.25">
      <c r="H11858" s="98"/>
    </row>
    <row r="11859" spans="8:8" x14ac:dyDescent="0.25">
      <c r="H11859" s="98"/>
    </row>
    <row r="11860" spans="8:8" x14ac:dyDescent="0.25">
      <c r="H11860" s="98"/>
    </row>
    <row r="11861" spans="8:8" x14ac:dyDescent="0.25">
      <c r="H11861" s="98"/>
    </row>
    <row r="11862" spans="8:8" x14ac:dyDescent="0.25">
      <c r="H11862" s="98"/>
    </row>
    <row r="11863" spans="8:8" x14ac:dyDescent="0.25">
      <c r="H11863" s="98"/>
    </row>
    <row r="11864" spans="8:8" x14ac:dyDescent="0.25">
      <c r="H11864" s="98"/>
    </row>
    <row r="11865" spans="8:8" x14ac:dyDescent="0.25">
      <c r="H11865" s="98"/>
    </row>
    <row r="11866" spans="8:8" x14ac:dyDescent="0.25">
      <c r="H11866" s="98"/>
    </row>
    <row r="11867" spans="8:8" x14ac:dyDescent="0.25">
      <c r="H11867" s="98"/>
    </row>
    <row r="11868" spans="8:8" x14ac:dyDescent="0.25">
      <c r="H11868" s="98"/>
    </row>
    <row r="11869" spans="8:8" x14ac:dyDescent="0.25">
      <c r="H11869" s="98"/>
    </row>
    <row r="11870" spans="8:8" x14ac:dyDescent="0.25">
      <c r="H11870" s="98"/>
    </row>
    <row r="11871" spans="8:8" x14ac:dyDescent="0.25">
      <c r="H11871" s="98"/>
    </row>
    <row r="11872" spans="8:8" x14ac:dyDescent="0.25">
      <c r="H11872" s="98"/>
    </row>
    <row r="11873" spans="8:8" x14ac:dyDescent="0.25">
      <c r="H11873" s="98"/>
    </row>
    <row r="11874" spans="8:8" x14ac:dyDescent="0.25">
      <c r="H11874" s="98"/>
    </row>
    <row r="11875" spans="8:8" x14ac:dyDescent="0.25">
      <c r="H11875" s="98"/>
    </row>
    <row r="11876" spans="8:8" x14ac:dyDescent="0.25">
      <c r="H11876" s="98"/>
    </row>
    <row r="11877" spans="8:8" x14ac:dyDescent="0.25">
      <c r="H11877" s="98"/>
    </row>
    <row r="11878" spans="8:8" x14ac:dyDescent="0.25">
      <c r="H11878" s="98"/>
    </row>
    <row r="11879" spans="8:8" x14ac:dyDescent="0.25">
      <c r="H11879" s="98"/>
    </row>
    <row r="11880" spans="8:8" x14ac:dyDescent="0.25">
      <c r="H11880" s="98"/>
    </row>
    <row r="11881" spans="8:8" x14ac:dyDescent="0.25">
      <c r="H11881" s="98"/>
    </row>
    <row r="11882" spans="8:8" x14ac:dyDescent="0.25">
      <c r="H11882" s="98"/>
    </row>
    <row r="11883" spans="8:8" x14ac:dyDescent="0.25">
      <c r="H11883" s="98"/>
    </row>
    <row r="11884" spans="8:8" x14ac:dyDescent="0.25">
      <c r="H11884" s="98"/>
    </row>
    <row r="11885" spans="8:8" x14ac:dyDescent="0.25">
      <c r="H11885" s="98"/>
    </row>
    <row r="11886" spans="8:8" x14ac:dyDescent="0.25">
      <c r="H11886" s="98"/>
    </row>
    <row r="11887" spans="8:8" x14ac:dyDescent="0.25">
      <c r="H11887" s="98"/>
    </row>
    <row r="11888" spans="8:8" x14ac:dyDescent="0.25">
      <c r="H11888" s="98"/>
    </row>
    <row r="11889" spans="8:8" x14ac:dyDescent="0.25">
      <c r="H11889" s="98"/>
    </row>
    <row r="11890" spans="8:8" x14ac:dyDescent="0.25">
      <c r="H11890" s="98"/>
    </row>
    <row r="11891" spans="8:8" x14ac:dyDescent="0.25">
      <c r="H11891" s="98"/>
    </row>
    <row r="11892" spans="8:8" x14ac:dyDescent="0.25">
      <c r="H11892" s="98"/>
    </row>
    <row r="11893" spans="8:8" x14ac:dyDescent="0.25">
      <c r="H11893" s="98"/>
    </row>
    <row r="11894" spans="8:8" x14ac:dyDescent="0.25">
      <c r="H11894" s="98"/>
    </row>
    <row r="11895" spans="8:8" x14ac:dyDescent="0.25">
      <c r="H11895" s="98"/>
    </row>
    <row r="11896" spans="8:8" x14ac:dyDescent="0.25">
      <c r="H11896" s="98"/>
    </row>
    <row r="11897" spans="8:8" x14ac:dyDescent="0.25">
      <c r="H11897" s="98"/>
    </row>
    <row r="11898" spans="8:8" x14ac:dyDescent="0.25">
      <c r="H11898" s="98"/>
    </row>
    <row r="11899" spans="8:8" x14ac:dyDescent="0.25">
      <c r="H11899" s="98"/>
    </row>
    <row r="11900" spans="8:8" x14ac:dyDescent="0.25">
      <c r="H11900" s="98"/>
    </row>
    <row r="11901" spans="8:8" x14ac:dyDescent="0.25">
      <c r="H11901" s="98"/>
    </row>
    <row r="11902" spans="8:8" x14ac:dyDescent="0.25">
      <c r="H11902" s="98"/>
    </row>
    <row r="11903" spans="8:8" x14ac:dyDescent="0.25">
      <c r="H11903" s="98"/>
    </row>
    <row r="11904" spans="8:8" x14ac:dyDescent="0.25">
      <c r="H11904" s="98"/>
    </row>
    <row r="11905" spans="8:8" x14ac:dyDescent="0.25">
      <c r="H11905" s="98"/>
    </row>
    <row r="11906" spans="8:8" x14ac:dyDescent="0.25">
      <c r="H11906" s="98"/>
    </row>
    <row r="11907" spans="8:8" x14ac:dyDescent="0.25">
      <c r="H11907" s="98"/>
    </row>
    <row r="11908" spans="8:8" x14ac:dyDescent="0.25">
      <c r="H11908" s="98"/>
    </row>
    <row r="11909" spans="8:8" x14ac:dyDescent="0.25">
      <c r="H11909" s="98"/>
    </row>
    <row r="11910" spans="8:8" x14ac:dyDescent="0.25">
      <c r="H11910" s="98"/>
    </row>
    <row r="11911" spans="8:8" x14ac:dyDescent="0.25">
      <c r="H11911" s="98"/>
    </row>
    <row r="11912" spans="8:8" x14ac:dyDescent="0.25">
      <c r="H11912" s="98"/>
    </row>
    <row r="11913" spans="8:8" x14ac:dyDescent="0.25">
      <c r="H11913" s="98"/>
    </row>
    <row r="11914" spans="8:8" x14ac:dyDescent="0.25">
      <c r="H11914" s="98"/>
    </row>
    <row r="11915" spans="8:8" x14ac:dyDescent="0.25">
      <c r="H11915" s="98"/>
    </row>
    <row r="11916" spans="8:8" x14ac:dyDescent="0.25">
      <c r="H11916" s="98"/>
    </row>
    <row r="11917" spans="8:8" x14ac:dyDescent="0.25">
      <c r="H11917" s="98"/>
    </row>
    <row r="11918" spans="8:8" x14ac:dyDescent="0.25">
      <c r="H11918" s="98"/>
    </row>
    <row r="11919" spans="8:8" x14ac:dyDescent="0.25">
      <c r="H11919" s="98"/>
    </row>
    <row r="11920" spans="8:8" x14ac:dyDescent="0.25">
      <c r="H11920" s="98"/>
    </row>
    <row r="11921" spans="8:8" x14ac:dyDescent="0.25">
      <c r="H11921" s="98"/>
    </row>
    <row r="11922" spans="8:8" x14ac:dyDescent="0.25">
      <c r="H11922" s="98"/>
    </row>
    <row r="11923" spans="8:8" x14ac:dyDescent="0.25">
      <c r="H11923" s="98"/>
    </row>
    <row r="11924" spans="8:8" x14ac:dyDescent="0.25">
      <c r="H11924" s="98"/>
    </row>
    <row r="11925" spans="8:8" x14ac:dyDescent="0.25">
      <c r="H11925" s="98"/>
    </row>
    <row r="11926" spans="8:8" x14ac:dyDescent="0.25">
      <c r="H11926" s="98"/>
    </row>
    <row r="11927" spans="8:8" x14ac:dyDescent="0.25">
      <c r="H11927" s="98"/>
    </row>
    <row r="11928" spans="8:8" x14ac:dyDescent="0.25">
      <c r="H11928" s="98"/>
    </row>
    <row r="11929" spans="8:8" x14ac:dyDescent="0.25">
      <c r="H11929" s="98"/>
    </row>
    <row r="11930" spans="8:8" x14ac:dyDescent="0.25">
      <c r="H11930" s="98"/>
    </row>
    <row r="11931" spans="8:8" x14ac:dyDescent="0.25">
      <c r="H11931" s="98"/>
    </row>
    <row r="11932" spans="8:8" x14ac:dyDescent="0.25">
      <c r="H11932" s="98"/>
    </row>
    <row r="11933" spans="8:8" x14ac:dyDescent="0.25">
      <c r="H11933" s="98"/>
    </row>
    <row r="11934" spans="8:8" x14ac:dyDescent="0.25">
      <c r="H11934" s="98"/>
    </row>
    <row r="11935" spans="8:8" x14ac:dyDescent="0.25">
      <c r="H11935" s="98"/>
    </row>
    <row r="11936" spans="8:8" x14ac:dyDescent="0.25">
      <c r="H11936" s="98"/>
    </row>
    <row r="11937" spans="8:8" x14ac:dyDescent="0.25">
      <c r="H11937" s="98"/>
    </row>
    <row r="11938" spans="8:8" x14ac:dyDescent="0.25">
      <c r="H11938" s="98"/>
    </row>
    <row r="11939" spans="8:8" x14ac:dyDescent="0.25">
      <c r="H11939" s="98"/>
    </row>
    <row r="11940" spans="8:8" x14ac:dyDescent="0.25">
      <c r="H11940" s="98"/>
    </row>
    <row r="11941" spans="8:8" x14ac:dyDescent="0.25">
      <c r="H11941" s="98"/>
    </row>
    <row r="11942" spans="8:8" x14ac:dyDescent="0.25">
      <c r="H11942" s="98"/>
    </row>
    <row r="11943" spans="8:8" x14ac:dyDescent="0.25">
      <c r="H11943" s="98"/>
    </row>
    <row r="11944" spans="8:8" x14ac:dyDescent="0.25">
      <c r="H11944" s="98"/>
    </row>
    <row r="11945" spans="8:8" x14ac:dyDescent="0.25">
      <c r="H11945" s="98"/>
    </row>
    <row r="11946" spans="8:8" x14ac:dyDescent="0.25">
      <c r="H11946" s="98"/>
    </row>
    <row r="11947" spans="8:8" x14ac:dyDescent="0.25">
      <c r="H11947" s="98"/>
    </row>
    <row r="11948" spans="8:8" x14ac:dyDescent="0.25">
      <c r="H11948" s="98"/>
    </row>
    <row r="11949" spans="8:8" x14ac:dyDescent="0.25">
      <c r="H11949" s="98"/>
    </row>
    <row r="11950" spans="8:8" x14ac:dyDescent="0.25">
      <c r="H11950" s="98"/>
    </row>
    <row r="11951" spans="8:8" x14ac:dyDescent="0.25">
      <c r="H11951" s="98"/>
    </row>
    <row r="11952" spans="8:8" x14ac:dyDescent="0.25">
      <c r="H11952" s="98"/>
    </row>
    <row r="11953" spans="8:8" x14ac:dyDescent="0.25">
      <c r="H11953" s="98"/>
    </row>
    <row r="11954" spans="8:8" x14ac:dyDescent="0.25">
      <c r="H11954" s="98"/>
    </row>
    <row r="11955" spans="8:8" x14ac:dyDescent="0.25">
      <c r="H11955" s="98"/>
    </row>
    <row r="11956" spans="8:8" x14ac:dyDescent="0.25">
      <c r="H11956" s="98"/>
    </row>
    <row r="11957" spans="8:8" x14ac:dyDescent="0.25">
      <c r="H11957" s="98"/>
    </row>
    <row r="11958" spans="8:8" x14ac:dyDescent="0.25">
      <c r="H11958" s="98"/>
    </row>
    <row r="11959" spans="8:8" x14ac:dyDescent="0.25">
      <c r="H11959" s="98"/>
    </row>
    <row r="11960" spans="8:8" x14ac:dyDescent="0.25">
      <c r="H11960" s="98"/>
    </row>
    <row r="11961" spans="8:8" x14ac:dyDescent="0.25">
      <c r="H11961" s="98"/>
    </row>
    <row r="11962" spans="8:8" x14ac:dyDescent="0.25">
      <c r="H11962" s="98"/>
    </row>
    <row r="11963" spans="8:8" x14ac:dyDescent="0.25">
      <c r="H11963" s="98"/>
    </row>
    <row r="11964" spans="8:8" x14ac:dyDescent="0.25">
      <c r="H11964" s="98"/>
    </row>
    <row r="11965" spans="8:8" x14ac:dyDescent="0.25">
      <c r="H11965" s="98"/>
    </row>
    <row r="11966" spans="8:8" x14ac:dyDescent="0.25">
      <c r="H11966" s="98"/>
    </row>
    <row r="11967" spans="8:8" x14ac:dyDescent="0.25">
      <c r="H11967" s="98"/>
    </row>
    <row r="11968" spans="8:8" x14ac:dyDescent="0.25">
      <c r="H11968" s="98"/>
    </row>
    <row r="11969" spans="8:8" x14ac:dyDescent="0.25">
      <c r="H11969" s="98"/>
    </row>
    <row r="11970" spans="8:8" x14ac:dyDescent="0.25">
      <c r="H11970" s="98"/>
    </row>
    <row r="11971" spans="8:8" x14ac:dyDescent="0.25">
      <c r="H11971" s="98"/>
    </row>
    <row r="11972" spans="8:8" x14ac:dyDescent="0.25">
      <c r="H11972" s="98"/>
    </row>
    <row r="11973" spans="8:8" x14ac:dyDescent="0.25">
      <c r="H11973" s="98"/>
    </row>
    <row r="11974" spans="8:8" x14ac:dyDescent="0.25">
      <c r="H11974" s="98"/>
    </row>
    <row r="11975" spans="8:8" x14ac:dyDescent="0.25">
      <c r="H11975" s="98"/>
    </row>
    <row r="11976" spans="8:8" x14ac:dyDescent="0.25">
      <c r="H11976" s="98"/>
    </row>
    <row r="11977" spans="8:8" x14ac:dyDescent="0.25">
      <c r="H11977" s="98"/>
    </row>
    <row r="11978" spans="8:8" x14ac:dyDescent="0.25">
      <c r="H11978" s="98"/>
    </row>
    <row r="11979" spans="8:8" x14ac:dyDescent="0.25">
      <c r="H11979" s="98"/>
    </row>
    <row r="11980" spans="8:8" x14ac:dyDescent="0.25">
      <c r="H11980" s="98"/>
    </row>
    <row r="11981" spans="8:8" x14ac:dyDescent="0.25">
      <c r="H11981" s="98"/>
    </row>
    <row r="11982" spans="8:8" x14ac:dyDescent="0.25">
      <c r="H11982" s="98"/>
    </row>
    <row r="11983" spans="8:8" x14ac:dyDescent="0.25">
      <c r="H11983" s="98"/>
    </row>
    <row r="11984" spans="8:8" x14ac:dyDescent="0.25">
      <c r="H11984" s="98"/>
    </row>
    <row r="11985" spans="8:8" x14ac:dyDescent="0.25">
      <c r="H11985" s="98"/>
    </row>
    <row r="11986" spans="8:8" x14ac:dyDescent="0.25">
      <c r="H11986" s="98"/>
    </row>
    <row r="11987" spans="8:8" x14ac:dyDescent="0.25">
      <c r="H11987" s="98"/>
    </row>
    <row r="11988" spans="8:8" x14ac:dyDescent="0.25">
      <c r="H11988" s="98"/>
    </row>
    <row r="11989" spans="8:8" x14ac:dyDescent="0.25">
      <c r="H11989" s="98"/>
    </row>
    <row r="11990" spans="8:8" x14ac:dyDescent="0.25">
      <c r="H11990" s="98"/>
    </row>
    <row r="11991" spans="8:8" x14ac:dyDescent="0.25">
      <c r="H11991" s="98"/>
    </row>
    <row r="11992" spans="8:8" x14ac:dyDescent="0.25">
      <c r="H11992" s="98"/>
    </row>
    <row r="11993" spans="8:8" x14ac:dyDescent="0.25">
      <c r="H11993" s="98"/>
    </row>
    <row r="11994" spans="8:8" x14ac:dyDescent="0.25">
      <c r="H11994" s="98"/>
    </row>
    <row r="11995" spans="8:8" x14ac:dyDescent="0.25">
      <c r="H11995" s="98"/>
    </row>
    <row r="11996" spans="8:8" x14ac:dyDescent="0.25">
      <c r="H11996" s="98"/>
    </row>
    <row r="11997" spans="8:8" x14ac:dyDescent="0.25">
      <c r="H11997" s="98"/>
    </row>
    <row r="11998" spans="8:8" x14ac:dyDescent="0.25">
      <c r="H11998" s="98"/>
    </row>
    <row r="11999" spans="8:8" x14ac:dyDescent="0.25">
      <c r="H11999" s="98"/>
    </row>
    <row r="12000" spans="8:8" x14ac:dyDescent="0.25">
      <c r="H12000" s="98"/>
    </row>
    <row r="12001" spans="8:8" x14ac:dyDescent="0.25">
      <c r="H12001" s="98"/>
    </row>
    <row r="12002" spans="8:8" x14ac:dyDescent="0.25">
      <c r="H12002" s="98"/>
    </row>
    <row r="12003" spans="8:8" x14ac:dyDescent="0.25">
      <c r="H12003" s="98"/>
    </row>
    <row r="12004" spans="8:8" x14ac:dyDescent="0.25">
      <c r="H12004" s="98"/>
    </row>
    <row r="12005" spans="8:8" x14ac:dyDescent="0.25">
      <c r="H12005" s="98"/>
    </row>
    <row r="12006" spans="8:8" x14ac:dyDescent="0.25">
      <c r="H12006" s="98"/>
    </row>
    <row r="12007" spans="8:8" x14ac:dyDescent="0.25">
      <c r="H12007" s="98"/>
    </row>
    <row r="12008" spans="8:8" x14ac:dyDescent="0.25">
      <c r="H12008" s="98"/>
    </row>
    <row r="12009" spans="8:8" x14ac:dyDescent="0.25">
      <c r="H12009" s="98"/>
    </row>
    <row r="12010" spans="8:8" x14ac:dyDescent="0.25">
      <c r="H12010" s="98"/>
    </row>
    <row r="12011" spans="8:8" x14ac:dyDescent="0.25">
      <c r="H12011" s="98"/>
    </row>
    <row r="12012" spans="8:8" x14ac:dyDescent="0.25">
      <c r="H12012" s="98"/>
    </row>
    <row r="12013" spans="8:8" x14ac:dyDescent="0.25">
      <c r="H12013" s="98"/>
    </row>
    <row r="12014" spans="8:8" x14ac:dyDescent="0.25">
      <c r="H12014" s="98"/>
    </row>
    <row r="12015" spans="8:8" x14ac:dyDescent="0.25">
      <c r="H12015" s="98"/>
    </row>
    <row r="12016" spans="8:8" x14ac:dyDescent="0.25">
      <c r="H12016" s="98"/>
    </row>
    <row r="12017" spans="8:8" x14ac:dyDescent="0.25">
      <c r="H12017" s="98"/>
    </row>
    <row r="12018" spans="8:8" x14ac:dyDescent="0.25">
      <c r="H12018" s="98"/>
    </row>
    <row r="12019" spans="8:8" x14ac:dyDescent="0.25">
      <c r="H12019" s="98"/>
    </row>
    <row r="12020" spans="8:8" x14ac:dyDescent="0.25">
      <c r="H12020" s="98"/>
    </row>
    <row r="12021" spans="8:8" x14ac:dyDescent="0.25">
      <c r="H12021" s="98"/>
    </row>
    <row r="12022" spans="8:8" x14ac:dyDescent="0.25">
      <c r="H12022" s="98"/>
    </row>
    <row r="12023" spans="8:8" x14ac:dyDescent="0.25">
      <c r="H12023" s="98"/>
    </row>
    <row r="12024" spans="8:8" x14ac:dyDescent="0.25">
      <c r="H12024" s="98"/>
    </row>
    <row r="12025" spans="8:8" x14ac:dyDescent="0.25">
      <c r="H12025" s="98"/>
    </row>
    <row r="12026" spans="8:8" x14ac:dyDescent="0.25">
      <c r="H12026" s="98"/>
    </row>
    <row r="12027" spans="8:8" x14ac:dyDescent="0.25">
      <c r="H12027" s="98"/>
    </row>
    <row r="12028" spans="8:8" x14ac:dyDescent="0.25">
      <c r="H12028" s="98"/>
    </row>
    <row r="12029" spans="8:8" x14ac:dyDescent="0.25">
      <c r="H12029" s="98"/>
    </row>
    <row r="12030" spans="8:8" x14ac:dyDescent="0.25">
      <c r="H12030" s="98"/>
    </row>
    <row r="12031" spans="8:8" x14ac:dyDescent="0.25">
      <c r="H12031" s="98"/>
    </row>
    <row r="12032" spans="8:8" x14ac:dyDescent="0.25">
      <c r="H12032" s="98"/>
    </row>
    <row r="12033" spans="8:8" x14ac:dyDescent="0.25">
      <c r="H12033" s="98"/>
    </row>
    <row r="12034" spans="8:8" x14ac:dyDescent="0.25">
      <c r="H12034" s="98"/>
    </row>
    <row r="12035" spans="8:8" x14ac:dyDescent="0.25">
      <c r="H12035" s="98"/>
    </row>
    <row r="12036" spans="8:8" x14ac:dyDescent="0.25">
      <c r="H12036" s="98"/>
    </row>
    <row r="12037" spans="8:8" x14ac:dyDescent="0.25">
      <c r="H12037" s="98"/>
    </row>
    <row r="12038" spans="8:8" x14ac:dyDescent="0.25">
      <c r="H12038" s="98"/>
    </row>
    <row r="12039" spans="8:8" x14ac:dyDescent="0.25">
      <c r="H12039" s="98"/>
    </row>
    <row r="12040" spans="8:8" x14ac:dyDescent="0.25">
      <c r="H12040" s="98"/>
    </row>
    <row r="12041" spans="8:8" x14ac:dyDescent="0.25">
      <c r="H12041" s="98"/>
    </row>
    <row r="12042" spans="8:8" x14ac:dyDescent="0.25">
      <c r="H12042" s="98"/>
    </row>
    <row r="12043" spans="8:8" x14ac:dyDescent="0.25">
      <c r="H12043" s="98"/>
    </row>
    <row r="12044" spans="8:8" x14ac:dyDescent="0.25">
      <c r="H12044" s="98"/>
    </row>
    <row r="12045" spans="8:8" x14ac:dyDescent="0.25">
      <c r="H12045" s="98"/>
    </row>
    <row r="12046" spans="8:8" x14ac:dyDescent="0.25">
      <c r="H12046" s="98"/>
    </row>
    <row r="12047" spans="8:8" x14ac:dyDescent="0.25">
      <c r="H12047" s="98"/>
    </row>
    <row r="12048" spans="8:8" x14ac:dyDescent="0.25">
      <c r="H12048" s="98"/>
    </row>
    <row r="12049" spans="8:8" x14ac:dyDescent="0.25">
      <c r="H12049" s="98"/>
    </row>
    <row r="12050" spans="8:8" x14ac:dyDescent="0.25">
      <c r="H12050" s="98"/>
    </row>
    <row r="12051" spans="8:8" x14ac:dyDescent="0.25">
      <c r="H12051" s="98"/>
    </row>
    <row r="12052" spans="8:8" x14ac:dyDescent="0.25">
      <c r="H12052" s="98"/>
    </row>
    <row r="12053" spans="8:8" x14ac:dyDescent="0.25">
      <c r="H12053" s="98"/>
    </row>
    <row r="12054" spans="8:8" x14ac:dyDescent="0.25">
      <c r="H12054" s="98"/>
    </row>
    <row r="12055" spans="8:8" x14ac:dyDescent="0.25">
      <c r="H12055" s="98"/>
    </row>
    <row r="12056" spans="8:8" x14ac:dyDescent="0.25">
      <c r="H12056" s="98"/>
    </row>
    <row r="12057" spans="8:8" x14ac:dyDescent="0.25">
      <c r="H12057" s="98"/>
    </row>
    <row r="12058" spans="8:8" x14ac:dyDescent="0.25">
      <c r="H12058" s="98"/>
    </row>
    <row r="12059" spans="8:8" x14ac:dyDescent="0.25">
      <c r="H12059" s="98"/>
    </row>
    <row r="12060" spans="8:8" x14ac:dyDescent="0.25">
      <c r="H12060" s="98"/>
    </row>
    <row r="12061" spans="8:8" x14ac:dyDescent="0.25">
      <c r="H12061" s="98"/>
    </row>
    <row r="12062" spans="8:8" x14ac:dyDescent="0.25">
      <c r="H12062" s="98"/>
    </row>
    <row r="12063" spans="8:8" x14ac:dyDescent="0.25">
      <c r="H12063" s="98"/>
    </row>
    <row r="12064" spans="8:8" x14ac:dyDescent="0.25">
      <c r="H12064" s="98"/>
    </row>
    <row r="12065" spans="8:8" x14ac:dyDescent="0.25">
      <c r="H12065" s="98"/>
    </row>
    <row r="12066" spans="8:8" x14ac:dyDescent="0.25">
      <c r="H12066" s="98"/>
    </row>
    <row r="12067" spans="8:8" x14ac:dyDescent="0.25">
      <c r="H12067" s="98"/>
    </row>
    <row r="12068" spans="8:8" x14ac:dyDescent="0.25">
      <c r="H12068" s="98"/>
    </row>
    <row r="12069" spans="8:8" x14ac:dyDescent="0.25">
      <c r="H12069" s="98"/>
    </row>
    <row r="12070" spans="8:8" x14ac:dyDescent="0.25">
      <c r="H12070" s="98"/>
    </row>
    <row r="12071" spans="8:8" x14ac:dyDescent="0.25">
      <c r="H12071" s="98"/>
    </row>
    <row r="12072" spans="8:8" x14ac:dyDescent="0.25">
      <c r="H12072" s="98"/>
    </row>
    <row r="12073" spans="8:8" x14ac:dyDescent="0.25">
      <c r="H12073" s="98"/>
    </row>
    <row r="12074" spans="8:8" x14ac:dyDescent="0.25">
      <c r="H12074" s="98"/>
    </row>
    <row r="12075" spans="8:8" x14ac:dyDescent="0.25">
      <c r="H12075" s="98"/>
    </row>
    <row r="12076" spans="8:8" x14ac:dyDescent="0.25">
      <c r="H12076" s="98"/>
    </row>
    <row r="12077" spans="8:8" x14ac:dyDescent="0.25">
      <c r="H12077" s="98"/>
    </row>
    <row r="12078" spans="8:8" x14ac:dyDescent="0.25">
      <c r="H12078" s="98"/>
    </row>
    <row r="12079" spans="8:8" x14ac:dyDescent="0.25">
      <c r="H12079" s="98"/>
    </row>
    <row r="12080" spans="8:8" x14ac:dyDescent="0.25">
      <c r="H12080" s="98"/>
    </row>
    <row r="12081" spans="8:8" x14ac:dyDescent="0.25">
      <c r="H12081" s="98"/>
    </row>
    <row r="12082" spans="8:8" x14ac:dyDescent="0.25">
      <c r="H12082" s="98"/>
    </row>
    <row r="12083" spans="8:8" x14ac:dyDescent="0.25">
      <c r="H12083" s="98"/>
    </row>
    <row r="12084" spans="8:8" x14ac:dyDescent="0.25">
      <c r="H12084" s="98"/>
    </row>
    <row r="12085" spans="8:8" x14ac:dyDescent="0.25">
      <c r="H12085" s="98"/>
    </row>
    <row r="12086" spans="8:8" x14ac:dyDescent="0.25">
      <c r="H12086" s="98"/>
    </row>
    <row r="12087" spans="8:8" x14ac:dyDescent="0.25">
      <c r="H12087" s="98"/>
    </row>
    <row r="12088" spans="8:8" x14ac:dyDescent="0.25">
      <c r="H12088" s="98"/>
    </row>
    <row r="12089" spans="8:8" x14ac:dyDescent="0.25">
      <c r="H12089" s="98"/>
    </row>
    <row r="12090" spans="8:8" x14ac:dyDescent="0.25">
      <c r="H12090" s="98"/>
    </row>
    <row r="12091" spans="8:8" x14ac:dyDescent="0.25">
      <c r="H12091" s="98"/>
    </row>
    <row r="12092" spans="8:8" x14ac:dyDescent="0.25">
      <c r="H12092" s="98"/>
    </row>
    <row r="12093" spans="8:8" x14ac:dyDescent="0.25">
      <c r="H12093" s="98"/>
    </row>
    <row r="12094" spans="8:8" x14ac:dyDescent="0.25">
      <c r="H12094" s="98"/>
    </row>
    <row r="12095" spans="8:8" x14ac:dyDescent="0.25">
      <c r="H12095" s="98"/>
    </row>
    <row r="12096" spans="8:8" x14ac:dyDescent="0.25">
      <c r="H12096" s="98"/>
    </row>
    <row r="12097" spans="8:8" x14ac:dyDescent="0.25">
      <c r="H12097" s="98"/>
    </row>
    <row r="12098" spans="8:8" x14ac:dyDescent="0.25">
      <c r="H12098" s="98"/>
    </row>
    <row r="12099" spans="8:8" x14ac:dyDescent="0.25">
      <c r="H12099" s="98"/>
    </row>
    <row r="12100" spans="8:8" x14ac:dyDescent="0.25">
      <c r="H12100" s="98"/>
    </row>
    <row r="12101" spans="8:8" x14ac:dyDescent="0.25">
      <c r="H12101" s="98"/>
    </row>
    <row r="12102" spans="8:8" x14ac:dyDescent="0.25">
      <c r="H12102" s="98"/>
    </row>
    <row r="12103" spans="8:8" x14ac:dyDescent="0.25">
      <c r="H12103" s="98"/>
    </row>
    <row r="12104" spans="8:8" x14ac:dyDescent="0.25">
      <c r="H12104" s="98"/>
    </row>
    <row r="12105" spans="8:8" x14ac:dyDescent="0.25">
      <c r="H12105" s="98"/>
    </row>
    <row r="12106" spans="8:8" x14ac:dyDescent="0.25">
      <c r="H12106" s="98"/>
    </row>
    <row r="12107" spans="8:8" x14ac:dyDescent="0.25">
      <c r="H12107" s="98"/>
    </row>
    <row r="12108" spans="8:8" x14ac:dyDescent="0.25">
      <c r="H12108" s="98"/>
    </row>
    <row r="12109" spans="8:8" x14ac:dyDescent="0.25">
      <c r="H12109" s="98"/>
    </row>
    <row r="12110" spans="8:8" x14ac:dyDescent="0.25">
      <c r="H12110" s="98"/>
    </row>
    <row r="12111" spans="8:8" x14ac:dyDescent="0.25">
      <c r="H12111" s="98"/>
    </row>
    <row r="12112" spans="8:8" x14ac:dyDescent="0.25">
      <c r="H12112" s="98"/>
    </row>
    <row r="12113" spans="8:8" x14ac:dyDescent="0.25">
      <c r="H12113" s="98"/>
    </row>
    <row r="12114" spans="8:8" x14ac:dyDescent="0.25">
      <c r="H12114" s="98"/>
    </row>
    <row r="12115" spans="8:8" x14ac:dyDescent="0.25">
      <c r="H12115" s="98"/>
    </row>
    <row r="12116" spans="8:8" x14ac:dyDescent="0.25">
      <c r="H12116" s="98"/>
    </row>
    <row r="12117" spans="8:8" x14ac:dyDescent="0.25">
      <c r="H12117" s="98"/>
    </row>
    <row r="12118" spans="8:8" x14ac:dyDescent="0.25">
      <c r="H12118" s="98"/>
    </row>
    <row r="12119" spans="8:8" x14ac:dyDescent="0.25">
      <c r="H12119" s="98"/>
    </row>
    <row r="12120" spans="8:8" x14ac:dyDescent="0.25">
      <c r="H12120" s="98"/>
    </row>
    <row r="12121" spans="8:8" x14ac:dyDescent="0.25">
      <c r="H12121" s="98"/>
    </row>
    <row r="12122" spans="8:8" x14ac:dyDescent="0.25">
      <c r="H12122" s="98"/>
    </row>
    <row r="12123" spans="8:8" x14ac:dyDescent="0.25">
      <c r="H12123" s="98"/>
    </row>
    <row r="12124" spans="8:8" x14ac:dyDescent="0.25">
      <c r="H12124" s="98"/>
    </row>
    <row r="12125" spans="8:8" x14ac:dyDescent="0.25">
      <c r="H12125" s="98"/>
    </row>
    <row r="12126" spans="8:8" x14ac:dyDescent="0.25">
      <c r="H12126" s="98"/>
    </row>
    <row r="12127" spans="8:8" x14ac:dyDescent="0.25">
      <c r="H12127" s="98"/>
    </row>
    <row r="12128" spans="8:8" x14ac:dyDescent="0.25">
      <c r="H12128" s="98"/>
    </row>
    <row r="12129" spans="8:8" x14ac:dyDescent="0.25">
      <c r="H12129" s="98"/>
    </row>
    <row r="12130" spans="8:8" x14ac:dyDescent="0.25">
      <c r="H12130" s="98"/>
    </row>
    <row r="12131" spans="8:8" x14ac:dyDescent="0.25">
      <c r="H12131" s="98"/>
    </row>
    <row r="12132" spans="8:8" x14ac:dyDescent="0.25">
      <c r="H12132" s="98"/>
    </row>
    <row r="12133" spans="8:8" x14ac:dyDescent="0.25">
      <c r="H12133" s="98"/>
    </row>
    <row r="12134" spans="8:8" x14ac:dyDescent="0.25">
      <c r="H12134" s="98"/>
    </row>
    <row r="12135" spans="8:8" x14ac:dyDescent="0.25">
      <c r="H12135" s="98"/>
    </row>
    <row r="12136" spans="8:8" x14ac:dyDescent="0.25">
      <c r="H12136" s="98"/>
    </row>
    <row r="12137" spans="8:8" x14ac:dyDescent="0.25">
      <c r="H12137" s="98"/>
    </row>
    <row r="12138" spans="8:8" x14ac:dyDescent="0.25">
      <c r="H12138" s="98"/>
    </row>
    <row r="12139" spans="8:8" x14ac:dyDescent="0.25">
      <c r="H12139" s="98"/>
    </row>
    <row r="12140" spans="8:8" x14ac:dyDescent="0.25">
      <c r="H12140" s="98"/>
    </row>
    <row r="12141" spans="8:8" x14ac:dyDescent="0.25">
      <c r="H12141" s="98"/>
    </row>
    <row r="12142" spans="8:8" x14ac:dyDescent="0.25">
      <c r="H12142" s="98"/>
    </row>
    <row r="12143" spans="8:8" x14ac:dyDescent="0.25">
      <c r="H12143" s="98"/>
    </row>
    <row r="12144" spans="8:8" x14ac:dyDescent="0.25">
      <c r="H12144" s="98"/>
    </row>
    <row r="12145" spans="8:8" x14ac:dyDescent="0.25">
      <c r="H12145" s="98"/>
    </row>
    <row r="12146" spans="8:8" x14ac:dyDescent="0.25">
      <c r="H12146" s="98"/>
    </row>
    <row r="12147" spans="8:8" x14ac:dyDescent="0.25">
      <c r="H12147" s="98"/>
    </row>
    <row r="12148" spans="8:8" x14ac:dyDescent="0.25">
      <c r="H12148" s="98"/>
    </row>
    <row r="12149" spans="8:8" x14ac:dyDescent="0.25">
      <c r="H12149" s="98"/>
    </row>
    <row r="12150" spans="8:8" x14ac:dyDescent="0.25">
      <c r="H12150" s="98"/>
    </row>
    <row r="12151" spans="8:8" x14ac:dyDescent="0.25">
      <c r="H12151" s="98"/>
    </row>
    <row r="12152" spans="8:8" x14ac:dyDescent="0.25">
      <c r="H12152" s="98"/>
    </row>
    <row r="12153" spans="8:8" x14ac:dyDescent="0.25">
      <c r="H12153" s="98"/>
    </row>
    <row r="12154" spans="8:8" x14ac:dyDescent="0.25">
      <c r="H12154" s="98"/>
    </row>
    <row r="12155" spans="8:8" x14ac:dyDescent="0.25">
      <c r="H12155" s="98"/>
    </row>
    <row r="12156" spans="8:8" x14ac:dyDescent="0.25">
      <c r="H12156" s="98"/>
    </row>
    <row r="12157" spans="8:8" x14ac:dyDescent="0.25">
      <c r="H12157" s="98"/>
    </row>
    <row r="12158" spans="8:8" x14ac:dyDescent="0.25">
      <c r="H12158" s="98"/>
    </row>
    <row r="12159" spans="8:8" x14ac:dyDescent="0.25">
      <c r="H12159" s="98"/>
    </row>
    <row r="12160" spans="8:8" x14ac:dyDescent="0.25">
      <c r="H12160" s="98"/>
    </row>
    <row r="12161" spans="8:8" x14ac:dyDescent="0.25">
      <c r="H12161" s="98"/>
    </row>
    <row r="12162" spans="8:8" x14ac:dyDescent="0.25">
      <c r="H12162" s="98"/>
    </row>
    <row r="12163" spans="8:8" x14ac:dyDescent="0.25">
      <c r="H12163" s="98"/>
    </row>
    <row r="12164" spans="8:8" x14ac:dyDescent="0.25">
      <c r="H12164" s="98"/>
    </row>
    <row r="12165" spans="8:8" x14ac:dyDescent="0.25">
      <c r="H12165" s="98"/>
    </row>
    <row r="12166" spans="8:8" x14ac:dyDescent="0.25">
      <c r="H12166" s="98"/>
    </row>
    <row r="12167" spans="8:8" x14ac:dyDescent="0.25">
      <c r="H12167" s="98"/>
    </row>
    <row r="12168" spans="8:8" x14ac:dyDescent="0.25">
      <c r="H12168" s="98"/>
    </row>
    <row r="12169" spans="8:8" x14ac:dyDescent="0.25">
      <c r="H12169" s="98"/>
    </row>
    <row r="12170" spans="8:8" x14ac:dyDescent="0.25">
      <c r="H12170" s="98"/>
    </row>
    <row r="12171" spans="8:8" x14ac:dyDescent="0.25">
      <c r="H12171" s="98"/>
    </row>
    <row r="12172" spans="8:8" x14ac:dyDescent="0.25">
      <c r="H12172" s="98"/>
    </row>
    <row r="12173" spans="8:8" x14ac:dyDescent="0.25">
      <c r="H12173" s="98"/>
    </row>
    <row r="12174" spans="8:8" x14ac:dyDescent="0.25">
      <c r="H12174" s="98"/>
    </row>
    <row r="12175" spans="8:8" x14ac:dyDescent="0.25">
      <c r="H12175" s="98"/>
    </row>
    <row r="12176" spans="8:8" x14ac:dyDescent="0.25">
      <c r="H12176" s="98"/>
    </row>
    <row r="12177" spans="8:8" x14ac:dyDescent="0.25">
      <c r="H12177" s="98"/>
    </row>
    <row r="12178" spans="8:8" x14ac:dyDescent="0.25">
      <c r="H12178" s="98"/>
    </row>
    <row r="12179" spans="8:8" x14ac:dyDescent="0.25">
      <c r="H12179" s="98"/>
    </row>
    <row r="12180" spans="8:8" x14ac:dyDescent="0.25">
      <c r="H12180" s="98"/>
    </row>
    <row r="12181" spans="8:8" x14ac:dyDescent="0.25">
      <c r="H12181" s="98"/>
    </row>
    <row r="12182" spans="8:8" x14ac:dyDescent="0.25">
      <c r="H12182" s="98"/>
    </row>
    <row r="12183" spans="8:8" x14ac:dyDescent="0.25">
      <c r="H12183" s="98"/>
    </row>
    <row r="12184" spans="8:8" x14ac:dyDescent="0.25">
      <c r="H12184" s="98"/>
    </row>
    <row r="12185" spans="8:8" x14ac:dyDescent="0.25">
      <c r="H12185" s="98"/>
    </row>
    <row r="12186" spans="8:8" x14ac:dyDescent="0.25">
      <c r="H12186" s="98"/>
    </row>
    <row r="12187" spans="8:8" x14ac:dyDescent="0.25">
      <c r="H12187" s="98"/>
    </row>
    <row r="12188" spans="8:8" x14ac:dyDescent="0.25">
      <c r="H12188" s="98"/>
    </row>
    <row r="12189" spans="8:8" x14ac:dyDescent="0.25">
      <c r="H12189" s="98"/>
    </row>
    <row r="12190" spans="8:8" x14ac:dyDescent="0.25">
      <c r="H12190" s="98"/>
    </row>
    <row r="12191" spans="8:8" x14ac:dyDescent="0.25">
      <c r="H12191" s="98"/>
    </row>
    <row r="12192" spans="8:8" x14ac:dyDescent="0.25">
      <c r="H12192" s="98"/>
    </row>
    <row r="12193" spans="8:8" x14ac:dyDescent="0.25">
      <c r="H12193" s="98"/>
    </row>
    <row r="12194" spans="8:8" x14ac:dyDescent="0.25">
      <c r="H12194" s="98"/>
    </row>
    <row r="12195" spans="8:8" x14ac:dyDescent="0.25">
      <c r="H12195" s="98"/>
    </row>
    <row r="12196" spans="8:8" x14ac:dyDescent="0.25">
      <c r="H12196" s="98"/>
    </row>
    <row r="12197" spans="8:8" x14ac:dyDescent="0.25">
      <c r="H12197" s="98"/>
    </row>
    <row r="12198" spans="8:8" x14ac:dyDescent="0.25">
      <c r="H12198" s="98"/>
    </row>
    <row r="12199" spans="8:8" x14ac:dyDescent="0.25">
      <c r="H12199" s="98"/>
    </row>
    <row r="12200" spans="8:8" x14ac:dyDescent="0.25">
      <c r="H12200" s="98"/>
    </row>
    <row r="12201" spans="8:8" x14ac:dyDescent="0.25">
      <c r="H12201" s="98"/>
    </row>
    <row r="12202" spans="8:8" x14ac:dyDescent="0.25">
      <c r="H12202" s="98"/>
    </row>
    <row r="12203" spans="8:8" x14ac:dyDescent="0.25">
      <c r="H12203" s="98"/>
    </row>
    <row r="12204" spans="8:8" x14ac:dyDescent="0.25">
      <c r="H12204" s="98"/>
    </row>
    <row r="12205" spans="8:8" x14ac:dyDescent="0.25">
      <c r="H12205" s="98"/>
    </row>
    <row r="12206" spans="8:8" x14ac:dyDescent="0.25">
      <c r="H12206" s="98"/>
    </row>
    <row r="12207" spans="8:8" x14ac:dyDescent="0.25">
      <c r="H12207" s="98"/>
    </row>
    <row r="12208" spans="8:8" x14ac:dyDescent="0.25">
      <c r="H12208" s="98"/>
    </row>
    <row r="12209" spans="8:8" x14ac:dyDescent="0.25">
      <c r="H12209" s="98"/>
    </row>
    <row r="12210" spans="8:8" x14ac:dyDescent="0.25">
      <c r="H12210" s="98"/>
    </row>
    <row r="12211" spans="8:8" x14ac:dyDescent="0.25">
      <c r="H12211" s="98"/>
    </row>
    <row r="12212" spans="8:8" x14ac:dyDescent="0.25">
      <c r="H12212" s="98"/>
    </row>
    <row r="12213" spans="8:8" x14ac:dyDescent="0.25">
      <c r="H12213" s="98"/>
    </row>
    <row r="12214" spans="8:8" x14ac:dyDescent="0.25">
      <c r="H12214" s="98"/>
    </row>
    <row r="12215" spans="8:8" x14ac:dyDescent="0.25">
      <c r="H12215" s="98"/>
    </row>
    <row r="12216" spans="8:8" x14ac:dyDescent="0.25">
      <c r="H12216" s="98"/>
    </row>
    <row r="12217" spans="8:8" x14ac:dyDescent="0.25">
      <c r="H12217" s="98"/>
    </row>
    <row r="12218" spans="8:8" x14ac:dyDescent="0.25">
      <c r="H12218" s="98"/>
    </row>
    <row r="12219" spans="8:8" x14ac:dyDescent="0.25">
      <c r="H12219" s="98"/>
    </row>
    <row r="12220" spans="8:8" x14ac:dyDescent="0.25">
      <c r="H12220" s="98"/>
    </row>
    <row r="12221" spans="8:8" x14ac:dyDescent="0.25">
      <c r="H12221" s="98"/>
    </row>
    <row r="12222" spans="8:8" x14ac:dyDescent="0.25">
      <c r="H12222" s="98"/>
    </row>
    <row r="12223" spans="8:8" x14ac:dyDescent="0.25">
      <c r="H12223" s="98"/>
    </row>
    <row r="12224" spans="8:8" x14ac:dyDescent="0.25">
      <c r="H12224" s="98"/>
    </row>
    <row r="12225" spans="8:8" x14ac:dyDescent="0.25">
      <c r="H12225" s="98"/>
    </row>
    <row r="12226" spans="8:8" x14ac:dyDescent="0.25">
      <c r="H12226" s="98"/>
    </row>
    <row r="12227" spans="8:8" x14ac:dyDescent="0.25">
      <c r="H12227" s="98"/>
    </row>
    <row r="12228" spans="8:8" x14ac:dyDescent="0.25">
      <c r="H12228" s="98"/>
    </row>
    <row r="12229" spans="8:8" x14ac:dyDescent="0.25">
      <c r="H12229" s="98"/>
    </row>
    <row r="12230" spans="8:8" x14ac:dyDescent="0.25">
      <c r="H12230" s="98"/>
    </row>
    <row r="12231" spans="8:8" x14ac:dyDescent="0.25">
      <c r="H12231" s="98"/>
    </row>
    <row r="12232" spans="8:8" x14ac:dyDescent="0.25">
      <c r="H12232" s="98"/>
    </row>
    <row r="12233" spans="8:8" x14ac:dyDescent="0.25">
      <c r="H12233" s="98"/>
    </row>
    <row r="12234" spans="8:8" x14ac:dyDescent="0.25">
      <c r="H12234" s="98"/>
    </row>
    <row r="12235" spans="8:8" x14ac:dyDescent="0.25">
      <c r="H12235" s="98"/>
    </row>
    <row r="12236" spans="8:8" x14ac:dyDescent="0.25">
      <c r="H12236" s="98"/>
    </row>
    <row r="12237" spans="8:8" x14ac:dyDescent="0.25">
      <c r="H12237" s="98"/>
    </row>
    <row r="12238" spans="8:8" x14ac:dyDescent="0.25">
      <c r="H12238" s="98"/>
    </row>
    <row r="12239" spans="8:8" x14ac:dyDescent="0.25">
      <c r="H12239" s="98"/>
    </row>
    <row r="12240" spans="8:8" x14ac:dyDescent="0.25">
      <c r="H12240" s="98"/>
    </row>
    <row r="12241" spans="8:8" x14ac:dyDescent="0.25">
      <c r="H12241" s="98"/>
    </row>
    <row r="12242" spans="8:8" x14ac:dyDescent="0.25">
      <c r="H12242" s="98"/>
    </row>
    <row r="12243" spans="8:8" x14ac:dyDescent="0.25">
      <c r="H12243" s="98"/>
    </row>
    <row r="12244" spans="8:8" x14ac:dyDescent="0.25">
      <c r="H12244" s="98"/>
    </row>
    <row r="12245" spans="8:8" x14ac:dyDescent="0.25">
      <c r="H12245" s="98"/>
    </row>
    <row r="12246" spans="8:8" x14ac:dyDescent="0.25">
      <c r="H12246" s="98"/>
    </row>
    <row r="12247" spans="8:8" x14ac:dyDescent="0.25">
      <c r="H12247" s="98"/>
    </row>
    <row r="12248" spans="8:8" x14ac:dyDescent="0.25">
      <c r="H12248" s="98"/>
    </row>
    <row r="12249" spans="8:8" x14ac:dyDescent="0.25">
      <c r="H12249" s="98"/>
    </row>
    <row r="12250" spans="8:8" x14ac:dyDescent="0.25">
      <c r="H12250" s="98"/>
    </row>
    <row r="12251" spans="8:8" x14ac:dyDescent="0.25">
      <c r="H12251" s="98"/>
    </row>
    <row r="12252" spans="8:8" x14ac:dyDescent="0.25">
      <c r="H12252" s="98"/>
    </row>
    <row r="12253" spans="8:8" x14ac:dyDescent="0.25">
      <c r="H12253" s="98"/>
    </row>
    <row r="12254" spans="8:8" x14ac:dyDescent="0.25">
      <c r="H12254" s="98"/>
    </row>
    <row r="12255" spans="8:8" x14ac:dyDescent="0.25">
      <c r="H12255" s="98"/>
    </row>
    <row r="12256" spans="8:8" x14ac:dyDescent="0.25">
      <c r="H12256" s="98"/>
    </row>
    <row r="12257" spans="8:8" x14ac:dyDescent="0.25">
      <c r="H12257" s="98"/>
    </row>
    <row r="12258" spans="8:8" x14ac:dyDescent="0.25">
      <c r="H12258" s="98"/>
    </row>
    <row r="12259" spans="8:8" x14ac:dyDescent="0.25">
      <c r="H12259" s="98"/>
    </row>
    <row r="12260" spans="8:8" x14ac:dyDescent="0.25">
      <c r="H12260" s="98"/>
    </row>
    <row r="12261" spans="8:8" x14ac:dyDescent="0.25">
      <c r="H12261" s="98"/>
    </row>
    <row r="12262" spans="8:8" x14ac:dyDescent="0.25">
      <c r="H12262" s="98"/>
    </row>
    <row r="12263" spans="8:8" x14ac:dyDescent="0.25">
      <c r="H12263" s="98"/>
    </row>
    <row r="12264" spans="8:8" x14ac:dyDescent="0.25">
      <c r="H12264" s="98"/>
    </row>
    <row r="12265" spans="8:8" x14ac:dyDescent="0.25">
      <c r="H12265" s="98"/>
    </row>
    <row r="12266" spans="8:8" x14ac:dyDescent="0.25">
      <c r="H12266" s="98"/>
    </row>
    <row r="12267" spans="8:8" x14ac:dyDescent="0.25">
      <c r="H12267" s="98"/>
    </row>
    <row r="12268" spans="8:8" x14ac:dyDescent="0.25">
      <c r="H12268" s="98"/>
    </row>
    <row r="12269" spans="8:8" x14ac:dyDescent="0.25">
      <c r="H12269" s="98"/>
    </row>
    <row r="12270" spans="8:8" x14ac:dyDescent="0.25">
      <c r="H12270" s="98"/>
    </row>
    <row r="12271" spans="8:8" x14ac:dyDescent="0.25">
      <c r="H12271" s="98"/>
    </row>
    <row r="12272" spans="8:8" x14ac:dyDescent="0.25">
      <c r="H12272" s="98"/>
    </row>
    <row r="12273" spans="8:8" x14ac:dyDescent="0.25">
      <c r="H12273" s="98"/>
    </row>
    <row r="12274" spans="8:8" x14ac:dyDescent="0.25">
      <c r="H12274" s="98"/>
    </row>
    <row r="12275" spans="8:8" x14ac:dyDescent="0.25">
      <c r="H12275" s="98"/>
    </row>
    <row r="12276" spans="8:8" x14ac:dyDescent="0.25">
      <c r="H12276" s="98"/>
    </row>
    <row r="12277" spans="8:8" x14ac:dyDescent="0.25">
      <c r="H12277" s="98"/>
    </row>
    <row r="12278" spans="8:8" x14ac:dyDescent="0.25">
      <c r="H12278" s="98"/>
    </row>
    <row r="12279" spans="8:8" x14ac:dyDescent="0.25">
      <c r="H12279" s="98"/>
    </row>
    <row r="12280" spans="8:8" x14ac:dyDescent="0.25">
      <c r="H12280" s="98"/>
    </row>
    <row r="12281" spans="8:8" x14ac:dyDescent="0.25">
      <c r="H12281" s="98"/>
    </row>
    <row r="12282" spans="8:8" x14ac:dyDescent="0.25">
      <c r="H12282" s="98"/>
    </row>
    <row r="12283" spans="8:8" x14ac:dyDescent="0.25">
      <c r="H12283" s="98"/>
    </row>
    <row r="12284" spans="8:8" x14ac:dyDescent="0.25">
      <c r="H12284" s="98"/>
    </row>
    <row r="12285" spans="8:8" x14ac:dyDescent="0.25">
      <c r="H12285" s="98"/>
    </row>
    <row r="12286" spans="8:8" x14ac:dyDescent="0.25">
      <c r="H12286" s="98"/>
    </row>
    <row r="12287" spans="8:8" x14ac:dyDescent="0.25">
      <c r="H12287" s="98"/>
    </row>
    <row r="12288" spans="8:8" x14ac:dyDescent="0.25">
      <c r="H12288" s="98"/>
    </row>
    <row r="12289" spans="8:8" x14ac:dyDescent="0.25">
      <c r="H12289" s="98"/>
    </row>
    <row r="12290" spans="8:8" x14ac:dyDescent="0.25">
      <c r="H12290" s="98"/>
    </row>
    <row r="12291" spans="8:8" x14ac:dyDescent="0.25">
      <c r="H12291" s="98"/>
    </row>
    <row r="12292" spans="8:8" x14ac:dyDescent="0.25">
      <c r="H12292" s="98"/>
    </row>
    <row r="12293" spans="8:8" x14ac:dyDescent="0.25">
      <c r="H12293" s="98"/>
    </row>
    <row r="12294" spans="8:8" x14ac:dyDescent="0.25">
      <c r="H12294" s="98"/>
    </row>
    <row r="12295" spans="8:8" x14ac:dyDescent="0.25">
      <c r="H12295" s="98"/>
    </row>
    <row r="12296" spans="8:8" x14ac:dyDescent="0.25">
      <c r="H12296" s="98"/>
    </row>
    <row r="12297" spans="8:8" x14ac:dyDescent="0.25">
      <c r="H12297" s="98"/>
    </row>
    <row r="12298" spans="8:8" x14ac:dyDescent="0.25">
      <c r="H12298" s="98"/>
    </row>
    <row r="12299" spans="8:8" x14ac:dyDescent="0.25">
      <c r="H12299" s="98"/>
    </row>
    <row r="12300" spans="8:8" x14ac:dyDescent="0.25">
      <c r="H12300" s="98"/>
    </row>
    <row r="12301" spans="8:8" x14ac:dyDescent="0.25">
      <c r="H12301" s="98"/>
    </row>
    <row r="12302" spans="8:8" x14ac:dyDescent="0.25">
      <c r="H12302" s="98"/>
    </row>
    <row r="12303" spans="8:8" x14ac:dyDescent="0.25">
      <c r="H12303" s="98"/>
    </row>
    <row r="12304" spans="8:8" x14ac:dyDescent="0.25">
      <c r="H12304" s="98"/>
    </row>
    <row r="12305" spans="8:8" x14ac:dyDescent="0.25">
      <c r="H12305" s="98"/>
    </row>
    <row r="12306" spans="8:8" x14ac:dyDescent="0.25">
      <c r="H12306" s="98"/>
    </row>
    <row r="12307" spans="8:8" x14ac:dyDescent="0.25">
      <c r="H12307" s="98"/>
    </row>
    <row r="12308" spans="8:8" x14ac:dyDescent="0.25">
      <c r="H12308" s="98"/>
    </row>
    <row r="12309" spans="8:8" x14ac:dyDescent="0.25">
      <c r="H12309" s="98"/>
    </row>
    <row r="12310" spans="8:8" x14ac:dyDescent="0.25">
      <c r="H12310" s="98"/>
    </row>
    <row r="12311" spans="8:8" x14ac:dyDescent="0.25">
      <c r="H12311" s="98"/>
    </row>
    <row r="12312" spans="8:8" x14ac:dyDescent="0.25">
      <c r="H12312" s="98"/>
    </row>
    <row r="12313" spans="8:8" x14ac:dyDescent="0.25">
      <c r="H12313" s="98"/>
    </row>
    <row r="12314" spans="8:8" x14ac:dyDescent="0.25">
      <c r="H12314" s="98"/>
    </row>
    <row r="12315" spans="8:8" x14ac:dyDescent="0.25">
      <c r="H12315" s="98"/>
    </row>
    <row r="12316" spans="8:8" x14ac:dyDescent="0.25">
      <c r="H12316" s="98"/>
    </row>
    <row r="12317" spans="8:8" x14ac:dyDescent="0.25">
      <c r="H12317" s="98"/>
    </row>
    <row r="12318" spans="8:8" x14ac:dyDescent="0.25">
      <c r="H12318" s="98"/>
    </row>
    <row r="12319" spans="8:8" x14ac:dyDescent="0.25">
      <c r="H12319" s="98"/>
    </row>
    <row r="12320" spans="8:8" x14ac:dyDescent="0.25">
      <c r="H12320" s="98"/>
    </row>
    <row r="12321" spans="8:8" x14ac:dyDescent="0.25">
      <c r="H12321" s="98"/>
    </row>
    <row r="12322" spans="8:8" x14ac:dyDescent="0.25">
      <c r="H12322" s="98"/>
    </row>
    <row r="12323" spans="8:8" x14ac:dyDescent="0.25">
      <c r="H12323" s="98"/>
    </row>
    <row r="12324" spans="8:8" x14ac:dyDescent="0.25">
      <c r="H12324" s="98"/>
    </row>
    <row r="12325" spans="8:8" x14ac:dyDescent="0.25">
      <c r="H12325" s="98"/>
    </row>
    <row r="12326" spans="8:8" x14ac:dyDescent="0.25">
      <c r="H12326" s="98"/>
    </row>
    <row r="12327" spans="8:8" x14ac:dyDescent="0.25">
      <c r="H12327" s="98"/>
    </row>
    <row r="12328" spans="8:8" x14ac:dyDescent="0.25">
      <c r="H12328" s="98"/>
    </row>
    <row r="12329" spans="8:8" x14ac:dyDescent="0.25">
      <c r="H12329" s="98"/>
    </row>
    <row r="12330" spans="8:8" x14ac:dyDescent="0.25">
      <c r="H12330" s="98"/>
    </row>
    <row r="12331" spans="8:8" x14ac:dyDescent="0.25">
      <c r="H12331" s="98"/>
    </row>
    <row r="12332" spans="8:8" x14ac:dyDescent="0.25">
      <c r="H12332" s="98"/>
    </row>
    <row r="12333" spans="8:8" x14ac:dyDescent="0.25">
      <c r="H12333" s="98"/>
    </row>
    <row r="12334" spans="8:8" x14ac:dyDescent="0.25">
      <c r="H12334" s="98"/>
    </row>
    <row r="12335" spans="8:8" x14ac:dyDescent="0.25">
      <c r="H12335" s="98"/>
    </row>
    <row r="12336" spans="8:8" x14ac:dyDescent="0.25">
      <c r="H12336" s="98"/>
    </row>
    <row r="12337" spans="8:8" x14ac:dyDescent="0.25">
      <c r="H12337" s="98"/>
    </row>
    <row r="12338" spans="8:8" x14ac:dyDescent="0.25">
      <c r="H12338" s="98"/>
    </row>
    <row r="12339" spans="8:8" x14ac:dyDescent="0.25">
      <c r="H12339" s="98"/>
    </row>
    <row r="12340" spans="8:8" x14ac:dyDescent="0.25">
      <c r="H12340" s="98"/>
    </row>
    <row r="12341" spans="8:8" x14ac:dyDescent="0.25">
      <c r="H12341" s="98"/>
    </row>
    <row r="12342" spans="8:8" x14ac:dyDescent="0.25">
      <c r="H12342" s="98"/>
    </row>
    <row r="12343" spans="8:8" x14ac:dyDescent="0.25">
      <c r="H12343" s="98"/>
    </row>
    <row r="12344" spans="8:8" x14ac:dyDescent="0.25">
      <c r="H12344" s="98"/>
    </row>
    <row r="12345" spans="8:8" x14ac:dyDescent="0.25">
      <c r="H12345" s="98"/>
    </row>
    <row r="12346" spans="8:8" x14ac:dyDescent="0.25">
      <c r="H12346" s="98"/>
    </row>
    <row r="12347" spans="8:8" x14ac:dyDescent="0.25">
      <c r="H12347" s="98"/>
    </row>
    <row r="12348" spans="8:8" x14ac:dyDescent="0.25">
      <c r="H12348" s="98"/>
    </row>
    <row r="12349" spans="8:8" x14ac:dyDescent="0.25">
      <c r="H12349" s="98"/>
    </row>
    <row r="12350" spans="8:8" x14ac:dyDescent="0.25">
      <c r="H12350" s="98"/>
    </row>
    <row r="12351" spans="8:8" x14ac:dyDescent="0.25">
      <c r="H12351" s="98"/>
    </row>
    <row r="12352" spans="8:8" x14ac:dyDescent="0.25">
      <c r="H12352" s="98"/>
    </row>
    <row r="12353" spans="8:8" x14ac:dyDescent="0.25">
      <c r="H12353" s="98"/>
    </row>
    <row r="12354" spans="8:8" x14ac:dyDescent="0.25">
      <c r="H12354" s="98"/>
    </row>
    <row r="12355" spans="8:8" x14ac:dyDescent="0.25">
      <c r="H12355" s="98"/>
    </row>
    <row r="12356" spans="8:8" x14ac:dyDescent="0.25">
      <c r="H12356" s="98"/>
    </row>
    <row r="12357" spans="8:8" x14ac:dyDescent="0.25">
      <c r="H12357" s="98"/>
    </row>
    <row r="12358" spans="8:8" x14ac:dyDescent="0.25">
      <c r="H12358" s="98"/>
    </row>
    <row r="12359" spans="8:8" x14ac:dyDescent="0.25">
      <c r="H12359" s="98"/>
    </row>
    <row r="12360" spans="8:8" x14ac:dyDescent="0.25">
      <c r="H12360" s="98"/>
    </row>
    <row r="12361" spans="8:8" x14ac:dyDescent="0.25">
      <c r="H12361" s="98"/>
    </row>
    <row r="12362" spans="8:8" x14ac:dyDescent="0.25">
      <c r="H12362" s="98"/>
    </row>
    <row r="12363" spans="8:8" x14ac:dyDescent="0.25">
      <c r="H12363" s="98"/>
    </row>
    <row r="12364" spans="8:8" x14ac:dyDescent="0.25">
      <c r="H12364" s="98"/>
    </row>
    <row r="12365" spans="8:8" x14ac:dyDescent="0.25">
      <c r="H12365" s="98"/>
    </row>
    <row r="12366" spans="8:8" x14ac:dyDescent="0.25">
      <c r="H12366" s="98"/>
    </row>
    <row r="12367" spans="8:8" x14ac:dyDescent="0.25">
      <c r="H12367" s="98"/>
    </row>
    <row r="12368" spans="8:8" x14ac:dyDescent="0.25">
      <c r="H12368" s="98"/>
    </row>
    <row r="12369" spans="8:8" x14ac:dyDescent="0.25">
      <c r="H12369" s="98"/>
    </row>
    <row r="12370" spans="8:8" x14ac:dyDescent="0.25">
      <c r="H12370" s="98"/>
    </row>
    <row r="12371" spans="8:8" x14ac:dyDescent="0.25">
      <c r="H12371" s="98"/>
    </row>
    <row r="12372" spans="8:8" x14ac:dyDescent="0.25">
      <c r="H12372" s="98"/>
    </row>
    <row r="12373" spans="8:8" x14ac:dyDescent="0.25">
      <c r="H12373" s="98"/>
    </row>
    <row r="12374" spans="8:8" x14ac:dyDescent="0.25">
      <c r="H12374" s="98"/>
    </row>
    <row r="12375" spans="8:8" x14ac:dyDescent="0.25">
      <c r="H12375" s="98"/>
    </row>
    <row r="12376" spans="8:8" x14ac:dyDescent="0.25">
      <c r="H12376" s="98"/>
    </row>
    <row r="12377" spans="8:8" x14ac:dyDescent="0.25">
      <c r="H12377" s="98"/>
    </row>
    <row r="12378" spans="8:8" x14ac:dyDescent="0.25">
      <c r="H12378" s="98"/>
    </row>
    <row r="12379" spans="8:8" x14ac:dyDescent="0.25">
      <c r="H12379" s="98"/>
    </row>
    <row r="12380" spans="8:8" x14ac:dyDescent="0.25">
      <c r="H12380" s="98"/>
    </row>
    <row r="12381" spans="8:8" x14ac:dyDescent="0.25">
      <c r="H12381" s="98"/>
    </row>
    <row r="12382" spans="8:8" x14ac:dyDescent="0.25">
      <c r="H12382" s="98"/>
    </row>
    <row r="12383" spans="8:8" x14ac:dyDescent="0.25">
      <c r="H12383" s="98"/>
    </row>
    <row r="12384" spans="8:8" x14ac:dyDescent="0.25">
      <c r="H12384" s="98"/>
    </row>
    <row r="12385" spans="8:8" x14ac:dyDescent="0.25">
      <c r="H12385" s="98"/>
    </row>
    <row r="12386" spans="8:8" x14ac:dyDescent="0.25">
      <c r="H12386" s="98"/>
    </row>
    <row r="12387" spans="8:8" x14ac:dyDescent="0.25">
      <c r="H12387" s="98"/>
    </row>
    <row r="12388" spans="8:8" x14ac:dyDescent="0.25">
      <c r="H12388" s="98"/>
    </row>
    <row r="12389" spans="8:8" x14ac:dyDescent="0.25">
      <c r="H12389" s="98"/>
    </row>
    <row r="12390" spans="8:8" x14ac:dyDescent="0.25">
      <c r="H12390" s="98"/>
    </row>
    <row r="12391" spans="8:8" x14ac:dyDescent="0.25">
      <c r="H12391" s="98"/>
    </row>
    <row r="12392" spans="8:8" x14ac:dyDescent="0.25">
      <c r="H12392" s="98"/>
    </row>
    <row r="12393" spans="8:8" x14ac:dyDescent="0.25">
      <c r="H12393" s="98"/>
    </row>
    <row r="12394" spans="8:8" x14ac:dyDescent="0.25">
      <c r="H12394" s="98"/>
    </row>
    <row r="12395" spans="8:8" x14ac:dyDescent="0.25">
      <c r="H12395" s="98"/>
    </row>
    <row r="12396" spans="8:8" x14ac:dyDescent="0.25">
      <c r="H12396" s="98"/>
    </row>
    <row r="12397" spans="8:8" x14ac:dyDescent="0.25">
      <c r="H12397" s="98"/>
    </row>
    <row r="12398" spans="8:8" x14ac:dyDescent="0.25">
      <c r="H12398" s="98"/>
    </row>
    <row r="12399" spans="8:8" x14ac:dyDescent="0.25">
      <c r="H12399" s="98"/>
    </row>
    <row r="12400" spans="8:8" x14ac:dyDescent="0.25">
      <c r="H12400" s="98"/>
    </row>
    <row r="12401" spans="8:8" x14ac:dyDescent="0.25">
      <c r="H12401" s="98"/>
    </row>
    <row r="12402" spans="8:8" x14ac:dyDescent="0.25">
      <c r="H12402" s="98"/>
    </row>
    <row r="12403" spans="8:8" x14ac:dyDescent="0.25">
      <c r="H12403" s="98"/>
    </row>
    <row r="12404" spans="8:8" x14ac:dyDescent="0.25">
      <c r="H12404" s="98"/>
    </row>
    <row r="12405" spans="8:8" x14ac:dyDescent="0.25">
      <c r="H12405" s="98"/>
    </row>
    <row r="12406" spans="8:8" x14ac:dyDescent="0.25">
      <c r="H12406" s="98"/>
    </row>
    <row r="12407" spans="8:8" x14ac:dyDescent="0.25">
      <c r="H12407" s="98"/>
    </row>
    <row r="12408" spans="8:8" x14ac:dyDescent="0.25">
      <c r="H12408" s="98"/>
    </row>
    <row r="12409" spans="8:8" x14ac:dyDescent="0.25">
      <c r="H12409" s="98"/>
    </row>
    <row r="12410" spans="8:8" x14ac:dyDescent="0.25">
      <c r="H12410" s="98"/>
    </row>
    <row r="12411" spans="8:8" x14ac:dyDescent="0.25">
      <c r="H12411" s="98"/>
    </row>
    <row r="12412" spans="8:8" x14ac:dyDescent="0.25">
      <c r="H12412" s="98"/>
    </row>
    <row r="12413" spans="8:8" x14ac:dyDescent="0.25">
      <c r="H12413" s="98"/>
    </row>
    <row r="12414" spans="8:8" x14ac:dyDescent="0.25">
      <c r="H12414" s="98"/>
    </row>
    <row r="12415" spans="8:8" x14ac:dyDescent="0.25">
      <c r="H12415" s="98"/>
    </row>
    <row r="12416" spans="8:8" x14ac:dyDescent="0.25">
      <c r="H12416" s="98"/>
    </row>
    <row r="12417" spans="8:8" x14ac:dyDescent="0.25">
      <c r="H12417" s="98"/>
    </row>
    <row r="12418" spans="8:8" x14ac:dyDescent="0.25">
      <c r="H12418" s="98"/>
    </row>
    <row r="12419" spans="8:8" x14ac:dyDescent="0.25">
      <c r="H12419" s="98"/>
    </row>
    <row r="12420" spans="8:8" x14ac:dyDescent="0.25">
      <c r="H12420" s="98"/>
    </row>
    <row r="12421" spans="8:8" x14ac:dyDescent="0.25">
      <c r="H12421" s="98"/>
    </row>
    <row r="12422" spans="8:8" x14ac:dyDescent="0.25">
      <c r="H12422" s="98"/>
    </row>
    <row r="12423" spans="8:8" x14ac:dyDescent="0.25">
      <c r="H12423" s="98"/>
    </row>
    <row r="12424" spans="8:8" x14ac:dyDescent="0.25">
      <c r="H12424" s="98"/>
    </row>
    <row r="12425" spans="8:8" x14ac:dyDescent="0.25">
      <c r="H12425" s="98"/>
    </row>
    <row r="12426" spans="8:8" x14ac:dyDescent="0.25">
      <c r="H12426" s="98"/>
    </row>
    <row r="12427" spans="8:8" x14ac:dyDescent="0.25">
      <c r="H12427" s="98"/>
    </row>
    <row r="12428" spans="8:8" x14ac:dyDescent="0.25">
      <c r="H12428" s="98"/>
    </row>
    <row r="12429" spans="8:8" x14ac:dyDescent="0.25">
      <c r="H12429" s="98"/>
    </row>
    <row r="12430" spans="8:8" x14ac:dyDescent="0.25">
      <c r="H12430" s="98"/>
    </row>
    <row r="12431" spans="8:8" x14ac:dyDescent="0.25">
      <c r="H12431" s="98"/>
    </row>
    <row r="12432" spans="8:8" x14ac:dyDescent="0.25">
      <c r="H12432" s="98"/>
    </row>
    <row r="12433" spans="8:8" x14ac:dyDescent="0.25">
      <c r="H12433" s="98"/>
    </row>
    <row r="12434" spans="8:8" x14ac:dyDescent="0.25">
      <c r="H12434" s="98"/>
    </row>
    <row r="12435" spans="8:8" x14ac:dyDescent="0.25">
      <c r="H12435" s="98"/>
    </row>
    <row r="12436" spans="8:8" x14ac:dyDescent="0.25">
      <c r="H12436" s="98"/>
    </row>
    <row r="12437" spans="8:8" x14ac:dyDescent="0.25">
      <c r="H12437" s="98"/>
    </row>
    <row r="12438" spans="8:8" x14ac:dyDescent="0.25">
      <c r="H12438" s="98"/>
    </row>
    <row r="12439" spans="8:8" x14ac:dyDescent="0.25">
      <c r="H12439" s="98"/>
    </row>
    <row r="12440" spans="8:8" x14ac:dyDescent="0.25">
      <c r="H12440" s="98"/>
    </row>
    <row r="12441" spans="8:8" x14ac:dyDescent="0.25">
      <c r="H12441" s="98"/>
    </row>
    <row r="12442" spans="8:8" x14ac:dyDescent="0.25">
      <c r="H12442" s="98"/>
    </row>
    <row r="12443" spans="8:8" x14ac:dyDescent="0.25">
      <c r="H12443" s="98"/>
    </row>
    <row r="12444" spans="8:8" x14ac:dyDescent="0.25">
      <c r="H12444" s="98"/>
    </row>
    <row r="12445" spans="8:8" x14ac:dyDescent="0.25">
      <c r="H12445" s="98"/>
    </row>
    <row r="12446" spans="8:8" x14ac:dyDescent="0.25">
      <c r="H12446" s="98"/>
    </row>
    <row r="12447" spans="8:8" x14ac:dyDescent="0.25">
      <c r="H12447" s="98"/>
    </row>
    <row r="12448" spans="8:8" x14ac:dyDescent="0.25">
      <c r="H12448" s="98"/>
    </row>
    <row r="12449" spans="8:8" x14ac:dyDescent="0.25">
      <c r="H12449" s="98"/>
    </row>
    <row r="12450" spans="8:8" x14ac:dyDescent="0.25">
      <c r="H12450" s="98"/>
    </row>
    <row r="12451" spans="8:8" x14ac:dyDescent="0.25">
      <c r="H12451" s="98"/>
    </row>
    <row r="12452" spans="8:8" x14ac:dyDescent="0.25">
      <c r="H12452" s="98"/>
    </row>
    <row r="12453" spans="8:8" x14ac:dyDescent="0.25">
      <c r="H12453" s="98"/>
    </row>
    <row r="12454" spans="8:8" x14ac:dyDescent="0.25">
      <c r="H12454" s="98"/>
    </row>
    <row r="12455" spans="8:8" x14ac:dyDescent="0.25">
      <c r="H12455" s="98"/>
    </row>
    <row r="12456" spans="8:8" x14ac:dyDescent="0.25">
      <c r="H12456" s="98"/>
    </row>
    <row r="12457" spans="8:8" x14ac:dyDescent="0.25">
      <c r="H12457" s="98"/>
    </row>
    <row r="12458" spans="8:8" x14ac:dyDescent="0.25">
      <c r="H12458" s="98"/>
    </row>
    <row r="12459" spans="8:8" x14ac:dyDescent="0.25">
      <c r="H12459" s="98"/>
    </row>
    <row r="12460" spans="8:8" x14ac:dyDescent="0.25">
      <c r="H12460" s="98"/>
    </row>
    <row r="12461" spans="8:8" x14ac:dyDescent="0.25">
      <c r="H12461" s="98"/>
    </row>
    <row r="12462" spans="8:8" x14ac:dyDescent="0.25">
      <c r="H12462" s="98"/>
    </row>
    <row r="12463" spans="8:8" x14ac:dyDescent="0.25">
      <c r="H12463" s="98"/>
    </row>
    <row r="12464" spans="8:8" x14ac:dyDescent="0.25">
      <c r="H12464" s="98"/>
    </row>
    <row r="12465" spans="8:8" x14ac:dyDescent="0.25">
      <c r="H12465" s="98"/>
    </row>
    <row r="12466" spans="8:8" x14ac:dyDescent="0.25">
      <c r="H12466" s="98"/>
    </row>
    <row r="12467" spans="8:8" x14ac:dyDescent="0.25">
      <c r="H12467" s="98"/>
    </row>
    <row r="12468" spans="8:8" x14ac:dyDescent="0.25">
      <c r="H12468" s="98"/>
    </row>
    <row r="12469" spans="8:8" x14ac:dyDescent="0.25">
      <c r="H12469" s="98"/>
    </row>
    <row r="12470" spans="8:8" x14ac:dyDescent="0.25">
      <c r="H12470" s="98"/>
    </row>
    <row r="12471" spans="8:8" x14ac:dyDescent="0.25">
      <c r="H12471" s="98"/>
    </row>
    <row r="12472" spans="8:8" x14ac:dyDescent="0.25">
      <c r="H12472" s="98"/>
    </row>
    <row r="12473" spans="8:8" x14ac:dyDescent="0.25">
      <c r="H12473" s="98"/>
    </row>
    <row r="12474" spans="8:8" x14ac:dyDescent="0.25">
      <c r="H12474" s="98"/>
    </row>
    <row r="12475" spans="8:8" x14ac:dyDescent="0.25">
      <c r="H12475" s="98"/>
    </row>
    <row r="12476" spans="8:8" x14ac:dyDescent="0.25">
      <c r="H12476" s="98"/>
    </row>
    <row r="12477" spans="8:8" x14ac:dyDescent="0.25">
      <c r="H12477" s="98"/>
    </row>
    <row r="12478" spans="8:8" x14ac:dyDescent="0.25">
      <c r="H12478" s="98"/>
    </row>
    <row r="12479" spans="8:8" x14ac:dyDescent="0.25">
      <c r="H12479" s="98"/>
    </row>
    <row r="12480" spans="8:8" x14ac:dyDescent="0.25">
      <c r="H12480" s="98"/>
    </row>
    <row r="12481" spans="8:8" x14ac:dyDescent="0.25">
      <c r="H12481" s="98"/>
    </row>
    <row r="12482" spans="8:8" x14ac:dyDescent="0.25">
      <c r="H12482" s="98"/>
    </row>
    <row r="12483" spans="8:8" x14ac:dyDescent="0.25">
      <c r="H12483" s="98"/>
    </row>
    <row r="12484" spans="8:8" x14ac:dyDescent="0.25">
      <c r="H12484" s="98"/>
    </row>
    <row r="12485" spans="8:8" x14ac:dyDescent="0.25">
      <c r="H12485" s="98"/>
    </row>
    <row r="12486" spans="8:8" x14ac:dyDescent="0.25">
      <c r="H12486" s="98"/>
    </row>
    <row r="12487" spans="8:8" x14ac:dyDescent="0.25">
      <c r="H12487" s="98"/>
    </row>
    <row r="12488" spans="8:8" x14ac:dyDescent="0.25">
      <c r="H12488" s="98"/>
    </row>
    <row r="12489" spans="8:8" x14ac:dyDescent="0.25">
      <c r="H12489" s="98"/>
    </row>
    <row r="12490" spans="8:8" x14ac:dyDescent="0.25">
      <c r="H12490" s="98"/>
    </row>
    <row r="12491" spans="8:8" x14ac:dyDescent="0.25">
      <c r="H12491" s="98"/>
    </row>
    <row r="12492" spans="8:8" x14ac:dyDescent="0.25">
      <c r="H12492" s="98"/>
    </row>
    <row r="12493" spans="8:8" x14ac:dyDescent="0.25">
      <c r="H12493" s="98"/>
    </row>
    <row r="12494" spans="8:8" x14ac:dyDescent="0.25">
      <c r="H12494" s="98"/>
    </row>
    <row r="12495" spans="8:8" x14ac:dyDescent="0.25">
      <c r="H12495" s="98"/>
    </row>
    <row r="12496" spans="8:8" x14ac:dyDescent="0.25">
      <c r="H12496" s="98"/>
    </row>
    <row r="12497" spans="8:8" x14ac:dyDescent="0.25">
      <c r="H12497" s="98"/>
    </row>
    <row r="12498" spans="8:8" x14ac:dyDescent="0.25">
      <c r="H12498" s="98"/>
    </row>
    <row r="12499" spans="8:8" x14ac:dyDescent="0.25">
      <c r="H12499" s="98"/>
    </row>
    <row r="12500" spans="8:8" x14ac:dyDescent="0.25">
      <c r="H12500" s="98"/>
    </row>
    <row r="12501" spans="8:8" x14ac:dyDescent="0.25">
      <c r="H12501" s="98"/>
    </row>
    <row r="12502" spans="8:8" x14ac:dyDescent="0.25">
      <c r="H12502" s="98"/>
    </row>
    <row r="12503" spans="8:8" x14ac:dyDescent="0.25">
      <c r="H12503" s="98"/>
    </row>
    <row r="12504" spans="8:8" x14ac:dyDescent="0.25">
      <c r="H12504" s="98"/>
    </row>
    <row r="12505" spans="8:8" x14ac:dyDescent="0.25">
      <c r="H12505" s="98"/>
    </row>
    <row r="12506" spans="8:8" x14ac:dyDescent="0.25">
      <c r="H12506" s="98"/>
    </row>
    <row r="12507" spans="8:8" x14ac:dyDescent="0.25">
      <c r="H12507" s="98"/>
    </row>
    <row r="12508" spans="8:8" x14ac:dyDescent="0.25">
      <c r="H12508" s="98"/>
    </row>
    <row r="12509" spans="8:8" x14ac:dyDescent="0.25">
      <c r="H12509" s="98"/>
    </row>
    <row r="12510" spans="8:8" x14ac:dyDescent="0.25">
      <c r="H12510" s="98"/>
    </row>
    <row r="12511" spans="8:8" x14ac:dyDescent="0.25">
      <c r="H12511" s="98"/>
    </row>
    <row r="12512" spans="8:8" x14ac:dyDescent="0.25">
      <c r="H12512" s="98"/>
    </row>
    <row r="12513" spans="8:8" x14ac:dyDescent="0.25">
      <c r="H12513" s="98"/>
    </row>
    <row r="12514" spans="8:8" x14ac:dyDescent="0.25">
      <c r="H12514" s="98"/>
    </row>
    <row r="12515" spans="8:8" x14ac:dyDescent="0.25">
      <c r="H12515" s="98"/>
    </row>
    <row r="12516" spans="8:8" x14ac:dyDescent="0.25">
      <c r="H12516" s="98"/>
    </row>
    <row r="12517" spans="8:8" x14ac:dyDescent="0.25">
      <c r="H12517" s="98"/>
    </row>
    <row r="12518" spans="8:8" x14ac:dyDescent="0.25">
      <c r="H12518" s="98"/>
    </row>
    <row r="12519" spans="8:8" x14ac:dyDescent="0.25">
      <c r="H12519" s="98"/>
    </row>
    <row r="12520" spans="8:8" x14ac:dyDescent="0.25">
      <c r="H12520" s="98"/>
    </row>
    <row r="12521" spans="8:8" x14ac:dyDescent="0.25">
      <c r="H12521" s="98"/>
    </row>
    <row r="12522" spans="8:8" x14ac:dyDescent="0.25">
      <c r="H12522" s="98"/>
    </row>
    <row r="12523" spans="8:8" x14ac:dyDescent="0.25">
      <c r="H12523" s="98"/>
    </row>
    <row r="12524" spans="8:8" x14ac:dyDescent="0.25">
      <c r="H12524" s="98"/>
    </row>
    <row r="12525" spans="8:8" x14ac:dyDescent="0.25">
      <c r="H12525" s="98"/>
    </row>
    <row r="12526" spans="8:8" x14ac:dyDescent="0.25">
      <c r="H12526" s="98"/>
    </row>
    <row r="12527" spans="8:8" x14ac:dyDescent="0.25">
      <c r="H12527" s="98"/>
    </row>
    <row r="12528" spans="8:8" x14ac:dyDescent="0.25">
      <c r="H12528" s="98"/>
    </row>
    <row r="12529" spans="8:8" x14ac:dyDescent="0.25">
      <c r="H12529" s="98"/>
    </row>
    <row r="12530" spans="8:8" x14ac:dyDescent="0.25">
      <c r="H12530" s="98"/>
    </row>
    <row r="12531" spans="8:8" x14ac:dyDescent="0.25">
      <c r="H12531" s="98"/>
    </row>
    <row r="12532" spans="8:8" x14ac:dyDescent="0.25">
      <c r="H12532" s="98"/>
    </row>
    <row r="12533" spans="8:8" x14ac:dyDescent="0.25">
      <c r="H12533" s="98"/>
    </row>
    <row r="12534" spans="8:8" x14ac:dyDescent="0.25">
      <c r="H12534" s="98"/>
    </row>
    <row r="12535" spans="8:8" x14ac:dyDescent="0.25">
      <c r="H12535" s="98"/>
    </row>
    <row r="12536" spans="8:8" x14ac:dyDescent="0.25">
      <c r="H12536" s="98"/>
    </row>
    <row r="12537" spans="8:8" x14ac:dyDescent="0.25">
      <c r="H12537" s="98"/>
    </row>
    <row r="12538" spans="8:8" x14ac:dyDescent="0.25">
      <c r="H12538" s="98"/>
    </row>
    <row r="12539" spans="8:8" x14ac:dyDescent="0.25">
      <c r="H12539" s="98"/>
    </row>
    <row r="12540" spans="8:8" x14ac:dyDescent="0.25">
      <c r="H12540" s="98"/>
    </row>
    <row r="12541" spans="8:8" x14ac:dyDescent="0.25">
      <c r="H12541" s="98"/>
    </row>
    <row r="12542" spans="8:8" x14ac:dyDescent="0.25">
      <c r="H12542" s="98"/>
    </row>
    <row r="12543" spans="8:8" x14ac:dyDescent="0.25">
      <c r="H12543" s="98"/>
    </row>
    <row r="12544" spans="8:8" x14ac:dyDescent="0.25">
      <c r="H12544" s="98"/>
    </row>
    <row r="12545" spans="8:8" x14ac:dyDescent="0.25">
      <c r="H12545" s="98"/>
    </row>
    <row r="12546" spans="8:8" x14ac:dyDescent="0.25">
      <c r="H12546" s="98"/>
    </row>
    <row r="12547" spans="8:8" x14ac:dyDescent="0.25">
      <c r="H12547" s="98"/>
    </row>
    <row r="12548" spans="8:8" x14ac:dyDescent="0.25">
      <c r="H12548" s="98"/>
    </row>
    <row r="12549" spans="8:8" x14ac:dyDescent="0.25">
      <c r="H12549" s="98"/>
    </row>
    <row r="12550" spans="8:8" x14ac:dyDescent="0.25">
      <c r="H12550" s="98"/>
    </row>
    <row r="12551" spans="8:8" x14ac:dyDescent="0.25">
      <c r="H12551" s="98"/>
    </row>
    <row r="12552" spans="8:8" x14ac:dyDescent="0.25">
      <c r="H12552" s="98"/>
    </row>
    <row r="12553" spans="8:8" x14ac:dyDescent="0.25">
      <c r="H12553" s="98"/>
    </row>
    <row r="12554" spans="8:8" x14ac:dyDescent="0.25">
      <c r="H12554" s="98"/>
    </row>
    <row r="12555" spans="8:8" x14ac:dyDescent="0.25">
      <c r="H12555" s="98"/>
    </row>
    <row r="12556" spans="8:8" x14ac:dyDescent="0.25">
      <c r="H12556" s="98"/>
    </row>
    <row r="12557" spans="8:8" x14ac:dyDescent="0.25">
      <c r="H12557" s="98"/>
    </row>
    <row r="12558" spans="8:8" x14ac:dyDescent="0.25">
      <c r="H12558" s="98"/>
    </row>
    <row r="12559" spans="8:8" x14ac:dyDescent="0.25">
      <c r="H12559" s="98"/>
    </row>
    <row r="12560" spans="8:8" x14ac:dyDescent="0.25">
      <c r="H12560" s="98"/>
    </row>
    <row r="12561" spans="8:8" x14ac:dyDescent="0.25">
      <c r="H12561" s="98"/>
    </row>
    <row r="12562" spans="8:8" x14ac:dyDescent="0.25">
      <c r="H12562" s="98"/>
    </row>
    <row r="12563" spans="8:8" x14ac:dyDescent="0.25">
      <c r="H12563" s="98"/>
    </row>
    <row r="12564" spans="8:8" x14ac:dyDescent="0.25">
      <c r="H12564" s="98"/>
    </row>
    <row r="12565" spans="8:8" x14ac:dyDescent="0.25">
      <c r="H12565" s="98"/>
    </row>
    <row r="12566" spans="8:8" x14ac:dyDescent="0.25">
      <c r="H12566" s="98"/>
    </row>
    <row r="12567" spans="8:8" x14ac:dyDescent="0.25">
      <c r="H12567" s="98"/>
    </row>
    <row r="12568" spans="8:8" x14ac:dyDescent="0.25">
      <c r="H12568" s="98"/>
    </row>
    <row r="12569" spans="8:8" x14ac:dyDescent="0.25">
      <c r="H12569" s="98"/>
    </row>
    <row r="12570" spans="8:8" x14ac:dyDescent="0.25">
      <c r="H12570" s="98"/>
    </row>
    <row r="12571" spans="8:8" x14ac:dyDescent="0.25">
      <c r="H12571" s="98"/>
    </row>
    <row r="12572" spans="8:8" x14ac:dyDescent="0.25">
      <c r="H12572" s="98"/>
    </row>
    <row r="12573" spans="8:8" x14ac:dyDescent="0.25">
      <c r="H12573" s="98"/>
    </row>
    <row r="12574" spans="8:8" x14ac:dyDescent="0.25">
      <c r="H12574" s="98"/>
    </row>
    <row r="12575" spans="8:8" x14ac:dyDescent="0.25">
      <c r="H12575" s="98"/>
    </row>
    <row r="12576" spans="8:8" x14ac:dyDescent="0.25">
      <c r="H12576" s="98"/>
    </row>
    <row r="12577" spans="8:8" x14ac:dyDescent="0.25">
      <c r="H12577" s="98"/>
    </row>
    <row r="12578" spans="8:8" x14ac:dyDescent="0.25">
      <c r="H12578" s="98"/>
    </row>
    <row r="12579" spans="8:8" x14ac:dyDescent="0.25">
      <c r="H12579" s="98"/>
    </row>
    <row r="12580" spans="8:8" x14ac:dyDescent="0.25">
      <c r="H12580" s="98"/>
    </row>
    <row r="12581" spans="8:8" x14ac:dyDescent="0.25">
      <c r="H12581" s="98"/>
    </row>
    <row r="12582" spans="8:8" x14ac:dyDescent="0.25">
      <c r="H12582" s="98"/>
    </row>
    <row r="12583" spans="8:8" x14ac:dyDescent="0.25">
      <c r="H12583" s="98"/>
    </row>
    <row r="12584" spans="8:8" x14ac:dyDescent="0.25">
      <c r="H12584" s="98"/>
    </row>
    <row r="12585" spans="8:8" x14ac:dyDescent="0.25">
      <c r="H12585" s="98"/>
    </row>
    <row r="12586" spans="8:8" x14ac:dyDescent="0.25">
      <c r="H12586" s="98"/>
    </row>
    <row r="12587" spans="8:8" x14ac:dyDescent="0.25">
      <c r="H12587" s="98"/>
    </row>
    <row r="12588" spans="8:8" x14ac:dyDescent="0.25">
      <c r="H12588" s="98"/>
    </row>
    <row r="12589" spans="8:8" x14ac:dyDescent="0.25">
      <c r="H12589" s="98"/>
    </row>
    <row r="12590" spans="8:8" x14ac:dyDescent="0.25">
      <c r="H12590" s="98"/>
    </row>
    <row r="12591" spans="8:8" x14ac:dyDescent="0.25">
      <c r="H12591" s="98"/>
    </row>
    <row r="12592" spans="8:8" x14ac:dyDescent="0.25">
      <c r="H12592" s="98"/>
    </row>
    <row r="12593" spans="8:8" x14ac:dyDescent="0.25">
      <c r="H12593" s="98"/>
    </row>
    <row r="12594" spans="8:8" x14ac:dyDescent="0.25">
      <c r="H12594" s="98"/>
    </row>
    <row r="12595" spans="8:8" x14ac:dyDescent="0.25">
      <c r="H12595" s="98"/>
    </row>
    <row r="12596" spans="8:8" x14ac:dyDescent="0.25">
      <c r="H12596" s="98"/>
    </row>
    <row r="12597" spans="8:8" x14ac:dyDescent="0.25">
      <c r="H12597" s="98"/>
    </row>
    <row r="12598" spans="8:8" x14ac:dyDescent="0.25">
      <c r="H12598" s="98"/>
    </row>
    <row r="12599" spans="8:8" x14ac:dyDescent="0.25">
      <c r="H12599" s="98"/>
    </row>
    <row r="12600" spans="8:8" x14ac:dyDescent="0.25">
      <c r="H12600" s="98"/>
    </row>
    <row r="12601" spans="8:8" x14ac:dyDescent="0.25">
      <c r="H12601" s="98"/>
    </row>
    <row r="12602" spans="8:8" x14ac:dyDescent="0.25">
      <c r="H12602" s="98"/>
    </row>
    <row r="12603" spans="8:8" x14ac:dyDescent="0.25">
      <c r="H12603" s="98"/>
    </row>
    <row r="12604" spans="8:8" x14ac:dyDescent="0.25">
      <c r="H12604" s="98"/>
    </row>
    <row r="12605" spans="8:8" x14ac:dyDescent="0.25">
      <c r="H12605" s="98"/>
    </row>
    <row r="12606" spans="8:8" x14ac:dyDescent="0.25">
      <c r="H12606" s="98"/>
    </row>
    <row r="12607" spans="8:8" x14ac:dyDescent="0.25">
      <c r="H12607" s="98"/>
    </row>
    <row r="12608" spans="8:8" x14ac:dyDescent="0.25">
      <c r="H12608" s="98"/>
    </row>
    <row r="12609" spans="8:8" x14ac:dyDescent="0.25">
      <c r="H12609" s="98"/>
    </row>
    <row r="12610" spans="8:8" x14ac:dyDescent="0.25">
      <c r="H12610" s="98"/>
    </row>
    <row r="12611" spans="8:8" x14ac:dyDescent="0.25">
      <c r="H12611" s="98"/>
    </row>
    <row r="12612" spans="8:8" x14ac:dyDescent="0.25">
      <c r="H12612" s="98"/>
    </row>
    <row r="12613" spans="8:8" x14ac:dyDescent="0.25">
      <c r="H12613" s="98"/>
    </row>
    <row r="12614" spans="8:8" x14ac:dyDescent="0.25">
      <c r="H12614" s="98"/>
    </row>
    <row r="12615" spans="8:8" x14ac:dyDescent="0.25">
      <c r="H12615" s="98"/>
    </row>
    <row r="12616" spans="8:8" x14ac:dyDescent="0.25">
      <c r="H12616" s="98"/>
    </row>
    <row r="12617" spans="8:8" x14ac:dyDescent="0.25">
      <c r="H12617" s="98"/>
    </row>
    <row r="12618" spans="8:8" x14ac:dyDescent="0.25">
      <c r="H12618" s="98"/>
    </row>
    <row r="12619" spans="8:8" x14ac:dyDescent="0.25">
      <c r="H12619" s="98"/>
    </row>
    <row r="12620" spans="8:8" x14ac:dyDescent="0.25">
      <c r="H12620" s="98"/>
    </row>
    <row r="12621" spans="8:8" x14ac:dyDescent="0.25">
      <c r="H12621" s="98"/>
    </row>
    <row r="12622" spans="8:8" x14ac:dyDescent="0.25">
      <c r="H12622" s="98"/>
    </row>
    <row r="12623" spans="8:8" x14ac:dyDescent="0.25">
      <c r="H12623" s="98"/>
    </row>
    <row r="12624" spans="8:8" x14ac:dyDescent="0.25">
      <c r="H12624" s="98"/>
    </row>
    <row r="12625" spans="8:8" x14ac:dyDescent="0.25">
      <c r="H12625" s="98"/>
    </row>
    <row r="12626" spans="8:8" x14ac:dyDescent="0.25">
      <c r="H12626" s="98"/>
    </row>
    <row r="12627" spans="8:8" x14ac:dyDescent="0.25">
      <c r="H12627" s="98"/>
    </row>
    <row r="12628" spans="8:8" x14ac:dyDescent="0.25">
      <c r="H12628" s="98"/>
    </row>
    <row r="12629" spans="8:8" x14ac:dyDescent="0.25">
      <c r="H12629" s="98"/>
    </row>
    <row r="12630" spans="8:8" x14ac:dyDescent="0.25">
      <c r="H12630" s="98"/>
    </row>
    <row r="12631" spans="8:8" x14ac:dyDescent="0.25">
      <c r="H12631" s="98"/>
    </row>
    <row r="12632" spans="8:8" x14ac:dyDescent="0.25">
      <c r="H12632" s="98"/>
    </row>
    <row r="12633" spans="8:8" x14ac:dyDescent="0.25">
      <c r="H12633" s="98"/>
    </row>
    <row r="12634" spans="8:8" x14ac:dyDescent="0.25">
      <c r="H12634" s="98"/>
    </row>
    <row r="12635" spans="8:8" x14ac:dyDescent="0.25">
      <c r="H12635" s="98"/>
    </row>
    <row r="12636" spans="8:8" x14ac:dyDescent="0.25">
      <c r="H12636" s="98"/>
    </row>
    <row r="12637" spans="8:8" x14ac:dyDescent="0.25">
      <c r="H12637" s="98"/>
    </row>
    <row r="12638" spans="8:8" x14ac:dyDescent="0.25">
      <c r="H12638" s="98"/>
    </row>
    <row r="12639" spans="8:8" x14ac:dyDescent="0.25">
      <c r="H12639" s="98"/>
    </row>
    <row r="12640" spans="8:8" x14ac:dyDescent="0.25">
      <c r="H12640" s="98"/>
    </row>
    <row r="12641" spans="8:8" x14ac:dyDescent="0.25">
      <c r="H12641" s="98"/>
    </row>
    <row r="12642" spans="8:8" x14ac:dyDescent="0.25">
      <c r="H12642" s="98"/>
    </row>
    <row r="12643" spans="8:8" x14ac:dyDescent="0.25">
      <c r="H12643" s="98"/>
    </row>
    <row r="12644" spans="8:8" x14ac:dyDescent="0.25">
      <c r="H12644" s="98"/>
    </row>
    <row r="12645" spans="8:8" x14ac:dyDescent="0.25">
      <c r="H12645" s="98"/>
    </row>
    <row r="12646" spans="8:8" x14ac:dyDescent="0.25">
      <c r="H12646" s="98"/>
    </row>
    <row r="12647" spans="8:8" x14ac:dyDescent="0.25">
      <c r="H12647" s="98"/>
    </row>
    <row r="12648" spans="8:8" x14ac:dyDescent="0.25">
      <c r="H12648" s="98"/>
    </row>
    <row r="12649" spans="8:8" x14ac:dyDescent="0.25">
      <c r="H12649" s="98"/>
    </row>
    <row r="12650" spans="8:8" x14ac:dyDescent="0.25">
      <c r="H12650" s="98"/>
    </row>
    <row r="12651" spans="8:8" x14ac:dyDescent="0.25">
      <c r="H12651" s="98"/>
    </row>
    <row r="12652" spans="8:8" x14ac:dyDescent="0.25">
      <c r="H12652" s="98"/>
    </row>
    <row r="12653" spans="8:8" x14ac:dyDescent="0.25">
      <c r="H12653" s="98"/>
    </row>
    <row r="12654" spans="8:8" x14ac:dyDescent="0.25">
      <c r="H12654" s="98"/>
    </row>
    <row r="12655" spans="8:8" x14ac:dyDescent="0.25">
      <c r="H12655" s="98"/>
    </row>
    <row r="12656" spans="8:8" x14ac:dyDescent="0.25">
      <c r="H12656" s="98"/>
    </row>
    <row r="12657" spans="8:8" x14ac:dyDescent="0.25">
      <c r="H12657" s="98"/>
    </row>
    <row r="12658" spans="8:8" x14ac:dyDescent="0.25">
      <c r="H12658" s="98"/>
    </row>
    <row r="12659" spans="8:8" x14ac:dyDescent="0.25">
      <c r="H12659" s="98"/>
    </row>
    <row r="12660" spans="8:8" x14ac:dyDescent="0.25">
      <c r="H12660" s="98"/>
    </row>
    <row r="12661" spans="8:8" x14ac:dyDescent="0.25">
      <c r="H12661" s="98"/>
    </row>
    <row r="12662" spans="8:8" x14ac:dyDescent="0.25">
      <c r="H12662" s="98"/>
    </row>
    <row r="12663" spans="8:8" x14ac:dyDescent="0.25">
      <c r="H12663" s="98"/>
    </row>
    <row r="12664" spans="8:8" x14ac:dyDescent="0.25">
      <c r="H12664" s="98"/>
    </row>
    <row r="12665" spans="8:8" x14ac:dyDescent="0.25">
      <c r="H12665" s="98"/>
    </row>
    <row r="12666" spans="8:8" x14ac:dyDescent="0.25">
      <c r="H12666" s="98"/>
    </row>
    <row r="12667" spans="8:8" x14ac:dyDescent="0.25">
      <c r="H12667" s="98"/>
    </row>
    <row r="12668" spans="8:8" x14ac:dyDescent="0.25">
      <c r="H12668" s="98"/>
    </row>
    <row r="12669" spans="8:8" x14ac:dyDescent="0.25">
      <c r="H12669" s="98"/>
    </row>
    <row r="12670" spans="8:8" x14ac:dyDescent="0.25">
      <c r="H12670" s="98"/>
    </row>
    <row r="12671" spans="8:8" x14ac:dyDescent="0.25">
      <c r="H12671" s="98"/>
    </row>
    <row r="12672" spans="8:8" x14ac:dyDescent="0.25">
      <c r="H12672" s="98"/>
    </row>
    <row r="12673" spans="8:8" x14ac:dyDescent="0.25">
      <c r="H12673" s="98"/>
    </row>
    <row r="12674" spans="8:8" x14ac:dyDescent="0.25">
      <c r="H12674" s="98"/>
    </row>
    <row r="12675" spans="8:8" x14ac:dyDescent="0.25">
      <c r="H12675" s="98"/>
    </row>
    <row r="12676" spans="8:8" x14ac:dyDescent="0.25">
      <c r="H12676" s="98"/>
    </row>
    <row r="12677" spans="8:8" x14ac:dyDescent="0.25">
      <c r="H12677" s="98"/>
    </row>
    <row r="12678" spans="8:8" x14ac:dyDescent="0.25">
      <c r="H12678" s="98"/>
    </row>
    <row r="12679" spans="8:8" x14ac:dyDescent="0.25">
      <c r="H12679" s="98"/>
    </row>
    <row r="12680" spans="8:8" x14ac:dyDescent="0.25">
      <c r="H12680" s="98"/>
    </row>
    <row r="12681" spans="8:8" x14ac:dyDescent="0.25">
      <c r="H12681" s="98"/>
    </row>
    <row r="12682" spans="8:8" x14ac:dyDescent="0.25">
      <c r="H12682" s="98"/>
    </row>
    <row r="12683" spans="8:8" x14ac:dyDescent="0.25">
      <c r="H12683" s="98"/>
    </row>
    <row r="12684" spans="8:8" x14ac:dyDescent="0.25">
      <c r="H12684" s="98"/>
    </row>
    <row r="12685" spans="8:8" x14ac:dyDescent="0.25">
      <c r="H12685" s="98"/>
    </row>
    <row r="12686" spans="8:8" x14ac:dyDescent="0.25">
      <c r="H12686" s="98"/>
    </row>
    <row r="12687" spans="8:8" x14ac:dyDescent="0.25">
      <c r="H12687" s="98"/>
    </row>
    <row r="12688" spans="8:8" x14ac:dyDescent="0.25">
      <c r="H12688" s="98"/>
    </row>
    <row r="12689" spans="8:8" x14ac:dyDescent="0.25">
      <c r="H12689" s="98"/>
    </row>
    <row r="12690" spans="8:8" x14ac:dyDescent="0.25">
      <c r="H12690" s="98"/>
    </row>
    <row r="12691" spans="8:8" x14ac:dyDescent="0.25">
      <c r="H12691" s="98"/>
    </row>
    <row r="12692" spans="8:8" x14ac:dyDescent="0.25">
      <c r="H12692" s="98"/>
    </row>
    <row r="12693" spans="8:8" x14ac:dyDescent="0.25">
      <c r="H12693" s="98"/>
    </row>
    <row r="12694" spans="8:8" x14ac:dyDescent="0.25">
      <c r="H12694" s="98"/>
    </row>
    <row r="12695" spans="8:8" x14ac:dyDescent="0.25">
      <c r="H12695" s="98"/>
    </row>
    <row r="12696" spans="8:8" x14ac:dyDescent="0.25">
      <c r="H12696" s="98"/>
    </row>
    <row r="12697" spans="8:8" x14ac:dyDescent="0.25">
      <c r="H12697" s="98"/>
    </row>
    <row r="12698" spans="8:8" x14ac:dyDescent="0.25">
      <c r="H12698" s="98"/>
    </row>
    <row r="12699" spans="8:8" x14ac:dyDescent="0.25">
      <c r="H12699" s="98"/>
    </row>
    <row r="12700" spans="8:8" x14ac:dyDescent="0.25">
      <c r="H12700" s="98"/>
    </row>
    <row r="12701" spans="8:8" x14ac:dyDescent="0.25">
      <c r="H12701" s="98"/>
    </row>
    <row r="12702" spans="8:8" x14ac:dyDescent="0.25">
      <c r="H12702" s="98"/>
    </row>
    <row r="12703" spans="8:8" x14ac:dyDescent="0.25">
      <c r="H12703" s="98"/>
    </row>
    <row r="12704" spans="8:8" x14ac:dyDescent="0.25">
      <c r="H12704" s="98"/>
    </row>
    <row r="12705" spans="8:8" x14ac:dyDescent="0.25">
      <c r="H12705" s="98"/>
    </row>
    <row r="12706" spans="8:8" x14ac:dyDescent="0.25">
      <c r="H12706" s="98"/>
    </row>
    <row r="12707" spans="8:8" x14ac:dyDescent="0.25">
      <c r="H12707" s="98"/>
    </row>
    <row r="12708" spans="8:8" x14ac:dyDescent="0.25">
      <c r="H12708" s="98"/>
    </row>
    <row r="12709" spans="8:8" x14ac:dyDescent="0.25">
      <c r="H12709" s="98"/>
    </row>
    <row r="12710" spans="8:8" x14ac:dyDescent="0.25">
      <c r="H12710" s="98"/>
    </row>
    <row r="12711" spans="8:8" x14ac:dyDescent="0.25">
      <c r="H12711" s="98"/>
    </row>
    <row r="12712" spans="8:8" x14ac:dyDescent="0.25">
      <c r="H12712" s="98"/>
    </row>
    <row r="12713" spans="8:8" x14ac:dyDescent="0.25">
      <c r="H12713" s="98"/>
    </row>
    <row r="12714" spans="8:8" x14ac:dyDescent="0.25">
      <c r="H12714" s="98"/>
    </row>
    <row r="12715" spans="8:8" x14ac:dyDescent="0.25">
      <c r="H12715" s="98"/>
    </row>
    <row r="12716" spans="8:8" x14ac:dyDescent="0.25">
      <c r="H12716" s="98"/>
    </row>
    <row r="12717" spans="8:8" x14ac:dyDescent="0.25">
      <c r="H12717" s="98"/>
    </row>
    <row r="12718" spans="8:8" x14ac:dyDescent="0.25">
      <c r="H12718" s="98"/>
    </row>
    <row r="12719" spans="8:8" x14ac:dyDescent="0.25">
      <c r="H12719" s="98"/>
    </row>
    <row r="12720" spans="8:8" x14ac:dyDescent="0.25">
      <c r="H12720" s="98"/>
    </row>
    <row r="12721" spans="8:8" x14ac:dyDescent="0.25">
      <c r="H12721" s="98"/>
    </row>
    <row r="12722" spans="8:8" x14ac:dyDescent="0.25">
      <c r="H12722" s="98"/>
    </row>
    <row r="12723" spans="8:8" x14ac:dyDescent="0.25">
      <c r="H12723" s="98"/>
    </row>
    <row r="12724" spans="8:8" x14ac:dyDescent="0.25">
      <c r="H12724" s="98"/>
    </row>
    <row r="12725" spans="8:8" x14ac:dyDescent="0.25">
      <c r="H12725" s="98"/>
    </row>
    <row r="12726" spans="8:8" x14ac:dyDescent="0.25">
      <c r="H12726" s="98"/>
    </row>
    <row r="12727" spans="8:8" x14ac:dyDescent="0.25">
      <c r="H12727" s="98"/>
    </row>
    <row r="12728" spans="8:8" x14ac:dyDescent="0.25">
      <c r="H12728" s="98"/>
    </row>
    <row r="12729" spans="8:8" x14ac:dyDescent="0.25">
      <c r="H12729" s="98"/>
    </row>
    <row r="12730" spans="8:8" x14ac:dyDescent="0.25">
      <c r="H12730" s="98"/>
    </row>
    <row r="12731" spans="8:8" x14ac:dyDescent="0.25">
      <c r="H12731" s="98"/>
    </row>
    <row r="12732" spans="8:8" x14ac:dyDescent="0.25">
      <c r="H12732" s="98"/>
    </row>
    <row r="12733" spans="8:8" x14ac:dyDescent="0.25">
      <c r="H12733" s="98"/>
    </row>
    <row r="12734" spans="8:8" x14ac:dyDescent="0.25">
      <c r="H12734" s="98"/>
    </row>
    <row r="12735" spans="8:8" x14ac:dyDescent="0.25">
      <c r="H12735" s="98"/>
    </row>
    <row r="12736" spans="8:8" x14ac:dyDescent="0.25">
      <c r="H12736" s="98"/>
    </row>
    <row r="12737" spans="8:8" x14ac:dyDescent="0.25">
      <c r="H12737" s="98"/>
    </row>
    <row r="12738" spans="8:8" x14ac:dyDescent="0.25">
      <c r="H12738" s="98"/>
    </row>
    <row r="12739" spans="8:8" x14ac:dyDescent="0.25">
      <c r="H12739" s="98"/>
    </row>
    <row r="12740" spans="8:8" x14ac:dyDescent="0.25">
      <c r="H12740" s="98"/>
    </row>
    <row r="12741" spans="8:8" x14ac:dyDescent="0.25">
      <c r="H12741" s="98"/>
    </row>
    <row r="12742" spans="8:8" x14ac:dyDescent="0.25">
      <c r="H12742" s="98"/>
    </row>
    <row r="12743" spans="8:8" x14ac:dyDescent="0.25">
      <c r="H12743" s="98"/>
    </row>
    <row r="12744" spans="8:8" x14ac:dyDescent="0.25">
      <c r="H12744" s="98"/>
    </row>
    <row r="12745" spans="8:8" x14ac:dyDescent="0.25">
      <c r="H12745" s="98"/>
    </row>
    <row r="12746" spans="8:8" x14ac:dyDescent="0.25">
      <c r="H12746" s="98"/>
    </row>
    <row r="12747" spans="8:8" x14ac:dyDescent="0.25">
      <c r="H12747" s="98"/>
    </row>
    <row r="12748" spans="8:8" x14ac:dyDescent="0.25">
      <c r="H12748" s="98"/>
    </row>
    <row r="12749" spans="8:8" x14ac:dyDescent="0.25">
      <c r="H12749" s="98"/>
    </row>
    <row r="12750" spans="8:8" x14ac:dyDescent="0.25">
      <c r="H12750" s="98"/>
    </row>
    <row r="12751" spans="8:8" x14ac:dyDescent="0.25">
      <c r="H12751" s="98"/>
    </row>
    <row r="12752" spans="8:8" x14ac:dyDescent="0.25">
      <c r="H12752" s="98"/>
    </row>
    <row r="12753" spans="8:8" x14ac:dyDescent="0.25">
      <c r="H12753" s="98"/>
    </row>
    <row r="12754" spans="8:8" x14ac:dyDescent="0.25">
      <c r="H12754" s="98"/>
    </row>
    <row r="12755" spans="8:8" x14ac:dyDescent="0.25">
      <c r="H12755" s="98"/>
    </row>
    <row r="12756" spans="8:8" x14ac:dyDescent="0.25">
      <c r="H12756" s="98"/>
    </row>
    <row r="12757" spans="8:8" x14ac:dyDescent="0.25">
      <c r="H12757" s="98"/>
    </row>
    <row r="12758" spans="8:8" x14ac:dyDescent="0.25">
      <c r="H12758" s="98"/>
    </row>
    <row r="12759" spans="8:8" x14ac:dyDescent="0.25">
      <c r="H12759" s="98"/>
    </row>
    <row r="12760" spans="8:8" x14ac:dyDescent="0.25">
      <c r="H12760" s="98"/>
    </row>
    <row r="12761" spans="8:8" x14ac:dyDescent="0.25">
      <c r="H12761" s="98"/>
    </row>
    <row r="12762" spans="8:8" x14ac:dyDescent="0.25">
      <c r="H12762" s="98"/>
    </row>
    <row r="12763" spans="8:8" x14ac:dyDescent="0.25">
      <c r="H12763" s="98"/>
    </row>
    <row r="12764" spans="8:8" x14ac:dyDescent="0.25">
      <c r="H12764" s="98"/>
    </row>
    <row r="12765" spans="8:8" x14ac:dyDescent="0.25">
      <c r="H12765" s="98"/>
    </row>
    <row r="12766" spans="8:8" x14ac:dyDescent="0.25">
      <c r="H12766" s="98"/>
    </row>
    <row r="12767" spans="8:8" x14ac:dyDescent="0.25">
      <c r="H12767" s="98"/>
    </row>
    <row r="12768" spans="8:8" x14ac:dyDescent="0.25">
      <c r="H12768" s="98"/>
    </row>
    <row r="12769" spans="8:8" x14ac:dyDescent="0.25">
      <c r="H12769" s="98"/>
    </row>
    <row r="12770" spans="8:8" x14ac:dyDescent="0.25">
      <c r="H12770" s="98"/>
    </row>
    <row r="12771" spans="8:8" x14ac:dyDescent="0.25">
      <c r="H12771" s="98"/>
    </row>
    <row r="12772" spans="8:8" x14ac:dyDescent="0.25">
      <c r="H12772" s="98"/>
    </row>
    <row r="12773" spans="8:8" x14ac:dyDescent="0.25">
      <c r="H12773" s="98"/>
    </row>
    <row r="12774" spans="8:8" x14ac:dyDescent="0.25">
      <c r="H12774" s="98"/>
    </row>
    <row r="12775" spans="8:8" x14ac:dyDescent="0.25">
      <c r="H12775" s="98"/>
    </row>
    <row r="12776" spans="8:8" x14ac:dyDescent="0.25">
      <c r="H12776" s="98"/>
    </row>
    <row r="12777" spans="8:8" x14ac:dyDescent="0.25">
      <c r="H12777" s="98"/>
    </row>
    <row r="12778" spans="8:8" x14ac:dyDescent="0.25">
      <c r="H12778" s="98"/>
    </row>
    <row r="12779" spans="8:8" x14ac:dyDescent="0.25">
      <c r="H12779" s="98"/>
    </row>
    <row r="12780" spans="8:8" x14ac:dyDescent="0.25">
      <c r="H12780" s="98"/>
    </row>
    <row r="12781" spans="8:8" x14ac:dyDescent="0.25">
      <c r="H12781" s="98"/>
    </row>
    <row r="12782" spans="8:8" x14ac:dyDescent="0.25">
      <c r="H12782" s="98"/>
    </row>
    <row r="12783" spans="8:8" x14ac:dyDescent="0.25">
      <c r="H12783" s="98"/>
    </row>
    <row r="12784" spans="8:8" x14ac:dyDescent="0.25">
      <c r="H12784" s="98"/>
    </row>
    <row r="12785" spans="8:8" x14ac:dyDescent="0.25">
      <c r="H12785" s="98"/>
    </row>
    <row r="12786" spans="8:8" x14ac:dyDescent="0.25">
      <c r="H12786" s="98"/>
    </row>
    <row r="12787" spans="8:8" x14ac:dyDescent="0.25">
      <c r="H12787" s="98"/>
    </row>
    <row r="12788" spans="8:8" x14ac:dyDescent="0.25">
      <c r="H12788" s="98"/>
    </row>
    <row r="12789" spans="8:8" x14ac:dyDescent="0.25">
      <c r="H12789" s="98"/>
    </row>
    <row r="12790" spans="8:8" x14ac:dyDescent="0.25">
      <c r="H12790" s="98"/>
    </row>
    <row r="12791" spans="8:8" x14ac:dyDescent="0.25">
      <c r="H12791" s="98"/>
    </row>
    <row r="12792" spans="8:8" x14ac:dyDescent="0.25">
      <c r="H12792" s="98"/>
    </row>
    <row r="12793" spans="8:8" x14ac:dyDescent="0.25">
      <c r="H12793" s="98"/>
    </row>
    <row r="12794" spans="8:8" x14ac:dyDescent="0.25">
      <c r="H12794" s="98"/>
    </row>
    <row r="12795" spans="8:8" x14ac:dyDescent="0.25">
      <c r="H12795" s="98"/>
    </row>
    <row r="12796" spans="8:8" x14ac:dyDescent="0.25">
      <c r="H12796" s="98"/>
    </row>
    <row r="12797" spans="8:8" x14ac:dyDescent="0.25">
      <c r="H12797" s="98"/>
    </row>
    <row r="12798" spans="8:8" x14ac:dyDescent="0.25">
      <c r="H12798" s="98"/>
    </row>
    <row r="12799" spans="8:8" x14ac:dyDescent="0.25">
      <c r="H12799" s="98"/>
    </row>
    <row r="12800" spans="8:8" x14ac:dyDescent="0.25">
      <c r="H12800" s="98"/>
    </row>
    <row r="12801" spans="8:8" x14ac:dyDescent="0.25">
      <c r="H12801" s="98"/>
    </row>
    <row r="12802" spans="8:8" x14ac:dyDescent="0.25">
      <c r="H12802" s="98"/>
    </row>
    <row r="12803" spans="8:8" x14ac:dyDescent="0.25">
      <c r="H12803" s="98"/>
    </row>
    <row r="12804" spans="8:8" x14ac:dyDescent="0.25">
      <c r="H12804" s="98"/>
    </row>
    <row r="12805" spans="8:8" x14ac:dyDescent="0.25">
      <c r="H12805" s="98"/>
    </row>
    <row r="12806" spans="8:8" x14ac:dyDescent="0.25">
      <c r="H12806" s="98"/>
    </row>
    <row r="12807" spans="8:8" x14ac:dyDescent="0.25">
      <c r="H12807" s="98"/>
    </row>
    <row r="12808" spans="8:8" x14ac:dyDescent="0.25">
      <c r="H12808" s="98"/>
    </row>
    <row r="12809" spans="8:8" x14ac:dyDescent="0.25">
      <c r="H12809" s="98"/>
    </row>
    <row r="12810" spans="8:8" x14ac:dyDescent="0.25">
      <c r="H12810" s="98"/>
    </row>
    <row r="12811" spans="8:8" x14ac:dyDescent="0.25">
      <c r="H12811" s="98"/>
    </row>
    <row r="12812" spans="8:8" x14ac:dyDescent="0.25">
      <c r="H12812" s="98"/>
    </row>
    <row r="12813" spans="8:8" x14ac:dyDescent="0.25">
      <c r="H12813" s="98"/>
    </row>
    <row r="12814" spans="8:8" x14ac:dyDescent="0.25">
      <c r="H12814" s="98"/>
    </row>
    <row r="12815" spans="8:8" x14ac:dyDescent="0.25">
      <c r="H12815" s="98"/>
    </row>
    <row r="12816" spans="8:8" x14ac:dyDescent="0.25">
      <c r="H12816" s="98"/>
    </row>
    <row r="12817" spans="8:8" x14ac:dyDescent="0.25">
      <c r="H12817" s="98"/>
    </row>
    <row r="12818" spans="8:8" x14ac:dyDescent="0.25">
      <c r="H12818" s="98"/>
    </row>
    <row r="12819" spans="8:8" x14ac:dyDescent="0.25">
      <c r="H12819" s="98"/>
    </row>
    <row r="12820" spans="8:8" x14ac:dyDescent="0.25">
      <c r="H12820" s="98"/>
    </row>
    <row r="12821" spans="8:8" x14ac:dyDescent="0.25">
      <c r="H12821" s="98"/>
    </row>
    <row r="12822" spans="8:8" x14ac:dyDescent="0.25">
      <c r="H12822" s="98"/>
    </row>
    <row r="12823" spans="8:8" x14ac:dyDescent="0.25">
      <c r="H12823" s="98"/>
    </row>
    <row r="12824" spans="8:8" x14ac:dyDescent="0.25">
      <c r="H12824" s="98"/>
    </row>
    <row r="12825" spans="8:8" x14ac:dyDescent="0.25">
      <c r="H12825" s="98"/>
    </row>
    <row r="12826" spans="8:8" x14ac:dyDescent="0.25">
      <c r="H12826" s="98"/>
    </row>
    <row r="12827" spans="8:8" x14ac:dyDescent="0.25">
      <c r="H12827" s="98"/>
    </row>
    <row r="12828" spans="8:8" x14ac:dyDescent="0.25">
      <c r="H12828" s="98"/>
    </row>
    <row r="12829" spans="8:8" x14ac:dyDescent="0.25">
      <c r="H12829" s="98"/>
    </row>
    <row r="12830" spans="8:8" x14ac:dyDescent="0.25">
      <c r="H12830" s="98"/>
    </row>
    <row r="12831" spans="8:8" x14ac:dyDescent="0.25">
      <c r="H12831" s="98"/>
    </row>
    <row r="12832" spans="8:8" x14ac:dyDescent="0.25">
      <c r="H12832" s="98"/>
    </row>
    <row r="12833" spans="8:8" x14ac:dyDescent="0.25">
      <c r="H12833" s="98"/>
    </row>
    <row r="12834" spans="8:8" x14ac:dyDescent="0.25">
      <c r="H12834" s="98"/>
    </row>
    <row r="12835" spans="8:8" x14ac:dyDescent="0.25">
      <c r="H12835" s="98"/>
    </row>
    <row r="12836" spans="8:8" x14ac:dyDescent="0.25">
      <c r="H12836" s="98"/>
    </row>
    <row r="12837" spans="8:8" x14ac:dyDescent="0.25">
      <c r="H12837" s="98"/>
    </row>
    <row r="12838" spans="8:8" x14ac:dyDescent="0.25">
      <c r="H12838" s="98"/>
    </row>
    <row r="12839" spans="8:8" x14ac:dyDescent="0.25">
      <c r="H12839" s="98"/>
    </row>
    <row r="12840" spans="8:8" x14ac:dyDescent="0.25">
      <c r="H12840" s="98"/>
    </row>
    <row r="12841" spans="8:8" x14ac:dyDescent="0.25">
      <c r="H12841" s="98"/>
    </row>
    <row r="12842" spans="8:8" x14ac:dyDescent="0.25">
      <c r="H12842" s="98"/>
    </row>
    <row r="12843" spans="8:8" x14ac:dyDescent="0.25">
      <c r="H12843" s="98"/>
    </row>
    <row r="12844" spans="8:8" x14ac:dyDescent="0.25">
      <c r="H12844" s="98"/>
    </row>
    <row r="12845" spans="8:8" x14ac:dyDescent="0.25">
      <c r="H12845" s="98"/>
    </row>
    <row r="12846" spans="8:8" x14ac:dyDescent="0.25">
      <c r="H12846" s="98"/>
    </row>
    <row r="12847" spans="8:8" x14ac:dyDescent="0.25">
      <c r="H12847" s="98"/>
    </row>
    <row r="12848" spans="8:8" x14ac:dyDescent="0.25">
      <c r="H12848" s="98"/>
    </row>
    <row r="12849" spans="8:8" x14ac:dyDescent="0.25">
      <c r="H12849" s="98"/>
    </row>
    <row r="12850" spans="8:8" x14ac:dyDescent="0.25">
      <c r="H12850" s="98"/>
    </row>
    <row r="12851" spans="8:8" x14ac:dyDescent="0.25">
      <c r="H12851" s="98"/>
    </row>
    <row r="12852" spans="8:8" x14ac:dyDescent="0.25">
      <c r="H12852" s="98"/>
    </row>
    <row r="12853" spans="8:8" x14ac:dyDescent="0.25">
      <c r="H12853" s="98"/>
    </row>
    <row r="12854" spans="8:8" x14ac:dyDescent="0.25">
      <c r="H12854" s="98"/>
    </row>
    <row r="12855" spans="8:8" x14ac:dyDescent="0.25">
      <c r="H12855" s="98"/>
    </row>
    <row r="12856" spans="8:8" x14ac:dyDescent="0.25">
      <c r="H12856" s="98"/>
    </row>
    <row r="12857" spans="8:8" x14ac:dyDescent="0.25">
      <c r="H12857" s="98"/>
    </row>
    <row r="12858" spans="8:8" x14ac:dyDescent="0.25">
      <c r="H12858" s="98"/>
    </row>
    <row r="12859" spans="8:8" x14ac:dyDescent="0.25">
      <c r="H12859" s="98"/>
    </row>
    <row r="12860" spans="8:8" x14ac:dyDescent="0.25">
      <c r="H12860" s="98"/>
    </row>
    <row r="12861" spans="8:8" x14ac:dyDescent="0.25">
      <c r="H12861" s="98"/>
    </row>
    <row r="12862" spans="8:8" x14ac:dyDescent="0.25">
      <c r="H12862" s="98"/>
    </row>
    <row r="12863" spans="8:8" x14ac:dyDescent="0.25">
      <c r="H12863" s="98"/>
    </row>
    <row r="12864" spans="8:8" x14ac:dyDescent="0.25">
      <c r="H12864" s="98"/>
    </row>
    <row r="12865" spans="8:8" x14ac:dyDescent="0.25">
      <c r="H12865" s="98"/>
    </row>
    <row r="12866" spans="8:8" x14ac:dyDescent="0.25">
      <c r="H12866" s="98"/>
    </row>
    <row r="12867" spans="8:8" x14ac:dyDescent="0.25">
      <c r="H12867" s="98"/>
    </row>
    <row r="12868" spans="8:8" x14ac:dyDescent="0.25">
      <c r="H12868" s="98"/>
    </row>
    <row r="12869" spans="8:8" x14ac:dyDescent="0.25">
      <c r="H12869" s="98"/>
    </row>
    <row r="12870" spans="8:8" x14ac:dyDescent="0.25">
      <c r="H12870" s="98"/>
    </row>
    <row r="12871" spans="8:8" x14ac:dyDescent="0.25">
      <c r="H12871" s="98"/>
    </row>
    <row r="12872" spans="8:8" x14ac:dyDescent="0.25">
      <c r="H12872" s="98"/>
    </row>
    <row r="12873" spans="8:8" x14ac:dyDescent="0.25">
      <c r="H12873" s="98"/>
    </row>
    <row r="12874" spans="8:8" x14ac:dyDescent="0.25">
      <c r="H12874" s="98"/>
    </row>
    <row r="12875" spans="8:8" x14ac:dyDescent="0.25">
      <c r="H12875" s="98"/>
    </row>
    <row r="12876" spans="8:8" x14ac:dyDescent="0.25">
      <c r="H12876" s="98"/>
    </row>
    <row r="12877" spans="8:8" x14ac:dyDescent="0.25">
      <c r="H12877" s="98"/>
    </row>
    <row r="12878" spans="8:8" x14ac:dyDescent="0.25">
      <c r="H12878" s="98"/>
    </row>
    <row r="12879" spans="8:8" x14ac:dyDescent="0.25">
      <c r="H12879" s="98"/>
    </row>
    <row r="12880" spans="8:8" x14ac:dyDescent="0.25">
      <c r="H12880" s="98"/>
    </row>
    <row r="12881" spans="8:8" x14ac:dyDescent="0.25">
      <c r="H12881" s="98"/>
    </row>
    <row r="12882" spans="8:8" x14ac:dyDescent="0.25">
      <c r="H12882" s="98"/>
    </row>
    <row r="12883" spans="8:8" x14ac:dyDescent="0.25">
      <c r="H12883" s="98"/>
    </row>
    <row r="12884" spans="8:8" x14ac:dyDescent="0.25">
      <c r="H12884" s="98"/>
    </row>
    <row r="12885" spans="8:8" x14ac:dyDescent="0.25">
      <c r="H12885" s="98"/>
    </row>
    <row r="12886" spans="8:8" x14ac:dyDescent="0.25">
      <c r="H12886" s="98"/>
    </row>
    <row r="12887" spans="8:8" x14ac:dyDescent="0.25">
      <c r="H12887" s="98"/>
    </row>
    <row r="12888" spans="8:8" x14ac:dyDescent="0.25">
      <c r="H12888" s="98"/>
    </row>
    <row r="12889" spans="8:8" x14ac:dyDescent="0.25">
      <c r="H12889" s="98"/>
    </row>
    <row r="12890" spans="8:8" x14ac:dyDescent="0.25">
      <c r="H12890" s="98"/>
    </row>
    <row r="12891" spans="8:8" x14ac:dyDescent="0.25">
      <c r="H12891" s="98"/>
    </row>
    <row r="12892" spans="8:8" x14ac:dyDescent="0.25">
      <c r="H12892" s="98"/>
    </row>
    <row r="12893" spans="8:8" x14ac:dyDescent="0.25">
      <c r="H12893" s="98"/>
    </row>
    <row r="12894" spans="8:8" x14ac:dyDescent="0.25">
      <c r="H12894" s="98"/>
    </row>
    <row r="12895" spans="8:8" x14ac:dyDescent="0.25">
      <c r="H12895" s="98"/>
    </row>
    <row r="12896" spans="8:8" x14ac:dyDescent="0.25">
      <c r="H12896" s="98"/>
    </row>
    <row r="12897" spans="8:8" x14ac:dyDescent="0.25">
      <c r="H12897" s="98"/>
    </row>
    <row r="12898" spans="8:8" x14ac:dyDescent="0.25">
      <c r="H12898" s="98"/>
    </row>
    <row r="12899" spans="8:8" x14ac:dyDescent="0.25">
      <c r="H12899" s="98"/>
    </row>
    <row r="12900" spans="8:8" x14ac:dyDescent="0.25">
      <c r="H12900" s="98"/>
    </row>
    <row r="12901" spans="8:8" x14ac:dyDescent="0.25">
      <c r="H12901" s="98"/>
    </row>
    <row r="12902" spans="8:8" x14ac:dyDescent="0.25">
      <c r="H12902" s="98"/>
    </row>
    <row r="12903" spans="8:8" x14ac:dyDescent="0.25">
      <c r="H12903" s="98"/>
    </row>
    <row r="12904" spans="8:8" x14ac:dyDescent="0.25">
      <c r="H12904" s="98"/>
    </row>
    <row r="12905" spans="8:8" x14ac:dyDescent="0.25">
      <c r="H12905" s="98"/>
    </row>
    <row r="12906" spans="8:8" x14ac:dyDescent="0.25">
      <c r="H12906" s="98"/>
    </row>
    <row r="12907" spans="8:8" x14ac:dyDescent="0.25">
      <c r="H12907" s="98"/>
    </row>
    <row r="12908" spans="8:8" x14ac:dyDescent="0.25">
      <c r="H12908" s="98"/>
    </row>
    <row r="12909" spans="8:8" x14ac:dyDescent="0.25">
      <c r="H12909" s="98"/>
    </row>
    <row r="12910" spans="8:8" x14ac:dyDescent="0.25">
      <c r="H12910" s="98"/>
    </row>
    <row r="12911" spans="8:8" x14ac:dyDescent="0.25">
      <c r="H12911" s="98"/>
    </row>
    <row r="12912" spans="8:8" x14ac:dyDescent="0.25">
      <c r="H12912" s="98"/>
    </row>
    <row r="12913" spans="8:8" x14ac:dyDescent="0.25">
      <c r="H12913" s="98"/>
    </row>
    <row r="12914" spans="8:8" x14ac:dyDescent="0.25">
      <c r="H12914" s="98"/>
    </row>
    <row r="12915" spans="8:8" x14ac:dyDescent="0.25">
      <c r="H12915" s="98"/>
    </row>
    <row r="12916" spans="8:8" x14ac:dyDescent="0.25">
      <c r="H12916" s="98"/>
    </row>
    <row r="12917" spans="8:8" x14ac:dyDescent="0.25">
      <c r="H12917" s="98"/>
    </row>
    <row r="12918" spans="8:8" x14ac:dyDescent="0.25">
      <c r="H12918" s="98"/>
    </row>
    <row r="12919" spans="8:8" x14ac:dyDescent="0.25">
      <c r="H12919" s="98"/>
    </row>
    <row r="12920" spans="8:8" x14ac:dyDescent="0.25">
      <c r="H12920" s="98"/>
    </row>
    <row r="12921" spans="8:8" x14ac:dyDescent="0.25">
      <c r="H12921" s="98"/>
    </row>
    <row r="12922" spans="8:8" x14ac:dyDescent="0.25">
      <c r="H12922" s="98"/>
    </row>
    <row r="12923" spans="8:8" x14ac:dyDescent="0.25">
      <c r="H12923" s="98"/>
    </row>
    <row r="12924" spans="8:8" x14ac:dyDescent="0.25">
      <c r="H12924" s="98"/>
    </row>
    <row r="12925" spans="8:8" x14ac:dyDescent="0.25">
      <c r="H12925" s="98"/>
    </row>
    <row r="12926" spans="8:8" x14ac:dyDescent="0.25">
      <c r="H12926" s="98"/>
    </row>
    <row r="12927" spans="8:8" x14ac:dyDescent="0.25">
      <c r="H12927" s="98"/>
    </row>
    <row r="12928" spans="8:8" x14ac:dyDescent="0.25">
      <c r="H12928" s="98"/>
    </row>
    <row r="12929" spans="8:8" x14ac:dyDescent="0.25">
      <c r="H12929" s="98"/>
    </row>
    <row r="12930" spans="8:8" x14ac:dyDescent="0.25">
      <c r="H12930" s="98"/>
    </row>
    <row r="12931" spans="8:8" x14ac:dyDescent="0.25">
      <c r="H12931" s="98"/>
    </row>
    <row r="12932" spans="8:8" x14ac:dyDescent="0.25">
      <c r="H12932" s="98"/>
    </row>
    <row r="12933" spans="8:8" x14ac:dyDescent="0.25">
      <c r="H12933" s="98"/>
    </row>
    <row r="12934" spans="8:8" x14ac:dyDescent="0.25">
      <c r="H12934" s="98"/>
    </row>
    <row r="12935" spans="8:8" x14ac:dyDescent="0.25">
      <c r="H12935" s="98"/>
    </row>
    <row r="12936" spans="8:8" x14ac:dyDescent="0.25">
      <c r="H12936" s="98"/>
    </row>
    <row r="12937" spans="8:8" x14ac:dyDescent="0.25">
      <c r="H12937" s="98"/>
    </row>
    <row r="12938" spans="8:8" x14ac:dyDescent="0.25">
      <c r="H12938" s="98"/>
    </row>
    <row r="12939" spans="8:8" x14ac:dyDescent="0.25">
      <c r="H12939" s="98"/>
    </row>
    <row r="12940" spans="8:8" x14ac:dyDescent="0.25">
      <c r="H12940" s="98"/>
    </row>
    <row r="12941" spans="8:8" x14ac:dyDescent="0.25">
      <c r="H12941" s="98"/>
    </row>
    <row r="12942" spans="8:8" x14ac:dyDescent="0.25">
      <c r="H12942" s="98"/>
    </row>
    <row r="12943" spans="8:8" x14ac:dyDescent="0.25">
      <c r="H12943" s="98"/>
    </row>
    <row r="12944" spans="8:8" x14ac:dyDescent="0.25">
      <c r="H12944" s="98"/>
    </row>
    <row r="12945" spans="8:8" x14ac:dyDescent="0.25">
      <c r="H12945" s="98"/>
    </row>
    <row r="12946" spans="8:8" x14ac:dyDescent="0.25">
      <c r="H12946" s="98"/>
    </row>
    <row r="12947" spans="8:8" x14ac:dyDescent="0.25">
      <c r="H12947" s="98"/>
    </row>
    <row r="12948" spans="8:8" x14ac:dyDescent="0.25">
      <c r="H12948" s="98"/>
    </row>
    <row r="12949" spans="8:8" x14ac:dyDescent="0.25">
      <c r="H12949" s="98"/>
    </row>
    <row r="12950" spans="8:8" x14ac:dyDescent="0.25">
      <c r="H12950" s="98"/>
    </row>
    <row r="12951" spans="8:8" x14ac:dyDescent="0.25">
      <c r="H12951" s="98"/>
    </row>
    <row r="12952" spans="8:8" x14ac:dyDescent="0.25">
      <c r="H12952" s="98"/>
    </row>
    <row r="12953" spans="8:8" x14ac:dyDescent="0.25">
      <c r="H12953" s="98"/>
    </row>
    <row r="12954" spans="8:8" x14ac:dyDescent="0.25">
      <c r="H12954" s="98"/>
    </row>
    <row r="12955" spans="8:8" x14ac:dyDescent="0.25">
      <c r="H12955" s="98"/>
    </row>
    <row r="12956" spans="8:8" x14ac:dyDescent="0.25">
      <c r="H12956" s="98"/>
    </row>
    <row r="12957" spans="8:8" x14ac:dyDescent="0.25">
      <c r="H12957" s="98"/>
    </row>
    <row r="12958" spans="8:8" x14ac:dyDescent="0.25">
      <c r="H12958" s="98"/>
    </row>
    <row r="12959" spans="8:8" x14ac:dyDescent="0.25">
      <c r="H12959" s="98"/>
    </row>
    <row r="12960" spans="8:8" x14ac:dyDescent="0.25">
      <c r="H12960" s="98"/>
    </row>
    <row r="12961" spans="8:8" x14ac:dyDescent="0.25">
      <c r="H12961" s="98"/>
    </row>
    <row r="12962" spans="8:8" x14ac:dyDescent="0.25">
      <c r="H12962" s="98"/>
    </row>
    <row r="12963" spans="8:8" x14ac:dyDescent="0.25">
      <c r="H12963" s="98"/>
    </row>
    <row r="12964" spans="8:8" x14ac:dyDescent="0.25">
      <c r="H12964" s="98"/>
    </row>
    <row r="12965" spans="8:8" x14ac:dyDescent="0.25">
      <c r="H12965" s="98"/>
    </row>
    <row r="12966" spans="8:8" x14ac:dyDescent="0.25">
      <c r="H12966" s="98"/>
    </row>
    <row r="12967" spans="8:8" x14ac:dyDescent="0.25">
      <c r="H12967" s="98"/>
    </row>
    <row r="12968" spans="8:8" x14ac:dyDescent="0.25">
      <c r="H12968" s="98"/>
    </row>
    <row r="12969" spans="8:8" x14ac:dyDescent="0.25">
      <c r="H12969" s="98"/>
    </row>
    <row r="12970" spans="8:8" x14ac:dyDescent="0.25">
      <c r="H12970" s="98"/>
    </row>
    <row r="12971" spans="8:8" x14ac:dyDescent="0.25">
      <c r="H12971" s="98"/>
    </row>
    <row r="12972" spans="8:8" x14ac:dyDescent="0.25">
      <c r="H12972" s="98"/>
    </row>
    <row r="12973" spans="8:8" x14ac:dyDescent="0.25">
      <c r="H12973" s="98"/>
    </row>
    <row r="12974" spans="8:8" x14ac:dyDescent="0.25">
      <c r="H12974" s="98"/>
    </row>
    <row r="12975" spans="8:8" x14ac:dyDescent="0.25">
      <c r="H12975" s="98"/>
    </row>
    <row r="12976" spans="8:8" x14ac:dyDescent="0.25">
      <c r="H12976" s="98"/>
    </row>
    <row r="12977" spans="8:8" x14ac:dyDescent="0.25">
      <c r="H12977" s="98"/>
    </row>
    <row r="12978" spans="8:8" x14ac:dyDescent="0.25">
      <c r="H12978" s="98"/>
    </row>
    <row r="12979" spans="8:8" x14ac:dyDescent="0.25">
      <c r="H12979" s="98"/>
    </row>
    <row r="12980" spans="8:8" x14ac:dyDescent="0.25">
      <c r="H12980" s="98"/>
    </row>
    <row r="12981" spans="8:8" x14ac:dyDescent="0.25">
      <c r="H12981" s="98"/>
    </row>
    <row r="12982" spans="8:8" x14ac:dyDescent="0.25">
      <c r="H12982" s="98"/>
    </row>
    <row r="12983" spans="8:8" x14ac:dyDescent="0.25">
      <c r="H12983" s="98"/>
    </row>
    <row r="12984" spans="8:8" x14ac:dyDescent="0.25">
      <c r="H12984" s="98"/>
    </row>
    <row r="12985" spans="8:8" x14ac:dyDescent="0.25">
      <c r="H12985" s="98"/>
    </row>
    <row r="12986" spans="8:8" x14ac:dyDescent="0.25">
      <c r="H12986" s="98"/>
    </row>
    <row r="12987" spans="8:8" x14ac:dyDescent="0.25">
      <c r="H12987" s="98"/>
    </row>
    <row r="12988" spans="8:8" x14ac:dyDescent="0.25">
      <c r="H12988" s="98"/>
    </row>
    <row r="12989" spans="8:8" x14ac:dyDescent="0.25">
      <c r="H12989" s="98"/>
    </row>
    <row r="12990" spans="8:8" x14ac:dyDescent="0.25">
      <c r="H12990" s="98"/>
    </row>
    <row r="12991" spans="8:8" x14ac:dyDescent="0.25">
      <c r="H12991" s="98"/>
    </row>
    <row r="12992" spans="8:8" x14ac:dyDescent="0.25">
      <c r="H12992" s="98"/>
    </row>
    <row r="12993" spans="8:8" x14ac:dyDescent="0.25">
      <c r="H12993" s="98"/>
    </row>
    <row r="12994" spans="8:8" x14ac:dyDescent="0.25">
      <c r="H12994" s="98"/>
    </row>
    <row r="12995" spans="8:8" x14ac:dyDescent="0.25">
      <c r="H12995" s="98"/>
    </row>
  </sheetData>
  <sheetProtection insertRows="0" sort="0" autoFilter="0"/>
  <mergeCells count="8">
    <mergeCell ref="A2:R2"/>
    <mergeCell ref="A3:R3"/>
    <mergeCell ref="A5:E5"/>
    <mergeCell ref="F5:H5"/>
    <mergeCell ref="I5:K5"/>
    <mergeCell ref="L5:M5"/>
    <mergeCell ref="N5:O5"/>
    <mergeCell ref="P5:Q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Tablas!$F$3:$F$8</xm:f>
          </x14:formula1>
          <xm:sqref>P7:P9 P11:P13</xm:sqref>
        </x14:dataValidation>
        <x14:dataValidation type="list" allowBlank="1" showInputMessage="1" showErrorMessage="1">
          <x14:formula1>
            <xm:f>Tablas!$D$3:$D$6</xm:f>
          </x14:formula1>
          <xm:sqref>I7:I248</xm:sqref>
        </x14:dataValidation>
        <x14:dataValidation type="list" allowBlank="1" showInputMessage="1" showErrorMessage="1">
          <x14:formula1>
            <xm:f>HABITACIONES!$A$4:$A$32</xm:f>
          </x14:formula1>
          <xm:sqref>H25:H248 H7:H23</xm:sqref>
        </x14:dataValidation>
        <x14:dataValidation type="list" allowBlank="1" showInputMessage="1" showErrorMessage="1">
          <x14:formula1>
            <xm:f>Tablas!$P$3:$P$5</xm:f>
          </x14:formula1>
          <xm:sqref>B7:B248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2"/>
  <sheetViews>
    <sheetView topLeftCell="D105" zoomScale="118" zoomScaleNormal="118" workbookViewId="0">
      <selection activeCell="J124" sqref="J124"/>
    </sheetView>
  </sheetViews>
  <sheetFormatPr baseColWidth="10" defaultColWidth="11.42578125" defaultRowHeight="15" x14ac:dyDescent="0.25"/>
  <cols>
    <col min="1" max="2" width="11.42578125" style="29"/>
    <col min="3" max="3" width="12.7109375" style="29" bestFit="1" customWidth="1"/>
    <col min="4" max="5" width="11.42578125" style="29"/>
    <col min="6" max="6" width="40.42578125" style="29" customWidth="1"/>
    <col min="7" max="7" width="21.85546875" style="29" customWidth="1"/>
    <col min="8" max="8" width="10.42578125" style="29" hidden="1" customWidth="1"/>
    <col min="9" max="9" width="17.7109375" style="29" customWidth="1"/>
    <col min="10" max="10" width="11.5703125" style="29" customWidth="1"/>
    <col min="11" max="11" width="11.42578125" style="29"/>
    <col min="12" max="12" width="16.5703125" style="29" customWidth="1"/>
    <col min="13" max="16384" width="11.42578125" style="29"/>
  </cols>
  <sheetData>
    <row r="2" spans="1:13" ht="23.25" x14ac:dyDescent="0.35">
      <c r="A2" s="134" t="s">
        <v>1413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4" spans="1:13" x14ac:dyDescent="0.25">
      <c r="A4" s="30"/>
      <c r="B4" s="30"/>
      <c r="C4" s="135" t="s">
        <v>16</v>
      </c>
      <c r="D4" s="136"/>
      <c r="E4" s="137"/>
      <c r="F4" s="30"/>
      <c r="G4" s="48"/>
      <c r="H4" s="48"/>
      <c r="I4" s="30"/>
      <c r="J4" s="135" t="s">
        <v>1414</v>
      </c>
      <c r="K4" s="137"/>
      <c r="L4" s="30"/>
    </row>
    <row r="5" spans="1:13" x14ac:dyDescent="0.25">
      <c r="A5" s="31" t="s">
        <v>1415</v>
      </c>
      <c r="B5" s="31" t="s">
        <v>1416</v>
      </c>
      <c r="C5" s="31" t="s">
        <v>1417</v>
      </c>
      <c r="D5" s="31" t="s">
        <v>1418</v>
      </c>
      <c r="E5" s="31" t="s">
        <v>1419</v>
      </c>
      <c r="F5" s="31" t="s">
        <v>1420</v>
      </c>
      <c r="G5" s="31" t="s">
        <v>1542</v>
      </c>
      <c r="H5" s="31" t="s">
        <v>1529</v>
      </c>
      <c r="I5" s="31" t="s">
        <v>1421</v>
      </c>
      <c r="J5" s="31" t="s">
        <v>1422</v>
      </c>
      <c r="K5" s="31" t="s">
        <v>1423</v>
      </c>
      <c r="L5" s="31" t="s">
        <v>1424</v>
      </c>
      <c r="M5" s="121" t="s">
        <v>1637</v>
      </c>
    </row>
    <row r="6" spans="1:13" x14ac:dyDescent="0.25">
      <c r="A6" s="32" t="str">
        <f>TEXT(Tabla2291011[[#This Row],[FECHA]],"mm/aaaa")</f>
        <v>08/lunes</v>
      </c>
      <c r="B6" s="33">
        <v>42583</v>
      </c>
      <c r="C6" s="34"/>
      <c r="D6" s="34"/>
      <c r="E6" s="34"/>
      <c r="F6" s="29" t="s">
        <v>1425</v>
      </c>
      <c r="H6" s="56" t="str">
        <f>IF(Tabla2291011[[#This Row],[TIPO INGRESO]]="","",VLOOKUP(Tabla2291011[[#This Row],[TIPO INGRESO]],Tablas!$M$3:$N$14,2,FALSE))</f>
        <v/>
      </c>
      <c r="J6" s="35"/>
      <c r="K6" s="35"/>
      <c r="L6" s="36">
        <v>228</v>
      </c>
    </row>
    <row r="7" spans="1:13" x14ac:dyDescent="0.25">
      <c r="A7" s="32" t="str">
        <f>TEXT(Tabla2291011[[#This Row],[FECHA]],"mm/aaaa")</f>
        <v>08/lunes</v>
      </c>
      <c r="B7" s="33">
        <v>42583</v>
      </c>
      <c r="C7" s="34" t="s">
        <v>51</v>
      </c>
      <c r="D7" s="34" t="s">
        <v>1966</v>
      </c>
      <c r="E7" s="34" t="s">
        <v>2091</v>
      </c>
      <c r="F7" s="29" t="s">
        <v>2023</v>
      </c>
      <c r="G7" s="29" t="s">
        <v>1531</v>
      </c>
      <c r="H7" s="106">
        <f>IF(Tabla2291011[[#This Row],[TIPO INGRESO]]="","",VLOOKUP(Tabla2291011[[#This Row],[TIPO INGRESO]],Tablas!$M$3:$N$14,2,FALSE))</f>
        <v>704101</v>
      </c>
      <c r="I7" s="29" t="s">
        <v>1426</v>
      </c>
      <c r="J7" s="35">
        <v>220</v>
      </c>
      <c r="K7" s="35"/>
      <c r="L7" s="37">
        <f>IF(Tabla2291011[[#This Row],[MEDIO DE PAGO]]="EFECTIVO",L6+Tabla2291011[[#This Row],[ENTRADA]]-Tabla2291011[[#This Row],[SALIDA]],IF(Tabla2291011[[#This Row],[MEDIO DE PAGO]]="","¿Medio de pago?",L6))</f>
        <v>448</v>
      </c>
    </row>
    <row r="8" spans="1:13" x14ac:dyDescent="0.25">
      <c r="A8" s="32" t="str">
        <f>TEXT(Tabla2291011[[#This Row],[FECHA]],"mm/aaaa")</f>
        <v>08/lunes</v>
      </c>
      <c r="B8" s="33">
        <v>42583</v>
      </c>
      <c r="C8" s="34" t="s">
        <v>1429</v>
      </c>
      <c r="D8" s="34"/>
      <c r="E8" s="34"/>
      <c r="F8" s="29" t="s">
        <v>1984</v>
      </c>
      <c r="H8" s="106" t="str">
        <f>IF(Tabla2291011[[#This Row],[TIPO INGRESO]]="","",VLOOKUP(Tabla2291011[[#This Row],[TIPO INGRESO]],Tablas!$M$3:$N$14,2,FALSE))</f>
        <v/>
      </c>
      <c r="I8" s="29" t="s">
        <v>1426</v>
      </c>
      <c r="J8" s="35"/>
      <c r="K8" s="35">
        <v>250</v>
      </c>
      <c r="L8" s="37">
        <f>IF(Tabla2291011[[#This Row],[MEDIO DE PAGO]]="EFECTIVO",L7+Tabla2291011[[#This Row],[ENTRADA]]-Tabla2291011[[#This Row],[SALIDA]],IF(Tabla2291011[[#This Row],[MEDIO DE PAGO]]="","¿Medio de pago?",L7))</f>
        <v>198</v>
      </c>
    </row>
    <row r="9" spans="1:13" x14ac:dyDescent="0.25">
      <c r="A9" s="38" t="str">
        <f>TEXT(Tabla2291011[[#This Row],[FECHA]],"mm/aaaa")</f>
        <v>08/lunes</v>
      </c>
      <c r="B9" s="33">
        <v>42583</v>
      </c>
      <c r="C9" s="34" t="s">
        <v>51</v>
      </c>
      <c r="D9" s="34" t="s">
        <v>1966</v>
      </c>
      <c r="E9" s="34" t="s">
        <v>2097</v>
      </c>
      <c r="F9" s="29" t="s">
        <v>2098</v>
      </c>
      <c r="G9" s="29" t="s">
        <v>1531</v>
      </c>
      <c r="H9" s="106">
        <f>IF(Tabla2291011[[#This Row],[TIPO INGRESO]]="","",VLOOKUP(Tabla2291011[[#This Row],[TIPO INGRESO]],Tablas!$M$3:$N$14,2,FALSE))</f>
        <v>704101</v>
      </c>
      <c r="I9" s="29" t="s">
        <v>1426</v>
      </c>
      <c r="J9" s="35">
        <v>130</v>
      </c>
      <c r="K9" s="35"/>
      <c r="L9" s="37">
        <f>IF(Tabla2291011[[#This Row],[MEDIO DE PAGO]]="EFECTIVO",L8+Tabla2291011[[#This Row],[ENTRADA]]-Tabla2291011[[#This Row],[SALIDA]],IF(Tabla2291011[[#This Row],[MEDIO DE PAGO]]="","¿Medio de pago?",L8))</f>
        <v>328</v>
      </c>
    </row>
    <row r="10" spans="1:13" x14ac:dyDescent="0.25">
      <c r="A10" s="38" t="str">
        <f>TEXT(Tabla2291011[[#This Row],[FECHA]],"mm/aaaa")</f>
        <v>08/martes</v>
      </c>
      <c r="B10" s="33">
        <v>42584</v>
      </c>
      <c r="C10" s="34" t="s">
        <v>51</v>
      </c>
      <c r="D10" s="34" t="s">
        <v>1966</v>
      </c>
      <c r="E10" s="34" t="s">
        <v>2099</v>
      </c>
      <c r="F10" s="29" t="s">
        <v>2100</v>
      </c>
      <c r="G10" s="29" t="s">
        <v>1531</v>
      </c>
      <c r="H10" s="106">
        <f>IF(Tabla2291011[[#This Row],[TIPO INGRESO]]="","",VLOOKUP(Tabla2291011[[#This Row],[TIPO INGRESO]],Tablas!$M$3:$N$14,2,FALSE))</f>
        <v>704101</v>
      </c>
      <c r="I10" s="29" t="s">
        <v>1427</v>
      </c>
      <c r="J10" s="35">
        <v>65</v>
      </c>
      <c r="K10" s="35"/>
      <c r="L10" s="37">
        <f>IF(Tabla2291011[[#This Row],[MEDIO DE PAGO]]="EFECTIVO",L9+Tabla2291011[[#This Row],[ENTRADA]]-Tabla2291011[[#This Row],[SALIDA]],IF(Tabla2291011[[#This Row],[MEDIO DE PAGO]]="","¿Medio de pago?",L9))</f>
        <v>328</v>
      </c>
    </row>
    <row r="11" spans="1:13" x14ac:dyDescent="0.25">
      <c r="A11" s="38" t="str">
        <f>TEXT(Tabla2291011[[#This Row],[FECHA]],"mm/aaaa")</f>
        <v>08/martes</v>
      </c>
      <c r="B11" s="33">
        <v>42584</v>
      </c>
      <c r="C11" s="34" t="s">
        <v>51</v>
      </c>
      <c r="D11" s="34" t="s">
        <v>1966</v>
      </c>
      <c r="E11" s="34" t="s">
        <v>2102</v>
      </c>
      <c r="F11" s="29" t="s">
        <v>2103</v>
      </c>
      <c r="G11" s="29" t="s">
        <v>1541</v>
      </c>
      <c r="H11" s="106" t="str">
        <f>IF(Tabla2291011[[#This Row],[TIPO INGRESO]]="","",VLOOKUP(Tabla2291011[[#This Row],[TIPO INGRESO]],Tablas!$M$3:$N$14,2,FALSE))</f>
        <v>Clasificar</v>
      </c>
      <c r="I11" s="29" t="s">
        <v>1426</v>
      </c>
      <c r="J11" s="35"/>
      <c r="K11" s="35">
        <v>17</v>
      </c>
      <c r="L11" s="37">
        <f>IF(Tabla2291011[[#This Row],[MEDIO DE PAGO]]="EFECTIVO",L10+Tabla2291011[[#This Row],[ENTRADA]]-Tabla2291011[[#This Row],[SALIDA]],IF(Tabla2291011[[#This Row],[MEDIO DE PAGO]]="","¿Medio de pago?",L10))</f>
        <v>311</v>
      </c>
    </row>
    <row r="12" spans="1:13" x14ac:dyDescent="0.25">
      <c r="A12" s="38" t="str">
        <f>TEXT(Tabla2291011[[#This Row],[FECHA]],"mm/aaaa")</f>
        <v>08/miércoles</v>
      </c>
      <c r="B12" s="33">
        <v>42585</v>
      </c>
      <c r="C12" s="34" t="s">
        <v>51</v>
      </c>
      <c r="D12" s="34" t="s">
        <v>1966</v>
      </c>
      <c r="E12" s="34" t="s">
        <v>2109</v>
      </c>
      <c r="F12" s="29" t="s">
        <v>2110</v>
      </c>
      <c r="G12" s="29" t="s">
        <v>1531</v>
      </c>
      <c r="H12" s="106">
        <f>IF(Tabla2291011[[#This Row],[TIPO INGRESO]]="","",VLOOKUP(Tabla2291011[[#This Row],[TIPO INGRESO]],Tablas!$M$3:$N$14,2,FALSE))</f>
        <v>704101</v>
      </c>
      <c r="I12" s="29" t="s">
        <v>1427</v>
      </c>
      <c r="J12" s="35">
        <v>350</v>
      </c>
      <c r="K12" s="35"/>
      <c r="L12" s="37">
        <f>IF(Tabla2291011[[#This Row],[MEDIO DE PAGO]]="EFECTIVO",L11+Tabla2291011[[#This Row],[ENTRADA]]-Tabla2291011[[#This Row],[SALIDA]],IF(Tabla2291011[[#This Row],[MEDIO DE PAGO]]="","¿Medio de pago?",L11))</f>
        <v>311</v>
      </c>
    </row>
    <row r="13" spans="1:13" x14ac:dyDescent="0.25">
      <c r="A13" s="38" t="str">
        <f>TEXT(Tabla2291011[[#This Row],[FECHA]],"mm/aaaa")</f>
        <v>08/jueves</v>
      </c>
      <c r="B13" s="33">
        <v>42586</v>
      </c>
      <c r="C13" s="34" t="s">
        <v>50</v>
      </c>
      <c r="D13" s="34" t="s">
        <v>1966</v>
      </c>
      <c r="E13" s="34" t="s">
        <v>2129</v>
      </c>
      <c r="F13" s="29" t="s">
        <v>2130</v>
      </c>
      <c r="G13" s="29" t="s">
        <v>1531</v>
      </c>
      <c r="H13" s="106">
        <f>IF(Tabla2291011[[#This Row],[TIPO INGRESO]]="","",VLOOKUP(Tabla2291011[[#This Row],[TIPO INGRESO]],Tablas!$M$3:$N$14,2,FALSE))</f>
        <v>704101</v>
      </c>
      <c r="I13" s="29" t="s">
        <v>1426</v>
      </c>
      <c r="J13" s="35">
        <v>100</v>
      </c>
      <c r="K13" s="35"/>
      <c r="L13" s="37">
        <f>IF(Tabla2291011[[#This Row],[MEDIO DE PAGO]]="EFECTIVO",L12+Tabla2291011[[#This Row],[ENTRADA]]-Tabla2291011[[#This Row],[SALIDA]],IF(Tabla2291011[[#This Row],[MEDIO DE PAGO]]="","¿Medio de pago?",L12))</f>
        <v>411</v>
      </c>
    </row>
    <row r="14" spans="1:13" x14ac:dyDescent="0.25">
      <c r="A14" s="38" t="str">
        <f>TEXT(Tabla2291011[[#This Row],[FECHA]],"mm/aaaa")</f>
        <v>08/jueves</v>
      </c>
      <c r="B14" s="33">
        <v>42586</v>
      </c>
      <c r="C14" s="34" t="s">
        <v>1429</v>
      </c>
      <c r="D14" s="34"/>
      <c r="E14" s="34"/>
      <c r="F14" s="29" t="s">
        <v>2132</v>
      </c>
      <c r="G14" s="29" t="s">
        <v>1541</v>
      </c>
      <c r="H14" s="106" t="str">
        <f>IF(Tabla2291011[[#This Row],[TIPO INGRESO]]="","",VLOOKUP(Tabla2291011[[#This Row],[TIPO INGRESO]],Tablas!$M$3:$N$14,2,FALSE))</f>
        <v>Clasificar</v>
      </c>
      <c r="I14" s="29" t="s">
        <v>1426</v>
      </c>
      <c r="J14" s="62">
        <v>720</v>
      </c>
      <c r="K14" s="35"/>
      <c r="L14" s="37">
        <f>IF(Tabla2291011[[#This Row],[MEDIO DE PAGO]]="EFECTIVO",L13+Tabla2291011[[#This Row],[ENTRADA]]-Tabla2291011[[#This Row],[SALIDA]],IF(Tabla2291011[[#This Row],[MEDIO DE PAGO]]="","¿Medio de pago?",L13))</f>
        <v>1131</v>
      </c>
    </row>
    <row r="15" spans="1:13" x14ac:dyDescent="0.25">
      <c r="A15" s="38" t="str">
        <f>TEXT(Tabla2291011[[#This Row],[FECHA]],"mm/aaaa")</f>
        <v>08/jueves</v>
      </c>
      <c r="B15" s="33">
        <v>42586</v>
      </c>
      <c r="C15" s="34" t="s">
        <v>1430</v>
      </c>
      <c r="D15" s="34"/>
      <c r="E15" s="34"/>
      <c r="F15" s="29" t="s">
        <v>2133</v>
      </c>
      <c r="G15" s="29" t="s">
        <v>1541</v>
      </c>
      <c r="H15" s="106" t="str">
        <f>IF(Tabla2291011[[#This Row],[TIPO INGRESO]]="","",VLOOKUP(Tabla2291011[[#This Row],[TIPO INGRESO]],Tablas!$M$3:$N$14,2,FALSE))</f>
        <v>Clasificar</v>
      </c>
      <c r="I15" s="29" t="s">
        <v>1426</v>
      </c>
      <c r="J15" s="35"/>
      <c r="K15" s="35">
        <v>720</v>
      </c>
      <c r="L15" s="37">
        <f>IF(Tabla2291011[[#This Row],[MEDIO DE PAGO]]="EFECTIVO",L14+Tabla2291011[[#This Row],[ENTRADA]]-Tabla2291011[[#This Row],[SALIDA]],IF(Tabla2291011[[#This Row],[MEDIO DE PAGO]]="","¿Medio de pago?",L14))</f>
        <v>411</v>
      </c>
    </row>
    <row r="16" spans="1:13" x14ac:dyDescent="0.25">
      <c r="A16" s="38" t="str">
        <f>TEXT(Tabla2291011[[#This Row],[FECHA]],"mm/aaaa")</f>
        <v>08/jueves</v>
      </c>
      <c r="B16" s="33">
        <v>42586</v>
      </c>
      <c r="C16" s="34" t="s">
        <v>1429</v>
      </c>
      <c r="D16" s="34"/>
      <c r="E16" s="34" t="s">
        <v>2312</v>
      </c>
      <c r="F16" s="29" t="s">
        <v>1984</v>
      </c>
      <c r="H16" s="106" t="str">
        <f>IF(Tabla2291011[[#This Row],[TIPO INGRESO]]="","",VLOOKUP(Tabla2291011[[#This Row],[TIPO INGRESO]],Tablas!$M$3:$N$14,2,FALSE))</f>
        <v/>
      </c>
      <c r="I16" s="29" t="s">
        <v>1426</v>
      </c>
      <c r="J16" s="35"/>
      <c r="K16" s="35">
        <v>300</v>
      </c>
      <c r="L16" s="37">
        <f>IF(Tabla2291011[[#This Row],[MEDIO DE PAGO]]="EFECTIVO",L15+Tabla2291011[[#This Row],[ENTRADA]]-Tabla2291011[[#This Row],[SALIDA]],IF(Tabla2291011[[#This Row],[MEDIO DE PAGO]]="","¿Medio de pago?",L15))</f>
        <v>111</v>
      </c>
    </row>
    <row r="17" spans="1:13" x14ac:dyDescent="0.25">
      <c r="A17" s="38" t="str">
        <f>TEXT(Tabla2291011[[#This Row],[FECHA]],"mm/aaaa")</f>
        <v>08/viernes</v>
      </c>
      <c r="B17" s="33">
        <v>42587</v>
      </c>
      <c r="C17" s="34" t="s">
        <v>51</v>
      </c>
      <c r="D17" s="34"/>
      <c r="E17" s="34" t="s">
        <v>2142</v>
      </c>
      <c r="F17" s="29" t="s">
        <v>2143</v>
      </c>
      <c r="G17" s="29" t="s">
        <v>1541</v>
      </c>
      <c r="H17" s="106" t="str">
        <f>IF(Tabla2291011[[#This Row],[TIPO INGRESO]]="","",VLOOKUP(Tabla2291011[[#This Row],[TIPO INGRESO]],Tablas!$M$3:$N$14,2,FALSE))</f>
        <v>Clasificar</v>
      </c>
      <c r="I17" s="29" t="s">
        <v>1426</v>
      </c>
      <c r="J17" s="35"/>
      <c r="K17" s="35">
        <v>27.7</v>
      </c>
      <c r="L17" s="37">
        <f>IF(Tabla2291011[[#This Row],[MEDIO DE PAGO]]="EFECTIVO",L16+Tabla2291011[[#This Row],[ENTRADA]]-Tabla2291011[[#This Row],[SALIDA]],IF(Tabla2291011[[#This Row],[MEDIO DE PAGO]]="","¿Medio de pago?",L16))</f>
        <v>83.3</v>
      </c>
    </row>
    <row r="18" spans="1:13" x14ac:dyDescent="0.25">
      <c r="A18" s="38" t="str">
        <f>TEXT(Tabla2291011[[#This Row],[FECHA]],"mm/aaaa")</f>
        <v>08/viernes</v>
      </c>
      <c r="B18" s="33">
        <v>42587</v>
      </c>
      <c r="C18" s="34" t="s">
        <v>51</v>
      </c>
      <c r="D18" s="34" t="s">
        <v>1966</v>
      </c>
      <c r="E18" s="34" t="s">
        <v>2150</v>
      </c>
      <c r="F18" s="29" t="s">
        <v>2151</v>
      </c>
      <c r="G18" s="29" t="s">
        <v>1531</v>
      </c>
      <c r="H18" s="106">
        <f>IF(Tabla2291011[[#This Row],[TIPO INGRESO]]="","",VLOOKUP(Tabla2291011[[#This Row],[TIPO INGRESO]],Tablas!$M$3:$N$14,2,FALSE))</f>
        <v>704101</v>
      </c>
      <c r="I18" s="69" t="s">
        <v>1426</v>
      </c>
      <c r="J18" s="123">
        <v>60</v>
      </c>
      <c r="K18" s="35"/>
      <c r="L18" s="37">
        <f>IF(Tabla2291011[[#This Row],[MEDIO DE PAGO]]="EFECTIVO",L17+Tabla2291011[[#This Row],[ENTRADA]]-Tabla2291011[[#This Row],[SALIDA]],IF(Tabla2291011[[#This Row],[MEDIO DE PAGO]]="","¿Medio de pago?",L17))</f>
        <v>143.30000000000001</v>
      </c>
      <c r="M18" s="29" t="s">
        <v>2496</v>
      </c>
    </row>
    <row r="19" spans="1:13" x14ac:dyDescent="0.25">
      <c r="A19" s="38" t="str">
        <f>TEXT(Tabla2291011[[#This Row],[FECHA]],"mm/aaaa")</f>
        <v>08/sábado</v>
      </c>
      <c r="B19" s="33">
        <v>42588</v>
      </c>
      <c r="C19" s="34" t="s">
        <v>51</v>
      </c>
      <c r="D19" s="34" t="s">
        <v>1966</v>
      </c>
      <c r="E19" s="34" t="s">
        <v>2156</v>
      </c>
      <c r="F19" s="29" t="s">
        <v>2157</v>
      </c>
      <c r="G19" s="29" t="s">
        <v>1531</v>
      </c>
      <c r="H19" s="106">
        <f>IF(Tabla2291011[[#This Row],[TIPO INGRESO]]="","",VLOOKUP(Tabla2291011[[#This Row],[TIPO INGRESO]],Tablas!$M$3:$N$14,2,FALSE))</f>
        <v>704101</v>
      </c>
      <c r="I19" s="29" t="s">
        <v>1426</v>
      </c>
      <c r="J19" s="35">
        <v>425</v>
      </c>
      <c r="K19" s="35"/>
      <c r="L19" s="37">
        <f>IF(Tabla2291011[[#This Row],[MEDIO DE PAGO]]="EFECTIVO",L18+Tabla2291011[[#This Row],[ENTRADA]]-Tabla2291011[[#This Row],[SALIDA]],IF(Tabla2291011[[#This Row],[MEDIO DE PAGO]]="","¿Medio de pago?",L18))</f>
        <v>568.29999999999995</v>
      </c>
    </row>
    <row r="20" spans="1:13" x14ac:dyDescent="0.25">
      <c r="A20" s="38" t="str">
        <f>TEXT(Tabla2291011[[#This Row],[FECHA]],"mm/aaaa")</f>
        <v>08/sábado</v>
      </c>
      <c r="B20" s="33">
        <v>42588</v>
      </c>
      <c r="C20" s="34" t="s">
        <v>51</v>
      </c>
      <c r="D20" s="34" t="s">
        <v>1966</v>
      </c>
      <c r="E20" s="34" t="s">
        <v>2158</v>
      </c>
      <c r="F20" s="29" t="s">
        <v>2159</v>
      </c>
      <c r="G20" s="29" t="s">
        <v>1540</v>
      </c>
      <c r="H20" s="106">
        <f>IF(Tabla2291011[[#This Row],[TIPO INGRESO]]="","",VLOOKUP(Tabla2291011[[#This Row],[TIPO INGRESO]],Tablas!$M$3:$N$14,2,FALSE))</f>
        <v>759903</v>
      </c>
      <c r="I20" s="29" t="s">
        <v>1426</v>
      </c>
      <c r="J20" s="35">
        <v>9.1999999999999993</v>
      </c>
      <c r="K20" s="35"/>
      <c r="L20" s="37">
        <f>IF(Tabla2291011[[#This Row],[MEDIO DE PAGO]]="EFECTIVO",L19+Tabla2291011[[#This Row],[ENTRADA]]-Tabla2291011[[#This Row],[SALIDA]],IF(Tabla2291011[[#This Row],[MEDIO DE PAGO]]="","¿Medio de pago?",L19))</f>
        <v>577.5</v>
      </c>
    </row>
    <row r="21" spans="1:13" x14ac:dyDescent="0.25">
      <c r="A21" s="38" t="str">
        <f>TEXT(Tabla2291011[[#This Row],[FECHA]],"mm/aaaa")</f>
        <v>08/sábado</v>
      </c>
      <c r="B21" s="33">
        <v>42588</v>
      </c>
      <c r="C21" s="34" t="s">
        <v>51</v>
      </c>
      <c r="D21" s="34" t="s">
        <v>1966</v>
      </c>
      <c r="E21" s="34" t="s">
        <v>2162</v>
      </c>
      <c r="F21" s="29" t="s">
        <v>2000</v>
      </c>
      <c r="G21" s="29" t="s">
        <v>1531</v>
      </c>
      <c r="H21" s="106">
        <f>IF(Tabla2291011[[#This Row],[TIPO INGRESO]]="","",VLOOKUP(Tabla2291011[[#This Row],[TIPO INGRESO]],Tablas!$M$3:$N$14,2,FALSE))</f>
        <v>704101</v>
      </c>
      <c r="I21" s="29" t="s">
        <v>1427</v>
      </c>
      <c r="J21" s="35">
        <v>70</v>
      </c>
      <c r="K21" s="35"/>
      <c r="L21" s="37">
        <f>IF(Tabla2291011[[#This Row],[MEDIO DE PAGO]]="EFECTIVO",L20+Tabla2291011[[#This Row],[ENTRADA]]-Tabla2291011[[#This Row],[SALIDA]],IF(Tabla2291011[[#This Row],[MEDIO DE PAGO]]="","¿Medio de pago?",L20))</f>
        <v>577.5</v>
      </c>
    </row>
    <row r="22" spans="1:13" x14ac:dyDescent="0.25">
      <c r="A22" s="38" t="str">
        <f>TEXT(Tabla2291011[[#This Row],[FECHA]],"mm/aaaa")</f>
        <v>08/sábado</v>
      </c>
      <c r="B22" s="33">
        <v>42588</v>
      </c>
      <c r="C22" s="34" t="s">
        <v>51</v>
      </c>
      <c r="D22" s="34" t="s">
        <v>1966</v>
      </c>
      <c r="E22" s="34" t="s">
        <v>2163</v>
      </c>
      <c r="F22" s="29" t="s">
        <v>2127</v>
      </c>
      <c r="G22" s="29" t="s">
        <v>1531</v>
      </c>
      <c r="H22" s="106">
        <f>IF(Tabla2291011[[#This Row],[TIPO INGRESO]]="","",VLOOKUP(Tabla2291011[[#This Row],[TIPO INGRESO]],Tablas!$M$3:$N$14,2,FALSE))</f>
        <v>704101</v>
      </c>
      <c r="I22" s="29" t="s">
        <v>1426</v>
      </c>
      <c r="J22" s="35">
        <v>130</v>
      </c>
      <c r="K22" s="35"/>
      <c r="L22" s="37">
        <f>IF(Tabla2291011[[#This Row],[MEDIO DE PAGO]]="EFECTIVO",L21+Tabla2291011[[#This Row],[ENTRADA]]-Tabla2291011[[#This Row],[SALIDA]],IF(Tabla2291011[[#This Row],[MEDIO DE PAGO]]="","¿Medio de pago?",L21))</f>
        <v>707.5</v>
      </c>
    </row>
    <row r="23" spans="1:13" x14ac:dyDescent="0.25">
      <c r="A23" s="116" t="str">
        <f>TEXT(Tabla2291011[[#This Row],[FECHA]],"mm/aaaa")</f>
        <v>08/sábado</v>
      </c>
      <c r="B23" s="117">
        <v>42588</v>
      </c>
      <c r="C23" s="118" t="s">
        <v>51</v>
      </c>
      <c r="D23" s="118" t="s">
        <v>1966</v>
      </c>
      <c r="E23" s="118" t="s">
        <v>2488</v>
      </c>
      <c r="F23" s="53" t="s">
        <v>2489</v>
      </c>
      <c r="G23" s="53" t="s">
        <v>1531</v>
      </c>
      <c r="H23" s="116">
        <f>IF(Tabla2291011[[#This Row],[TIPO INGRESO]]="","",VLOOKUP(Tabla2291011[[#This Row],[TIPO INGRESO]],Tablas!$M$3:$N$14,2,FALSE))</f>
        <v>704101</v>
      </c>
      <c r="I23" s="53" t="s">
        <v>1427</v>
      </c>
      <c r="J23" s="114">
        <v>1060</v>
      </c>
      <c r="K23" s="114"/>
      <c r="L23" s="114">
        <f>IF(Tabla2291011[[#This Row],[MEDIO DE PAGO]]="EFECTIVO",L22+Tabla2291011[[#This Row],[ENTRADA]]-Tabla2291011[[#This Row],[SALIDA]],IF(Tabla2291011[[#This Row],[MEDIO DE PAGO]]="","¿Medio de pago?",L22))</f>
        <v>707.5</v>
      </c>
    </row>
    <row r="24" spans="1:13" x14ac:dyDescent="0.25">
      <c r="A24" s="38" t="str">
        <f>TEXT(Tabla2291011[[#This Row],[FECHA]],"mm/aaaa")</f>
        <v>08/sábado</v>
      </c>
      <c r="B24" s="33">
        <v>42588</v>
      </c>
      <c r="C24" s="34" t="s">
        <v>1429</v>
      </c>
      <c r="D24" s="34"/>
      <c r="E24" s="34" t="s">
        <v>2312</v>
      </c>
      <c r="F24" s="29" t="s">
        <v>1984</v>
      </c>
      <c r="H24" s="106" t="str">
        <f>IF(Tabla2291011[[#This Row],[TIPO INGRESO]]="","",VLOOKUP(Tabla2291011[[#This Row],[TIPO INGRESO]],Tablas!$M$3:$N$14,2,FALSE))</f>
        <v/>
      </c>
      <c r="I24" s="29" t="s">
        <v>1426</v>
      </c>
      <c r="J24" s="35"/>
      <c r="K24" s="35">
        <v>500</v>
      </c>
      <c r="L24" s="37">
        <f>IF(Tabla2291011[[#This Row],[MEDIO DE PAGO]]="EFECTIVO",L23+Tabla2291011[[#This Row],[ENTRADA]]-Tabla2291011[[#This Row],[SALIDA]],IF(Tabla2291011[[#This Row],[MEDIO DE PAGO]]="","¿Medio de pago?",L23))</f>
        <v>207.5</v>
      </c>
    </row>
    <row r="25" spans="1:13" x14ac:dyDescent="0.25">
      <c r="A25" s="38" t="str">
        <f>TEXT(Tabla2291011[[#This Row],[FECHA]],"mm/aaaa")</f>
        <v>08/sábado</v>
      </c>
      <c r="B25" s="33">
        <v>42588</v>
      </c>
      <c r="C25" s="34" t="s">
        <v>50</v>
      </c>
      <c r="D25" s="34" t="s">
        <v>1966</v>
      </c>
      <c r="E25" s="34" t="s">
        <v>2175</v>
      </c>
      <c r="F25" s="29" t="s">
        <v>2176</v>
      </c>
      <c r="G25" s="29" t="s">
        <v>1531</v>
      </c>
      <c r="H25" s="106">
        <f>IF(Tabla2291011[[#This Row],[TIPO INGRESO]]="","",VLOOKUP(Tabla2291011[[#This Row],[TIPO INGRESO]],Tablas!$M$3:$N$14,2,FALSE))</f>
        <v>704101</v>
      </c>
      <c r="I25" s="29" t="s">
        <v>1426</v>
      </c>
      <c r="J25" s="35">
        <v>140</v>
      </c>
      <c r="K25" s="35"/>
      <c r="L25" s="37">
        <f>IF(Tabla2291011[[#This Row],[MEDIO DE PAGO]]="EFECTIVO",L24+Tabla2291011[[#This Row],[ENTRADA]]-Tabla2291011[[#This Row],[SALIDA]],IF(Tabla2291011[[#This Row],[MEDIO DE PAGO]]="","¿Medio de pago?",L24))</f>
        <v>347.5</v>
      </c>
    </row>
    <row r="26" spans="1:13" x14ac:dyDescent="0.25">
      <c r="A26" s="38" t="str">
        <f>TEXT(Tabla2291011[[#This Row],[FECHA]],"mm/aaaa")</f>
        <v>08/sábado</v>
      </c>
      <c r="B26" s="33">
        <v>42588</v>
      </c>
      <c r="C26" s="34" t="s">
        <v>51</v>
      </c>
      <c r="D26" s="34" t="s">
        <v>1966</v>
      </c>
      <c r="E26" s="34" t="s">
        <v>2194</v>
      </c>
      <c r="F26" s="29" t="s">
        <v>2177</v>
      </c>
      <c r="G26" s="29" t="s">
        <v>1531</v>
      </c>
      <c r="H26" s="106">
        <f>IF(Tabla2291011[[#This Row],[TIPO INGRESO]]="","",VLOOKUP(Tabla2291011[[#This Row],[TIPO INGRESO]],Tablas!$M$3:$N$14,2,FALSE))</f>
        <v>704101</v>
      </c>
      <c r="I26" s="29" t="s">
        <v>1426</v>
      </c>
      <c r="J26" s="35">
        <v>110</v>
      </c>
      <c r="K26" s="35"/>
      <c r="L26" s="37">
        <f>IF(Tabla2291011[[#This Row],[MEDIO DE PAGO]]="EFECTIVO",L25+Tabla2291011[[#This Row],[ENTRADA]]-Tabla2291011[[#This Row],[SALIDA]],IF(Tabla2291011[[#This Row],[MEDIO DE PAGO]]="","¿Medio de pago?",L25))</f>
        <v>457.5</v>
      </c>
    </row>
    <row r="27" spans="1:13" x14ac:dyDescent="0.25">
      <c r="A27" s="38" t="str">
        <f>TEXT(Tabla2291011[[#This Row],[FECHA]],"mm/aaaa")</f>
        <v>08/sábado</v>
      </c>
      <c r="B27" s="33">
        <v>42588</v>
      </c>
      <c r="C27" s="34" t="s">
        <v>51</v>
      </c>
      <c r="D27" s="34" t="s">
        <v>1966</v>
      </c>
      <c r="E27" s="34" t="s">
        <v>2187</v>
      </c>
      <c r="F27" s="29" t="s">
        <v>2188</v>
      </c>
      <c r="G27" s="29" t="s">
        <v>1531</v>
      </c>
      <c r="H27" s="106">
        <f>IF(Tabla2291011[[#This Row],[TIPO INGRESO]]="","",VLOOKUP(Tabla2291011[[#This Row],[TIPO INGRESO]],Tablas!$M$3:$N$14,2,FALSE))</f>
        <v>704101</v>
      </c>
      <c r="I27" s="29" t="s">
        <v>1426</v>
      </c>
      <c r="J27" s="35">
        <v>120</v>
      </c>
      <c r="K27" s="35"/>
      <c r="L27" s="37">
        <f>IF(Tabla2291011[[#This Row],[MEDIO DE PAGO]]="EFECTIVO",L26+Tabla2291011[[#This Row],[ENTRADA]]-Tabla2291011[[#This Row],[SALIDA]],IF(Tabla2291011[[#This Row],[MEDIO DE PAGO]]="","¿Medio de pago?",L26))</f>
        <v>577.5</v>
      </c>
    </row>
    <row r="28" spans="1:13" x14ac:dyDescent="0.25">
      <c r="A28" s="38" t="str">
        <f>TEXT(Tabla2291011[[#This Row],[FECHA]],"mm/aaaa")</f>
        <v>08/sábado</v>
      </c>
      <c r="B28" s="33">
        <v>42588</v>
      </c>
      <c r="C28" s="34" t="s">
        <v>51</v>
      </c>
      <c r="D28" s="34" t="s">
        <v>1966</v>
      </c>
      <c r="E28" s="34" t="s">
        <v>2187</v>
      </c>
      <c r="F28" s="29" t="s">
        <v>2189</v>
      </c>
      <c r="G28" s="29" t="s">
        <v>1540</v>
      </c>
      <c r="H28" s="106">
        <f>IF(Tabla2291011[[#This Row],[TIPO INGRESO]]="","",VLOOKUP(Tabla2291011[[#This Row],[TIPO INGRESO]],Tablas!$M$3:$N$14,2,FALSE))</f>
        <v>759903</v>
      </c>
      <c r="I28" s="29" t="s">
        <v>1426</v>
      </c>
      <c r="J28" s="35">
        <v>4.5999999999999996</v>
      </c>
      <c r="K28" s="35"/>
      <c r="L28" s="37">
        <f>IF(Tabla2291011[[#This Row],[MEDIO DE PAGO]]="EFECTIVO",L27+Tabla2291011[[#This Row],[ENTRADA]]-Tabla2291011[[#This Row],[SALIDA]],IF(Tabla2291011[[#This Row],[MEDIO DE PAGO]]="","¿Medio de pago?",L27))</f>
        <v>582.1</v>
      </c>
    </row>
    <row r="29" spans="1:13" x14ac:dyDescent="0.25">
      <c r="A29" s="38" t="str">
        <f>TEXT(Tabla2291011[[#This Row],[FECHA]],"mm/aaaa")</f>
        <v>08/sábado</v>
      </c>
      <c r="B29" s="33">
        <v>42588</v>
      </c>
      <c r="C29" s="34" t="s">
        <v>51</v>
      </c>
      <c r="D29" s="34" t="s">
        <v>1966</v>
      </c>
      <c r="E29" s="34" t="s">
        <v>2174</v>
      </c>
      <c r="F29" s="29" t="s">
        <v>2190</v>
      </c>
      <c r="G29" s="29" t="s">
        <v>1531</v>
      </c>
      <c r="H29" s="106">
        <f>IF(Tabla2291011[[#This Row],[TIPO INGRESO]]="","",VLOOKUP(Tabla2291011[[#This Row],[TIPO INGRESO]],Tablas!$M$3:$N$14,2,FALSE))</f>
        <v>704101</v>
      </c>
      <c r="I29" s="119" t="s">
        <v>1427</v>
      </c>
      <c r="J29" s="120">
        <v>195</v>
      </c>
      <c r="K29" s="35"/>
      <c r="L29" s="37">
        <f>IF(Tabla2291011[[#This Row],[MEDIO DE PAGO]]="EFECTIVO",L28+Tabla2291011[[#This Row],[ENTRADA]]-Tabla2291011[[#This Row],[SALIDA]],IF(Tabla2291011[[#This Row],[MEDIO DE PAGO]]="","¿Medio de pago?",L28))</f>
        <v>582.1</v>
      </c>
      <c r="M29" s="29" t="s">
        <v>2490</v>
      </c>
    </row>
    <row r="30" spans="1:13" x14ac:dyDescent="0.25">
      <c r="A30" s="38" t="str">
        <f>TEXT(Tabla2291011[[#This Row],[FECHA]],"mm/aaaa")</f>
        <v>08/domingo</v>
      </c>
      <c r="B30" s="33">
        <v>42589</v>
      </c>
      <c r="C30" s="34" t="s">
        <v>51</v>
      </c>
      <c r="D30" s="34" t="s">
        <v>1966</v>
      </c>
      <c r="E30" s="34" t="s">
        <v>2185</v>
      </c>
      <c r="F30" s="29" t="s">
        <v>2186</v>
      </c>
      <c r="G30" s="29" t="s">
        <v>1531</v>
      </c>
      <c r="H30" s="106">
        <f>IF(Tabla2291011[[#This Row],[TIPO INGRESO]]="","",VLOOKUP(Tabla2291011[[#This Row],[TIPO INGRESO]],Tablas!$M$3:$N$14,2,FALSE))</f>
        <v>704101</v>
      </c>
      <c r="I30" s="29" t="s">
        <v>1426</v>
      </c>
      <c r="J30" s="35">
        <v>200</v>
      </c>
      <c r="K30" s="35"/>
      <c r="L30" s="37">
        <f>IF(Tabla2291011[[#This Row],[MEDIO DE PAGO]]="EFECTIVO",L29+Tabla2291011[[#This Row],[ENTRADA]]-Tabla2291011[[#This Row],[SALIDA]],IF(Tabla2291011[[#This Row],[MEDIO DE PAGO]]="","¿Medio de pago?",L29))</f>
        <v>782.1</v>
      </c>
    </row>
    <row r="31" spans="1:13" x14ac:dyDescent="0.25">
      <c r="A31" s="38" t="str">
        <f>TEXT(Tabla2291011[[#This Row],[FECHA]],"mm/aaaa")</f>
        <v>08/domingo</v>
      </c>
      <c r="B31" s="33">
        <v>42589</v>
      </c>
      <c r="C31" s="34" t="s">
        <v>51</v>
      </c>
      <c r="D31" s="34" t="s">
        <v>1966</v>
      </c>
      <c r="E31" s="34" t="s">
        <v>2195</v>
      </c>
      <c r="F31" s="29" t="s">
        <v>2196</v>
      </c>
      <c r="G31" s="29" t="s">
        <v>1531</v>
      </c>
      <c r="H31" s="106">
        <f>IF(Tabla2291011[[#This Row],[TIPO INGRESO]]="","",VLOOKUP(Tabla2291011[[#This Row],[TIPO INGRESO]],Tablas!$M$3:$N$14,2,FALSE))</f>
        <v>704101</v>
      </c>
      <c r="I31" s="29" t="s">
        <v>1427</v>
      </c>
      <c r="J31" s="35">
        <v>1360</v>
      </c>
      <c r="K31" s="35"/>
      <c r="L31" s="37">
        <f>IF(Tabla2291011[[#This Row],[MEDIO DE PAGO]]="EFECTIVO",L30+Tabla2291011[[#This Row],[ENTRADA]]-Tabla2291011[[#This Row],[SALIDA]],IF(Tabla2291011[[#This Row],[MEDIO DE PAGO]]="","¿Medio de pago?",L30))</f>
        <v>782.1</v>
      </c>
    </row>
    <row r="32" spans="1:13" x14ac:dyDescent="0.25">
      <c r="A32" s="38" t="str">
        <f>TEXT(Tabla2291011[[#This Row],[FECHA]],"mm/aaaa")</f>
        <v>08/domingo</v>
      </c>
      <c r="B32" s="33">
        <v>42589</v>
      </c>
      <c r="C32" s="34" t="s">
        <v>1429</v>
      </c>
      <c r="D32" s="34"/>
      <c r="E32" s="34" t="s">
        <v>2312</v>
      </c>
      <c r="F32" s="29" t="s">
        <v>1984</v>
      </c>
      <c r="H32" s="106" t="str">
        <f>IF(Tabla2291011[[#This Row],[TIPO INGRESO]]="","",VLOOKUP(Tabla2291011[[#This Row],[TIPO INGRESO]],Tablas!$M$3:$N$14,2,FALSE))</f>
        <v/>
      </c>
      <c r="I32" s="29" t="s">
        <v>1426</v>
      </c>
      <c r="J32" s="35"/>
      <c r="K32" s="35">
        <v>650</v>
      </c>
      <c r="L32" s="37">
        <f>IF(Tabla2291011[[#This Row],[MEDIO DE PAGO]]="EFECTIVO",L31+Tabla2291011[[#This Row],[ENTRADA]]-Tabla2291011[[#This Row],[SALIDA]],IF(Tabla2291011[[#This Row],[MEDIO DE PAGO]]="","¿Medio de pago?",L31))</f>
        <v>132.10000000000002</v>
      </c>
    </row>
    <row r="33" spans="1:12" x14ac:dyDescent="0.25">
      <c r="A33" s="38" t="str">
        <f>TEXT(Tabla2291011[[#This Row],[FECHA]],"mm/aaaa")</f>
        <v>08/lunes</v>
      </c>
      <c r="B33" s="33">
        <v>42590</v>
      </c>
      <c r="C33" s="34" t="s">
        <v>51</v>
      </c>
      <c r="D33" s="34" t="s">
        <v>1966</v>
      </c>
      <c r="E33" s="34" t="s">
        <v>2205</v>
      </c>
      <c r="F33" s="29" t="s">
        <v>2206</v>
      </c>
      <c r="G33" s="29" t="s">
        <v>1531</v>
      </c>
      <c r="H33" s="106">
        <f>IF(Tabla2291011[[#This Row],[TIPO INGRESO]]="","",VLOOKUP(Tabla2291011[[#This Row],[TIPO INGRESO]],Tablas!$M$3:$N$14,2,FALSE))</f>
        <v>704101</v>
      </c>
      <c r="I33" s="29" t="s">
        <v>1426</v>
      </c>
      <c r="J33" s="35">
        <v>80</v>
      </c>
      <c r="K33" s="35"/>
      <c r="L33" s="37">
        <f>IF(Tabla2291011[[#This Row],[MEDIO DE PAGO]]="EFECTIVO",L32+Tabla2291011[[#This Row],[ENTRADA]]-Tabla2291011[[#This Row],[SALIDA]],IF(Tabla2291011[[#This Row],[MEDIO DE PAGO]]="","¿Medio de pago?",L32))</f>
        <v>212.10000000000002</v>
      </c>
    </row>
    <row r="34" spans="1:12" x14ac:dyDescent="0.25">
      <c r="A34" s="38" t="str">
        <f>TEXT(Tabla2291011[[#This Row],[FECHA]],"mm/aaaa")</f>
        <v>08/lunes</v>
      </c>
      <c r="B34" s="33">
        <v>42590</v>
      </c>
      <c r="C34" s="34" t="s">
        <v>51</v>
      </c>
      <c r="D34" s="34" t="s">
        <v>1966</v>
      </c>
      <c r="E34" s="34" t="s">
        <v>2205</v>
      </c>
      <c r="F34" s="29" t="s">
        <v>2189</v>
      </c>
      <c r="G34" s="29" t="s">
        <v>1540</v>
      </c>
      <c r="H34" s="106">
        <f>IF(Tabla2291011[[#This Row],[TIPO INGRESO]]="","",VLOOKUP(Tabla2291011[[#This Row],[TIPO INGRESO]],Tablas!$M$3:$N$14,2,FALSE))</f>
        <v>759903</v>
      </c>
      <c r="I34" s="29" t="s">
        <v>1426</v>
      </c>
      <c r="J34" s="35">
        <v>8.5</v>
      </c>
      <c r="K34" s="35"/>
      <c r="L34" s="37">
        <f>IF(Tabla2291011[[#This Row],[MEDIO DE PAGO]]="EFECTIVO",L33+Tabla2291011[[#This Row],[ENTRADA]]-Tabla2291011[[#This Row],[SALIDA]],IF(Tabla2291011[[#This Row],[MEDIO DE PAGO]]="","¿Medio de pago?",L33))</f>
        <v>220.60000000000002</v>
      </c>
    </row>
    <row r="35" spans="1:12" x14ac:dyDescent="0.25">
      <c r="A35" s="38" t="str">
        <f>TEXT(Tabla2291011[[#This Row],[FECHA]],"mm/aaaa")</f>
        <v>08/lunes</v>
      </c>
      <c r="B35" s="33">
        <v>42590</v>
      </c>
      <c r="C35" s="34" t="s">
        <v>51</v>
      </c>
      <c r="D35" s="34" t="s">
        <v>1966</v>
      </c>
      <c r="E35" s="34" t="s">
        <v>2212</v>
      </c>
      <c r="F35" s="29" t="s">
        <v>2213</v>
      </c>
      <c r="G35" s="29" t="s">
        <v>1531</v>
      </c>
      <c r="H35" s="106">
        <f>IF(Tabla2291011[[#This Row],[TIPO INGRESO]]="","",VLOOKUP(Tabla2291011[[#This Row],[TIPO INGRESO]],Tablas!$M$3:$N$14,2,FALSE))</f>
        <v>704101</v>
      </c>
      <c r="I35" s="29" t="s">
        <v>1427</v>
      </c>
      <c r="J35" s="35">
        <v>350</v>
      </c>
      <c r="K35" s="35"/>
      <c r="L35" s="37">
        <f>IF(Tabla2291011[[#This Row],[MEDIO DE PAGO]]="EFECTIVO",L34+Tabla2291011[[#This Row],[ENTRADA]]-Tabla2291011[[#This Row],[SALIDA]],IF(Tabla2291011[[#This Row],[MEDIO DE PAGO]]="","¿Medio de pago?",L34))</f>
        <v>220.60000000000002</v>
      </c>
    </row>
    <row r="36" spans="1:12" x14ac:dyDescent="0.25">
      <c r="A36" s="38" t="str">
        <f>TEXT(Tabla2291011[[#This Row],[FECHA]],"mm/aaaa")</f>
        <v>08/lunes</v>
      </c>
      <c r="B36" s="33">
        <v>42590</v>
      </c>
      <c r="C36" s="34" t="s">
        <v>1429</v>
      </c>
      <c r="D36" s="34"/>
      <c r="E36" s="34" t="s">
        <v>2312</v>
      </c>
      <c r="F36" s="29" t="s">
        <v>1984</v>
      </c>
      <c r="H36" s="106" t="str">
        <f>IF(Tabla2291011[[#This Row],[TIPO INGRESO]]="","",VLOOKUP(Tabla2291011[[#This Row],[TIPO INGRESO]],Tablas!$M$3:$N$14,2,FALSE))</f>
        <v/>
      </c>
      <c r="I36" s="29" t="s">
        <v>1426</v>
      </c>
      <c r="J36" s="35"/>
      <c r="K36" s="35">
        <v>200</v>
      </c>
      <c r="L36" s="37">
        <f>IF(Tabla2291011[[#This Row],[MEDIO DE PAGO]]="EFECTIVO",L35+Tabla2291011[[#This Row],[ENTRADA]]-Tabla2291011[[#This Row],[SALIDA]],IF(Tabla2291011[[#This Row],[MEDIO DE PAGO]]="","¿Medio de pago?",L35))</f>
        <v>20.600000000000023</v>
      </c>
    </row>
    <row r="37" spans="1:12" x14ac:dyDescent="0.25">
      <c r="A37" s="38" t="str">
        <f>TEXT(Tabla2291011[[#This Row],[FECHA]],"mm/aaaa")</f>
        <v>08/martes</v>
      </c>
      <c r="B37" s="33">
        <v>42591</v>
      </c>
      <c r="C37" s="34" t="s">
        <v>51</v>
      </c>
      <c r="D37" s="34" t="s">
        <v>1966</v>
      </c>
      <c r="E37" s="34" t="s">
        <v>2220</v>
      </c>
      <c r="F37" s="29" t="s">
        <v>2000</v>
      </c>
      <c r="G37" s="29" t="s">
        <v>1531</v>
      </c>
      <c r="H37" s="106">
        <f>IF(Tabla2291011[[#This Row],[TIPO INGRESO]]="","",VLOOKUP(Tabla2291011[[#This Row],[TIPO INGRESO]],Tablas!$M$3:$N$14,2,FALSE))</f>
        <v>704101</v>
      </c>
      <c r="I37" s="29" t="s">
        <v>1427</v>
      </c>
      <c r="J37" s="35">
        <v>65</v>
      </c>
      <c r="K37" s="35"/>
      <c r="L37" s="37">
        <f>IF(Tabla2291011[[#This Row],[MEDIO DE PAGO]]="EFECTIVO",L36+Tabla2291011[[#This Row],[ENTRADA]]-Tabla2291011[[#This Row],[SALIDA]],IF(Tabla2291011[[#This Row],[MEDIO DE PAGO]]="","¿Medio de pago?",L36))</f>
        <v>20.600000000000023</v>
      </c>
    </row>
    <row r="38" spans="1:12" x14ac:dyDescent="0.25">
      <c r="A38" s="38" t="str">
        <f>TEXT(Tabla2291011[[#This Row],[FECHA]],"mm/aaaa")</f>
        <v>08/martes</v>
      </c>
      <c r="B38" s="33">
        <v>42591</v>
      </c>
      <c r="C38" s="34" t="s">
        <v>51</v>
      </c>
      <c r="D38" s="34" t="s">
        <v>1966</v>
      </c>
      <c r="E38" s="34" t="s">
        <v>2247</v>
      </c>
      <c r="F38" s="29" t="s">
        <v>2222</v>
      </c>
      <c r="G38" s="29" t="s">
        <v>1531</v>
      </c>
      <c r="H38" s="106">
        <f>IF(Tabla2291011[[#This Row],[TIPO INGRESO]]="","",VLOOKUP(Tabla2291011[[#This Row],[TIPO INGRESO]],Tablas!$M$3:$N$14,2,FALSE))</f>
        <v>704101</v>
      </c>
      <c r="I38" s="29" t="s">
        <v>1427</v>
      </c>
      <c r="J38" s="35">
        <v>105</v>
      </c>
      <c r="K38" s="35"/>
      <c r="L38" s="37">
        <f>IF(Tabla2291011[[#This Row],[MEDIO DE PAGO]]="EFECTIVO",L37+Tabla2291011[[#This Row],[ENTRADA]]-Tabla2291011[[#This Row],[SALIDA]],IF(Tabla2291011[[#This Row],[MEDIO DE PAGO]]="","¿Medio de pago?",L37))</f>
        <v>20.600000000000023</v>
      </c>
    </row>
    <row r="39" spans="1:12" x14ac:dyDescent="0.25">
      <c r="A39" s="38" t="str">
        <f>TEXT(Tabla2291011[[#This Row],[FECHA]],"mm/aaaa")</f>
        <v>08/martes</v>
      </c>
      <c r="B39" s="33">
        <v>42591</v>
      </c>
      <c r="C39" s="34" t="s">
        <v>51</v>
      </c>
      <c r="D39" s="34" t="s">
        <v>1966</v>
      </c>
      <c r="E39" s="34" t="s">
        <v>2234</v>
      </c>
      <c r="F39" s="29" t="s">
        <v>2235</v>
      </c>
      <c r="G39" s="29" t="s">
        <v>1531</v>
      </c>
      <c r="H39" s="106">
        <f>IF(Tabla2291011[[#This Row],[TIPO INGRESO]]="","",VLOOKUP(Tabla2291011[[#This Row],[TIPO INGRESO]],Tablas!$M$3:$N$14,2,FALSE))</f>
        <v>704101</v>
      </c>
      <c r="I39" s="29" t="s">
        <v>1426</v>
      </c>
      <c r="J39" s="35">
        <v>85</v>
      </c>
      <c r="K39" s="35"/>
      <c r="L39" s="37">
        <f>IF(Tabla2291011[[#This Row],[MEDIO DE PAGO]]="EFECTIVO",L38+Tabla2291011[[#This Row],[ENTRADA]]-Tabla2291011[[#This Row],[SALIDA]],IF(Tabla2291011[[#This Row],[MEDIO DE PAGO]]="","¿Medio de pago?",L38))</f>
        <v>105.60000000000002</v>
      </c>
    </row>
    <row r="40" spans="1:12" x14ac:dyDescent="0.25">
      <c r="A40" s="38" t="str">
        <f>TEXT(Tabla2291011[[#This Row],[FECHA]],"mm/aaaa")</f>
        <v>08/martes</v>
      </c>
      <c r="B40" s="33">
        <v>42591</v>
      </c>
      <c r="C40" s="34" t="s">
        <v>50</v>
      </c>
      <c r="D40" s="34"/>
      <c r="E40" s="34" t="s">
        <v>2237</v>
      </c>
      <c r="F40" s="29" t="s">
        <v>2236</v>
      </c>
      <c r="G40" s="29" t="s">
        <v>1539</v>
      </c>
      <c r="H40" s="106">
        <f>IF(Tabla2291011[[#This Row],[TIPO INGRESO]]="","",VLOOKUP(Tabla2291011[[#This Row],[TIPO INGRESO]],Tablas!$M$3:$N$14,2,FALSE))</f>
        <v>759904</v>
      </c>
      <c r="I40" s="29" t="s">
        <v>1426</v>
      </c>
      <c r="J40" s="35">
        <v>12</v>
      </c>
      <c r="K40" s="35"/>
      <c r="L40" s="37">
        <f>IF(Tabla2291011[[#This Row],[MEDIO DE PAGO]]="EFECTIVO",L39+Tabla2291011[[#This Row],[ENTRADA]]-Tabla2291011[[#This Row],[SALIDA]],IF(Tabla2291011[[#This Row],[MEDIO DE PAGO]]="","¿Medio de pago?",L39))</f>
        <v>117.60000000000002</v>
      </c>
    </row>
    <row r="41" spans="1:12" x14ac:dyDescent="0.25">
      <c r="A41" s="38" t="str">
        <f>TEXT(Tabla2291011[[#This Row],[FECHA]],"mm/aaaa")</f>
        <v>08/miércoles</v>
      </c>
      <c r="B41" s="33">
        <v>42592</v>
      </c>
      <c r="C41" s="34" t="s">
        <v>51</v>
      </c>
      <c r="D41" s="34" t="s">
        <v>1966</v>
      </c>
      <c r="E41" s="34" t="s">
        <v>2238</v>
      </c>
      <c r="F41" s="29" t="s">
        <v>2000</v>
      </c>
      <c r="G41" s="29" t="s">
        <v>1531</v>
      </c>
      <c r="H41" s="106">
        <f>IF(Tabla2291011[[#This Row],[TIPO INGRESO]]="","",VLOOKUP(Tabla2291011[[#This Row],[TIPO INGRESO]],Tablas!$M$3:$N$14,2,FALSE))</f>
        <v>704101</v>
      </c>
      <c r="I41" s="29" t="s">
        <v>1426</v>
      </c>
      <c r="J41" s="35">
        <v>65</v>
      </c>
      <c r="K41" s="35"/>
      <c r="L41" s="37">
        <f>IF(Tabla2291011[[#This Row],[MEDIO DE PAGO]]="EFECTIVO",L40+Tabla2291011[[#This Row],[ENTRADA]]-Tabla2291011[[#This Row],[SALIDA]],IF(Tabla2291011[[#This Row],[MEDIO DE PAGO]]="","¿Medio de pago?",L40))</f>
        <v>182.60000000000002</v>
      </c>
    </row>
    <row r="42" spans="1:12" x14ac:dyDescent="0.25">
      <c r="A42" s="38" t="str">
        <f>TEXT(Tabla2291011[[#This Row],[FECHA]],"mm/aaaa")</f>
        <v>08/miércoles</v>
      </c>
      <c r="B42" s="33">
        <v>42592</v>
      </c>
      <c r="C42" s="34" t="s">
        <v>51</v>
      </c>
      <c r="D42" s="34" t="s">
        <v>1966</v>
      </c>
      <c r="E42" s="34" t="s">
        <v>2239</v>
      </c>
      <c r="F42" s="29" t="s">
        <v>2000</v>
      </c>
      <c r="G42" s="29" t="s">
        <v>1531</v>
      </c>
      <c r="H42" s="106">
        <f>IF(Tabla2291011[[#This Row],[TIPO INGRESO]]="","",VLOOKUP(Tabla2291011[[#This Row],[TIPO INGRESO]],Tablas!$M$3:$N$14,2,FALSE))</f>
        <v>704101</v>
      </c>
      <c r="I42" s="29" t="s">
        <v>1426</v>
      </c>
      <c r="J42" s="35">
        <v>115</v>
      </c>
      <c r="K42" s="35"/>
      <c r="L42" s="37">
        <f>IF(Tabla2291011[[#This Row],[MEDIO DE PAGO]]="EFECTIVO",L41+Tabla2291011[[#This Row],[ENTRADA]]-Tabla2291011[[#This Row],[SALIDA]],IF(Tabla2291011[[#This Row],[MEDIO DE PAGO]]="","¿Medio de pago?",L41))</f>
        <v>297.60000000000002</v>
      </c>
    </row>
    <row r="43" spans="1:12" x14ac:dyDescent="0.25">
      <c r="A43" s="38" t="str">
        <f>TEXT(Tabla2291011[[#This Row],[FECHA]],"mm/aaaa")</f>
        <v>08/miércoles</v>
      </c>
      <c r="B43" s="33">
        <v>42592</v>
      </c>
      <c r="C43" s="34" t="s">
        <v>51</v>
      </c>
      <c r="D43" s="34" t="s">
        <v>1966</v>
      </c>
      <c r="E43" s="34" t="s">
        <v>2241</v>
      </c>
      <c r="F43" s="29" t="s">
        <v>2000</v>
      </c>
      <c r="G43" s="29" t="s">
        <v>1531</v>
      </c>
      <c r="H43" s="106">
        <f>IF(Tabla2291011[[#This Row],[TIPO INGRESO]]="","",VLOOKUP(Tabla2291011[[#This Row],[TIPO INGRESO]],Tablas!$M$3:$N$14,2,FALSE))</f>
        <v>704101</v>
      </c>
      <c r="I43" s="29" t="s">
        <v>1426</v>
      </c>
      <c r="J43" s="35">
        <v>80</v>
      </c>
      <c r="K43" s="35"/>
      <c r="L43" s="37">
        <f>IF(Tabla2291011[[#This Row],[MEDIO DE PAGO]]="EFECTIVO",L42+Tabla2291011[[#This Row],[ENTRADA]]-Tabla2291011[[#This Row],[SALIDA]],IF(Tabla2291011[[#This Row],[MEDIO DE PAGO]]="","¿Medio de pago?",L42))</f>
        <v>377.6</v>
      </c>
    </row>
    <row r="44" spans="1:12" x14ac:dyDescent="0.25">
      <c r="A44" s="38" t="str">
        <f>TEXT(Tabla2291011[[#This Row],[FECHA]],"mm/aaaa")</f>
        <v>08/miércoles</v>
      </c>
      <c r="B44" s="33">
        <v>42592</v>
      </c>
      <c r="C44" s="34" t="s">
        <v>1429</v>
      </c>
      <c r="D44" s="34"/>
      <c r="E44" s="34" t="s">
        <v>2310</v>
      </c>
      <c r="F44" s="29" t="s">
        <v>1984</v>
      </c>
      <c r="H44" s="106" t="str">
        <f>IF(Tabla2291011[[#This Row],[TIPO INGRESO]]="","",VLOOKUP(Tabla2291011[[#This Row],[TIPO INGRESO]],Tablas!$M$3:$N$14,2,FALSE))</f>
        <v/>
      </c>
      <c r="I44" s="29" t="s">
        <v>1426</v>
      </c>
      <c r="J44" s="35"/>
      <c r="K44" s="35">
        <v>350</v>
      </c>
      <c r="L44" s="37">
        <f>IF(Tabla2291011[[#This Row],[MEDIO DE PAGO]]="EFECTIVO",L43+Tabla2291011[[#This Row],[ENTRADA]]-Tabla2291011[[#This Row],[SALIDA]],IF(Tabla2291011[[#This Row],[MEDIO DE PAGO]]="","¿Medio de pago?",L43))</f>
        <v>27.600000000000023</v>
      </c>
    </row>
    <row r="45" spans="1:12" x14ac:dyDescent="0.25">
      <c r="A45" s="38" t="str">
        <f>TEXT(Tabla2291011[[#This Row],[FECHA]],"mm/aaaa")</f>
        <v>08/jueves</v>
      </c>
      <c r="B45" s="33">
        <v>42593</v>
      </c>
      <c r="C45" s="34" t="s">
        <v>51</v>
      </c>
      <c r="D45" s="34" t="s">
        <v>1966</v>
      </c>
      <c r="E45" s="34" t="s">
        <v>2251</v>
      </c>
      <c r="F45" s="29" t="s">
        <v>2252</v>
      </c>
      <c r="G45" s="29" t="s">
        <v>1531</v>
      </c>
      <c r="H45" s="106">
        <f>IF(Tabla2291011[[#This Row],[TIPO INGRESO]]="","",VLOOKUP(Tabla2291011[[#This Row],[TIPO INGRESO]],Tablas!$M$3:$N$14,2,FALSE))</f>
        <v>704101</v>
      </c>
      <c r="I45" s="29" t="s">
        <v>1426</v>
      </c>
      <c r="J45" s="35">
        <v>70</v>
      </c>
      <c r="K45" s="35"/>
      <c r="L45" s="37">
        <f>IF(Tabla2291011[[#This Row],[MEDIO DE PAGO]]="EFECTIVO",L44+Tabla2291011[[#This Row],[ENTRADA]]-Tabla2291011[[#This Row],[SALIDA]],IF(Tabla2291011[[#This Row],[MEDIO DE PAGO]]="","¿Medio de pago?",L44))</f>
        <v>97.600000000000023</v>
      </c>
    </row>
    <row r="46" spans="1:12" x14ac:dyDescent="0.25">
      <c r="A46" s="38" t="str">
        <f>TEXT(Tabla2291011[[#This Row],[FECHA]],"mm/aaaa")</f>
        <v>08/jueves</v>
      </c>
      <c r="B46" s="33">
        <v>42593</v>
      </c>
      <c r="C46" s="34" t="s">
        <v>51</v>
      </c>
      <c r="D46" s="34" t="s">
        <v>1966</v>
      </c>
      <c r="E46" s="34" t="s">
        <v>2251</v>
      </c>
      <c r="F46" s="29" t="s">
        <v>2189</v>
      </c>
      <c r="G46" s="29" t="s">
        <v>1540</v>
      </c>
      <c r="H46" s="106">
        <f>IF(Tabla2291011[[#This Row],[TIPO INGRESO]]="","",VLOOKUP(Tabla2291011[[#This Row],[TIPO INGRESO]],Tablas!$M$3:$N$14,2,FALSE))</f>
        <v>759903</v>
      </c>
      <c r="I46" s="29" t="s">
        <v>1426</v>
      </c>
      <c r="J46" s="35">
        <v>32.200000000000003</v>
      </c>
      <c r="K46" s="35"/>
      <c r="L46" s="37">
        <f>IF(Tabla2291011[[#This Row],[MEDIO DE PAGO]]="EFECTIVO",L45+Tabla2291011[[#This Row],[ENTRADA]]-Tabla2291011[[#This Row],[SALIDA]],IF(Tabla2291011[[#This Row],[MEDIO DE PAGO]]="","¿Medio de pago?",L45))</f>
        <v>129.80000000000001</v>
      </c>
    </row>
    <row r="47" spans="1:12" x14ac:dyDescent="0.25">
      <c r="A47" s="38" t="str">
        <f>TEXT(Tabla2291011[[#This Row],[FECHA]],"mm/aaaa")</f>
        <v>08/jueves</v>
      </c>
      <c r="B47" s="33">
        <v>42593</v>
      </c>
      <c r="C47" s="34" t="s">
        <v>51</v>
      </c>
      <c r="D47" s="34" t="s">
        <v>1966</v>
      </c>
      <c r="E47" s="34" t="s">
        <v>2257</v>
      </c>
      <c r="F47" s="29" t="s">
        <v>2258</v>
      </c>
      <c r="G47" s="29" t="s">
        <v>1531</v>
      </c>
      <c r="H47" s="106">
        <f>IF(Tabla2291011[[#This Row],[TIPO INGRESO]]="","",VLOOKUP(Tabla2291011[[#This Row],[TIPO INGRESO]],Tablas!$M$3:$N$14,2,FALSE))</f>
        <v>704101</v>
      </c>
      <c r="I47" s="29" t="s">
        <v>1426</v>
      </c>
      <c r="J47" s="35">
        <v>65</v>
      </c>
      <c r="K47" s="35"/>
      <c r="L47" s="37">
        <f>IF(Tabla2291011[[#This Row],[MEDIO DE PAGO]]="EFECTIVO",L46+Tabla2291011[[#This Row],[ENTRADA]]-Tabla2291011[[#This Row],[SALIDA]],IF(Tabla2291011[[#This Row],[MEDIO DE PAGO]]="","¿Medio de pago?",L46))</f>
        <v>194.8</v>
      </c>
    </row>
    <row r="48" spans="1:12" x14ac:dyDescent="0.25">
      <c r="A48" s="38" t="str">
        <f>TEXT(Tabla2291011[[#This Row],[FECHA]],"mm/aaaa")</f>
        <v>08/jueves</v>
      </c>
      <c r="B48" s="33">
        <v>42593</v>
      </c>
      <c r="C48" s="34" t="s">
        <v>50</v>
      </c>
      <c r="D48" s="34" t="s">
        <v>1966</v>
      </c>
      <c r="E48" s="34" t="s">
        <v>2259</v>
      </c>
      <c r="F48" s="29" t="s">
        <v>2260</v>
      </c>
      <c r="G48" s="29" t="s">
        <v>1537</v>
      </c>
      <c r="H48" s="106">
        <f>IF(Tabla2291011[[#This Row],[TIPO INGRESO]]="","",VLOOKUP(Tabla2291011[[#This Row],[TIPO INGRESO]],Tablas!$M$3:$N$14,2,FALSE))</f>
        <v>704102</v>
      </c>
      <c r="I48" s="29" t="s">
        <v>1426</v>
      </c>
      <c r="J48" s="35">
        <v>7</v>
      </c>
      <c r="K48" s="35"/>
      <c r="L48" s="37">
        <f>IF(Tabla2291011[[#This Row],[MEDIO DE PAGO]]="EFECTIVO",L47+Tabla2291011[[#This Row],[ENTRADA]]-Tabla2291011[[#This Row],[SALIDA]],IF(Tabla2291011[[#This Row],[MEDIO DE PAGO]]="","¿Medio de pago?",L47))</f>
        <v>201.8</v>
      </c>
    </row>
    <row r="49" spans="1:12" x14ac:dyDescent="0.25">
      <c r="A49" s="38" t="str">
        <f>TEXT(Tabla2291011[[#This Row],[FECHA]],"mm/aaaa")</f>
        <v>08/jueves</v>
      </c>
      <c r="B49" s="33">
        <v>42593</v>
      </c>
      <c r="C49" s="34" t="s">
        <v>50</v>
      </c>
      <c r="D49" s="34" t="s">
        <v>1966</v>
      </c>
      <c r="E49" s="34" t="s">
        <v>2284</v>
      </c>
      <c r="F49" s="29" t="s">
        <v>2266</v>
      </c>
      <c r="G49" s="29" t="s">
        <v>1531</v>
      </c>
      <c r="H49" s="106">
        <f>IF(Tabla2291011[[#This Row],[TIPO INGRESO]]="","",VLOOKUP(Tabla2291011[[#This Row],[TIPO INGRESO]],Tablas!$M$3:$N$14,2,FALSE))</f>
        <v>704101</v>
      </c>
      <c r="I49" s="29" t="s">
        <v>1426</v>
      </c>
      <c r="J49" s="35">
        <v>130</v>
      </c>
      <c r="K49" s="35"/>
      <c r="L49" s="37">
        <f>IF(Tabla2291011[[#This Row],[MEDIO DE PAGO]]="EFECTIVO",L48+Tabla2291011[[#This Row],[ENTRADA]]-Tabla2291011[[#This Row],[SALIDA]],IF(Tabla2291011[[#This Row],[MEDIO DE PAGO]]="","¿Medio de pago?",L48))</f>
        <v>331.8</v>
      </c>
    </row>
    <row r="50" spans="1:12" x14ac:dyDescent="0.25">
      <c r="A50" s="38" t="str">
        <f>TEXT(Tabla2291011[[#This Row],[FECHA]],"mm/aaaa")</f>
        <v>08/jueves</v>
      </c>
      <c r="B50" s="33">
        <v>42593</v>
      </c>
      <c r="C50" s="34" t="s">
        <v>50</v>
      </c>
      <c r="D50" s="34" t="s">
        <v>1966</v>
      </c>
      <c r="E50" s="34" t="s">
        <v>2285</v>
      </c>
      <c r="F50" s="29" t="s">
        <v>2267</v>
      </c>
      <c r="G50" s="29" t="s">
        <v>1531</v>
      </c>
      <c r="H50" s="106">
        <f>IF(Tabla2291011[[#This Row],[TIPO INGRESO]]="","",VLOOKUP(Tabla2291011[[#This Row],[TIPO INGRESO]],Tablas!$M$3:$N$14,2,FALSE))</f>
        <v>704101</v>
      </c>
      <c r="I50" s="29" t="s">
        <v>1426</v>
      </c>
      <c r="J50" s="35">
        <v>130</v>
      </c>
      <c r="K50" s="35"/>
      <c r="L50" s="37">
        <f>IF(Tabla2291011[[#This Row],[MEDIO DE PAGO]]="EFECTIVO",L49+Tabla2291011[[#This Row],[ENTRADA]]-Tabla2291011[[#This Row],[SALIDA]],IF(Tabla2291011[[#This Row],[MEDIO DE PAGO]]="","¿Medio de pago?",L49))</f>
        <v>461.8</v>
      </c>
    </row>
    <row r="51" spans="1:12" x14ac:dyDescent="0.25">
      <c r="A51" s="38" t="str">
        <f>TEXT(Tabla2291011[[#This Row],[FECHA]],"mm/aaaa")</f>
        <v>08/jueves</v>
      </c>
      <c r="B51" s="33">
        <v>42593</v>
      </c>
      <c r="C51" s="34" t="s">
        <v>50</v>
      </c>
      <c r="D51" s="34" t="s">
        <v>1966</v>
      </c>
      <c r="E51" s="34" t="s">
        <v>2286</v>
      </c>
      <c r="F51" s="29" t="s">
        <v>2268</v>
      </c>
      <c r="G51" s="29" t="s">
        <v>1531</v>
      </c>
      <c r="H51" s="106">
        <f>IF(Tabla2291011[[#This Row],[TIPO INGRESO]]="","",VLOOKUP(Tabla2291011[[#This Row],[TIPO INGRESO]],Tablas!$M$3:$N$14,2,FALSE))</f>
        <v>704101</v>
      </c>
      <c r="I51" s="29" t="s">
        <v>1426</v>
      </c>
      <c r="J51" s="35">
        <v>130</v>
      </c>
      <c r="K51" s="35"/>
      <c r="L51" s="37">
        <f>IF(Tabla2291011[[#This Row],[MEDIO DE PAGO]]="EFECTIVO",L50+Tabla2291011[[#This Row],[ENTRADA]]-Tabla2291011[[#This Row],[SALIDA]],IF(Tabla2291011[[#This Row],[MEDIO DE PAGO]]="","¿Medio de pago?",L50))</f>
        <v>591.79999999999995</v>
      </c>
    </row>
    <row r="52" spans="1:12" x14ac:dyDescent="0.25">
      <c r="A52" s="38" t="str">
        <f>TEXT(Tabla2291011[[#This Row],[FECHA]],"mm/aaaa")</f>
        <v>08/jueves</v>
      </c>
      <c r="B52" s="33">
        <v>42593</v>
      </c>
      <c r="C52" s="34" t="s">
        <v>1429</v>
      </c>
      <c r="D52" s="34"/>
      <c r="E52" s="34" t="s">
        <v>2287</v>
      </c>
      <c r="F52" s="29" t="s">
        <v>1984</v>
      </c>
      <c r="G52" s="29" t="s">
        <v>1541</v>
      </c>
      <c r="H52" s="106" t="str">
        <f>IF(Tabla2291011[[#This Row],[TIPO INGRESO]]="","",VLOOKUP(Tabla2291011[[#This Row],[TIPO INGRESO]],Tablas!$M$3:$N$14,2,FALSE))</f>
        <v>Clasificar</v>
      </c>
      <c r="I52" s="29" t="s">
        <v>1426</v>
      </c>
      <c r="J52" s="35"/>
      <c r="K52" s="35">
        <v>500</v>
      </c>
      <c r="L52" s="37">
        <f>IF(Tabla2291011[[#This Row],[MEDIO DE PAGO]]="EFECTIVO",L51+Tabla2291011[[#This Row],[ENTRADA]]-Tabla2291011[[#This Row],[SALIDA]],IF(Tabla2291011[[#This Row],[MEDIO DE PAGO]]="","¿Medio de pago?",L51))</f>
        <v>91.799999999999955</v>
      </c>
    </row>
    <row r="53" spans="1:12" x14ac:dyDescent="0.25">
      <c r="A53" s="38" t="str">
        <f>TEXT(Tabla2291011[[#This Row],[FECHA]],"mm/aaaa")</f>
        <v>08/viernes</v>
      </c>
      <c r="B53" s="33">
        <v>42594</v>
      </c>
      <c r="C53" s="34" t="s">
        <v>51</v>
      </c>
      <c r="D53" s="34" t="s">
        <v>1966</v>
      </c>
      <c r="E53" s="34" t="s">
        <v>2271</v>
      </c>
      <c r="F53" s="29" t="s">
        <v>2272</v>
      </c>
      <c r="G53" s="29" t="s">
        <v>1531</v>
      </c>
      <c r="H53" s="106">
        <f>IF(Tabla2291011[[#This Row],[TIPO INGRESO]]="","",VLOOKUP(Tabla2291011[[#This Row],[TIPO INGRESO]],Tablas!$M$3:$N$14,2,FALSE))</f>
        <v>704101</v>
      </c>
      <c r="I53" s="29" t="s">
        <v>1426</v>
      </c>
      <c r="J53" s="35">
        <v>300</v>
      </c>
      <c r="K53" s="35"/>
      <c r="L53" s="37">
        <f>IF(Tabla2291011[[#This Row],[MEDIO DE PAGO]]="EFECTIVO",L52+Tabla2291011[[#This Row],[ENTRADA]]-Tabla2291011[[#This Row],[SALIDA]],IF(Tabla2291011[[#This Row],[MEDIO DE PAGO]]="","¿Medio de pago?",L52))</f>
        <v>391.79999999999995</v>
      </c>
    </row>
    <row r="54" spans="1:12" x14ac:dyDescent="0.25">
      <c r="A54" s="38" t="str">
        <f>TEXT(Tabla2291011[[#This Row],[FECHA]],"mm/aaaa")</f>
        <v>08/viernes</v>
      </c>
      <c r="B54" s="33">
        <v>42594</v>
      </c>
      <c r="C54" s="34" t="s">
        <v>51</v>
      </c>
      <c r="D54" s="34" t="s">
        <v>1966</v>
      </c>
      <c r="E54" s="34" t="s">
        <v>2271</v>
      </c>
      <c r="F54" s="29" t="s">
        <v>2189</v>
      </c>
      <c r="G54" s="29" t="s">
        <v>1540</v>
      </c>
      <c r="H54" s="106">
        <f>IF(Tabla2291011[[#This Row],[TIPO INGRESO]]="","",VLOOKUP(Tabla2291011[[#This Row],[TIPO INGRESO]],Tablas!$M$3:$N$14,2,FALSE))</f>
        <v>759903</v>
      </c>
      <c r="I54" s="29" t="s">
        <v>1426</v>
      </c>
      <c r="J54" s="35">
        <v>41.4</v>
      </c>
      <c r="K54" s="35"/>
      <c r="L54" s="37">
        <f>IF(Tabla2291011[[#This Row],[MEDIO DE PAGO]]="EFECTIVO",L53+Tabla2291011[[#This Row],[ENTRADA]]-Tabla2291011[[#This Row],[SALIDA]],IF(Tabla2291011[[#This Row],[MEDIO DE PAGO]]="","¿Medio de pago?",L53))</f>
        <v>433.19999999999993</v>
      </c>
    </row>
    <row r="55" spans="1:12" x14ac:dyDescent="0.25">
      <c r="A55" s="38" t="str">
        <f>TEXT(Tabla2291011[[#This Row],[FECHA]],"mm/aaaa")</f>
        <v>08/viernes</v>
      </c>
      <c r="B55" s="33">
        <v>42594</v>
      </c>
      <c r="C55" s="34" t="s">
        <v>51</v>
      </c>
      <c r="D55" s="34" t="s">
        <v>1966</v>
      </c>
      <c r="E55" s="34" t="s">
        <v>2277</v>
      </c>
      <c r="F55" s="29" t="s">
        <v>2278</v>
      </c>
      <c r="G55" s="29" t="s">
        <v>1531</v>
      </c>
      <c r="H55" s="106">
        <f>IF(Tabla2291011[[#This Row],[TIPO INGRESO]]="","",VLOOKUP(Tabla2291011[[#This Row],[TIPO INGRESO]],Tablas!$M$3:$N$14,2,FALSE))</f>
        <v>704101</v>
      </c>
      <c r="I55" s="29" t="s">
        <v>1427</v>
      </c>
      <c r="J55" s="35">
        <v>340</v>
      </c>
      <c r="K55" s="35"/>
      <c r="L55" s="37">
        <f>IF(Tabla2291011[[#This Row],[MEDIO DE PAGO]]="EFECTIVO",L54+Tabla2291011[[#This Row],[ENTRADA]]-Tabla2291011[[#This Row],[SALIDA]],IF(Tabla2291011[[#This Row],[MEDIO DE PAGO]]="","¿Medio de pago?",L54))</f>
        <v>433.19999999999993</v>
      </c>
    </row>
    <row r="56" spans="1:12" x14ac:dyDescent="0.25">
      <c r="A56" s="38" t="str">
        <f>TEXT(Tabla2291011[[#This Row],[FECHA]],"mm/aaaa")</f>
        <v>08/sábado</v>
      </c>
      <c r="B56" s="33">
        <v>42595</v>
      </c>
      <c r="C56" s="34" t="s">
        <v>51</v>
      </c>
      <c r="D56" s="34" t="s">
        <v>1966</v>
      </c>
      <c r="E56" s="34" t="s">
        <v>2279</v>
      </c>
      <c r="F56" s="29" t="s">
        <v>2280</v>
      </c>
      <c r="G56" s="29" t="s">
        <v>1531</v>
      </c>
      <c r="H56" s="106">
        <f>IF(Tabla2291011[[#This Row],[TIPO INGRESO]]="","",VLOOKUP(Tabla2291011[[#This Row],[TIPO INGRESO]],Tablas!$M$3:$N$14,2,FALSE))</f>
        <v>704101</v>
      </c>
      <c r="I56" s="29" t="s">
        <v>1427</v>
      </c>
      <c r="J56" s="35">
        <v>65</v>
      </c>
      <c r="K56" s="35"/>
      <c r="L56" s="37">
        <f>IF(Tabla2291011[[#This Row],[MEDIO DE PAGO]]="EFECTIVO",L55+Tabla2291011[[#This Row],[ENTRADA]]-Tabla2291011[[#This Row],[SALIDA]],IF(Tabla2291011[[#This Row],[MEDIO DE PAGO]]="","¿Medio de pago?",L55))</f>
        <v>433.19999999999993</v>
      </c>
    </row>
    <row r="57" spans="1:12" x14ac:dyDescent="0.25">
      <c r="A57" s="38" t="str">
        <f>TEXT(Tabla2291011[[#This Row],[FECHA]],"mm/aaaa")</f>
        <v>08/sábado</v>
      </c>
      <c r="B57" s="33">
        <v>42595</v>
      </c>
      <c r="C57" s="34" t="s">
        <v>51</v>
      </c>
      <c r="D57" s="34" t="s">
        <v>1966</v>
      </c>
      <c r="E57" s="34" t="s">
        <v>2281</v>
      </c>
      <c r="F57" s="29" t="s">
        <v>2282</v>
      </c>
      <c r="G57" s="29" t="s">
        <v>1531</v>
      </c>
      <c r="H57" s="106">
        <f>IF(Tabla2291011[[#This Row],[TIPO INGRESO]]="","",VLOOKUP(Tabla2291011[[#This Row],[TIPO INGRESO]],Tablas!$M$3:$N$14,2,FALSE))</f>
        <v>704101</v>
      </c>
      <c r="I57" s="29" t="s">
        <v>1426</v>
      </c>
      <c r="J57" s="35">
        <v>350</v>
      </c>
      <c r="K57" s="35"/>
      <c r="L57" s="37">
        <f>IF(Tabla2291011[[#This Row],[MEDIO DE PAGO]]="EFECTIVO",L56+Tabla2291011[[#This Row],[ENTRADA]]-Tabla2291011[[#This Row],[SALIDA]],IF(Tabla2291011[[#This Row],[MEDIO DE PAGO]]="","¿Medio de pago?",L56))</f>
        <v>783.19999999999993</v>
      </c>
    </row>
    <row r="58" spans="1:12" x14ac:dyDescent="0.25">
      <c r="A58" s="38" t="str">
        <f>TEXT(Tabla2291011[[#This Row],[FECHA]],"mm/aaaa")</f>
        <v>08/sábado</v>
      </c>
      <c r="B58" s="33">
        <v>42595</v>
      </c>
      <c r="C58" s="34" t="s">
        <v>51</v>
      </c>
      <c r="D58" s="34" t="s">
        <v>1966</v>
      </c>
      <c r="E58" s="34" t="s">
        <v>2283</v>
      </c>
      <c r="F58" s="29" t="s">
        <v>2000</v>
      </c>
      <c r="G58" s="29" t="s">
        <v>1531</v>
      </c>
      <c r="H58" s="106">
        <f>IF(Tabla2291011[[#This Row],[TIPO INGRESO]]="","",VLOOKUP(Tabla2291011[[#This Row],[TIPO INGRESO]],Tablas!$M$3:$N$14,2,FALSE))</f>
        <v>704101</v>
      </c>
      <c r="I58" s="29" t="s">
        <v>1427</v>
      </c>
      <c r="J58" s="35">
        <v>130</v>
      </c>
      <c r="K58" s="35"/>
      <c r="L58" s="37">
        <f>IF(Tabla2291011[[#This Row],[MEDIO DE PAGO]]="EFECTIVO",L57+Tabla2291011[[#This Row],[ENTRADA]]-Tabla2291011[[#This Row],[SALIDA]],IF(Tabla2291011[[#This Row],[MEDIO DE PAGO]]="","¿Medio de pago?",L57))</f>
        <v>783.19999999999993</v>
      </c>
    </row>
    <row r="59" spans="1:12" x14ac:dyDescent="0.25">
      <c r="A59" s="38" t="str">
        <f>TEXT(Tabla2291011[[#This Row],[FECHA]],"mm/aaaa")</f>
        <v>08/sábado</v>
      </c>
      <c r="B59" s="33">
        <v>42595</v>
      </c>
      <c r="C59" s="34" t="s">
        <v>1429</v>
      </c>
      <c r="D59" s="34"/>
      <c r="E59" s="34" t="s">
        <v>2310</v>
      </c>
      <c r="F59" s="29" t="s">
        <v>1984</v>
      </c>
      <c r="H59" s="106" t="str">
        <f>IF(Tabla2291011[[#This Row],[TIPO INGRESO]]="","",VLOOKUP(Tabla2291011[[#This Row],[TIPO INGRESO]],Tablas!$M$3:$N$14,2,FALSE))</f>
        <v/>
      </c>
      <c r="I59" s="29" t="s">
        <v>1426</v>
      </c>
      <c r="J59" s="35"/>
      <c r="K59" s="35">
        <v>750</v>
      </c>
      <c r="L59" s="37">
        <f>IF(Tabla2291011[[#This Row],[MEDIO DE PAGO]]="EFECTIVO",L58+Tabla2291011[[#This Row],[ENTRADA]]-Tabla2291011[[#This Row],[SALIDA]],IF(Tabla2291011[[#This Row],[MEDIO DE PAGO]]="","¿Medio de pago?",L58))</f>
        <v>33.199999999999932</v>
      </c>
    </row>
    <row r="60" spans="1:12" x14ac:dyDescent="0.25">
      <c r="A60" s="38" t="str">
        <f>TEXT(Tabla2291011[[#This Row],[FECHA]],"mm/aaaa")</f>
        <v>08/domingo</v>
      </c>
      <c r="B60" s="33">
        <v>42596</v>
      </c>
      <c r="C60" s="34" t="s">
        <v>50</v>
      </c>
      <c r="D60" s="34" t="s">
        <v>1966</v>
      </c>
      <c r="E60" s="34" t="s">
        <v>2293</v>
      </c>
      <c r="F60" s="29" t="s">
        <v>2295</v>
      </c>
      <c r="G60" s="29" t="s">
        <v>1531</v>
      </c>
      <c r="H60" s="106">
        <f>IF(Tabla2291011[[#This Row],[TIPO INGRESO]]="","",VLOOKUP(Tabla2291011[[#This Row],[TIPO INGRESO]],Tablas!$M$3:$N$14,2,FALSE))</f>
        <v>704101</v>
      </c>
      <c r="I60" s="29" t="s">
        <v>1427</v>
      </c>
      <c r="J60" s="35">
        <v>154</v>
      </c>
      <c r="K60" s="35"/>
      <c r="L60" s="37">
        <f>IF(Tabla2291011[[#This Row],[MEDIO DE PAGO]]="EFECTIVO",L59+Tabla2291011[[#This Row],[ENTRADA]]-Tabla2291011[[#This Row],[SALIDA]],IF(Tabla2291011[[#This Row],[MEDIO DE PAGO]]="","¿Medio de pago?",L59))</f>
        <v>33.199999999999932</v>
      </c>
    </row>
    <row r="61" spans="1:12" x14ac:dyDescent="0.25">
      <c r="A61" s="38" t="str">
        <f>TEXT(Tabla2291011[[#This Row],[FECHA]],"mm/aaaa")</f>
        <v>08/domingo</v>
      </c>
      <c r="B61" s="33">
        <v>42596</v>
      </c>
      <c r="C61" s="34" t="s">
        <v>50</v>
      </c>
      <c r="D61" s="34" t="s">
        <v>1966</v>
      </c>
      <c r="E61" s="34" t="s">
        <v>2294</v>
      </c>
      <c r="F61" s="29" t="s">
        <v>2296</v>
      </c>
      <c r="G61" s="29" t="s">
        <v>1531</v>
      </c>
      <c r="H61" s="106">
        <f>IF(Tabla2291011[[#This Row],[TIPO INGRESO]]="","",VLOOKUP(Tabla2291011[[#This Row],[TIPO INGRESO]],Tablas!$M$3:$N$14,2,FALSE))</f>
        <v>704101</v>
      </c>
      <c r="I61" s="29" t="s">
        <v>1427</v>
      </c>
      <c r="J61" s="35">
        <v>224</v>
      </c>
      <c r="K61" s="35"/>
      <c r="L61" s="37">
        <f>IF(Tabla2291011[[#This Row],[MEDIO DE PAGO]]="EFECTIVO",L60+Tabla2291011[[#This Row],[ENTRADA]]-Tabla2291011[[#This Row],[SALIDA]],IF(Tabla2291011[[#This Row],[MEDIO DE PAGO]]="","¿Medio de pago?",L60))</f>
        <v>33.199999999999932</v>
      </c>
    </row>
    <row r="62" spans="1:12" x14ac:dyDescent="0.25">
      <c r="A62" s="38" t="str">
        <f>TEXT(Tabla2291011[[#This Row],[FECHA]],"mm/aaaa")</f>
        <v>08/martes</v>
      </c>
      <c r="B62" s="33">
        <v>42598</v>
      </c>
      <c r="C62" s="34" t="s">
        <v>51</v>
      </c>
      <c r="D62" s="34" t="s">
        <v>1966</v>
      </c>
      <c r="E62" s="34" t="s">
        <v>2300</v>
      </c>
      <c r="F62" s="29" t="s">
        <v>2301</v>
      </c>
      <c r="G62" s="29" t="s">
        <v>1531</v>
      </c>
      <c r="H62" s="106">
        <f>IF(Tabla2291011[[#This Row],[TIPO INGRESO]]="","",VLOOKUP(Tabla2291011[[#This Row],[TIPO INGRESO]],Tablas!$M$3:$N$14,2,FALSE))</f>
        <v>704101</v>
      </c>
      <c r="I62" s="29" t="s">
        <v>1427</v>
      </c>
      <c r="J62" s="35">
        <v>65</v>
      </c>
      <c r="K62" s="35"/>
      <c r="L62" s="37">
        <f>IF(Tabla2291011[[#This Row],[MEDIO DE PAGO]]="EFECTIVO",L61+Tabla2291011[[#This Row],[ENTRADA]]-Tabla2291011[[#This Row],[SALIDA]],IF(Tabla2291011[[#This Row],[MEDIO DE PAGO]]="","¿Medio de pago?",L61))</f>
        <v>33.199999999999932</v>
      </c>
    </row>
    <row r="63" spans="1:12" x14ac:dyDescent="0.25">
      <c r="A63" s="38" t="str">
        <f>TEXT(Tabla2291011[[#This Row],[FECHA]],"mm/aaaa")</f>
        <v>08/martes</v>
      </c>
      <c r="B63" s="33">
        <v>42598</v>
      </c>
      <c r="C63" s="34" t="s">
        <v>51</v>
      </c>
      <c r="D63" s="34" t="s">
        <v>1966</v>
      </c>
      <c r="E63" s="34" t="s">
        <v>2304</v>
      </c>
      <c r="F63" s="29" t="s">
        <v>2189</v>
      </c>
      <c r="G63" s="29" t="s">
        <v>1540</v>
      </c>
      <c r="H63" s="106">
        <f>IF(Tabla2291011[[#This Row],[TIPO INGRESO]]="","",VLOOKUP(Tabla2291011[[#This Row],[TIPO INGRESO]],Tablas!$M$3:$N$14,2,FALSE))</f>
        <v>759903</v>
      </c>
      <c r="I63" s="29" t="s">
        <v>1426</v>
      </c>
      <c r="J63" s="35">
        <v>161</v>
      </c>
      <c r="K63" s="35"/>
      <c r="L63" s="37">
        <f>IF(Tabla2291011[[#This Row],[MEDIO DE PAGO]]="EFECTIVO",L62+Tabla2291011[[#This Row],[ENTRADA]]-Tabla2291011[[#This Row],[SALIDA]],IF(Tabla2291011[[#This Row],[MEDIO DE PAGO]]="","¿Medio de pago?",L62))</f>
        <v>194.19999999999993</v>
      </c>
    </row>
    <row r="64" spans="1:12" x14ac:dyDescent="0.25">
      <c r="A64" s="38" t="str">
        <f>TEXT(Tabla2291011[[#This Row],[FECHA]],"mm/aaaa")</f>
        <v>08/miércoles</v>
      </c>
      <c r="B64" s="33">
        <v>42599</v>
      </c>
      <c r="C64" s="34" t="s">
        <v>51</v>
      </c>
      <c r="D64" s="34" t="s">
        <v>2313</v>
      </c>
      <c r="E64" s="34" t="s">
        <v>2314</v>
      </c>
      <c r="F64" s="29" t="s">
        <v>2315</v>
      </c>
      <c r="G64" s="29" t="s">
        <v>1541</v>
      </c>
      <c r="H64" s="106" t="str">
        <f>IF(Tabla2291011[[#This Row],[TIPO INGRESO]]="","",VLOOKUP(Tabla2291011[[#This Row],[TIPO INGRESO]],Tablas!$M$3:$N$14,2,FALSE))</f>
        <v>Clasificar</v>
      </c>
      <c r="I64" s="29" t="s">
        <v>1426</v>
      </c>
      <c r="J64" s="35"/>
      <c r="K64" s="35">
        <v>60</v>
      </c>
      <c r="L64" s="37">
        <f>IF(Tabla2291011[[#This Row],[MEDIO DE PAGO]]="EFECTIVO",L63+Tabla2291011[[#This Row],[ENTRADA]]-Tabla2291011[[#This Row],[SALIDA]],IF(Tabla2291011[[#This Row],[MEDIO DE PAGO]]="","¿Medio de pago?",L63))</f>
        <v>134.19999999999993</v>
      </c>
    </row>
    <row r="65" spans="1:13" x14ac:dyDescent="0.25">
      <c r="A65" s="38" t="str">
        <f>TEXT(Tabla2291011[[#This Row],[FECHA]],"mm/aaaa")</f>
        <v>08/miércoles</v>
      </c>
      <c r="B65" s="33">
        <v>42599</v>
      </c>
      <c r="C65" s="34" t="s">
        <v>50</v>
      </c>
      <c r="D65" s="34" t="s">
        <v>1966</v>
      </c>
      <c r="E65" s="34" t="s">
        <v>2326</v>
      </c>
      <c r="F65" s="29" t="s">
        <v>2320</v>
      </c>
      <c r="G65" s="29" t="s">
        <v>1531</v>
      </c>
      <c r="H65" s="106">
        <f>IF(Tabla2291011[[#This Row],[TIPO INGRESO]]="","",VLOOKUP(Tabla2291011[[#This Row],[TIPO INGRESO]],Tablas!$M$3:$N$14,2,FALSE))</f>
        <v>704101</v>
      </c>
      <c r="I65" s="29" t="s">
        <v>1426</v>
      </c>
      <c r="J65" s="35">
        <v>150</v>
      </c>
      <c r="K65" s="35"/>
      <c r="L65" s="37">
        <f>IF(Tabla2291011[[#This Row],[MEDIO DE PAGO]]="EFECTIVO",L64+Tabla2291011[[#This Row],[ENTRADA]]-Tabla2291011[[#This Row],[SALIDA]],IF(Tabla2291011[[#This Row],[MEDIO DE PAGO]]="","¿Medio de pago?",L64))</f>
        <v>284.19999999999993</v>
      </c>
    </row>
    <row r="66" spans="1:13" x14ac:dyDescent="0.25">
      <c r="A66" s="38" t="str">
        <f>TEXT(Tabla2291011[[#This Row],[FECHA]],"mm/aaaa")</f>
        <v>08/jueves</v>
      </c>
      <c r="B66" s="33">
        <v>42600</v>
      </c>
      <c r="C66" s="34" t="s">
        <v>50</v>
      </c>
      <c r="D66" s="34" t="s">
        <v>1966</v>
      </c>
      <c r="E66" s="34" t="s">
        <v>2327</v>
      </c>
      <c r="F66" s="29" t="s">
        <v>2477</v>
      </c>
      <c r="G66" s="29" t="s">
        <v>1531</v>
      </c>
      <c r="H66" s="106">
        <f>IF(Tabla2291011[[#This Row],[TIPO INGRESO]]="","",VLOOKUP(Tabla2291011[[#This Row],[TIPO INGRESO]],Tablas!$M$3:$N$14,2,FALSE))</f>
        <v>704101</v>
      </c>
      <c r="I66" s="29" t="s">
        <v>1426</v>
      </c>
      <c r="J66" s="35">
        <v>70</v>
      </c>
      <c r="K66" s="35"/>
      <c r="L66" s="37">
        <f>IF(Tabla2291011[[#This Row],[MEDIO DE PAGO]]="EFECTIVO",L65+Tabla2291011[[#This Row],[ENTRADA]]-Tabla2291011[[#This Row],[SALIDA]],IF(Tabla2291011[[#This Row],[MEDIO DE PAGO]]="","¿Medio de pago?",L65))</f>
        <v>354.19999999999993</v>
      </c>
      <c r="M66" s="29" t="s">
        <v>2497</v>
      </c>
    </row>
    <row r="67" spans="1:13" x14ac:dyDescent="0.25">
      <c r="A67" s="38" t="str">
        <f>TEXT(Tabla2291011[[#This Row],[FECHA]],"mm/aaaa")</f>
        <v>08/jueves</v>
      </c>
      <c r="B67" s="33">
        <v>42600</v>
      </c>
      <c r="C67" s="34" t="s">
        <v>50</v>
      </c>
      <c r="D67" s="34" t="s">
        <v>1966</v>
      </c>
      <c r="E67" s="34" t="s">
        <v>2330</v>
      </c>
      <c r="F67" s="29" t="s">
        <v>2331</v>
      </c>
      <c r="G67" s="29" t="s">
        <v>1541</v>
      </c>
      <c r="H67" s="106" t="str">
        <f>IF(Tabla2291011[[#This Row],[TIPO INGRESO]]="","",VLOOKUP(Tabla2291011[[#This Row],[TIPO INGRESO]],Tablas!$M$3:$N$14,2,FALSE))</f>
        <v>Clasificar</v>
      </c>
      <c r="I67" s="29" t="s">
        <v>1426</v>
      </c>
      <c r="J67" s="35"/>
      <c r="K67" s="35">
        <v>12</v>
      </c>
      <c r="L67" s="37">
        <f>IF(Tabla2291011[[#This Row],[MEDIO DE PAGO]]="EFECTIVO",L66+Tabla2291011[[#This Row],[ENTRADA]]-Tabla2291011[[#This Row],[SALIDA]],IF(Tabla2291011[[#This Row],[MEDIO DE PAGO]]="","¿Medio de pago?",L66))</f>
        <v>342.19999999999993</v>
      </c>
    </row>
    <row r="68" spans="1:13" x14ac:dyDescent="0.25">
      <c r="A68" s="38" t="str">
        <f>TEXT(Tabla2291011[[#This Row],[FECHA]],"mm/aaaa")</f>
        <v>08/jueves</v>
      </c>
      <c r="B68" s="33">
        <v>42600</v>
      </c>
      <c r="C68" s="34" t="s">
        <v>51</v>
      </c>
      <c r="D68" s="34" t="s">
        <v>1966</v>
      </c>
      <c r="E68" s="34" t="s">
        <v>2321</v>
      </c>
      <c r="F68" s="29" t="s">
        <v>2215</v>
      </c>
      <c r="G68" s="29" t="s">
        <v>1531</v>
      </c>
      <c r="H68" s="106">
        <f>IF(Tabla2291011[[#This Row],[TIPO INGRESO]]="","",VLOOKUP(Tabla2291011[[#This Row],[TIPO INGRESO]],Tablas!$M$3:$N$14,2,FALSE))</f>
        <v>704101</v>
      </c>
      <c r="I68" s="29" t="s">
        <v>1426</v>
      </c>
      <c r="J68" s="35">
        <v>300</v>
      </c>
      <c r="K68" s="35"/>
      <c r="L68" s="37">
        <f>IF(Tabla2291011[[#This Row],[MEDIO DE PAGO]]="EFECTIVO",L67+Tabla2291011[[#This Row],[ENTRADA]]-Tabla2291011[[#This Row],[SALIDA]],IF(Tabla2291011[[#This Row],[MEDIO DE PAGO]]="","¿Medio de pago?",L67))</f>
        <v>642.19999999999993</v>
      </c>
    </row>
    <row r="69" spans="1:13" x14ac:dyDescent="0.25">
      <c r="A69" s="38" t="str">
        <f>TEXT(Tabla2291011[[#This Row],[FECHA]],"mm/aaaa")</f>
        <v>08/jueves</v>
      </c>
      <c r="B69" s="33">
        <v>42600</v>
      </c>
      <c r="C69" s="34" t="s">
        <v>51</v>
      </c>
      <c r="D69" s="34" t="s">
        <v>1966</v>
      </c>
      <c r="E69" s="34" t="s">
        <v>2321</v>
      </c>
      <c r="F69" s="29" t="s">
        <v>2189</v>
      </c>
      <c r="G69" s="29" t="s">
        <v>1540</v>
      </c>
      <c r="H69" s="106">
        <f>IF(Tabla2291011[[#This Row],[TIPO INGRESO]]="","",VLOOKUP(Tabla2291011[[#This Row],[TIPO INGRESO]],Tablas!$M$3:$N$14,2,FALSE))</f>
        <v>759903</v>
      </c>
      <c r="I69" s="29" t="s">
        <v>1426</v>
      </c>
      <c r="J69" s="35">
        <v>36.799999999999997</v>
      </c>
      <c r="K69" s="35"/>
      <c r="L69" s="37">
        <f>IF(Tabla2291011[[#This Row],[MEDIO DE PAGO]]="EFECTIVO",L68+Tabla2291011[[#This Row],[ENTRADA]]-Tabla2291011[[#This Row],[SALIDA]],IF(Tabla2291011[[#This Row],[MEDIO DE PAGO]]="","¿Medio de pago?",L68))</f>
        <v>678.99999999999989</v>
      </c>
    </row>
    <row r="70" spans="1:13" x14ac:dyDescent="0.25">
      <c r="A70" s="38" t="str">
        <f>TEXT(Tabla2291011[[#This Row],[FECHA]],"mm/aaaa")</f>
        <v>08/jueves</v>
      </c>
      <c r="B70" s="33">
        <v>42600</v>
      </c>
      <c r="C70" s="34" t="s">
        <v>51</v>
      </c>
      <c r="D70" s="34" t="s">
        <v>1966</v>
      </c>
      <c r="E70" s="34" t="s">
        <v>2334</v>
      </c>
      <c r="F70" s="29" t="s">
        <v>2000</v>
      </c>
      <c r="G70" s="29" t="s">
        <v>1531</v>
      </c>
      <c r="H70" s="106">
        <f>IF(Tabla2291011[[#This Row],[TIPO INGRESO]]="","",VLOOKUP(Tabla2291011[[#This Row],[TIPO INGRESO]],Tablas!$M$3:$N$14,2,FALSE))</f>
        <v>704101</v>
      </c>
      <c r="I70" s="29" t="s">
        <v>1426</v>
      </c>
      <c r="J70" s="35">
        <v>100</v>
      </c>
      <c r="K70" s="35"/>
      <c r="L70" s="37">
        <f>IF(Tabla2291011[[#This Row],[MEDIO DE PAGO]]="EFECTIVO",L69+Tabla2291011[[#This Row],[ENTRADA]]-Tabla2291011[[#This Row],[SALIDA]],IF(Tabla2291011[[#This Row],[MEDIO DE PAGO]]="","¿Medio de pago?",L69))</f>
        <v>778.99999999999989</v>
      </c>
    </row>
    <row r="71" spans="1:13" x14ac:dyDescent="0.25">
      <c r="A71" s="38" t="str">
        <f>TEXT(Tabla2291011[[#This Row],[FECHA]],"mm/aaaa")</f>
        <v>08/jueves</v>
      </c>
      <c r="B71" s="33">
        <v>42600</v>
      </c>
      <c r="C71" s="34" t="s">
        <v>51</v>
      </c>
      <c r="D71" s="34" t="s">
        <v>1966</v>
      </c>
      <c r="E71" s="34" t="s">
        <v>2334</v>
      </c>
      <c r="F71" s="29" t="s">
        <v>2189</v>
      </c>
      <c r="G71" s="29" t="s">
        <v>1540</v>
      </c>
      <c r="H71" s="106">
        <f>IF(Tabla2291011[[#This Row],[TIPO INGRESO]]="","",VLOOKUP(Tabla2291011[[#This Row],[TIPO INGRESO]],Tablas!$M$3:$N$14,2,FALSE))</f>
        <v>759903</v>
      </c>
      <c r="I71" s="29" t="s">
        <v>1426</v>
      </c>
      <c r="J71" s="35">
        <v>32.200000000000003</v>
      </c>
      <c r="K71" s="35"/>
      <c r="L71" s="37">
        <f>IF(Tabla2291011[[#This Row],[MEDIO DE PAGO]]="EFECTIVO",L70+Tabla2291011[[#This Row],[ENTRADA]]-Tabla2291011[[#This Row],[SALIDA]],IF(Tabla2291011[[#This Row],[MEDIO DE PAGO]]="","¿Medio de pago?",L70))</f>
        <v>811.19999999999993</v>
      </c>
    </row>
    <row r="72" spans="1:13" x14ac:dyDescent="0.25">
      <c r="A72" s="38" t="str">
        <f>TEXT(Tabla2291011[[#This Row],[FECHA]],"mm/aaaa")</f>
        <v>08/jueves</v>
      </c>
      <c r="B72" s="33">
        <v>42600</v>
      </c>
      <c r="C72" s="34" t="s">
        <v>1429</v>
      </c>
      <c r="D72" s="34"/>
      <c r="E72" s="34" t="s">
        <v>2342</v>
      </c>
      <c r="F72" s="29" t="s">
        <v>1984</v>
      </c>
      <c r="G72" s="29" t="s">
        <v>1541</v>
      </c>
      <c r="H72" s="106" t="str">
        <f>IF(Tabla2291011[[#This Row],[TIPO INGRESO]]="","",VLOOKUP(Tabla2291011[[#This Row],[TIPO INGRESO]],Tablas!$M$3:$N$14,2,FALSE))</f>
        <v>Clasificar</v>
      </c>
      <c r="I72" s="29" t="s">
        <v>1426</v>
      </c>
      <c r="J72" s="35"/>
      <c r="K72" s="35">
        <v>800</v>
      </c>
      <c r="L72" s="37">
        <f>IF(Tabla2291011[[#This Row],[MEDIO DE PAGO]]="EFECTIVO",L71+Tabla2291011[[#This Row],[ENTRADA]]-Tabla2291011[[#This Row],[SALIDA]],IF(Tabla2291011[[#This Row],[MEDIO DE PAGO]]="","¿Medio de pago?",L71))</f>
        <v>11.199999999999932</v>
      </c>
    </row>
    <row r="73" spans="1:13" x14ac:dyDescent="0.25">
      <c r="A73" s="38" t="str">
        <f>TEXT(Tabla2291011[[#This Row],[FECHA]],"mm/aaaa")</f>
        <v>08/viernes</v>
      </c>
      <c r="B73" s="33">
        <v>42601</v>
      </c>
      <c r="C73" s="34"/>
      <c r="D73" s="34"/>
      <c r="E73" s="34"/>
      <c r="F73" s="29" t="s">
        <v>2472</v>
      </c>
      <c r="G73" s="29" t="s">
        <v>1531</v>
      </c>
      <c r="H73" s="106">
        <f>IF(Tabla2291011[[#This Row],[TIPO INGRESO]]="","",VLOOKUP(Tabla2291011[[#This Row],[TIPO INGRESO]],Tablas!$M$3:$N$14,2,FALSE))</f>
        <v>704101</v>
      </c>
      <c r="I73" s="29" t="s">
        <v>1426</v>
      </c>
      <c r="J73" s="35">
        <v>140</v>
      </c>
      <c r="K73" s="35"/>
      <c r="L73" s="37">
        <f>IF(Tabla2291011[[#This Row],[MEDIO DE PAGO]]="EFECTIVO",L72+Tabla2291011[[#This Row],[ENTRADA]]-Tabla2291011[[#This Row],[SALIDA]],IF(Tabla2291011[[#This Row],[MEDIO DE PAGO]]="","¿Medio de pago?",L72))</f>
        <v>151.19999999999993</v>
      </c>
      <c r="M73" s="29" t="s">
        <v>2497</v>
      </c>
    </row>
    <row r="74" spans="1:13" x14ac:dyDescent="0.25">
      <c r="A74" s="38" t="str">
        <f>TEXT(Tabla2291011[[#This Row],[FECHA]],"mm/aaaa")</f>
        <v>08/viernes</v>
      </c>
      <c r="B74" s="33">
        <v>42601</v>
      </c>
      <c r="C74" s="34" t="s">
        <v>51</v>
      </c>
      <c r="D74" s="34" t="s">
        <v>1966</v>
      </c>
      <c r="E74" s="34" t="s">
        <v>2335</v>
      </c>
      <c r="F74" s="29" t="s">
        <v>2333</v>
      </c>
      <c r="G74" s="29" t="s">
        <v>1531</v>
      </c>
      <c r="H74" s="106">
        <f>IF(Tabla2291011[[#This Row],[TIPO INGRESO]]="","",VLOOKUP(Tabla2291011[[#This Row],[TIPO INGRESO]],Tablas!$M$3:$N$14,2,FALSE))</f>
        <v>704101</v>
      </c>
      <c r="I74" s="29" t="s">
        <v>1426</v>
      </c>
      <c r="J74" s="35">
        <v>400</v>
      </c>
      <c r="K74" s="35"/>
      <c r="L74" s="37">
        <f>IF(Tabla2291011[[#This Row],[MEDIO DE PAGO]]="EFECTIVO",L73+Tabla2291011[[#This Row],[ENTRADA]]-Tabla2291011[[#This Row],[SALIDA]],IF(Tabla2291011[[#This Row],[MEDIO DE PAGO]]="","¿Medio de pago?",L73))</f>
        <v>551.19999999999993</v>
      </c>
    </row>
    <row r="75" spans="1:13" x14ac:dyDescent="0.25">
      <c r="A75" s="38" t="str">
        <f>TEXT(Tabla2291011[[#This Row],[FECHA]],"mm/aaaa")</f>
        <v>08/viernes</v>
      </c>
      <c r="B75" s="33">
        <v>42601</v>
      </c>
      <c r="C75" s="34" t="s">
        <v>51</v>
      </c>
      <c r="D75" s="34" t="s">
        <v>1966</v>
      </c>
      <c r="E75" s="34" t="s">
        <v>2335</v>
      </c>
      <c r="F75" s="29" t="s">
        <v>2189</v>
      </c>
      <c r="G75" s="29" t="s">
        <v>1540</v>
      </c>
      <c r="H75" s="106">
        <f>IF(Tabla2291011[[#This Row],[TIPO INGRESO]]="","",VLOOKUP(Tabla2291011[[#This Row],[TIPO INGRESO]],Tablas!$M$3:$N$14,2,FALSE))</f>
        <v>759903</v>
      </c>
      <c r="I75" s="29" t="s">
        <v>1426</v>
      </c>
      <c r="J75" s="35">
        <v>55.2</v>
      </c>
      <c r="K75" s="35"/>
      <c r="L75" s="37">
        <f>IF(Tabla2291011[[#This Row],[MEDIO DE PAGO]]="EFECTIVO",L74+Tabla2291011[[#This Row],[ENTRADA]]-Tabla2291011[[#This Row],[SALIDA]],IF(Tabla2291011[[#This Row],[MEDIO DE PAGO]]="","¿Medio de pago?",L74))</f>
        <v>606.4</v>
      </c>
    </row>
    <row r="76" spans="1:13" x14ac:dyDescent="0.25">
      <c r="A76" s="38" t="str">
        <f>TEXT(Tabla2291011[[#This Row],[FECHA]],"mm/aaaa")</f>
        <v>08/viernes</v>
      </c>
      <c r="B76" s="33">
        <v>42601</v>
      </c>
      <c r="C76" s="34" t="s">
        <v>51</v>
      </c>
      <c r="D76" s="34" t="s">
        <v>1966</v>
      </c>
      <c r="E76" s="34" t="s">
        <v>2336</v>
      </c>
      <c r="F76" s="29" t="s">
        <v>2127</v>
      </c>
      <c r="G76" s="29" t="s">
        <v>1531</v>
      </c>
      <c r="H76" s="106">
        <f>IF(Tabla2291011[[#This Row],[TIPO INGRESO]]="","",VLOOKUP(Tabla2291011[[#This Row],[TIPO INGRESO]],Tablas!$M$3:$N$14,2,FALSE))</f>
        <v>704101</v>
      </c>
      <c r="I76" s="29" t="s">
        <v>1426</v>
      </c>
      <c r="J76" s="35">
        <v>200</v>
      </c>
      <c r="K76" s="35"/>
      <c r="L76" s="37">
        <f>IF(Tabla2291011[[#This Row],[MEDIO DE PAGO]]="EFECTIVO",L75+Tabla2291011[[#This Row],[ENTRADA]]-Tabla2291011[[#This Row],[SALIDA]],IF(Tabla2291011[[#This Row],[MEDIO DE PAGO]]="","¿Medio de pago?",L75))</f>
        <v>806.4</v>
      </c>
    </row>
    <row r="77" spans="1:13" x14ac:dyDescent="0.25">
      <c r="A77" s="38" t="str">
        <f>TEXT(Tabla2291011[[#This Row],[FECHA]],"mm/aaaa")</f>
        <v>08/viernes</v>
      </c>
      <c r="B77" s="33">
        <v>42601</v>
      </c>
      <c r="C77" s="34" t="s">
        <v>51</v>
      </c>
      <c r="D77" s="34" t="s">
        <v>1966</v>
      </c>
      <c r="E77" s="34" t="s">
        <v>2336</v>
      </c>
      <c r="F77" s="29" t="s">
        <v>2189</v>
      </c>
      <c r="G77" s="29" t="s">
        <v>1540</v>
      </c>
      <c r="H77" s="106">
        <f>IF(Tabla2291011[[#This Row],[TIPO INGRESO]]="","",VLOOKUP(Tabla2291011[[#This Row],[TIPO INGRESO]],Tablas!$M$3:$N$14,2,FALSE))</f>
        <v>759903</v>
      </c>
      <c r="I77" s="29" t="s">
        <v>1426</v>
      </c>
      <c r="J77" s="35">
        <v>64.400000000000006</v>
      </c>
      <c r="K77" s="35"/>
      <c r="L77" s="37">
        <f>IF(Tabla2291011[[#This Row],[MEDIO DE PAGO]]="EFECTIVO",L76+Tabla2291011[[#This Row],[ENTRADA]]-Tabla2291011[[#This Row],[SALIDA]],IF(Tabla2291011[[#This Row],[MEDIO DE PAGO]]="","¿Medio de pago?",L76))</f>
        <v>870.8</v>
      </c>
      <c r="M77" s="29" t="s">
        <v>2498</v>
      </c>
    </row>
    <row r="78" spans="1:13" x14ac:dyDescent="0.25">
      <c r="A78" s="38" t="str">
        <f>TEXT(Tabla2291011[[#This Row],[FECHA]],"mm/aaaa")</f>
        <v>08/viernes</v>
      </c>
      <c r="B78" s="33">
        <v>42601</v>
      </c>
      <c r="C78" s="34" t="s">
        <v>51</v>
      </c>
      <c r="D78" s="34" t="s">
        <v>1966</v>
      </c>
      <c r="E78" s="34" t="s">
        <v>2338</v>
      </c>
      <c r="F78" s="29" t="s">
        <v>2130</v>
      </c>
      <c r="G78" s="29" t="s">
        <v>1531</v>
      </c>
      <c r="H78" s="106">
        <f>IF(Tabla2291011[[#This Row],[TIPO INGRESO]]="","",VLOOKUP(Tabla2291011[[#This Row],[TIPO INGRESO]],Tablas!$M$3:$N$14,2,FALSE))</f>
        <v>704101</v>
      </c>
      <c r="I78" s="29" t="s">
        <v>1427</v>
      </c>
      <c r="J78" s="35">
        <v>150</v>
      </c>
      <c r="K78" s="35"/>
      <c r="L78" s="37">
        <f>IF(Tabla2291011[[#This Row],[MEDIO DE PAGO]]="EFECTIVO",L77+Tabla2291011[[#This Row],[ENTRADA]]-Tabla2291011[[#This Row],[SALIDA]],IF(Tabla2291011[[#This Row],[MEDIO DE PAGO]]="","¿Medio de pago?",L77))</f>
        <v>870.8</v>
      </c>
    </row>
    <row r="79" spans="1:13" x14ac:dyDescent="0.25">
      <c r="A79" s="38" t="str">
        <f>TEXT(Tabla2291011[[#This Row],[FECHA]],"mm/aaaa")</f>
        <v>08/viernes</v>
      </c>
      <c r="B79" s="33">
        <v>42601</v>
      </c>
      <c r="C79" s="34" t="s">
        <v>51</v>
      </c>
      <c r="D79" s="34" t="s">
        <v>1966</v>
      </c>
      <c r="E79" s="34" t="s">
        <v>2339</v>
      </c>
      <c r="F79" s="29" t="s">
        <v>2189</v>
      </c>
      <c r="G79" s="29" t="s">
        <v>1540</v>
      </c>
      <c r="H79" s="106">
        <f>IF(Tabla2291011[[#This Row],[TIPO INGRESO]]="","",VLOOKUP(Tabla2291011[[#This Row],[TIPO INGRESO]],Tablas!$M$3:$N$14,2,FALSE))</f>
        <v>759903</v>
      </c>
      <c r="I79" s="29" t="s">
        <v>1426</v>
      </c>
      <c r="J79" s="35">
        <v>36.799999999999997</v>
      </c>
      <c r="K79" s="35"/>
      <c r="L79" s="37">
        <f>IF(Tabla2291011[[#This Row],[MEDIO DE PAGO]]="EFECTIVO",L78+Tabla2291011[[#This Row],[ENTRADA]]-Tabla2291011[[#This Row],[SALIDA]],IF(Tabla2291011[[#This Row],[MEDIO DE PAGO]]="","¿Medio de pago?",L78))</f>
        <v>907.59999999999991</v>
      </c>
    </row>
    <row r="80" spans="1:13" x14ac:dyDescent="0.25">
      <c r="A80" s="38" t="str">
        <f>TEXT(Tabla2291011[[#This Row],[FECHA]],"mm/aaaa")</f>
        <v>08/viernes</v>
      </c>
      <c r="B80" s="33">
        <v>42601</v>
      </c>
      <c r="C80" s="34" t="s">
        <v>1429</v>
      </c>
      <c r="D80" s="34"/>
      <c r="E80" s="34"/>
      <c r="F80" s="29" t="s">
        <v>1984</v>
      </c>
      <c r="G80" s="29" t="s">
        <v>1541</v>
      </c>
      <c r="H80" s="106" t="str">
        <f>IF(Tabla2291011[[#This Row],[TIPO INGRESO]]="","",VLOOKUP(Tabla2291011[[#This Row],[TIPO INGRESO]],Tablas!$M$3:$N$14,2,FALSE))</f>
        <v>Clasificar</v>
      </c>
      <c r="I80" s="29" t="s">
        <v>1426</v>
      </c>
      <c r="J80" s="35"/>
      <c r="K80" s="35">
        <v>800</v>
      </c>
      <c r="L80" s="37">
        <f>IF(Tabla2291011[[#This Row],[MEDIO DE PAGO]]="EFECTIVO",L79+Tabla2291011[[#This Row],[ENTRADA]]-Tabla2291011[[#This Row],[SALIDA]],IF(Tabla2291011[[#This Row],[MEDIO DE PAGO]]="","¿Medio de pago?",L79))</f>
        <v>107.59999999999991</v>
      </c>
    </row>
    <row r="81" spans="1:12" x14ac:dyDescent="0.25">
      <c r="A81" s="38" t="str">
        <f>TEXT(Tabla2291011[[#This Row],[FECHA]],"mm/aaaa")</f>
        <v>08/viernes</v>
      </c>
      <c r="B81" s="33">
        <v>42601</v>
      </c>
      <c r="C81" s="34" t="s">
        <v>51</v>
      </c>
      <c r="D81" s="34" t="s">
        <v>1966</v>
      </c>
      <c r="E81" s="34" t="s">
        <v>2348</v>
      </c>
      <c r="F81" s="29" t="s">
        <v>2349</v>
      </c>
      <c r="G81" s="29" t="s">
        <v>1531</v>
      </c>
      <c r="H81" s="106">
        <f>IF(Tabla2291011[[#This Row],[TIPO INGRESO]]="","",VLOOKUP(Tabla2291011[[#This Row],[TIPO INGRESO]],Tablas!$M$3:$N$14,2,FALSE))</f>
        <v>704101</v>
      </c>
      <c r="I81" s="29" t="s">
        <v>1427</v>
      </c>
      <c r="J81" s="35">
        <v>80</v>
      </c>
      <c r="K81" s="35"/>
      <c r="L81" s="37">
        <f>IF(Tabla2291011[[#This Row],[MEDIO DE PAGO]]="EFECTIVO",L80+Tabla2291011[[#This Row],[ENTRADA]]-Tabla2291011[[#This Row],[SALIDA]],IF(Tabla2291011[[#This Row],[MEDIO DE PAGO]]="","¿Medio de pago?",L80))</f>
        <v>107.59999999999991</v>
      </c>
    </row>
    <row r="82" spans="1:12" x14ac:dyDescent="0.25">
      <c r="A82" s="38" t="str">
        <f>TEXT(Tabla2291011[[#This Row],[FECHA]],"mm/aaaa")</f>
        <v>08/sábado</v>
      </c>
      <c r="B82" s="33">
        <v>42602</v>
      </c>
      <c r="C82" s="34" t="s">
        <v>51</v>
      </c>
      <c r="D82" s="34" t="s">
        <v>1966</v>
      </c>
      <c r="E82" s="34" t="s">
        <v>2354</v>
      </c>
      <c r="F82" s="29" t="s">
        <v>2355</v>
      </c>
      <c r="G82" s="29" t="s">
        <v>1531</v>
      </c>
      <c r="H82" s="106">
        <f>IF(Tabla2291011[[#This Row],[TIPO INGRESO]]="","",VLOOKUP(Tabla2291011[[#This Row],[TIPO INGRESO]],Tablas!$M$3:$N$14,2,FALSE))</f>
        <v>704101</v>
      </c>
      <c r="I82" s="29" t="s">
        <v>1427</v>
      </c>
      <c r="J82" s="35">
        <v>130</v>
      </c>
      <c r="K82" s="35"/>
      <c r="L82" s="37">
        <f>IF(Tabla2291011[[#This Row],[MEDIO DE PAGO]]="EFECTIVO",L81+Tabla2291011[[#This Row],[ENTRADA]]-Tabla2291011[[#This Row],[SALIDA]],IF(Tabla2291011[[#This Row],[MEDIO DE PAGO]]="","¿Medio de pago?",L81))</f>
        <v>107.59999999999991</v>
      </c>
    </row>
    <row r="83" spans="1:12" x14ac:dyDescent="0.25">
      <c r="A83" s="38" t="str">
        <f>TEXT(Tabla2291011[[#This Row],[FECHA]],"mm/aaaa")</f>
        <v>08/sábado</v>
      </c>
      <c r="B83" s="33">
        <v>42602</v>
      </c>
      <c r="C83" s="34" t="s">
        <v>51</v>
      </c>
      <c r="D83" s="34" t="s">
        <v>1966</v>
      </c>
      <c r="E83" s="34" t="s">
        <v>2356</v>
      </c>
      <c r="F83" s="29" t="s">
        <v>2357</v>
      </c>
      <c r="G83" s="29" t="s">
        <v>1531</v>
      </c>
      <c r="H83" s="106">
        <f>IF(Tabla2291011[[#This Row],[TIPO INGRESO]]="","",VLOOKUP(Tabla2291011[[#This Row],[TIPO INGRESO]],Tablas!$M$3:$N$14,2,FALSE))</f>
        <v>704101</v>
      </c>
      <c r="I83" s="29" t="s">
        <v>1427</v>
      </c>
      <c r="J83" s="35">
        <v>140</v>
      </c>
      <c r="K83" s="35"/>
      <c r="L83" s="37">
        <f>IF(Tabla2291011[[#This Row],[MEDIO DE PAGO]]="EFECTIVO",L82+Tabla2291011[[#This Row],[ENTRADA]]-Tabla2291011[[#This Row],[SALIDA]],IF(Tabla2291011[[#This Row],[MEDIO DE PAGO]]="","¿Medio de pago?",L82))</f>
        <v>107.59999999999991</v>
      </c>
    </row>
    <row r="84" spans="1:12" x14ac:dyDescent="0.25">
      <c r="A84" s="38" t="str">
        <f>TEXT(Tabla2291011[[#This Row],[FECHA]],"mm/aaaa")</f>
        <v>08/sábado</v>
      </c>
      <c r="B84" s="33">
        <v>42602</v>
      </c>
      <c r="C84" s="34" t="s">
        <v>50</v>
      </c>
      <c r="D84" s="34" t="s">
        <v>2362</v>
      </c>
      <c r="E84" s="34" t="s">
        <v>2363</v>
      </c>
      <c r="F84" s="29" t="s">
        <v>2364</v>
      </c>
      <c r="G84" s="29" t="s">
        <v>1541</v>
      </c>
      <c r="H84" s="106" t="str">
        <f>IF(Tabla2291011[[#This Row],[TIPO INGRESO]]="","",VLOOKUP(Tabla2291011[[#This Row],[TIPO INGRESO]],Tablas!$M$3:$N$14,2,FALSE))</f>
        <v>Clasificar</v>
      </c>
      <c r="I84" s="29" t="s">
        <v>1426</v>
      </c>
      <c r="J84" s="35"/>
      <c r="K84" s="35">
        <v>13.8</v>
      </c>
      <c r="L84" s="37">
        <f>IF(Tabla2291011[[#This Row],[MEDIO DE PAGO]]="EFECTIVO",L83+Tabla2291011[[#This Row],[ENTRADA]]-Tabla2291011[[#This Row],[SALIDA]],IF(Tabla2291011[[#This Row],[MEDIO DE PAGO]]="","¿Medio de pago?",L83))</f>
        <v>93.799999999999912</v>
      </c>
    </row>
    <row r="85" spans="1:12" x14ac:dyDescent="0.25">
      <c r="A85" s="38" t="str">
        <f>TEXT(Tabla2291011[[#This Row],[FECHA]],"mm/aaaa")</f>
        <v>08/domingo</v>
      </c>
      <c r="B85" s="33">
        <v>42603</v>
      </c>
      <c r="C85" s="34" t="s">
        <v>51</v>
      </c>
      <c r="D85" s="34" t="s">
        <v>1966</v>
      </c>
      <c r="E85" s="34" t="s">
        <v>2375</v>
      </c>
      <c r="F85" s="29" t="s">
        <v>2189</v>
      </c>
      <c r="G85" s="29" t="s">
        <v>1540</v>
      </c>
      <c r="H85" s="106">
        <f>IF(Tabla2291011[[#This Row],[TIPO INGRESO]]="","",VLOOKUP(Tabla2291011[[#This Row],[TIPO INGRESO]],Tablas!$M$3:$N$14,2,FALSE))</f>
        <v>759903</v>
      </c>
      <c r="I85" s="29" t="s">
        <v>1426</v>
      </c>
      <c r="J85" s="35">
        <v>128.80000000000001</v>
      </c>
      <c r="K85" s="35"/>
      <c r="L85" s="37">
        <f>IF(Tabla2291011[[#This Row],[MEDIO DE PAGO]]="EFECTIVO",L84+Tabla2291011[[#This Row],[ENTRADA]]-Tabla2291011[[#This Row],[SALIDA]],IF(Tabla2291011[[#This Row],[MEDIO DE PAGO]]="","¿Medio de pago?",L84))</f>
        <v>222.59999999999991</v>
      </c>
    </row>
    <row r="86" spans="1:12" x14ac:dyDescent="0.25">
      <c r="A86" s="38" t="str">
        <f>TEXT(Tabla2291011[[#This Row],[FECHA]],"mm/aaaa")</f>
        <v>08/domingo</v>
      </c>
      <c r="B86" s="33">
        <v>42603</v>
      </c>
      <c r="C86" s="34" t="s">
        <v>51</v>
      </c>
      <c r="D86" s="34" t="s">
        <v>1966</v>
      </c>
      <c r="E86" s="34" t="s">
        <v>2376</v>
      </c>
      <c r="F86" s="29" t="s">
        <v>2189</v>
      </c>
      <c r="G86" s="29" t="s">
        <v>1540</v>
      </c>
      <c r="H86" s="106">
        <f>IF(Tabla2291011[[#This Row],[TIPO INGRESO]]="","",VLOOKUP(Tabla2291011[[#This Row],[TIPO INGRESO]],Tablas!$M$3:$N$14,2,FALSE))</f>
        <v>759903</v>
      </c>
      <c r="I86" s="29" t="s">
        <v>1426</v>
      </c>
      <c r="J86" s="35">
        <v>128.80000000000001</v>
      </c>
      <c r="K86" s="35"/>
      <c r="L86" s="37">
        <f>IF(Tabla2291011[[#This Row],[MEDIO DE PAGO]]="EFECTIVO",L85+Tabla2291011[[#This Row],[ENTRADA]]-Tabla2291011[[#This Row],[SALIDA]],IF(Tabla2291011[[#This Row],[MEDIO DE PAGO]]="","¿Medio de pago?",L85))</f>
        <v>351.39999999999992</v>
      </c>
    </row>
    <row r="87" spans="1:12" x14ac:dyDescent="0.25">
      <c r="A87" s="38" t="str">
        <f>TEXT(Tabla2291011[[#This Row],[FECHA]],"mm/aaaa")</f>
        <v>08/domingo</v>
      </c>
      <c r="B87" s="33">
        <v>42603</v>
      </c>
      <c r="C87" s="34" t="s">
        <v>50</v>
      </c>
      <c r="D87" s="34" t="s">
        <v>1966</v>
      </c>
      <c r="E87" s="34" t="s">
        <v>2377</v>
      </c>
      <c r="F87" s="29" t="s">
        <v>2127</v>
      </c>
      <c r="G87" s="29" t="s">
        <v>1531</v>
      </c>
      <c r="H87" s="106">
        <f>IF(Tabla2291011[[#This Row],[TIPO INGRESO]]="","",VLOOKUP(Tabla2291011[[#This Row],[TIPO INGRESO]],Tablas!$M$3:$N$14,2,FALSE))</f>
        <v>704101</v>
      </c>
      <c r="I87" s="29" t="s">
        <v>1426</v>
      </c>
      <c r="J87" s="35">
        <v>280</v>
      </c>
      <c r="K87" s="35"/>
      <c r="L87" s="37">
        <f>IF(Tabla2291011[[#This Row],[MEDIO DE PAGO]]="EFECTIVO",L86+Tabla2291011[[#This Row],[ENTRADA]]-Tabla2291011[[#This Row],[SALIDA]],IF(Tabla2291011[[#This Row],[MEDIO DE PAGO]]="","¿Medio de pago?",L86))</f>
        <v>631.39999999999986</v>
      </c>
    </row>
    <row r="88" spans="1:12" x14ac:dyDescent="0.25">
      <c r="A88" s="38" t="str">
        <f>TEXT(Tabla2291011[[#This Row],[FECHA]],"mm/aaaa")</f>
        <v>08/domingo</v>
      </c>
      <c r="B88" s="33">
        <v>42603</v>
      </c>
      <c r="C88" s="34" t="s">
        <v>1429</v>
      </c>
      <c r="D88" s="34"/>
      <c r="E88" s="34" t="s">
        <v>2403</v>
      </c>
      <c r="F88" s="29" t="s">
        <v>1984</v>
      </c>
      <c r="H88" s="106" t="str">
        <f>IF(Tabla2291011[[#This Row],[TIPO INGRESO]]="","",VLOOKUP(Tabla2291011[[#This Row],[TIPO INGRESO]],Tablas!$M$3:$N$14,2,FALSE))</f>
        <v/>
      </c>
      <c r="I88" s="29" t="s">
        <v>1426</v>
      </c>
      <c r="J88" s="35"/>
      <c r="K88" s="35">
        <v>600</v>
      </c>
      <c r="L88" s="37">
        <f>IF(Tabla2291011[[#This Row],[MEDIO DE PAGO]]="EFECTIVO",L87+Tabla2291011[[#This Row],[ENTRADA]]-Tabla2291011[[#This Row],[SALIDA]],IF(Tabla2291011[[#This Row],[MEDIO DE PAGO]]="","¿Medio de pago?",L87))</f>
        <v>31.399999999999864</v>
      </c>
    </row>
    <row r="89" spans="1:12" x14ac:dyDescent="0.25">
      <c r="A89" s="38" t="str">
        <f>TEXT(Tabla2291011[[#This Row],[FECHA]],"mm/aaaa")</f>
        <v>08/lunes</v>
      </c>
      <c r="B89" s="33">
        <v>42604</v>
      </c>
      <c r="C89" s="34" t="s">
        <v>50</v>
      </c>
      <c r="D89" s="34" t="s">
        <v>1966</v>
      </c>
      <c r="E89" s="34" t="s">
        <v>2384</v>
      </c>
      <c r="F89" s="29" t="s">
        <v>2000</v>
      </c>
      <c r="G89" s="29" t="s">
        <v>1531</v>
      </c>
      <c r="H89" s="106">
        <f>IF(Tabla2291011[[#This Row],[TIPO INGRESO]]="","",VLOOKUP(Tabla2291011[[#This Row],[TIPO INGRESO]],Tablas!$M$3:$N$14,2,FALSE))</f>
        <v>704101</v>
      </c>
      <c r="I89" s="29" t="s">
        <v>1426</v>
      </c>
      <c r="J89" s="35">
        <v>70</v>
      </c>
      <c r="K89" s="35"/>
      <c r="L89" s="37">
        <f>IF(Tabla2291011[[#This Row],[MEDIO DE PAGO]]="EFECTIVO",L88+Tabla2291011[[#This Row],[ENTRADA]]-Tabla2291011[[#This Row],[SALIDA]],IF(Tabla2291011[[#This Row],[MEDIO DE PAGO]]="","¿Medio de pago?",L88))</f>
        <v>101.39999999999986</v>
      </c>
    </row>
    <row r="90" spans="1:12" x14ac:dyDescent="0.25">
      <c r="A90" s="38" t="str">
        <f>TEXT(Tabla2291011[[#This Row],[FECHA]],"mm/aaaa")</f>
        <v>08/martes</v>
      </c>
      <c r="B90" s="33">
        <v>42605</v>
      </c>
      <c r="C90" s="34" t="s">
        <v>51</v>
      </c>
      <c r="D90" s="34" t="s">
        <v>1966</v>
      </c>
      <c r="E90" s="34" t="s">
        <v>2385</v>
      </c>
      <c r="F90" s="29" t="s">
        <v>2386</v>
      </c>
      <c r="G90" s="29" t="s">
        <v>1531</v>
      </c>
      <c r="H90" s="106">
        <f>IF(Tabla2291011[[#This Row],[TIPO INGRESO]]="","",VLOOKUP(Tabla2291011[[#This Row],[TIPO INGRESO]],Tablas!$M$3:$N$14,2,FALSE))</f>
        <v>704101</v>
      </c>
      <c r="I90" s="29" t="s">
        <v>1426</v>
      </c>
      <c r="J90" s="35">
        <v>200</v>
      </c>
      <c r="K90" s="35"/>
      <c r="L90" s="37">
        <f>IF(Tabla2291011[[#This Row],[MEDIO DE PAGO]]="EFECTIVO",L89+Tabla2291011[[#This Row],[ENTRADA]]-Tabla2291011[[#This Row],[SALIDA]],IF(Tabla2291011[[#This Row],[MEDIO DE PAGO]]="","¿Medio de pago?",L89))</f>
        <v>301.39999999999986</v>
      </c>
    </row>
    <row r="91" spans="1:12" x14ac:dyDescent="0.25">
      <c r="A91" s="38" t="str">
        <f ca="1">TEXT(Tabla2291011[[#This Row],[FECHA]],"mm/aaaa")</f>
        <v>09/viernes</v>
      </c>
      <c r="B91" s="33">
        <f ca="1">TODAY()</f>
        <v>42636</v>
      </c>
      <c r="C91" s="34" t="s">
        <v>51</v>
      </c>
      <c r="D91" s="34" t="s">
        <v>1966</v>
      </c>
      <c r="E91" s="34" t="s">
        <v>2385</v>
      </c>
      <c r="F91" s="53" t="s">
        <v>2471</v>
      </c>
      <c r="G91" s="29" t="s">
        <v>1540</v>
      </c>
      <c r="H91" s="106">
        <f>IF(Tabla2291011[[#This Row],[TIPO INGRESO]]="","",VLOOKUP(Tabla2291011[[#This Row],[TIPO INGRESO]],Tablas!$M$3:$N$14,2,FALSE))</f>
        <v>759903</v>
      </c>
      <c r="I91" s="29" t="s">
        <v>1426</v>
      </c>
      <c r="J91" s="35">
        <v>49.8</v>
      </c>
      <c r="K91" s="35"/>
      <c r="L91" s="37">
        <f>IF(Tabla2291011[[#This Row],[MEDIO DE PAGO]]="EFECTIVO",L90+Tabla2291011[[#This Row],[ENTRADA]]-Tabla2291011[[#This Row],[SALIDA]],IF(Tabla2291011[[#This Row],[MEDIO DE PAGO]]="","¿Medio de pago?",L90))</f>
        <v>351.19999999999987</v>
      </c>
    </row>
    <row r="92" spans="1:12" x14ac:dyDescent="0.25">
      <c r="A92" s="38" t="str">
        <f>TEXT(Tabla2291011[[#This Row],[FECHA]],"mm/aaaa")</f>
        <v>08/martes</v>
      </c>
      <c r="B92" s="33">
        <v>42605</v>
      </c>
      <c r="C92" s="34" t="s">
        <v>51</v>
      </c>
      <c r="D92" s="34" t="s">
        <v>1966</v>
      </c>
      <c r="E92" s="34" t="s">
        <v>2387</v>
      </c>
      <c r="F92" s="29" t="s">
        <v>2388</v>
      </c>
      <c r="G92" s="29" t="s">
        <v>1531</v>
      </c>
      <c r="H92" s="106">
        <f>IF(Tabla2291011[[#This Row],[TIPO INGRESO]]="","",VLOOKUP(Tabla2291011[[#This Row],[TIPO INGRESO]],Tablas!$M$3:$N$14,2,FALSE))</f>
        <v>704101</v>
      </c>
      <c r="I92" s="29" t="s">
        <v>1427</v>
      </c>
      <c r="J92" s="35">
        <v>140</v>
      </c>
      <c r="K92" s="35"/>
      <c r="L92" s="37">
        <f>IF(Tabla2291011[[#This Row],[MEDIO DE PAGO]]="EFECTIVO",L91+Tabla2291011[[#This Row],[ENTRADA]]-Tabla2291011[[#This Row],[SALIDA]],IF(Tabla2291011[[#This Row],[MEDIO DE PAGO]]="","¿Medio de pago?",L91))</f>
        <v>351.19999999999987</v>
      </c>
    </row>
    <row r="93" spans="1:12" x14ac:dyDescent="0.25">
      <c r="A93" s="38" t="str">
        <f>TEXT(Tabla2291011[[#This Row],[FECHA]],"mm/aaaa")</f>
        <v>08/martes</v>
      </c>
      <c r="B93" s="33">
        <v>42605</v>
      </c>
      <c r="C93" s="34" t="s">
        <v>51</v>
      </c>
      <c r="D93" s="34" t="s">
        <v>2390</v>
      </c>
      <c r="E93" s="34" t="s">
        <v>2391</v>
      </c>
      <c r="F93" s="29" t="s">
        <v>2392</v>
      </c>
      <c r="G93" s="29" t="s">
        <v>1535</v>
      </c>
      <c r="H93" s="106">
        <f>IF(Tabla2291011[[#This Row],[TIPO INGRESO]]="","",VLOOKUP(Tabla2291011[[#This Row],[TIPO INGRESO]],Tablas!$M$3:$N$14,2,FALSE))</f>
        <v>701102</v>
      </c>
      <c r="I93" s="29" t="s">
        <v>1426</v>
      </c>
      <c r="J93" s="35"/>
      <c r="K93" s="35">
        <v>31.5</v>
      </c>
      <c r="L93" s="37">
        <f>IF(Tabla2291011[[#This Row],[MEDIO DE PAGO]]="EFECTIVO",L92+Tabla2291011[[#This Row],[ENTRADA]]-Tabla2291011[[#This Row],[SALIDA]],IF(Tabla2291011[[#This Row],[MEDIO DE PAGO]]="","¿Medio de pago?",L92))</f>
        <v>319.69999999999987</v>
      </c>
    </row>
    <row r="94" spans="1:12" x14ac:dyDescent="0.25">
      <c r="A94" s="38" t="str">
        <f>TEXT(Tabla2291011[[#This Row],[FECHA]],"mm/aaaa")</f>
        <v>08/martes</v>
      </c>
      <c r="B94" s="33">
        <v>42605</v>
      </c>
      <c r="C94" s="34" t="s">
        <v>1429</v>
      </c>
      <c r="D94" s="34"/>
      <c r="E94" s="34" t="s">
        <v>2403</v>
      </c>
      <c r="F94" s="29" t="s">
        <v>1984</v>
      </c>
      <c r="G94" s="29" t="s">
        <v>1541</v>
      </c>
      <c r="H94" s="106" t="str">
        <f>IF(Tabla2291011[[#This Row],[TIPO INGRESO]]="","",VLOOKUP(Tabla2291011[[#This Row],[TIPO INGRESO]],Tablas!$M$3:$N$14,2,FALSE))</f>
        <v>Clasificar</v>
      </c>
      <c r="I94" s="29" t="s">
        <v>1426</v>
      </c>
      <c r="J94" s="35"/>
      <c r="K94" s="35">
        <v>300</v>
      </c>
      <c r="L94" s="37">
        <f>IF(Tabla2291011[[#This Row],[MEDIO DE PAGO]]="EFECTIVO",L93+Tabla2291011[[#This Row],[ENTRADA]]-Tabla2291011[[#This Row],[SALIDA]],IF(Tabla2291011[[#This Row],[MEDIO DE PAGO]]="","¿Medio de pago?",L93))</f>
        <v>19.699999999999875</v>
      </c>
    </row>
    <row r="95" spans="1:12" x14ac:dyDescent="0.25">
      <c r="A95" s="38" t="str">
        <f>TEXT(Tabla2291011[[#This Row],[FECHA]],"mm/aaaa")</f>
        <v>08/miércoles</v>
      </c>
      <c r="B95" s="33">
        <v>42606</v>
      </c>
      <c r="C95" s="34" t="s">
        <v>51</v>
      </c>
      <c r="D95" s="34" t="s">
        <v>1966</v>
      </c>
      <c r="E95" s="34" t="s">
        <v>2396</v>
      </c>
      <c r="F95" s="29" t="s">
        <v>2397</v>
      </c>
      <c r="G95" s="29" t="s">
        <v>1531</v>
      </c>
      <c r="H95" s="106">
        <f>IF(Tabla2291011[[#This Row],[TIPO INGRESO]]="","",VLOOKUP(Tabla2291011[[#This Row],[TIPO INGRESO]],Tablas!$M$3:$N$14,2,FALSE))</f>
        <v>704101</v>
      </c>
      <c r="I95" s="29" t="s">
        <v>1427</v>
      </c>
      <c r="J95" s="35">
        <v>139.5</v>
      </c>
      <c r="K95" s="35"/>
      <c r="L95" s="37">
        <f>IF(Tabla2291011[[#This Row],[MEDIO DE PAGO]]="EFECTIVO",L94+Tabla2291011[[#This Row],[ENTRADA]]-Tabla2291011[[#This Row],[SALIDA]],IF(Tabla2291011[[#This Row],[MEDIO DE PAGO]]="","¿Medio de pago?",L94))</f>
        <v>19.699999999999875</v>
      </c>
    </row>
    <row r="96" spans="1:12" x14ac:dyDescent="0.25">
      <c r="A96" s="38" t="str">
        <f>TEXT(Tabla2291011[[#This Row],[FECHA]],"mm/aaaa")</f>
        <v>08/miércoles</v>
      </c>
      <c r="B96" s="33">
        <v>42606</v>
      </c>
      <c r="C96" s="34" t="s">
        <v>51</v>
      </c>
      <c r="D96" s="34" t="s">
        <v>1966</v>
      </c>
      <c r="E96" s="34" t="s">
        <v>2402</v>
      </c>
      <c r="F96" s="29" t="s">
        <v>2127</v>
      </c>
      <c r="G96" s="29" t="s">
        <v>1531</v>
      </c>
      <c r="H96" s="106">
        <f>IF(Tabla2291011[[#This Row],[TIPO INGRESO]]="","",VLOOKUP(Tabla2291011[[#This Row],[TIPO INGRESO]],Tablas!$M$3:$N$14,2,FALSE))</f>
        <v>704101</v>
      </c>
      <c r="I96" s="29" t="s">
        <v>1426</v>
      </c>
      <c r="J96" s="35">
        <v>140</v>
      </c>
      <c r="K96" s="35"/>
      <c r="L96" s="37">
        <f>IF(Tabla2291011[[#This Row],[MEDIO DE PAGO]]="EFECTIVO",L95+Tabla2291011[[#This Row],[ENTRADA]]-Tabla2291011[[#This Row],[SALIDA]],IF(Tabla2291011[[#This Row],[MEDIO DE PAGO]]="","¿Medio de pago?",L95))</f>
        <v>159.69999999999987</v>
      </c>
    </row>
    <row r="97" spans="1:13" x14ac:dyDescent="0.25">
      <c r="A97" s="38" t="str">
        <f>TEXT(Tabla2291011[[#This Row],[FECHA]],"mm/aaaa")</f>
        <v>08/miércoles</v>
      </c>
      <c r="B97" s="33">
        <v>42606</v>
      </c>
      <c r="C97" s="34" t="s">
        <v>51</v>
      </c>
      <c r="D97" s="34" t="s">
        <v>1966</v>
      </c>
      <c r="E97" s="34" t="s">
        <v>2402</v>
      </c>
      <c r="F97" s="29" t="s">
        <v>2189</v>
      </c>
      <c r="G97" s="29" t="s">
        <v>1540</v>
      </c>
      <c r="H97" s="106">
        <f>IF(Tabla2291011[[#This Row],[TIPO INGRESO]]="","",VLOOKUP(Tabla2291011[[#This Row],[TIPO INGRESO]],Tablas!$M$3:$N$14,2,FALSE))</f>
        <v>759903</v>
      </c>
      <c r="I97" s="29" t="s">
        <v>1426</v>
      </c>
      <c r="J97" s="35">
        <v>2.2999999999999998</v>
      </c>
      <c r="K97" s="35"/>
      <c r="L97" s="37">
        <f>IF(Tabla2291011[[#This Row],[MEDIO DE PAGO]]="EFECTIVO",L96+Tabla2291011[[#This Row],[ENTRADA]]-Tabla2291011[[#This Row],[SALIDA]],IF(Tabla2291011[[#This Row],[MEDIO DE PAGO]]="","¿Medio de pago?",L96))</f>
        <v>161.99999999999989</v>
      </c>
    </row>
    <row r="98" spans="1:13" x14ac:dyDescent="0.25">
      <c r="A98" s="38" t="str">
        <f>TEXT(Tabla2291011[[#This Row],[FECHA]],"mm/aaaa")</f>
        <v>08/miércoles</v>
      </c>
      <c r="B98" s="33">
        <v>42606</v>
      </c>
      <c r="C98" s="34" t="s">
        <v>51</v>
      </c>
      <c r="D98" s="34" t="s">
        <v>1966</v>
      </c>
      <c r="E98" s="34" t="s">
        <v>2398</v>
      </c>
      <c r="F98" s="29" t="s">
        <v>2400</v>
      </c>
      <c r="G98" s="29" t="s">
        <v>1531</v>
      </c>
      <c r="H98" s="106">
        <f>IF(Tabla2291011[[#This Row],[TIPO INGRESO]]="","",VLOOKUP(Tabla2291011[[#This Row],[TIPO INGRESO]],Tablas!$M$3:$N$14,2,FALSE))</f>
        <v>704101</v>
      </c>
      <c r="I98" s="29" t="s">
        <v>1427</v>
      </c>
      <c r="J98" s="35">
        <v>15</v>
      </c>
      <c r="K98" s="35"/>
      <c r="L98" s="37">
        <f>IF(Tabla2291011[[#This Row],[MEDIO DE PAGO]]="EFECTIVO",L97+Tabla2291011[[#This Row],[ENTRADA]]-Tabla2291011[[#This Row],[SALIDA]],IF(Tabla2291011[[#This Row],[MEDIO DE PAGO]]="","¿Medio de pago?",L97))</f>
        <v>161.99999999999989</v>
      </c>
    </row>
    <row r="99" spans="1:13" x14ac:dyDescent="0.25">
      <c r="A99" s="38" t="str">
        <f>TEXT(Tabla2291011[[#This Row],[FECHA]],"mm/aaaa")</f>
        <v>08/miércoles</v>
      </c>
      <c r="B99" s="33">
        <v>42606</v>
      </c>
      <c r="C99" s="34" t="s">
        <v>51</v>
      </c>
      <c r="D99" s="34" t="s">
        <v>1966</v>
      </c>
      <c r="E99" s="34" t="s">
        <v>2398</v>
      </c>
      <c r="F99" s="29" t="s">
        <v>2400</v>
      </c>
      <c r="G99" s="29" t="s">
        <v>1531</v>
      </c>
      <c r="H99" s="106">
        <f>IF(Tabla2291011[[#This Row],[TIPO INGRESO]]="","",VLOOKUP(Tabla2291011[[#This Row],[TIPO INGRESO]],Tablas!$M$3:$N$14,2,FALSE))</f>
        <v>704101</v>
      </c>
      <c r="I99" s="29" t="s">
        <v>1431</v>
      </c>
      <c r="J99" s="35">
        <v>50</v>
      </c>
      <c r="K99" s="35"/>
      <c r="L99" s="37">
        <f>IF(Tabla2291011[[#This Row],[MEDIO DE PAGO]]="EFECTIVO",L98+Tabla2291011[[#This Row],[ENTRADA]]-Tabla2291011[[#This Row],[SALIDA]],IF(Tabla2291011[[#This Row],[MEDIO DE PAGO]]="","¿Medio de pago?",L98))</f>
        <v>161.99999999999989</v>
      </c>
    </row>
    <row r="100" spans="1:13" x14ac:dyDescent="0.25">
      <c r="A100" s="38" t="str">
        <f>TEXT(Tabla2291011[[#This Row],[FECHA]],"mm/aaaa")</f>
        <v>08/miércoles</v>
      </c>
      <c r="B100" s="33">
        <v>42606</v>
      </c>
      <c r="C100" s="34" t="s">
        <v>51</v>
      </c>
      <c r="D100" s="34" t="s">
        <v>1966</v>
      </c>
      <c r="E100" s="34" t="s">
        <v>2401</v>
      </c>
      <c r="F100" s="29" t="s">
        <v>2000</v>
      </c>
      <c r="G100" s="29" t="s">
        <v>1531</v>
      </c>
      <c r="H100" s="106">
        <f>IF(Tabla2291011[[#This Row],[TIPO INGRESO]]="","",VLOOKUP(Tabla2291011[[#This Row],[TIPO INGRESO]],Tablas!$M$3:$N$14,2,FALSE))</f>
        <v>704101</v>
      </c>
      <c r="I100" s="29" t="s">
        <v>1427</v>
      </c>
      <c r="J100" s="35">
        <v>120</v>
      </c>
      <c r="K100" s="35"/>
      <c r="L100" s="37">
        <f>IF(Tabla2291011[[#This Row],[MEDIO DE PAGO]]="EFECTIVO",L99+Tabla2291011[[#This Row],[ENTRADA]]-Tabla2291011[[#This Row],[SALIDA]],IF(Tabla2291011[[#This Row],[MEDIO DE PAGO]]="","¿Medio de pago?",L99))</f>
        <v>161.99999999999989</v>
      </c>
      <c r="M100" s="29" t="s">
        <v>2495</v>
      </c>
    </row>
    <row r="101" spans="1:13" x14ac:dyDescent="0.25">
      <c r="A101" s="38" t="str">
        <f>TEXT(Tabla2291011[[#This Row],[FECHA]],"mm/aaaa")</f>
        <v>08/jueves</v>
      </c>
      <c r="B101" s="33">
        <v>42607</v>
      </c>
      <c r="C101" s="34" t="s">
        <v>51</v>
      </c>
      <c r="D101" s="34" t="s">
        <v>2390</v>
      </c>
      <c r="E101" s="34" t="s">
        <v>2405</v>
      </c>
      <c r="F101" s="29" t="s">
        <v>2406</v>
      </c>
      <c r="G101" s="29" t="s">
        <v>1541</v>
      </c>
      <c r="H101" s="106" t="str">
        <f>IF(Tabla2291011[[#This Row],[TIPO INGRESO]]="","",VLOOKUP(Tabla2291011[[#This Row],[TIPO INGRESO]],Tablas!$M$3:$N$14,2,FALSE))</f>
        <v>Clasificar</v>
      </c>
      <c r="I101" s="29" t="s">
        <v>1426</v>
      </c>
      <c r="J101" s="35"/>
      <c r="K101" s="35">
        <v>14.5</v>
      </c>
      <c r="L101" s="37">
        <f>IF(Tabla2291011[[#This Row],[MEDIO DE PAGO]]="EFECTIVO",L100+Tabla2291011[[#This Row],[ENTRADA]]-Tabla2291011[[#This Row],[SALIDA]],IF(Tabla2291011[[#This Row],[MEDIO DE PAGO]]="","¿Medio de pago?",L100))</f>
        <v>147.49999999999989</v>
      </c>
    </row>
    <row r="102" spans="1:13" x14ac:dyDescent="0.25">
      <c r="A102" s="38" t="str">
        <f>TEXT(Tabla2291011[[#This Row],[FECHA]],"mm/aaaa")</f>
        <v>08/jueves</v>
      </c>
      <c r="B102" s="33">
        <v>42607</v>
      </c>
      <c r="C102" s="34" t="s">
        <v>51</v>
      </c>
      <c r="D102" s="34" t="s">
        <v>1966</v>
      </c>
      <c r="E102" s="34" t="s">
        <v>2408</v>
      </c>
      <c r="F102" s="29" t="s">
        <v>2409</v>
      </c>
      <c r="G102" s="29" t="s">
        <v>1531</v>
      </c>
      <c r="H102" s="106">
        <f>IF(Tabla2291011[[#This Row],[TIPO INGRESO]]="","",VLOOKUP(Tabla2291011[[#This Row],[TIPO INGRESO]],Tablas!$M$3:$N$14,2,FALSE))</f>
        <v>704101</v>
      </c>
      <c r="I102" s="29" t="s">
        <v>1426</v>
      </c>
      <c r="J102" s="35">
        <v>75</v>
      </c>
      <c r="K102" s="35"/>
      <c r="L102" s="37">
        <f>IF(Tabla2291011[[#This Row],[MEDIO DE PAGO]]="EFECTIVO",L101+Tabla2291011[[#This Row],[ENTRADA]]-Tabla2291011[[#This Row],[SALIDA]],IF(Tabla2291011[[#This Row],[MEDIO DE PAGO]]="","¿Medio de pago?",L101))</f>
        <v>222.49999999999989</v>
      </c>
    </row>
    <row r="103" spans="1:13" x14ac:dyDescent="0.25">
      <c r="A103" s="38" t="str">
        <f>TEXT(Tabla2291011[[#This Row],[FECHA]],"mm/aaaa")</f>
        <v>08/viernes</v>
      </c>
      <c r="B103" s="33">
        <v>42608</v>
      </c>
      <c r="C103" s="34" t="s">
        <v>51</v>
      </c>
      <c r="D103" s="34" t="s">
        <v>1966</v>
      </c>
      <c r="E103" s="34" t="s">
        <v>2415</v>
      </c>
      <c r="F103" s="29" t="s">
        <v>2416</v>
      </c>
      <c r="G103" s="29" t="s">
        <v>1531</v>
      </c>
      <c r="H103" s="106">
        <f>IF(Tabla2291011[[#This Row],[TIPO INGRESO]]="","",VLOOKUP(Tabla2291011[[#This Row],[TIPO INGRESO]],Tablas!$M$3:$N$14,2,FALSE))</f>
        <v>704101</v>
      </c>
      <c r="I103" s="29" t="s">
        <v>1426</v>
      </c>
      <c r="J103" s="35">
        <v>65</v>
      </c>
      <c r="K103" s="35"/>
      <c r="L103" s="37">
        <f>IF(Tabla2291011[[#This Row],[MEDIO DE PAGO]]="EFECTIVO",L102+Tabla2291011[[#This Row],[ENTRADA]]-Tabla2291011[[#This Row],[SALIDA]],IF(Tabla2291011[[#This Row],[MEDIO DE PAGO]]="","¿Medio de pago?",L102))</f>
        <v>287.49999999999989</v>
      </c>
    </row>
    <row r="104" spans="1:13" x14ac:dyDescent="0.25">
      <c r="A104" s="38" t="str">
        <f>TEXT(Tabla2291011[[#This Row],[FECHA]],"mm/aaaa")</f>
        <v>08/viernes</v>
      </c>
      <c r="B104" s="33">
        <v>42608</v>
      </c>
      <c r="C104" s="34" t="s">
        <v>50</v>
      </c>
      <c r="D104" s="34" t="s">
        <v>1966</v>
      </c>
      <c r="E104" s="34" t="s">
        <v>2434</v>
      </c>
      <c r="F104" s="29" t="s">
        <v>2427</v>
      </c>
      <c r="G104" s="29" t="s">
        <v>1531</v>
      </c>
      <c r="H104" s="106">
        <f>IF(Tabla2291011[[#This Row],[TIPO INGRESO]]="","",VLOOKUP(Tabla2291011[[#This Row],[TIPO INGRESO]],Tablas!$M$3:$N$14,2,FALSE))</f>
        <v>704101</v>
      </c>
      <c r="I104" s="29" t="s">
        <v>1426</v>
      </c>
      <c r="J104" s="35">
        <v>100</v>
      </c>
      <c r="K104" s="35"/>
      <c r="L104" s="37">
        <f>IF(Tabla2291011[[#This Row],[MEDIO DE PAGO]]="EFECTIVO",L103+Tabla2291011[[#This Row],[ENTRADA]]-Tabla2291011[[#This Row],[SALIDA]],IF(Tabla2291011[[#This Row],[MEDIO DE PAGO]]="","¿Medio de pago?",L103))</f>
        <v>387.49999999999989</v>
      </c>
    </row>
    <row r="105" spans="1:13" x14ac:dyDescent="0.25">
      <c r="A105" s="38" t="str">
        <f ca="1">TEXT(Tabla2291011[[#This Row],[FECHA]],"mm/aaaa")</f>
        <v>09/viernes</v>
      </c>
      <c r="B105" s="33">
        <f ca="1">TODAY()</f>
        <v>42636</v>
      </c>
      <c r="C105" s="34" t="s">
        <v>50</v>
      </c>
      <c r="D105" s="34" t="s">
        <v>1966</v>
      </c>
      <c r="E105" s="34" t="s">
        <v>2434</v>
      </c>
      <c r="F105" s="29" t="s">
        <v>2189</v>
      </c>
      <c r="G105" s="29" t="s">
        <v>1540</v>
      </c>
      <c r="H105" s="106">
        <f>IF(Tabla2291011[[#This Row],[TIPO INGRESO]]="","",VLOOKUP(Tabla2291011[[#This Row],[TIPO INGRESO]],Tablas!$M$3:$N$14,2,FALSE))</f>
        <v>759903</v>
      </c>
      <c r="I105" s="29" t="s">
        <v>1426</v>
      </c>
      <c r="J105" s="35">
        <v>4.5999999999999996</v>
      </c>
      <c r="K105" s="35"/>
      <c r="L105" s="37">
        <f>IF(Tabla2291011[[#This Row],[MEDIO DE PAGO]]="EFECTIVO",L104+Tabla2291011[[#This Row],[ENTRADA]]-Tabla2291011[[#This Row],[SALIDA]],IF(Tabla2291011[[#This Row],[MEDIO DE PAGO]]="","¿Medio de pago?",L104))</f>
        <v>392.09999999999991</v>
      </c>
    </row>
    <row r="106" spans="1:13" x14ac:dyDescent="0.25">
      <c r="A106" s="38" t="str">
        <f>TEXT(Tabla2291011[[#This Row],[FECHA]],"mm/aaaa")</f>
        <v>08/viernes</v>
      </c>
      <c r="B106" s="33">
        <v>42608</v>
      </c>
      <c r="C106" s="34" t="s">
        <v>50</v>
      </c>
      <c r="D106" s="34" t="s">
        <v>1966</v>
      </c>
      <c r="E106" s="34" t="s">
        <v>2435</v>
      </c>
      <c r="F106" s="29" t="s">
        <v>2428</v>
      </c>
      <c r="G106" s="29" t="s">
        <v>1531</v>
      </c>
      <c r="H106" s="106">
        <f>IF(Tabla2291011[[#This Row],[TIPO INGRESO]]="","",VLOOKUP(Tabla2291011[[#This Row],[TIPO INGRESO]],Tablas!$M$3:$N$14,2,FALSE))</f>
        <v>704101</v>
      </c>
      <c r="I106" s="29" t="s">
        <v>1426</v>
      </c>
      <c r="J106" s="35">
        <v>100</v>
      </c>
      <c r="K106" s="35"/>
      <c r="L106" s="37">
        <f>IF(Tabla2291011[[#This Row],[MEDIO DE PAGO]]="EFECTIVO",L105+Tabla2291011[[#This Row],[ENTRADA]]-Tabla2291011[[#This Row],[SALIDA]],IF(Tabla2291011[[#This Row],[MEDIO DE PAGO]]="","¿Medio de pago?",L105))</f>
        <v>492.09999999999991</v>
      </c>
    </row>
    <row r="107" spans="1:13" x14ac:dyDescent="0.25">
      <c r="A107" s="38" t="str">
        <f ca="1">TEXT(Tabla2291011[[#This Row],[FECHA]],"mm/aaaa")</f>
        <v>09/viernes</v>
      </c>
      <c r="B107" s="33">
        <f ca="1">TODAY()</f>
        <v>42636</v>
      </c>
      <c r="C107" s="34" t="s">
        <v>50</v>
      </c>
      <c r="D107" s="34" t="s">
        <v>1966</v>
      </c>
      <c r="E107" s="34" t="s">
        <v>2435</v>
      </c>
      <c r="F107" s="29" t="s">
        <v>2189</v>
      </c>
      <c r="G107" s="29" t="s">
        <v>1540</v>
      </c>
      <c r="H107" s="106">
        <f>IF(Tabla2291011[[#This Row],[TIPO INGRESO]]="","",VLOOKUP(Tabla2291011[[#This Row],[TIPO INGRESO]],Tablas!$M$3:$N$14,2,FALSE))</f>
        <v>759903</v>
      </c>
      <c r="I107" s="29" t="s">
        <v>1426</v>
      </c>
      <c r="J107" s="35">
        <v>4.5999999999999996</v>
      </c>
      <c r="K107" s="35"/>
      <c r="L107" s="37">
        <f>IF(Tabla2291011[[#This Row],[MEDIO DE PAGO]]="EFECTIVO",L106+Tabla2291011[[#This Row],[ENTRADA]]-Tabla2291011[[#This Row],[SALIDA]],IF(Tabla2291011[[#This Row],[MEDIO DE PAGO]]="","¿Medio de pago?",L106))</f>
        <v>496.69999999999993</v>
      </c>
    </row>
    <row r="108" spans="1:13" x14ac:dyDescent="0.25">
      <c r="A108" s="38" t="str">
        <f ca="1">TEXT(Tabla2291011[[#This Row],[FECHA]],"mm/aaaa")</f>
        <v>09/viernes</v>
      </c>
      <c r="B108" s="33">
        <f ca="1">TODAY()</f>
        <v>42636</v>
      </c>
      <c r="C108" s="34" t="s">
        <v>50</v>
      </c>
      <c r="D108" s="34" t="s">
        <v>1966</v>
      </c>
      <c r="E108" s="34" t="s">
        <v>2436</v>
      </c>
      <c r="F108" s="29" t="s">
        <v>2429</v>
      </c>
      <c r="G108" s="29" t="s">
        <v>1531</v>
      </c>
      <c r="H108" s="113">
        <f>IF(Tabla2291011[[#This Row],[TIPO INGRESO]]="","",VLOOKUP(Tabla2291011[[#This Row],[TIPO INGRESO]],Tablas!$M$3:$N$14,2,FALSE))</f>
        <v>704101</v>
      </c>
      <c r="I108" s="29" t="s">
        <v>1426</v>
      </c>
      <c r="J108" s="35">
        <v>100</v>
      </c>
      <c r="K108" s="35"/>
      <c r="L108" s="37">
        <f>IF(Tabla2291011[[#This Row],[MEDIO DE PAGO]]="EFECTIVO",L107+Tabla2291011[[#This Row],[ENTRADA]]-Tabla2291011[[#This Row],[SALIDA]],IF(Tabla2291011[[#This Row],[MEDIO DE PAGO]]="","¿Medio de pago?",L107))</f>
        <v>596.69999999999993</v>
      </c>
    </row>
    <row r="109" spans="1:13" x14ac:dyDescent="0.25">
      <c r="A109" s="38" t="str">
        <f ca="1">TEXT(Tabla2291011[[#This Row],[FECHA]],"mm/aaaa")</f>
        <v>09/viernes</v>
      </c>
      <c r="B109" s="33">
        <f ca="1">TODAY()</f>
        <v>42636</v>
      </c>
      <c r="C109" s="34" t="s">
        <v>50</v>
      </c>
      <c r="D109" s="34" t="s">
        <v>1966</v>
      </c>
      <c r="E109" s="34" t="s">
        <v>2436</v>
      </c>
      <c r="F109" s="29" t="s">
        <v>2189</v>
      </c>
      <c r="G109" s="29" t="s">
        <v>1540</v>
      </c>
      <c r="H109" s="113">
        <f>IF(Tabla2291011[[#This Row],[TIPO INGRESO]]="","",VLOOKUP(Tabla2291011[[#This Row],[TIPO INGRESO]],Tablas!$M$3:$N$14,2,FALSE))</f>
        <v>759903</v>
      </c>
      <c r="I109" s="29" t="s">
        <v>1426</v>
      </c>
      <c r="J109" s="35">
        <v>4.5999999999999996</v>
      </c>
      <c r="K109" s="35"/>
      <c r="L109" s="37">
        <f>IF(Tabla2291011[[#This Row],[MEDIO DE PAGO]]="EFECTIVO",L108+Tabla2291011[[#This Row],[ENTRADA]]-Tabla2291011[[#This Row],[SALIDA]],IF(Tabla2291011[[#This Row],[MEDIO DE PAGO]]="","¿Medio de pago?",L108))</f>
        <v>601.29999999999995</v>
      </c>
    </row>
    <row r="110" spans="1:13" x14ac:dyDescent="0.25">
      <c r="A110" s="38" t="str">
        <f>TEXT(Tabla2291011[[#This Row],[FECHA]],"mm/aaaa")</f>
        <v>08/viernes</v>
      </c>
      <c r="B110" s="33">
        <v>42608</v>
      </c>
      <c r="C110" s="34" t="s">
        <v>1429</v>
      </c>
      <c r="D110" s="34"/>
      <c r="E110" s="34" t="s">
        <v>2458</v>
      </c>
      <c r="F110" s="29" t="s">
        <v>1984</v>
      </c>
      <c r="G110" s="29" t="s">
        <v>1541</v>
      </c>
      <c r="H110" s="113" t="str">
        <f>IF(Tabla2291011[[#This Row],[TIPO INGRESO]]="","",VLOOKUP(Tabla2291011[[#This Row],[TIPO INGRESO]],Tablas!$M$3:$N$14,2,FALSE))</f>
        <v>Clasificar</v>
      </c>
      <c r="I110" s="29" t="s">
        <v>1426</v>
      </c>
      <c r="J110" s="35"/>
      <c r="K110" s="35">
        <v>500</v>
      </c>
      <c r="L110" s="37">
        <f>IF(Tabla2291011[[#This Row],[MEDIO DE PAGO]]="EFECTIVO",L109+Tabla2291011[[#This Row],[ENTRADA]]-Tabla2291011[[#This Row],[SALIDA]],IF(Tabla2291011[[#This Row],[MEDIO DE PAGO]]="","¿Medio de pago?",L109))</f>
        <v>101.29999999999995</v>
      </c>
    </row>
    <row r="111" spans="1:13" x14ac:dyDescent="0.25">
      <c r="A111" s="38" t="str">
        <f>TEXT(Tabla2291011[[#This Row],[FECHA]],"mm/aaaa")</f>
        <v>08/domingo</v>
      </c>
      <c r="B111" s="33">
        <v>42610</v>
      </c>
      <c r="C111" s="34" t="s">
        <v>51</v>
      </c>
      <c r="D111" s="34" t="s">
        <v>1966</v>
      </c>
      <c r="E111" s="34" t="s">
        <v>2441</v>
      </c>
      <c r="F111" s="29" t="s">
        <v>2442</v>
      </c>
      <c r="G111" s="29" t="s">
        <v>1531</v>
      </c>
      <c r="H111" s="113">
        <f>IF(Tabla2291011[[#This Row],[TIPO INGRESO]]="","",VLOOKUP(Tabla2291011[[#This Row],[TIPO INGRESO]],Tablas!$M$3:$N$14,2,FALSE))</f>
        <v>704101</v>
      </c>
      <c r="I111" s="29" t="s">
        <v>1426</v>
      </c>
      <c r="J111" s="35">
        <v>449</v>
      </c>
      <c r="K111" s="35"/>
      <c r="L111" s="37">
        <f>IF(Tabla2291011[[#This Row],[MEDIO DE PAGO]]="EFECTIVO",L110+Tabla2291011[[#This Row],[ENTRADA]]-Tabla2291011[[#This Row],[SALIDA]],IF(Tabla2291011[[#This Row],[MEDIO DE PAGO]]="","¿Medio de pago?",L110))</f>
        <v>550.29999999999995</v>
      </c>
    </row>
    <row r="112" spans="1:13" x14ac:dyDescent="0.25">
      <c r="A112" s="38" t="str">
        <f>TEXT(Tabla2291011[[#This Row],[FECHA]],"mm/aaaa")</f>
        <v>08/lunes</v>
      </c>
      <c r="B112" s="33">
        <v>42611</v>
      </c>
      <c r="C112" s="34" t="s">
        <v>50</v>
      </c>
      <c r="D112" s="34" t="s">
        <v>1966</v>
      </c>
      <c r="E112" s="34" t="s">
        <v>2445</v>
      </c>
      <c r="F112" s="29" t="s">
        <v>2127</v>
      </c>
      <c r="G112" s="29" t="s">
        <v>1531</v>
      </c>
      <c r="H112" s="113">
        <f>IF(Tabla2291011[[#This Row],[TIPO INGRESO]]="","",VLOOKUP(Tabla2291011[[#This Row],[TIPO INGRESO]],Tablas!$M$3:$N$14,2,FALSE))</f>
        <v>704101</v>
      </c>
      <c r="I112" s="29" t="s">
        <v>1426</v>
      </c>
      <c r="J112" s="35">
        <v>230</v>
      </c>
      <c r="K112" s="35"/>
      <c r="L112" s="37">
        <f>IF(Tabla2291011[[#This Row],[MEDIO DE PAGO]]="EFECTIVO",L111+Tabla2291011[[#This Row],[ENTRADA]]-Tabla2291011[[#This Row],[SALIDA]],IF(Tabla2291011[[#This Row],[MEDIO DE PAGO]]="","¿Medio de pago?",L111))</f>
        <v>780.3</v>
      </c>
    </row>
    <row r="113" spans="1:13" x14ac:dyDescent="0.25">
      <c r="A113" s="38" t="str">
        <f>TEXT(Tabla2291011[[#This Row],[FECHA]],"mm/aaaa")</f>
        <v>08/lunes</v>
      </c>
      <c r="B113" s="33">
        <v>42611</v>
      </c>
      <c r="C113" s="34" t="s">
        <v>1429</v>
      </c>
      <c r="D113" s="34"/>
      <c r="E113" s="34" t="s">
        <v>2456</v>
      </c>
      <c r="F113" s="29" t="s">
        <v>2446</v>
      </c>
      <c r="H113" s="113" t="str">
        <f>IF(Tabla2291011[[#This Row],[TIPO INGRESO]]="","",VLOOKUP(Tabla2291011[[#This Row],[TIPO INGRESO]],Tablas!$M$3:$N$14,2,FALSE))</f>
        <v/>
      </c>
      <c r="I113" s="29" t="s">
        <v>1426</v>
      </c>
      <c r="J113" s="35"/>
      <c r="K113" s="35">
        <v>330</v>
      </c>
      <c r="L113" s="37">
        <f>IF(Tabla2291011[[#This Row],[MEDIO DE PAGO]]="EFECTIVO",L112+Tabla2291011[[#This Row],[ENTRADA]]-Tabla2291011[[#This Row],[SALIDA]],IF(Tabla2291011[[#This Row],[MEDIO DE PAGO]]="","¿Medio de pago?",L112))</f>
        <v>450.29999999999995</v>
      </c>
    </row>
    <row r="114" spans="1:13" x14ac:dyDescent="0.25">
      <c r="A114" s="38" t="str">
        <f>TEXT(Tabla2291011[[#This Row],[FECHA]],"mm/aaaa")</f>
        <v>08/lunes</v>
      </c>
      <c r="B114" s="33">
        <v>42611</v>
      </c>
      <c r="C114" s="34" t="s">
        <v>50</v>
      </c>
      <c r="D114" s="34" t="s">
        <v>1966</v>
      </c>
      <c r="E114" s="34" t="s">
        <v>2449</v>
      </c>
      <c r="F114" s="29" t="s">
        <v>2000</v>
      </c>
      <c r="G114" s="29" t="s">
        <v>1531</v>
      </c>
      <c r="H114" s="113">
        <f>IF(Tabla2291011[[#This Row],[TIPO INGRESO]]="","",VLOOKUP(Tabla2291011[[#This Row],[TIPO INGRESO]],Tablas!$M$3:$N$14,2,FALSE))</f>
        <v>704101</v>
      </c>
      <c r="I114" s="29" t="s">
        <v>1427</v>
      </c>
      <c r="J114" s="35">
        <v>140</v>
      </c>
      <c r="K114" s="35"/>
      <c r="L114" s="37">
        <f>IF(Tabla2291011[[#This Row],[MEDIO DE PAGO]]="EFECTIVO",L113+Tabla2291011[[#This Row],[ENTRADA]]-Tabla2291011[[#This Row],[SALIDA]],IF(Tabla2291011[[#This Row],[MEDIO DE PAGO]]="","¿Medio de pago?",L113))</f>
        <v>450.29999999999995</v>
      </c>
    </row>
    <row r="115" spans="1:13" x14ac:dyDescent="0.25">
      <c r="A115" s="38" t="str">
        <f>TEXT(Tabla2291011[[#This Row],[FECHA]],"mm/aaaa")</f>
        <v>08/lunes</v>
      </c>
      <c r="B115" s="33">
        <v>42611</v>
      </c>
      <c r="C115" s="34" t="s">
        <v>50</v>
      </c>
      <c r="D115" s="34" t="s">
        <v>1966</v>
      </c>
      <c r="E115" s="34" t="s">
        <v>2449</v>
      </c>
      <c r="F115" s="29" t="s">
        <v>2450</v>
      </c>
      <c r="G115" s="29" t="s">
        <v>1531</v>
      </c>
      <c r="H115" s="113">
        <f>IF(Tabla2291011[[#This Row],[TIPO INGRESO]]="","",VLOOKUP(Tabla2291011[[#This Row],[TIPO INGRESO]],Tablas!$M$3:$N$14,2,FALSE))</f>
        <v>704101</v>
      </c>
      <c r="I115" s="29" t="s">
        <v>1426</v>
      </c>
      <c r="J115" s="35">
        <v>35</v>
      </c>
      <c r="K115" s="35"/>
      <c r="L115" s="37">
        <f>IF(Tabla2291011[[#This Row],[MEDIO DE PAGO]]="EFECTIVO",L114+Tabla2291011[[#This Row],[ENTRADA]]-Tabla2291011[[#This Row],[SALIDA]],IF(Tabla2291011[[#This Row],[MEDIO DE PAGO]]="","¿Medio de pago?",L114))</f>
        <v>485.29999999999995</v>
      </c>
    </row>
    <row r="116" spans="1:13" x14ac:dyDescent="0.25">
      <c r="A116" s="38" t="str">
        <f>TEXT(Tabla2291011[[#This Row],[FECHA]],"mm/aaaa")</f>
        <v>08/lunes</v>
      </c>
      <c r="B116" s="33">
        <v>42611</v>
      </c>
      <c r="C116" s="34" t="s">
        <v>51</v>
      </c>
      <c r="D116" s="34" t="s">
        <v>1966</v>
      </c>
      <c r="E116" s="34" t="s">
        <v>2451</v>
      </c>
      <c r="F116" s="29" t="s">
        <v>2000</v>
      </c>
      <c r="G116" s="29" t="s">
        <v>1531</v>
      </c>
      <c r="H116" s="113">
        <f>IF(Tabla2291011[[#This Row],[TIPO INGRESO]]="","",VLOOKUP(Tabla2291011[[#This Row],[TIPO INGRESO]],Tablas!$M$3:$N$14,2,FALSE))</f>
        <v>704101</v>
      </c>
      <c r="I116" s="29" t="s">
        <v>1426</v>
      </c>
      <c r="J116" s="35">
        <v>90</v>
      </c>
      <c r="K116" s="35"/>
      <c r="L116" s="37">
        <f>IF(Tabla2291011[[#This Row],[MEDIO DE PAGO]]="EFECTIVO",L115+Tabla2291011[[#This Row],[ENTRADA]]-Tabla2291011[[#This Row],[SALIDA]],IF(Tabla2291011[[#This Row],[MEDIO DE PAGO]]="","¿Medio de pago?",L115))</f>
        <v>575.29999999999995</v>
      </c>
    </row>
    <row r="117" spans="1:13" x14ac:dyDescent="0.25">
      <c r="A117" s="38" t="str">
        <f>TEXT(Tabla2291011[[#This Row],[FECHA]],"mm/aaaa")</f>
        <v>08/lunes</v>
      </c>
      <c r="B117" s="33">
        <v>42611</v>
      </c>
      <c r="C117" s="34" t="s">
        <v>1429</v>
      </c>
      <c r="D117" s="34"/>
      <c r="E117" s="34" t="s">
        <v>2457</v>
      </c>
      <c r="F117" s="29" t="s">
        <v>1984</v>
      </c>
      <c r="H117" s="113" t="str">
        <f>IF(Tabla2291011[[#This Row],[TIPO INGRESO]]="","",VLOOKUP(Tabla2291011[[#This Row],[TIPO INGRESO]],Tablas!$M$3:$N$14,2,FALSE))</f>
        <v/>
      </c>
      <c r="I117" s="29" t="s">
        <v>1426</v>
      </c>
      <c r="J117" s="35"/>
      <c r="K117" s="35">
        <v>500</v>
      </c>
      <c r="L117" s="37">
        <f>IF(Tabla2291011[[#This Row],[MEDIO DE PAGO]]="EFECTIVO",L116+Tabla2291011[[#This Row],[ENTRADA]]-Tabla2291011[[#This Row],[SALIDA]],IF(Tabla2291011[[#This Row],[MEDIO DE PAGO]]="","¿Medio de pago?",L116))</f>
        <v>75.299999999999955</v>
      </c>
    </row>
    <row r="118" spans="1:13" x14ac:dyDescent="0.25">
      <c r="A118" s="38" t="str">
        <f>TEXT(Tabla2291011[[#This Row],[FECHA]],"mm/aaaa")</f>
        <v>08/lunes</v>
      </c>
      <c r="B118" s="33">
        <v>42611</v>
      </c>
      <c r="C118" s="34" t="s">
        <v>51</v>
      </c>
      <c r="D118" s="34" t="s">
        <v>1966</v>
      </c>
      <c r="E118" s="34" t="s">
        <v>2462</v>
      </c>
      <c r="F118" s="29" t="s">
        <v>2000</v>
      </c>
      <c r="G118" s="29" t="s">
        <v>1531</v>
      </c>
      <c r="H118" s="113">
        <f>IF(Tabla2291011[[#This Row],[TIPO INGRESO]]="","",VLOOKUP(Tabla2291011[[#This Row],[TIPO INGRESO]],Tablas!$M$3:$N$14,2,FALSE))</f>
        <v>704101</v>
      </c>
      <c r="I118" s="29" t="s">
        <v>1426</v>
      </c>
      <c r="J118" s="35">
        <v>65</v>
      </c>
      <c r="K118" s="35"/>
      <c r="L118" s="37">
        <f>IF(Tabla2291011[[#This Row],[MEDIO DE PAGO]]="EFECTIVO",L117+Tabla2291011[[#This Row],[ENTRADA]]-Tabla2291011[[#This Row],[SALIDA]],IF(Tabla2291011[[#This Row],[MEDIO DE PAGO]]="","¿Medio de pago?",L117))</f>
        <v>140.29999999999995</v>
      </c>
    </row>
    <row r="119" spans="1:13" x14ac:dyDescent="0.25">
      <c r="A119" s="38" t="str">
        <f>TEXT(Tabla2291011[[#This Row],[FECHA]],"mm/aaaa")</f>
        <v>08/miércoles</v>
      </c>
      <c r="B119" s="33">
        <v>42613</v>
      </c>
      <c r="C119" s="34" t="s">
        <v>51</v>
      </c>
      <c r="D119" s="34" t="s">
        <v>1966</v>
      </c>
      <c r="E119" s="34" t="s">
        <v>2470</v>
      </c>
      <c r="F119" s="29" t="s">
        <v>2000</v>
      </c>
      <c r="G119" s="29" t="s">
        <v>1531</v>
      </c>
      <c r="H119" s="113">
        <f>IF(Tabla2291011[[#This Row],[TIPO INGRESO]]="","",VLOOKUP(Tabla2291011[[#This Row],[TIPO INGRESO]],Tablas!$M$3:$N$14,2,FALSE))</f>
        <v>704101</v>
      </c>
      <c r="I119" s="29" t="s">
        <v>1426</v>
      </c>
      <c r="J119" s="35">
        <v>70</v>
      </c>
      <c r="K119" s="35"/>
      <c r="L119" s="37">
        <f>IF(Tabla2291011[[#This Row],[MEDIO DE PAGO]]="EFECTIVO",L118+Tabla2291011[[#This Row],[ENTRADA]]-Tabla2291011[[#This Row],[SALIDA]],IF(Tabla2291011[[#This Row],[MEDIO DE PAGO]]="","¿Medio de pago?",L118))</f>
        <v>210.29999999999995</v>
      </c>
    </row>
    <row r="120" spans="1:13" x14ac:dyDescent="0.25">
      <c r="A120" s="38" t="str">
        <f>TEXT(Tabla2291011[[#This Row],[FECHA]],"mm/aaaa")</f>
        <v>08/miércoles</v>
      </c>
      <c r="B120" s="33">
        <v>42613</v>
      </c>
      <c r="C120" s="34" t="s">
        <v>52</v>
      </c>
      <c r="D120" s="34"/>
      <c r="E120" s="34"/>
      <c r="F120" s="29" t="s">
        <v>2473</v>
      </c>
      <c r="G120" s="29" t="s">
        <v>1531</v>
      </c>
      <c r="H120" s="113">
        <f>IF(Tabla2291011[[#This Row],[TIPO INGRESO]]="","",VLOOKUP(Tabla2291011[[#This Row],[TIPO INGRESO]],Tablas!$M$3:$N$14,2,FALSE))</f>
        <v>704101</v>
      </c>
      <c r="I120" s="29" t="s">
        <v>1426</v>
      </c>
      <c r="J120" s="35"/>
      <c r="K120" s="35">
        <v>70</v>
      </c>
      <c r="L120" s="37">
        <f>IF(Tabla2291011[[#This Row],[MEDIO DE PAGO]]="EFECTIVO",L119+Tabla2291011[[#This Row],[ENTRADA]]-Tabla2291011[[#This Row],[SALIDA]],IF(Tabla2291011[[#This Row],[MEDIO DE PAGO]]="","¿Medio de pago?",L119))</f>
        <v>140.29999999999995</v>
      </c>
    </row>
    <row r="121" spans="1:13" x14ac:dyDescent="0.25">
      <c r="A121" s="38" t="str">
        <f>TEXT(Tabla2291011[[#This Row],[FECHA]],"mm/aaaa")</f>
        <v>08/miércoles</v>
      </c>
      <c r="B121" s="33">
        <v>42613</v>
      </c>
      <c r="C121" s="34" t="s">
        <v>52</v>
      </c>
      <c r="D121" s="34"/>
      <c r="E121" s="34"/>
      <c r="F121" s="29" t="s">
        <v>2475</v>
      </c>
      <c r="G121" s="29" t="s">
        <v>1531</v>
      </c>
      <c r="H121" s="113">
        <f>IF(Tabla2291011[[#This Row],[TIPO INGRESO]]="","",VLOOKUP(Tabla2291011[[#This Row],[TIPO INGRESO]],Tablas!$M$3:$N$14,2,FALSE))</f>
        <v>704101</v>
      </c>
      <c r="I121" s="29" t="s">
        <v>1426</v>
      </c>
      <c r="J121" s="35"/>
      <c r="K121" s="35">
        <v>140</v>
      </c>
      <c r="L121" s="37">
        <f>IF(Tabla2291011[[#This Row],[MEDIO DE PAGO]]="EFECTIVO",L120+Tabla2291011[[#This Row],[ENTRADA]]-Tabla2291011[[#This Row],[SALIDA]],IF(Tabla2291011[[#This Row],[MEDIO DE PAGO]]="","¿Medio de pago?",L120))</f>
        <v>0.29999999999995453</v>
      </c>
    </row>
    <row r="122" spans="1:13" x14ac:dyDescent="0.25">
      <c r="A122" s="38"/>
      <c r="B122" s="33"/>
      <c r="C122" s="34"/>
      <c r="D122" s="34"/>
      <c r="E122" s="34"/>
      <c r="H122" s="113"/>
      <c r="J122" s="124">
        <f>SUBTOTAL(109,Tabla2291011[ENTRADA])</f>
        <v>13911.299999999996</v>
      </c>
      <c r="K122" s="124">
        <f>SUBTOTAL(109,Tabla2291011[SALIDA])</f>
        <v>8436.5</v>
      </c>
      <c r="L122" s="125"/>
      <c r="M122"/>
    </row>
  </sheetData>
  <mergeCells count="3">
    <mergeCell ref="A2:L2"/>
    <mergeCell ref="C4:E4"/>
    <mergeCell ref="J4:K4"/>
  </mergeCells>
  <pageMargins left="0.70866141732283472" right="0.70866141732283472" top="0.74803149606299213" bottom="0.74803149606299213" header="0.31496062992125984" footer="0.31496062992125984"/>
  <pageSetup paperSize="9" scale="27" orientation="landscape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Tablas!$F$3:$F$8</xm:f>
          </x14:formula1>
          <xm:sqref>C6:C121</xm:sqref>
        </x14:dataValidation>
        <x14:dataValidation type="list" allowBlank="1" showInputMessage="1" showErrorMessage="1">
          <x14:formula1>
            <xm:f>Tablas!$H$3:$H$9</xm:f>
          </x14:formula1>
          <xm:sqref>I6:I121</xm:sqref>
        </x14:dataValidation>
        <x14:dataValidation type="list" allowBlank="1" showInputMessage="1" showErrorMessage="1">
          <x14:formula1>
            <xm:f>Tablas!$M$3:$M$14</xm:f>
          </x14:formula1>
          <xm:sqref>G6:G121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2"/>
  <sheetViews>
    <sheetView tabSelected="1" topLeftCell="A3" zoomScale="130" zoomScaleNormal="130" workbookViewId="0">
      <selection activeCell="J17" sqref="J17"/>
    </sheetView>
  </sheetViews>
  <sheetFormatPr baseColWidth="10" defaultColWidth="11.42578125" defaultRowHeight="15" x14ac:dyDescent="0.25"/>
  <cols>
    <col min="1" max="2" width="11.42578125" style="29"/>
    <col min="3" max="3" width="40.42578125" style="29" customWidth="1"/>
    <col min="4" max="4" width="22.28515625" style="29" hidden="1" customWidth="1"/>
    <col min="5" max="5" width="14.140625" style="29" hidden="1" customWidth="1"/>
    <col min="6" max="6" width="17.7109375" style="29" customWidth="1"/>
    <col min="7" max="7" width="11.5703125" style="29" customWidth="1"/>
    <col min="8" max="8" width="11.42578125" style="29"/>
    <col min="9" max="9" width="16.5703125" style="29" customWidth="1"/>
    <col min="10" max="16384" width="11.42578125" style="29"/>
  </cols>
  <sheetData>
    <row r="2" spans="1:13" ht="23.25" x14ac:dyDescent="0.35">
      <c r="A2" s="134" t="s">
        <v>1437</v>
      </c>
      <c r="B2" s="134"/>
      <c r="C2" s="134"/>
      <c r="D2" s="134"/>
      <c r="E2" s="134"/>
      <c r="F2" s="134"/>
      <c r="G2" s="134"/>
      <c r="H2" s="134"/>
      <c r="I2" s="134"/>
    </row>
    <row r="4" spans="1:13" x14ac:dyDescent="0.25">
      <c r="A4" s="30"/>
      <c r="B4" s="30"/>
      <c r="C4" s="30"/>
      <c r="D4" s="48"/>
      <c r="E4" s="48"/>
      <c r="F4" s="30"/>
      <c r="G4" s="135" t="s">
        <v>1414</v>
      </c>
      <c r="H4" s="137"/>
      <c r="I4" s="30"/>
    </row>
    <row r="5" spans="1:13" x14ac:dyDescent="0.25">
      <c r="A5" s="31" t="s">
        <v>1415</v>
      </c>
      <c r="B5" s="31" t="s">
        <v>1416</v>
      </c>
      <c r="C5" s="31" t="s">
        <v>1420</v>
      </c>
      <c r="D5" s="31" t="s">
        <v>1542</v>
      </c>
      <c r="E5" s="31" t="s">
        <v>1529</v>
      </c>
      <c r="F5" s="31" t="s">
        <v>1421</v>
      </c>
      <c r="G5" s="31" t="s">
        <v>1422</v>
      </c>
      <c r="H5" s="31" t="s">
        <v>1423</v>
      </c>
      <c r="I5" s="31" t="s">
        <v>1424</v>
      </c>
      <c r="J5" s="88" t="s">
        <v>1637</v>
      </c>
    </row>
    <row r="6" spans="1:13" ht="15" customHeight="1" x14ac:dyDescent="0.25">
      <c r="A6" s="38" t="str">
        <f>TEXT(Tabla22910117[[#This Row],[FECHA]],"mm/aaaa")</f>
        <v>08/lunes</v>
      </c>
      <c r="B6" s="33">
        <v>42583</v>
      </c>
      <c r="C6" s="29" t="s">
        <v>1425</v>
      </c>
      <c r="E6" s="56" t="str">
        <f>IF(Tabla22910117[[#This Row],[TIPO INGRESO]]="","",VLOOKUP(Tabla22910117[[#This Row],[TIPO INGRESO]],Tablas!$M$3:$N$14,2,FALSE))</f>
        <v/>
      </c>
      <c r="G6" s="35"/>
      <c r="H6" s="35"/>
      <c r="I6" s="36">
        <v>-1.2</v>
      </c>
    </row>
    <row r="7" spans="1:13" ht="15" customHeight="1" x14ac:dyDescent="0.25">
      <c r="A7" s="38" t="str">
        <f>TEXT(Tabla22910117[[#This Row],[FECHA]],"mm/aaaa")</f>
        <v>08/lunes</v>
      </c>
      <c r="B7" s="33">
        <v>42583</v>
      </c>
      <c r="C7" s="29" t="s">
        <v>1987</v>
      </c>
      <c r="D7" s="29" t="s">
        <v>1537</v>
      </c>
      <c r="E7" s="106">
        <f>IF(Tabla22910117[[#This Row],[TIPO INGRESO]]="","",VLOOKUP(Tabla22910117[[#This Row],[TIPO INGRESO]],Tablas!$M$3:$N$14,2,FALSE))</f>
        <v>704102</v>
      </c>
      <c r="F7" s="29" t="s">
        <v>1426</v>
      </c>
      <c r="G7" s="35"/>
      <c r="H7" s="35">
        <v>1.5</v>
      </c>
      <c r="I7" s="37">
        <f>IF(Tabla22910117[[#This Row],[MEDIO DE PAGO]]="EFECTIVO",I6+Tabla22910117[[#This Row],[ENTRADA]]-Tabla22910117[[#This Row],[SALIDA]],IF(Tabla22910117[[#This Row],[MEDIO DE PAGO]]="","¿Medio de pago?",I6))</f>
        <v>-2.7</v>
      </c>
    </row>
    <row r="8" spans="1:13" x14ac:dyDescent="0.25">
      <c r="A8" s="38" t="str">
        <f>TEXT(Tabla22910117[[#This Row],[FECHA]],"mm/aaaa")</f>
        <v>08/lunes</v>
      </c>
      <c r="B8" s="33">
        <v>42583</v>
      </c>
      <c r="C8" s="29" t="s">
        <v>2000</v>
      </c>
      <c r="D8" s="29" t="s">
        <v>1531</v>
      </c>
      <c r="E8" s="106">
        <f>IF(Tabla22910117[[#This Row],[TIPO INGRESO]]="","",VLOOKUP(Tabla22910117[[#This Row],[TIPO INGRESO]],Tablas!$M$3:$N$14,2,FALSE))</f>
        <v>704101</v>
      </c>
      <c r="F8" s="29" t="s">
        <v>1427</v>
      </c>
      <c r="G8" s="35">
        <v>170</v>
      </c>
      <c r="H8" s="35"/>
      <c r="I8" s="37">
        <f>IF(Tabla22910117[[#This Row],[MEDIO DE PAGO]]="EFECTIVO",I7+Tabla22910117[[#This Row],[ENTRADA]]-Tabla22910117[[#This Row],[SALIDA]],IF(Tabla22910117[[#This Row],[MEDIO DE PAGO]]="","¿Medio de pago?",I7))</f>
        <v>-2.7</v>
      </c>
      <c r="J8" s="29" t="s">
        <v>2492</v>
      </c>
      <c r="M8"/>
    </row>
    <row r="9" spans="1:13" ht="15" customHeight="1" x14ac:dyDescent="0.25">
      <c r="A9" s="38" t="str">
        <f>TEXT(Tabla22910117[[#This Row],[FECHA]],"mm/aaaa")</f>
        <v>08/lunes</v>
      </c>
      <c r="B9" s="33">
        <v>42583</v>
      </c>
      <c r="C9" s="29" t="s">
        <v>1965</v>
      </c>
      <c r="D9" s="29" t="s">
        <v>1537</v>
      </c>
      <c r="E9" s="106">
        <f>IF(Tabla22910117[[#This Row],[TIPO INGRESO]]="","",VLOOKUP(Tabla22910117[[#This Row],[TIPO INGRESO]],Tablas!$M$3:$N$14,2,FALSE))</f>
        <v>704102</v>
      </c>
      <c r="F9" s="29" t="s">
        <v>1426</v>
      </c>
      <c r="G9" s="35"/>
      <c r="H9" s="35">
        <v>7</v>
      </c>
      <c r="I9" s="37">
        <f>IF(Tabla22910117[[#This Row],[MEDIO DE PAGO]]="EFECTIVO",I8+Tabla22910117[[#This Row],[ENTRADA]]-Tabla22910117[[#This Row],[SALIDA]],IF(Tabla22910117[[#This Row],[MEDIO DE PAGO]]="","¿Medio de pago?",I8))</f>
        <v>-9.6999999999999993</v>
      </c>
    </row>
    <row r="10" spans="1:13" x14ac:dyDescent="0.25">
      <c r="A10" s="38" t="str">
        <f>TEXT(Tabla22910117[[#This Row],[FECHA]],"mm/aaaa")</f>
        <v>08/lunes</v>
      </c>
      <c r="B10" s="33">
        <v>42583</v>
      </c>
      <c r="C10" s="29" t="s">
        <v>2096</v>
      </c>
      <c r="D10" s="29" t="s">
        <v>1531</v>
      </c>
      <c r="E10" s="106">
        <f>IF(Tabla22910117[[#This Row],[TIPO INGRESO]]="","",VLOOKUP(Tabla22910117[[#This Row],[TIPO INGRESO]],Tablas!$M$3:$N$14,2,FALSE))</f>
        <v>704101</v>
      </c>
      <c r="F10" s="29" t="s">
        <v>1426</v>
      </c>
      <c r="G10" s="35">
        <v>50</v>
      </c>
      <c r="H10" s="35"/>
      <c r="I10" s="37">
        <f>IF(Tabla22910117[[#This Row],[MEDIO DE PAGO]]="EFECTIVO",I9+Tabla22910117[[#This Row],[ENTRADA]]-Tabla22910117[[#This Row],[SALIDA]],IF(Tabla22910117[[#This Row],[MEDIO DE PAGO]]="","¿Medio de pago?",I9))</f>
        <v>40.299999999999997</v>
      </c>
    </row>
    <row r="11" spans="1:13" ht="15" customHeight="1" x14ac:dyDescent="0.25">
      <c r="A11" s="38" t="str">
        <f>TEXT(Tabla22910117[[#This Row],[FECHA]],"mm/aaaa")</f>
        <v>08/martes</v>
      </c>
      <c r="B11" s="33">
        <v>42584</v>
      </c>
      <c r="C11" s="29" t="s">
        <v>1971</v>
      </c>
      <c r="D11" s="29" t="s">
        <v>1537</v>
      </c>
      <c r="E11" s="106">
        <f>IF(Tabla22910117[[#This Row],[TIPO INGRESO]]="","",VLOOKUP(Tabla22910117[[#This Row],[TIPO INGRESO]],Tablas!$M$3:$N$14,2,FALSE))</f>
        <v>704102</v>
      </c>
      <c r="F11" s="29" t="s">
        <v>1426</v>
      </c>
      <c r="G11" s="35"/>
      <c r="H11" s="35">
        <v>2.5</v>
      </c>
      <c r="I11" s="37">
        <f>IF(Tabla22910117[[#This Row],[MEDIO DE PAGO]]="EFECTIVO",I10+Tabla22910117[[#This Row],[ENTRADA]]-Tabla22910117[[#This Row],[SALIDA]],IF(Tabla22910117[[#This Row],[MEDIO DE PAGO]]="","¿Medio de pago?",I10))</f>
        <v>37.799999999999997</v>
      </c>
    </row>
    <row r="12" spans="1:13" ht="15" customHeight="1" x14ac:dyDescent="0.25">
      <c r="A12" s="38" t="str">
        <f>TEXT(Tabla22910117[[#This Row],[FECHA]],"mm/aaaa")</f>
        <v>08/martes</v>
      </c>
      <c r="B12" s="33">
        <v>42584</v>
      </c>
      <c r="C12" s="29" t="s">
        <v>2101</v>
      </c>
      <c r="D12" s="29" t="s">
        <v>1541</v>
      </c>
      <c r="E12" s="106" t="str">
        <f>IF(Tabla22910117[[#This Row],[TIPO INGRESO]]="","",VLOOKUP(Tabla22910117[[#This Row],[TIPO INGRESO]],Tablas!$M$3:$N$14,2,FALSE))</f>
        <v>Clasificar</v>
      </c>
      <c r="F12" s="29" t="s">
        <v>1426</v>
      </c>
      <c r="G12" s="35"/>
      <c r="H12" s="35">
        <v>4.5</v>
      </c>
      <c r="I12" s="37">
        <f>IF(Tabla22910117[[#This Row],[MEDIO DE PAGO]]="EFECTIVO",I11+Tabla22910117[[#This Row],[ENTRADA]]-Tabla22910117[[#This Row],[SALIDA]],IF(Tabla22910117[[#This Row],[MEDIO DE PAGO]]="","¿Medio de pago?",I11))</f>
        <v>33.299999999999997</v>
      </c>
    </row>
    <row r="13" spans="1:13" ht="15" customHeight="1" x14ac:dyDescent="0.25">
      <c r="A13" s="38" t="str">
        <f>TEXT(Tabla22910117[[#This Row],[FECHA]],"mm/aaaa")</f>
        <v>08/martes</v>
      </c>
      <c r="B13" s="33">
        <v>42584</v>
      </c>
      <c r="C13" s="29" t="s">
        <v>2104</v>
      </c>
      <c r="D13" s="29" t="s">
        <v>1541</v>
      </c>
      <c r="E13" s="106" t="str">
        <f>IF(Tabla22910117[[#This Row],[TIPO INGRESO]]="","",VLOOKUP(Tabla22910117[[#This Row],[TIPO INGRESO]],Tablas!$M$3:$N$14,2,FALSE))</f>
        <v>Clasificar</v>
      </c>
      <c r="F13" s="29" t="s">
        <v>1426</v>
      </c>
      <c r="G13" s="35"/>
      <c r="H13" s="35">
        <v>35</v>
      </c>
      <c r="I13" s="37">
        <f>IF(Tabla22910117[[#This Row],[MEDIO DE PAGO]]="EFECTIVO",I12+Tabla22910117[[#This Row],[ENTRADA]]-Tabla22910117[[#This Row],[SALIDA]],IF(Tabla22910117[[#This Row],[MEDIO DE PAGO]]="","¿Medio de pago?",I12))</f>
        <v>-1.7000000000000028</v>
      </c>
    </row>
    <row r="14" spans="1:13" ht="15" customHeight="1" x14ac:dyDescent="0.25">
      <c r="A14" s="38" t="str">
        <f>TEXT(Tabla22910117[[#This Row],[FECHA]],"mm/aaaa")</f>
        <v>08/martes</v>
      </c>
      <c r="B14" s="33">
        <v>42584</v>
      </c>
      <c r="C14" s="29" t="s">
        <v>1965</v>
      </c>
      <c r="D14" s="29" t="s">
        <v>1537</v>
      </c>
      <c r="E14" s="106">
        <f>IF(Tabla22910117[[#This Row],[TIPO INGRESO]]="","",VLOOKUP(Tabla22910117[[#This Row],[TIPO INGRESO]],Tablas!$M$3:$N$14,2,FALSE))</f>
        <v>704102</v>
      </c>
      <c r="F14" s="29" t="s">
        <v>1426</v>
      </c>
      <c r="G14" s="35"/>
      <c r="H14" s="35">
        <v>7</v>
      </c>
      <c r="I14" s="37">
        <f>IF(Tabla22910117[[#This Row],[MEDIO DE PAGO]]="EFECTIVO",I13+Tabla22910117[[#This Row],[ENTRADA]]-Tabla22910117[[#This Row],[SALIDA]],IF(Tabla22910117[[#This Row],[MEDIO DE PAGO]]="","¿Medio de pago?",I13))</f>
        <v>-8.7000000000000028</v>
      </c>
    </row>
    <row r="15" spans="1:13" ht="15" customHeight="1" x14ac:dyDescent="0.25">
      <c r="A15" s="38" t="str">
        <f>TEXT(Tabla22910117[[#This Row],[FECHA]],"mm/aaaa")</f>
        <v>08/miércoles</v>
      </c>
      <c r="B15" s="33">
        <v>42585</v>
      </c>
      <c r="C15" s="29" t="s">
        <v>1971</v>
      </c>
      <c r="D15" s="29" t="s">
        <v>1537</v>
      </c>
      <c r="E15" s="106">
        <f>IF(Tabla22910117[[#This Row],[TIPO INGRESO]]="","",VLOOKUP(Tabla22910117[[#This Row],[TIPO INGRESO]],Tablas!$M$3:$N$14,2,FALSE))</f>
        <v>704102</v>
      </c>
      <c r="F15" s="29" t="s">
        <v>1426</v>
      </c>
      <c r="G15" s="35"/>
      <c r="H15" s="35">
        <v>2</v>
      </c>
      <c r="I15" s="37">
        <f>IF(Tabla22910117[[#This Row],[MEDIO DE PAGO]]="EFECTIVO",I14+Tabla22910117[[#This Row],[ENTRADA]]-Tabla22910117[[#This Row],[SALIDA]],IF(Tabla22910117[[#This Row],[MEDIO DE PAGO]]="","¿Medio de pago?",I14))</f>
        <v>-10.700000000000003</v>
      </c>
    </row>
    <row r="16" spans="1:13" ht="15" customHeight="1" x14ac:dyDescent="0.25">
      <c r="A16" s="38" t="str">
        <f>TEXT(Tabla22910117[[#This Row],[FECHA]],"mm/aaaa")</f>
        <v>08/miércoles</v>
      </c>
      <c r="B16" s="33">
        <v>42585</v>
      </c>
      <c r="C16" s="29" t="s">
        <v>1965</v>
      </c>
      <c r="D16" s="29" t="s">
        <v>1537</v>
      </c>
      <c r="E16" s="106">
        <f>IF(Tabla22910117[[#This Row],[TIPO INGRESO]]="","",VLOOKUP(Tabla22910117[[#This Row],[TIPO INGRESO]],Tablas!$M$3:$N$14,2,FALSE))</f>
        <v>704102</v>
      </c>
      <c r="F16" s="29" t="s">
        <v>1426</v>
      </c>
      <c r="G16" s="35"/>
      <c r="H16" s="35">
        <v>7</v>
      </c>
      <c r="I16" s="37">
        <f>IF(Tabla22910117[[#This Row],[MEDIO DE PAGO]]="EFECTIVO",I15+Tabla22910117[[#This Row],[ENTRADA]]-Tabla22910117[[#This Row],[SALIDA]],IF(Tabla22910117[[#This Row],[MEDIO DE PAGO]]="","¿Medio de pago?",I15))</f>
        <v>-17.700000000000003</v>
      </c>
    </row>
    <row r="17" spans="1:10" ht="15" customHeight="1" x14ac:dyDescent="0.25">
      <c r="A17" s="38" t="str">
        <f>TEXT(Tabla22910117[[#This Row],[FECHA]],"mm/aaaa")</f>
        <v>08/jueves</v>
      </c>
      <c r="B17" s="33">
        <v>42586</v>
      </c>
      <c r="C17" s="29" t="s">
        <v>2126</v>
      </c>
      <c r="D17" s="29" t="s">
        <v>1537</v>
      </c>
      <c r="E17" s="106">
        <f>IF(Tabla22910117[[#This Row],[TIPO INGRESO]]="","",VLOOKUP(Tabla22910117[[#This Row],[TIPO INGRESO]],Tablas!$M$3:$N$14,2,FALSE))</f>
        <v>704102</v>
      </c>
      <c r="F17" s="29" t="s">
        <v>1426</v>
      </c>
      <c r="G17" s="35"/>
      <c r="H17" s="35">
        <v>3.5</v>
      </c>
      <c r="I17" s="37">
        <f>IF(Tabla22910117[[#This Row],[MEDIO DE PAGO]]="EFECTIVO",I16+Tabla22910117[[#This Row],[ENTRADA]]-Tabla22910117[[#This Row],[SALIDA]],IF(Tabla22910117[[#This Row],[MEDIO DE PAGO]]="","¿Medio de pago?",I16))</f>
        <v>-21.200000000000003</v>
      </c>
    </row>
    <row r="18" spans="1:10" x14ac:dyDescent="0.25">
      <c r="A18" s="38" t="str">
        <f>TEXT(Tabla22910117[[#This Row],[FECHA]],"mm/aaaa")</f>
        <v>08/jueves</v>
      </c>
      <c r="B18" s="33">
        <v>42586</v>
      </c>
      <c r="C18" s="29" t="s">
        <v>2127</v>
      </c>
      <c r="D18" s="29" t="s">
        <v>1531</v>
      </c>
      <c r="E18" s="106">
        <f>IF(Tabla22910117[[#This Row],[TIPO INGRESO]]="","",VLOOKUP(Tabla22910117[[#This Row],[TIPO INGRESO]],Tablas!$M$3:$N$14,2,FALSE))</f>
        <v>704101</v>
      </c>
      <c r="F18" s="29" t="s">
        <v>1426</v>
      </c>
      <c r="G18" s="35">
        <v>100</v>
      </c>
      <c r="H18" s="35"/>
      <c r="I18" s="37">
        <f>IF(Tabla22910117[[#This Row],[MEDIO DE PAGO]]="EFECTIVO",I17+Tabla22910117[[#This Row],[ENTRADA]]-Tabla22910117[[#This Row],[SALIDA]],IF(Tabla22910117[[#This Row],[MEDIO DE PAGO]]="","¿Medio de pago?",I17))</f>
        <v>78.8</v>
      </c>
    </row>
    <row r="19" spans="1:10" x14ac:dyDescent="0.25">
      <c r="A19" s="38" t="str">
        <f>TEXT(Tabla22910117[[#This Row],[FECHA]],"mm/aaaa")</f>
        <v>08/jueves</v>
      </c>
      <c r="B19" s="33">
        <v>42586</v>
      </c>
      <c r="C19" s="29" t="s">
        <v>2128</v>
      </c>
      <c r="D19" s="29" t="s">
        <v>1535</v>
      </c>
      <c r="E19" s="106">
        <f>IF(Tabla22910117[[#This Row],[TIPO INGRESO]]="","",VLOOKUP(Tabla22910117[[#This Row],[TIPO INGRESO]],Tablas!$M$3:$N$14,2,FALSE))</f>
        <v>701102</v>
      </c>
      <c r="F19" s="29" t="s">
        <v>1426</v>
      </c>
      <c r="G19" s="35">
        <v>2.5</v>
      </c>
      <c r="H19" s="35"/>
      <c r="I19" s="37">
        <f>IF(Tabla22910117[[#This Row],[MEDIO DE PAGO]]="EFECTIVO",I18+Tabla22910117[[#This Row],[ENTRADA]]-Tabla22910117[[#This Row],[SALIDA]],IF(Tabla22910117[[#This Row],[MEDIO DE PAGO]]="","¿Medio de pago?",I18))</f>
        <v>81.3</v>
      </c>
    </row>
    <row r="20" spans="1:10" ht="15" customHeight="1" x14ac:dyDescent="0.25">
      <c r="A20" s="38" t="str">
        <f>TEXT(Tabla22910117[[#This Row],[FECHA]],"mm/aaaa")</f>
        <v>08/jueves</v>
      </c>
      <c r="B20" s="33">
        <v>42586</v>
      </c>
      <c r="C20" s="29" t="s">
        <v>1965</v>
      </c>
      <c r="D20" s="29" t="s">
        <v>1537</v>
      </c>
      <c r="E20" s="106">
        <f>IF(Tabla22910117[[#This Row],[TIPO INGRESO]]="","",VLOOKUP(Tabla22910117[[#This Row],[TIPO INGRESO]],Tablas!$M$3:$N$14,2,FALSE))</f>
        <v>704102</v>
      </c>
      <c r="F20" s="29" t="s">
        <v>1426</v>
      </c>
      <c r="G20" s="35"/>
      <c r="H20" s="35">
        <v>7</v>
      </c>
      <c r="I20" s="37">
        <f>IF(Tabla22910117[[#This Row],[MEDIO DE PAGO]]="EFECTIVO",I19+Tabla22910117[[#This Row],[ENTRADA]]-Tabla22910117[[#This Row],[SALIDA]],IF(Tabla22910117[[#This Row],[MEDIO DE PAGO]]="","¿Medio de pago?",I19))</f>
        <v>74.3</v>
      </c>
    </row>
    <row r="21" spans="1:10" ht="15" customHeight="1" x14ac:dyDescent="0.25">
      <c r="A21" s="38" t="str">
        <f>TEXT(Tabla22910117[[#This Row],[FECHA]],"mm/aaaa")</f>
        <v>08/viernes</v>
      </c>
      <c r="B21" s="33">
        <v>42587</v>
      </c>
      <c r="C21" s="29" t="s">
        <v>1987</v>
      </c>
      <c r="D21" s="29" t="s">
        <v>1537</v>
      </c>
      <c r="E21" s="106">
        <f>IF(Tabla22910117[[#This Row],[TIPO INGRESO]]="","",VLOOKUP(Tabla22910117[[#This Row],[TIPO INGRESO]],Tablas!$M$3:$N$14,2,FALSE))</f>
        <v>704102</v>
      </c>
      <c r="F21" s="29" t="s">
        <v>1426</v>
      </c>
      <c r="G21" s="35"/>
      <c r="H21" s="35">
        <v>7</v>
      </c>
      <c r="I21" s="37">
        <f>IF(Tabla22910117[[#This Row],[MEDIO DE PAGO]]="EFECTIVO",I20+Tabla22910117[[#This Row],[ENTRADA]]-Tabla22910117[[#This Row],[SALIDA]],IF(Tabla22910117[[#This Row],[MEDIO DE PAGO]]="","¿Medio de pago?",I20))</f>
        <v>67.3</v>
      </c>
    </row>
    <row r="22" spans="1:10" ht="15" customHeight="1" x14ac:dyDescent="0.25">
      <c r="A22" s="38" t="str">
        <f>TEXT(Tabla22910117[[#This Row],[FECHA]],"mm/aaaa")</f>
        <v>08/viernes</v>
      </c>
      <c r="B22" s="33">
        <v>42587</v>
      </c>
      <c r="C22" s="29" t="s">
        <v>1965</v>
      </c>
      <c r="D22" s="29" t="s">
        <v>1537</v>
      </c>
      <c r="E22" s="106">
        <f>IF(Tabla22910117[[#This Row],[TIPO INGRESO]]="","",VLOOKUP(Tabla22910117[[#This Row],[TIPO INGRESO]],Tablas!$M$3:$N$14,2,FALSE))</f>
        <v>704102</v>
      </c>
      <c r="F22" s="29" t="s">
        <v>1426</v>
      </c>
      <c r="G22" s="35"/>
      <c r="H22" s="35">
        <v>7</v>
      </c>
      <c r="I22" s="37">
        <f>IF(Tabla22910117[[#This Row],[MEDIO DE PAGO]]="EFECTIVO",I21+Tabla22910117[[#This Row],[ENTRADA]]-Tabla22910117[[#This Row],[SALIDA]],IF(Tabla22910117[[#This Row],[MEDIO DE PAGO]]="","¿Medio de pago?",I21))</f>
        <v>60.3</v>
      </c>
    </row>
    <row r="23" spans="1:10" x14ac:dyDescent="0.25">
      <c r="A23" s="38" t="str">
        <f>TEXT(Tabla22910117[[#This Row],[FECHA]],"mm/aaaa")</f>
        <v>08/viernes</v>
      </c>
      <c r="B23" s="33">
        <v>42587</v>
      </c>
      <c r="C23" s="29" t="s">
        <v>2147</v>
      </c>
      <c r="D23" s="29" t="s">
        <v>1534</v>
      </c>
      <c r="E23" s="106">
        <f>IF(Tabla22910117[[#This Row],[TIPO INGRESO]]="","",VLOOKUP(Tabla22910117[[#This Row],[TIPO INGRESO]],Tablas!$M$3:$N$14,2,FALSE))</f>
        <v>701101</v>
      </c>
      <c r="F23" s="29" t="s">
        <v>1426</v>
      </c>
      <c r="G23" s="35">
        <v>4</v>
      </c>
      <c r="H23" s="35"/>
      <c r="I23" s="37">
        <f>IF(Tabla22910117[[#This Row],[MEDIO DE PAGO]]="EFECTIVO",I22+Tabla22910117[[#This Row],[ENTRADA]]-Tabla22910117[[#This Row],[SALIDA]],IF(Tabla22910117[[#This Row],[MEDIO DE PAGO]]="","¿Medio de pago?",I22))</f>
        <v>64.3</v>
      </c>
    </row>
    <row r="24" spans="1:10" x14ac:dyDescent="0.25">
      <c r="A24" s="38" t="str">
        <f>TEXT(Tabla22910117[[#This Row],[FECHA]],"mm/aaaa")</f>
        <v>08/viernes</v>
      </c>
      <c r="B24" s="33">
        <v>42587</v>
      </c>
      <c r="C24" s="29" t="s">
        <v>2152</v>
      </c>
      <c r="D24" s="29" t="s">
        <v>1540</v>
      </c>
      <c r="E24" s="106">
        <f>IF(Tabla22910117[[#This Row],[TIPO INGRESO]]="","",VLOOKUP(Tabla22910117[[#This Row],[TIPO INGRESO]],Tablas!$M$3:$N$14,2,FALSE))</f>
        <v>759903</v>
      </c>
      <c r="F24" s="29" t="s">
        <v>1426</v>
      </c>
      <c r="G24" s="35">
        <v>9.1999999999999993</v>
      </c>
      <c r="H24" s="35"/>
      <c r="I24" s="37">
        <f>IF(Tabla22910117[[#This Row],[MEDIO DE PAGO]]="EFECTIVO",I23+Tabla22910117[[#This Row],[ENTRADA]]-Tabla22910117[[#This Row],[SALIDA]],IF(Tabla22910117[[#This Row],[MEDIO DE PAGO]]="","¿Medio de pago?",I23))</f>
        <v>73.5</v>
      </c>
    </row>
    <row r="25" spans="1:10" ht="15" customHeight="1" x14ac:dyDescent="0.25">
      <c r="A25" s="38" t="str">
        <f>TEXT(Tabla22910117[[#This Row],[FECHA]],"mm/aaaa")</f>
        <v>08/sábado</v>
      </c>
      <c r="B25" s="33">
        <v>42588</v>
      </c>
      <c r="C25" s="29" t="s">
        <v>1987</v>
      </c>
      <c r="D25" s="29" t="s">
        <v>1537</v>
      </c>
      <c r="E25" s="106">
        <f>IF(Tabla22910117[[#This Row],[TIPO INGRESO]]="","",VLOOKUP(Tabla22910117[[#This Row],[TIPO INGRESO]],Tablas!$M$3:$N$14,2,FALSE))</f>
        <v>704102</v>
      </c>
      <c r="F25" s="29" t="s">
        <v>1426</v>
      </c>
      <c r="G25" s="35"/>
      <c r="H25" s="35">
        <v>7.5</v>
      </c>
      <c r="I25" s="37">
        <f>IF(Tabla22910117[[#This Row],[MEDIO DE PAGO]]="EFECTIVO",I24+Tabla22910117[[#This Row],[ENTRADA]]-Tabla22910117[[#This Row],[SALIDA]],IF(Tabla22910117[[#This Row],[MEDIO DE PAGO]]="","¿Medio de pago?",I24))</f>
        <v>66</v>
      </c>
    </row>
    <row r="26" spans="1:10" ht="15" customHeight="1" x14ac:dyDescent="0.25">
      <c r="A26" s="38" t="str">
        <f>TEXT(Tabla22910117[[#This Row],[FECHA]],"mm/aaaa")</f>
        <v>08/sábado</v>
      </c>
      <c r="B26" s="33">
        <v>42588</v>
      </c>
      <c r="C26" s="29" t="s">
        <v>2161</v>
      </c>
      <c r="D26" s="29" t="s">
        <v>1540</v>
      </c>
      <c r="E26" s="106">
        <f>IF(Tabla22910117[[#This Row],[TIPO INGRESO]]="","",VLOOKUP(Tabla22910117[[#This Row],[TIPO INGRESO]],Tablas!$M$3:$N$14,2,FALSE))</f>
        <v>759903</v>
      </c>
      <c r="F26" s="29" t="s">
        <v>1426</v>
      </c>
      <c r="G26" s="35"/>
      <c r="H26" s="35">
        <v>9.1999999999999993</v>
      </c>
      <c r="I26" s="37">
        <f>IF(Tabla22910117[[#This Row],[MEDIO DE PAGO]]="EFECTIVO",I25+Tabla22910117[[#This Row],[ENTRADA]]-Tabla22910117[[#This Row],[SALIDA]],IF(Tabla22910117[[#This Row],[MEDIO DE PAGO]]="","¿Medio de pago?",I25))</f>
        <v>56.8</v>
      </c>
    </row>
    <row r="27" spans="1:10" ht="15" customHeight="1" x14ac:dyDescent="0.25">
      <c r="A27" s="38" t="str">
        <f>TEXT(Tabla22910117[[#This Row],[FECHA]],"mm/aaaa")</f>
        <v>08/sábado</v>
      </c>
      <c r="B27" s="33">
        <v>42588</v>
      </c>
      <c r="C27" s="29" t="s">
        <v>2160</v>
      </c>
      <c r="D27" s="29" t="s">
        <v>1541</v>
      </c>
      <c r="E27" s="106" t="str">
        <f>IF(Tabla22910117[[#This Row],[TIPO INGRESO]]="","",VLOOKUP(Tabla22910117[[#This Row],[TIPO INGRESO]],Tablas!$M$3:$N$14,2,FALSE))</f>
        <v>Clasificar</v>
      </c>
      <c r="F27" s="29" t="s">
        <v>1426</v>
      </c>
      <c r="G27" s="35"/>
      <c r="H27" s="35">
        <v>20</v>
      </c>
      <c r="I27" s="37">
        <f>IF(Tabla22910117[[#This Row],[MEDIO DE PAGO]]="EFECTIVO",I26+Tabla22910117[[#This Row],[ENTRADA]]-Tabla22910117[[#This Row],[SALIDA]],IF(Tabla22910117[[#This Row],[MEDIO DE PAGO]]="","¿Medio de pago?",I26))</f>
        <v>36.799999999999997</v>
      </c>
    </row>
    <row r="28" spans="1:10" x14ac:dyDescent="0.25">
      <c r="A28" s="38" t="str">
        <f>TEXT(Tabla22910117[[#This Row],[FECHA]],"mm/aaaa")</f>
        <v>08/sábado</v>
      </c>
      <c r="B28" s="33">
        <v>42588</v>
      </c>
      <c r="C28" s="29" t="s">
        <v>2167</v>
      </c>
      <c r="D28" s="29" t="s">
        <v>1531</v>
      </c>
      <c r="E28" s="106">
        <f>IF(Tabla22910117[[#This Row],[TIPO INGRESO]]="","",VLOOKUP(Tabla22910117[[#This Row],[TIPO INGRESO]],Tablas!$M$3:$N$14,2,FALSE))</f>
        <v>704101</v>
      </c>
      <c r="F28" s="29" t="s">
        <v>1427</v>
      </c>
      <c r="G28" s="35">
        <v>122</v>
      </c>
      <c r="H28" s="35"/>
      <c r="I28" s="37">
        <f>IF(Tabla22910117[[#This Row],[MEDIO DE PAGO]]="EFECTIVO",I27+Tabla22910117[[#This Row],[ENTRADA]]-Tabla22910117[[#This Row],[SALIDA]],IF(Tabla22910117[[#This Row],[MEDIO DE PAGO]]="","¿Medio de pago?",I27))</f>
        <v>36.799999999999997</v>
      </c>
      <c r="J28" s="29" t="s">
        <v>2492</v>
      </c>
    </row>
    <row r="29" spans="1:10" ht="15" customHeight="1" x14ac:dyDescent="0.25">
      <c r="A29" s="38" t="str">
        <f>TEXT(Tabla22910117[[#This Row],[FECHA]],"mm/aaaa")</f>
        <v>08/sábado</v>
      </c>
      <c r="B29" s="33">
        <v>42588</v>
      </c>
      <c r="C29" s="29" t="s">
        <v>1965</v>
      </c>
      <c r="D29" s="29" t="s">
        <v>1537</v>
      </c>
      <c r="E29" s="106">
        <f>IF(Tabla22910117[[#This Row],[TIPO INGRESO]]="","",VLOOKUP(Tabla22910117[[#This Row],[TIPO INGRESO]],Tablas!$M$3:$N$14,2,FALSE))</f>
        <v>704102</v>
      </c>
      <c r="F29" s="29" t="s">
        <v>1426</v>
      </c>
      <c r="G29" s="35"/>
      <c r="H29" s="35">
        <v>7</v>
      </c>
      <c r="I29" s="37">
        <f>IF(Tabla22910117[[#This Row],[MEDIO DE PAGO]]="EFECTIVO",I28+Tabla22910117[[#This Row],[ENTRADA]]-Tabla22910117[[#This Row],[SALIDA]],IF(Tabla22910117[[#This Row],[MEDIO DE PAGO]]="","¿Medio de pago?",I28))</f>
        <v>29.799999999999997</v>
      </c>
    </row>
    <row r="30" spans="1:10" x14ac:dyDescent="0.25">
      <c r="A30" s="38" t="str">
        <f>TEXT(Tabla22910117[[#This Row],[FECHA]],"mm/aaaa")</f>
        <v>08/sábado</v>
      </c>
      <c r="B30" s="33">
        <v>42588</v>
      </c>
      <c r="C30" s="29" t="s">
        <v>2173</v>
      </c>
      <c r="D30" s="29" t="s">
        <v>1537</v>
      </c>
      <c r="E30" s="106">
        <f>IF(Tabla22910117[[#This Row],[TIPO INGRESO]]="","",VLOOKUP(Tabla22910117[[#This Row],[TIPO INGRESO]],Tablas!$M$3:$N$14,2,FALSE))</f>
        <v>704102</v>
      </c>
      <c r="F30" s="29" t="s">
        <v>1426</v>
      </c>
      <c r="G30" s="35">
        <v>7</v>
      </c>
      <c r="H30" s="35"/>
      <c r="I30" s="37">
        <f>IF(Tabla22910117[[#This Row],[MEDIO DE PAGO]]="EFECTIVO",I29+Tabla22910117[[#This Row],[ENTRADA]]-Tabla22910117[[#This Row],[SALIDA]],IF(Tabla22910117[[#This Row],[MEDIO DE PAGO]]="","¿Medio de pago?",I29))</f>
        <v>36.799999999999997</v>
      </c>
    </row>
    <row r="31" spans="1:10" ht="15" customHeight="1" x14ac:dyDescent="0.25">
      <c r="A31" s="38" t="str">
        <f>TEXT(Tabla22910117[[#This Row],[FECHA]],"mm/aaaa")</f>
        <v>08/domingo</v>
      </c>
      <c r="B31" s="33">
        <v>42589</v>
      </c>
      <c r="C31" s="29" t="s">
        <v>1971</v>
      </c>
      <c r="D31" s="29" t="s">
        <v>1537</v>
      </c>
      <c r="E31" s="106">
        <f>IF(Tabla22910117[[#This Row],[TIPO INGRESO]]="","",VLOOKUP(Tabla22910117[[#This Row],[TIPO INGRESO]],Tablas!$M$3:$N$14,2,FALSE))</f>
        <v>704102</v>
      </c>
      <c r="F31" s="29" t="s">
        <v>1426</v>
      </c>
      <c r="G31" s="35"/>
      <c r="H31" s="35">
        <v>4</v>
      </c>
      <c r="I31" s="37">
        <f>IF(Tabla22910117[[#This Row],[MEDIO DE PAGO]]="EFECTIVO",I30+Tabla22910117[[#This Row],[ENTRADA]]-Tabla22910117[[#This Row],[SALIDA]],IF(Tabla22910117[[#This Row],[MEDIO DE PAGO]]="","¿Medio de pago?",I30))</f>
        <v>32.799999999999997</v>
      </c>
    </row>
    <row r="32" spans="1:10" x14ac:dyDescent="0.25">
      <c r="A32" s="38" t="str">
        <f>TEXT(Tabla22910117[[#This Row],[FECHA]],"mm/aaaa")</f>
        <v>08/domingo</v>
      </c>
      <c r="B32" s="33">
        <v>42589</v>
      </c>
      <c r="C32" s="29" t="s">
        <v>2192</v>
      </c>
      <c r="D32" s="29" t="s">
        <v>1535</v>
      </c>
      <c r="E32" s="106">
        <f>IF(Tabla22910117[[#This Row],[TIPO INGRESO]]="","",VLOOKUP(Tabla22910117[[#This Row],[TIPO INGRESO]],Tablas!$M$3:$N$14,2,FALSE))</f>
        <v>701102</v>
      </c>
      <c r="F32" s="29" t="s">
        <v>1426</v>
      </c>
      <c r="G32" s="35">
        <v>9</v>
      </c>
      <c r="H32" s="35"/>
      <c r="I32" s="37">
        <f>IF(Tabla22910117[[#This Row],[MEDIO DE PAGO]]="EFECTIVO",I31+Tabla22910117[[#This Row],[ENTRADA]]-Tabla22910117[[#This Row],[SALIDA]],IF(Tabla22910117[[#This Row],[MEDIO DE PAGO]]="","¿Medio de pago?",I31))</f>
        <v>41.8</v>
      </c>
    </row>
    <row r="33" spans="1:10" x14ac:dyDescent="0.25">
      <c r="A33" s="38" t="str">
        <f>TEXT(Tabla22910117[[#This Row],[FECHA]],"mm/aaaa")</f>
        <v>08/domingo</v>
      </c>
      <c r="B33" s="33">
        <v>42589</v>
      </c>
      <c r="C33" s="29" t="s">
        <v>2193</v>
      </c>
      <c r="D33" s="29" t="s">
        <v>1534</v>
      </c>
      <c r="E33" s="106">
        <f>IF(Tabla22910117[[#This Row],[TIPO INGRESO]]="","",VLOOKUP(Tabla22910117[[#This Row],[TIPO INGRESO]],Tablas!$M$3:$N$14,2,FALSE))</f>
        <v>701101</v>
      </c>
      <c r="F33" s="29" t="s">
        <v>1426</v>
      </c>
      <c r="G33" s="35">
        <v>3</v>
      </c>
      <c r="H33" s="35"/>
      <c r="I33" s="37">
        <f>IF(Tabla22910117[[#This Row],[MEDIO DE PAGO]]="EFECTIVO",I32+Tabla22910117[[#This Row],[ENTRADA]]-Tabla22910117[[#This Row],[SALIDA]],IF(Tabla22910117[[#This Row],[MEDIO DE PAGO]]="","¿Medio de pago?",I32))</f>
        <v>44.8</v>
      </c>
    </row>
    <row r="34" spans="1:10" x14ac:dyDescent="0.25">
      <c r="A34" s="38" t="str">
        <f>TEXT(Tabla22910117[[#This Row],[FECHA]],"mm/aaaa")</f>
        <v>08/domingo</v>
      </c>
      <c r="B34" s="33">
        <v>42589</v>
      </c>
      <c r="C34" s="29" t="s">
        <v>2197</v>
      </c>
      <c r="D34" s="29" t="s">
        <v>1532</v>
      </c>
      <c r="E34" s="106">
        <f>IF(Tabla22910117[[#This Row],[TIPO INGRESO]]="","",VLOOKUP(Tabla22910117[[#This Row],[TIPO INGRESO]],Tablas!$M$3:$N$14,2,FALSE))</f>
        <v>704151</v>
      </c>
      <c r="F34" s="29" t="s">
        <v>1427</v>
      </c>
      <c r="G34" s="122">
        <v>23</v>
      </c>
      <c r="H34" s="35"/>
      <c r="I34" s="37">
        <f>IF(Tabla22910117[[#This Row],[MEDIO DE PAGO]]="EFECTIVO",I33+Tabla22910117[[#This Row],[ENTRADA]]-Tabla22910117[[#This Row],[SALIDA]],IF(Tabla22910117[[#This Row],[MEDIO DE PAGO]]="","¿Medio de pago?",I33))</f>
        <v>44.8</v>
      </c>
      <c r="J34" s="29" t="s">
        <v>2491</v>
      </c>
    </row>
    <row r="35" spans="1:10" ht="15" customHeight="1" x14ac:dyDescent="0.25">
      <c r="A35" s="38" t="str">
        <f>TEXT(Tabla22910117[[#This Row],[FECHA]],"mm/aaaa")</f>
        <v>08/domingo</v>
      </c>
      <c r="B35" s="33">
        <v>42589</v>
      </c>
      <c r="C35" s="29" t="s">
        <v>2198</v>
      </c>
      <c r="D35" s="29" t="s">
        <v>1532</v>
      </c>
      <c r="E35" s="106">
        <f>IF(Tabla22910117[[#This Row],[TIPO INGRESO]]="","",VLOOKUP(Tabla22910117[[#This Row],[TIPO INGRESO]],Tablas!$M$3:$N$14,2,FALSE))</f>
        <v>704151</v>
      </c>
      <c r="F35" s="29" t="s">
        <v>1426</v>
      </c>
      <c r="G35" s="35"/>
      <c r="H35" s="35">
        <v>5.7</v>
      </c>
      <c r="I35" s="37">
        <f>IF(Tabla22910117[[#This Row],[MEDIO DE PAGO]]="EFECTIVO",I34+Tabla22910117[[#This Row],[ENTRADA]]-Tabla22910117[[#This Row],[SALIDA]],IF(Tabla22910117[[#This Row],[MEDIO DE PAGO]]="","¿Medio de pago?",I34))</f>
        <v>39.099999999999994</v>
      </c>
    </row>
    <row r="36" spans="1:10" ht="15" customHeight="1" x14ac:dyDescent="0.25">
      <c r="A36" s="38" t="str">
        <f>TEXT(Tabla22910117[[#This Row],[FECHA]],"mm/aaaa")</f>
        <v>08/domingo</v>
      </c>
      <c r="B36" s="33">
        <v>42589</v>
      </c>
      <c r="C36" s="29" t="s">
        <v>1965</v>
      </c>
      <c r="D36" s="29" t="s">
        <v>1537</v>
      </c>
      <c r="E36" s="106">
        <f>IF(Tabla22910117[[#This Row],[TIPO INGRESO]]="","",VLOOKUP(Tabla22910117[[#This Row],[TIPO INGRESO]],Tablas!$M$3:$N$14,2,FALSE))</f>
        <v>704102</v>
      </c>
      <c r="F36" s="29" t="s">
        <v>1426</v>
      </c>
      <c r="G36" s="35"/>
      <c r="H36" s="35">
        <v>7</v>
      </c>
      <c r="I36" s="37">
        <f>IF(Tabla22910117[[#This Row],[MEDIO DE PAGO]]="EFECTIVO",I35+Tabla22910117[[#This Row],[ENTRADA]]-Tabla22910117[[#This Row],[SALIDA]],IF(Tabla22910117[[#This Row],[MEDIO DE PAGO]]="","¿Medio de pago?",I35))</f>
        <v>32.099999999999994</v>
      </c>
    </row>
    <row r="37" spans="1:10" ht="15" customHeight="1" x14ac:dyDescent="0.25">
      <c r="A37" s="38" t="str">
        <f>TEXT(Tabla22910117[[#This Row],[FECHA]],"mm/aaaa")</f>
        <v>08/lunes</v>
      </c>
      <c r="B37" s="33">
        <v>42590</v>
      </c>
      <c r="C37" s="29" t="s">
        <v>1971</v>
      </c>
      <c r="D37" s="29" t="s">
        <v>1537</v>
      </c>
      <c r="E37" s="106">
        <f>IF(Tabla22910117[[#This Row],[TIPO INGRESO]]="","",VLOOKUP(Tabla22910117[[#This Row],[TIPO INGRESO]],Tablas!$M$3:$N$14,2,FALSE))</f>
        <v>704102</v>
      </c>
      <c r="F37" s="29" t="s">
        <v>1426</v>
      </c>
      <c r="G37" s="35"/>
      <c r="H37" s="35">
        <v>2</v>
      </c>
      <c r="I37" s="37">
        <f>IF(Tabla22910117[[#This Row],[MEDIO DE PAGO]]="EFECTIVO",I36+Tabla22910117[[#This Row],[ENTRADA]]-Tabla22910117[[#This Row],[SALIDA]],IF(Tabla22910117[[#This Row],[MEDIO DE PAGO]]="","¿Medio de pago?",I36))</f>
        <v>30.099999999999994</v>
      </c>
    </row>
    <row r="38" spans="1:10" x14ac:dyDescent="0.25">
      <c r="A38" s="38" t="str">
        <f>TEXT(Tabla22910117[[#This Row],[FECHA]],"mm/aaaa")</f>
        <v>08/lunes</v>
      </c>
      <c r="B38" s="33">
        <v>42590</v>
      </c>
      <c r="C38" s="29" t="s">
        <v>2201</v>
      </c>
      <c r="D38" s="29" t="s">
        <v>1531</v>
      </c>
      <c r="E38" s="106">
        <f>IF(Tabla22910117[[#This Row],[TIPO INGRESO]]="","",VLOOKUP(Tabla22910117[[#This Row],[TIPO INGRESO]],Tablas!$M$3:$N$14,2,FALSE))</f>
        <v>704101</v>
      </c>
      <c r="F38" s="29" t="s">
        <v>1427</v>
      </c>
      <c r="G38" s="35">
        <v>140</v>
      </c>
      <c r="H38" s="35"/>
      <c r="I38" s="37">
        <f>IF(Tabla22910117[[#This Row],[MEDIO DE PAGO]]="EFECTIVO",I37+Tabla22910117[[#This Row],[ENTRADA]]-Tabla22910117[[#This Row],[SALIDA]],IF(Tabla22910117[[#This Row],[MEDIO DE PAGO]]="","¿Medio de pago?",I37))</f>
        <v>30.099999999999994</v>
      </c>
    </row>
    <row r="39" spans="1:10" x14ac:dyDescent="0.25">
      <c r="A39" s="38" t="str">
        <f>TEXT(Tabla22910117[[#This Row],[FECHA]],"mm/aaaa")</f>
        <v>08/lunes</v>
      </c>
      <c r="B39" s="33">
        <v>42590</v>
      </c>
      <c r="C39" s="29" t="s">
        <v>2499</v>
      </c>
      <c r="D39" s="29" t="s">
        <v>1531</v>
      </c>
      <c r="E39" s="106">
        <f>IF(Tabla22910117[[#This Row],[TIPO INGRESO]]="","",VLOOKUP(Tabla22910117[[#This Row],[TIPO INGRESO]],Tablas!$M$3:$N$14,2,FALSE))</f>
        <v>704101</v>
      </c>
      <c r="F39" s="29" t="s">
        <v>1427</v>
      </c>
      <c r="G39" s="35">
        <v>55</v>
      </c>
      <c r="H39" s="35"/>
      <c r="I39" s="37">
        <f>IF(Tabla22910117[[#This Row],[MEDIO DE PAGO]]="EFECTIVO",I38+Tabla22910117[[#This Row],[ENTRADA]]-Tabla22910117[[#This Row],[SALIDA]],IF(Tabla22910117[[#This Row],[MEDIO DE PAGO]]="","¿Medio de pago?",I38))</f>
        <v>30.099999999999994</v>
      </c>
    </row>
    <row r="40" spans="1:10" x14ac:dyDescent="0.25">
      <c r="A40" s="38" t="str">
        <f>TEXT(Tabla22910117[[#This Row],[FECHA]],"mm/aaaa")</f>
        <v>08/lunes</v>
      </c>
      <c r="B40" s="33">
        <v>42590</v>
      </c>
      <c r="C40" s="29" t="s">
        <v>2214</v>
      </c>
      <c r="D40" s="29" t="s">
        <v>1536</v>
      </c>
      <c r="E40" s="106">
        <f>IF(Tabla22910117[[#This Row],[TIPO INGRESO]]="","",VLOOKUP(Tabla22910117[[#This Row],[TIPO INGRESO]],Tablas!$M$3:$N$14,2,FALSE))</f>
        <v>701104</v>
      </c>
      <c r="F40" s="29" t="s">
        <v>1426</v>
      </c>
      <c r="G40" s="35">
        <v>7.5</v>
      </c>
      <c r="H40" s="35"/>
      <c r="I40" s="37">
        <f>IF(Tabla22910117[[#This Row],[MEDIO DE PAGO]]="EFECTIVO",I38+Tabla22910117[[#This Row],[ENTRADA]]-Tabla22910117[[#This Row],[SALIDA]],IF(Tabla22910117[[#This Row],[MEDIO DE PAGO]]="","¿Medio de pago?",I38))</f>
        <v>37.599999999999994</v>
      </c>
    </row>
    <row r="41" spans="1:10" x14ac:dyDescent="0.25">
      <c r="A41" s="38" t="str">
        <f>TEXT(Tabla22910117[[#This Row],[FECHA]],"mm/aaaa")</f>
        <v>08/lunes</v>
      </c>
      <c r="B41" s="33">
        <v>42590</v>
      </c>
      <c r="C41" s="29" t="s">
        <v>2215</v>
      </c>
      <c r="D41" s="29" t="s">
        <v>1531</v>
      </c>
      <c r="E41" s="106">
        <f>IF(Tabla22910117[[#This Row],[TIPO INGRESO]]="","",VLOOKUP(Tabla22910117[[#This Row],[TIPO INGRESO]],Tablas!$M$3:$N$14,2,FALSE))</f>
        <v>704101</v>
      </c>
      <c r="F41" s="29" t="s">
        <v>1426</v>
      </c>
      <c r="G41" s="35">
        <v>300</v>
      </c>
      <c r="H41" s="35"/>
      <c r="I41" s="37">
        <f>IF(Tabla22910117[[#This Row],[MEDIO DE PAGO]]="EFECTIVO",I40+Tabla22910117[[#This Row],[ENTRADA]]-Tabla22910117[[#This Row],[SALIDA]],IF(Tabla22910117[[#This Row],[MEDIO DE PAGO]]="","¿Medio de pago?",I40))</f>
        <v>337.6</v>
      </c>
    </row>
    <row r="42" spans="1:10" ht="15" customHeight="1" x14ac:dyDescent="0.25">
      <c r="A42" s="38" t="str">
        <f>TEXT(Tabla22910117[[#This Row],[FECHA]],"mm/aaaa")</f>
        <v>08/lunes</v>
      </c>
      <c r="B42" s="33">
        <v>42590</v>
      </c>
      <c r="C42" s="29" t="s">
        <v>1965</v>
      </c>
      <c r="D42" s="29" t="s">
        <v>1537</v>
      </c>
      <c r="E42" s="106">
        <f>IF(Tabla22910117[[#This Row],[TIPO INGRESO]]="","",VLOOKUP(Tabla22910117[[#This Row],[TIPO INGRESO]],Tablas!$M$3:$N$14,2,FALSE))</f>
        <v>704102</v>
      </c>
      <c r="F42" s="29" t="s">
        <v>1426</v>
      </c>
      <c r="G42" s="35"/>
      <c r="H42" s="35">
        <v>7</v>
      </c>
      <c r="I42" s="37">
        <f>IF(Tabla22910117[[#This Row],[MEDIO DE PAGO]]="EFECTIVO",I41+Tabla22910117[[#This Row],[ENTRADA]]-Tabla22910117[[#This Row],[SALIDA]],IF(Tabla22910117[[#This Row],[MEDIO DE PAGO]]="","¿Medio de pago?",I41))</f>
        <v>330.6</v>
      </c>
    </row>
    <row r="43" spans="1:10" x14ac:dyDescent="0.25">
      <c r="A43" s="38" t="str">
        <f>TEXT(Tabla22910117[[#This Row],[FECHA]],"mm/aaaa")</f>
        <v>08/lunes</v>
      </c>
      <c r="B43" s="33">
        <v>42590</v>
      </c>
      <c r="C43" s="29" t="s">
        <v>2216</v>
      </c>
      <c r="D43" s="29" t="s">
        <v>1536</v>
      </c>
      <c r="E43" s="106">
        <f>IF(Tabla22910117[[#This Row],[TIPO INGRESO]]="","",VLOOKUP(Tabla22910117[[#This Row],[TIPO INGRESO]],Tablas!$M$3:$N$14,2,FALSE))</f>
        <v>701104</v>
      </c>
      <c r="F43" s="29" t="s">
        <v>1426</v>
      </c>
      <c r="G43" s="35">
        <v>1</v>
      </c>
      <c r="H43" s="35"/>
      <c r="I43" s="37">
        <f>IF(Tabla22910117[[#This Row],[MEDIO DE PAGO]]="EFECTIVO",I42+Tabla22910117[[#This Row],[ENTRADA]]-Tabla22910117[[#This Row],[SALIDA]],IF(Tabla22910117[[#This Row],[MEDIO DE PAGO]]="","¿Medio de pago?",I42))</f>
        <v>331.6</v>
      </c>
    </row>
    <row r="44" spans="1:10" x14ac:dyDescent="0.25">
      <c r="A44" s="38" t="str">
        <f>TEXT(Tabla22910117[[#This Row],[FECHA]],"mm/aaaa")</f>
        <v>08/lunes</v>
      </c>
      <c r="B44" s="33">
        <v>42590</v>
      </c>
      <c r="C44" s="29" t="s">
        <v>2217</v>
      </c>
      <c r="D44" s="29" t="s">
        <v>1531</v>
      </c>
      <c r="E44" s="106">
        <f>IF(Tabla22910117[[#This Row],[TIPO INGRESO]]="","",VLOOKUP(Tabla22910117[[#This Row],[TIPO INGRESO]],Tablas!$M$3:$N$14,2,FALSE))</f>
        <v>704101</v>
      </c>
      <c r="F44" s="29" t="s">
        <v>1427</v>
      </c>
      <c r="G44" s="35">
        <v>80</v>
      </c>
      <c r="H44" s="35"/>
      <c r="I44" s="37">
        <f>IF(Tabla22910117[[#This Row],[MEDIO DE PAGO]]="EFECTIVO",I43+Tabla22910117[[#This Row],[ENTRADA]]-Tabla22910117[[#This Row],[SALIDA]],IF(Tabla22910117[[#This Row],[MEDIO DE PAGO]]="","¿Medio de pago?",I43))</f>
        <v>331.6</v>
      </c>
    </row>
    <row r="45" spans="1:10" x14ac:dyDescent="0.25">
      <c r="A45" s="38" t="str">
        <f>TEXT(Tabla22910117[[#This Row],[FECHA]],"mm/aaaa")</f>
        <v>08/martes</v>
      </c>
      <c r="B45" s="33">
        <v>42591</v>
      </c>
      <c r="C45" s="29" t="s">
        <v>2221</v>
      </c>
      <c r="D45" s="29" t="s">
        <v>1535</v>
      </c>
      <c r="E45" s="106">
        <f>IF(Tabla22910117[[#This Row],[TIPO INGRESO]]="","",VLOOKUP(Tabla22910117[[#This Row],[TIPO INGRESO]],Tablas!$M$3:$N$14,2,FALSE))</f>
        <v>701102</v>
      </c>
      <c r="F45" s="29" t="s">
        <v>1426</v>
      </c>
      <c r="G45" s="35">
        <v>3</v>
      </c>
      <c r="H45" s="35"/>
      <c r="I45" s="37">
        <f>IF(Tabla22910117[[#This Row],[MEDIO DE PAGO]]="EFECTIVO",I44+Tabla22910117[[#This Row],[ENTRADA]]-Tabla22910117[[#This Row],[SALIDA]],IF(Tabla22910117[[#This Row],[MEDIO DE PAGO]]="","¿Medio de pago?",I44))</f>
        <v>334.6</v>
      </c>
    </row>
    <row r="46" spans="1:10" ht="15" customHeight="1" x14ac:dyDescent="0.25">
      <c r="A46" s="38" t="str">
        <f>TEXT(Tabla22910117[[#This Row],[FECHA]],"mm/aaaa")</f>
        <v>08/martes</v>
      </c>
      <c r="B46" s="33">
        <v>42591</v>
      </c>
      <c r="C46" s="29" t="s">
        <v>1987</v>
      </c>
      <c r="D46" s="29" t="s">
        <v>1537</v>
      </c>
      <c r="E46" s="106">
        <f>IF(Tabla22910117[[#This Row],[TIPO INGRESO]]="","",VLOOKUP(Tabla22910117[[#This Row],[TIPO INGRESO]],Tablas!$M$3:$N$14,2,FALSE))</f>
        <v>704102</v>
      </c>
      <c r="F46" s="29" t="s">
        <v>1426</v>
      </c>
      <c r="G46" s="35"/>
      <c r="H46" s="35">
        <v>1.5</v>
      </c>
      <c r="I46" s="37">
        <f>IF(Tabla22910117[[#This Row],[MEDIO DE PAGO]]="EFECTIVO",I45+Tabla22910117[[#This Row],[ENTRADA]]-Tabla22910117[[#This Row],[SALIDA]],IF(Tabla22910117[[#This Row],[MEDIO DE PAGO]]="","¿Medio de pago?",I45))</f>
        <v>333.1</v>
      </c>
    </row>
    <row r="47" spans="1:10" ht="15" customHeight="1" x14ac:dyDescent="0.25">
      <c r="A47" s="38" t="str">
        <f>TEXT(Tabla22910117[[#This Row],[FECHA]],"mm/aaaa")</f>
        <v>08/martes</v>
      </c>
      <c r="B47" s="33">
        <v>42591</v>
      </c>
      <c r="C47" s="29" t="s">
        <v>1965</v>
      </c>
      <c r="D47" s="29" t="s">
        <v>1537</v>
      </c>
      <c r="E47" s="106">
        <f>IF(Tabla22910117[[#This Row],[TIPO INGRESO]]="","",VLOOKUP(Tabla22910117[[#This Row],[TIPO INGRESO]],Tablas!$M$3:$N$14,2,FALSE))</f>
        <v>704102</v>
      </c>
      <c r="F47" s="29" t="s">
        <v>1426</v>
      </c>
      <c r="G47" s="35"/>
      <c r="H47" s="35">
        <v>7</v>
      </c>
      <c r="I47" s="37">
        <f>IF(Tabla22910117[[#This Row],[MEDIO DE PAGO]]="EFECTIVO",I46+Tabla22910117[[#This Row],[ENTRADA]]-Tabla22910117[[#This Row],[SALIDA]],IF(Tabla22910117[[#This Row],[MEDIO DE PAGO]]="","¿Medio de pago?",I46))</f>
        <v>326.10000000000002</v>
      </c>
    </row>
    <row r="48" spans="1:10" ht="15" customHeight="1" x14ac:dyDescent="0.25">
      <c r="A48" s="38" t="str">
        <f>TEXT(Tabla22910117[[#This Row],[FECHA]],"mm/aaaa")</f>
        <v>08/miércoles</v>
      </c>
      <c r="B48" s="33">
        <v>42592</v>
      </c>
      <c r="C48" s="29" t="s">
        <v>1987</v>
      </c>
      <c r="D48" s="29" t="s">
        <v>1537</v>
      </c>
      <c r="E48" s="106">
        <f>IF(Tabla22910117[[#This Row],[TIPO INGRESO]]="","",VLOOKUP(Tabla22910117[[#This Row],[TIPO INGRESO]],Tablas!$M$3:$N$14,2,FALSE))</f>
        <v>704102</v>
      </c>
      <c r="F48" s="29" t="s">
        <v>1426</v>
      </c>
      <c r="G48" s="35"/>
      <c r="H48" s="35">
        <v>3.5</v>
      </c>
      <c r="I48" s="37">
        <f>IF(Tabla22910117[[#This Row],[MEDIO DE PAGO]]="EFECTIVO",I47+Tabla22910117[[#This Row],[ENTRADA]]-Tabla22910117[[#This Row],[SALIDA]],IF(Tabla22910117[[#This Row],[MEDIO DE PAGO]]="","¿Medio de pago?",I47))</f>
        <v>322.60000000000002</v>
      </c>
    </row>
    <row r="49" spans="1:9" ht="15" customHeight="1" x14ac:dyDescent="0.25">
      <c r="A49" s="38" t="str">
        <f>TEXT(Tabla22910117[[#This Row],[FECHA]],"mm/aaaa")</f>
        <v>08/miércoles</v>
      </c>
      <c r="B49" s="33">
        <v>42592</v>
      </c>
      <c r="C49" s="29" t="s">
        <v>1965</v>
      </c>
      <c r="D49" s="29" t="s">
        <v>1537</v>
      </c>
      <c r="E49" s="106">
        <f>IF(Tabla22910117[[#This Row],[TIPO INGRESO]]="","",VLOOKUP(Tabla22910117[[#This Row],[TIPO INGRESO]],Tablas!$M$3:$N$14,2,FALSE))</f>
        <v>704102</v>
      </c>
      <c r="F49" s="29" t="s">
        <v>1426</v>
      </c>
      <c r="G49" s="35"/>
      <c r="H49" s="35">
        <v>7</v>
      </c>
      <c r="I49" s="37">
        <f>IF(Tabla22910117[[#This Row],[MEDIO DE PAGO]]="EFECTIVO",I48+Tabla22910117[[#This Row],[ENTRADA]]-Tabla22910117[[#This Row],[SALIDA]],IF(Tabla22910117[[#This Row],[MEDIO DE PAGO]]="","¿Medio de pago?",I48))</f>
        <v>315.60000000000002</v>
      </c>
    </row>
    <row r="50" spans="1:9" ht="15" customHeight="1" x14ac:dyDescent="0.25">
      <c r="A50" s="38" t="str">
        <f>TEXT(Tabla22910117[[#This Row],[FECHA]],"mm/aaaa")</f>
        <v>08/miércoles</v>
      </c>
      <c r="B50" s="33">
        <v>42592</v>
      </c>
      <c r="C50" s="29" t="s">
        <v>2311</v>
      </c>
      <c r="D50" s="29" t="s">
        <v>1541</v>
      </c>
      <c r="E50" s="106" t="str">
        <f>IF(Tabla22910117[[#This Row],[TIPO INGRESO]]="","",VLOOKUP(Tabla22910117[[#This Row],[TIPO INGRESO]],Tablas!$M$3:$N$14,2,FALSE))</f>
        <v>Clasificar</v>
      </c>
      <c r="F50" s="29" t="s">
        <v>1426</v>
      </c>
      <c r="G50" s="35"/>
      <c r="H50" s="35">
        <v>100</v>
      </c>
      <c r="I50" s="37">
        <f>IF(Tabla22910117[[#This Row],[MEDIO DE PAGO]]="EFECTIVO",I49+Tabla22910117[[#This Row],[ENTRADA]]-Tabla22910117[[#This Row],[SALIDA]],IF(Tabla22910117[[#This Row],[MEDIO DE PAGO]]="","¿Medio de pago?",I49))</f>
        <v>215.60000000000002</v>
      </c>
    </row>
    <row r="51" spans="1:9" ht="15" customHeight="1" x14ac:dyDescent="0.25">
      <c r="A51" s="38" t="str">
        <f>TEXT(Tabla22910117[[#This Row],[FECHA]],"mm/aaaa")</f>
        <v>08/jueves</v>
      </c>
      <c r="B51" s="33">
        <v>42593</v>
      </c>
      <c r="C51" s="29" t="s">
        <v>1987</v>
      </c>
      <c r="D51" s="29" t="s">
        <v>1537</v>
      </c>
      <c r="E51" s="106">
        <f>IF(Tabla22910117[[#This Row],[TIPO INGRESO]]="","",VLOOKUP(Tabla22910117[[#This Row],[TIPO INGRESO]],Tablas!$M$3:$N$14,2,FALSE))</f>
        <v>704102</v>
      </c>
      <c r="F51" s="29" t="s">
        <v>1426</v>
      </c>
      <c r="G51" s="35"/>
      <c r="H51" s="35">
        <v>4.5</v>
      </c>
      <c r="I51" s="37">
        <f>IF(Tabla22910117[[#This Row],[MEDIO DE PAGO]]="EFECTIVO",I50+Tabla22910117[[#This Row],[ENTRADA]]-Tabla22910117[[#This Row],[SALIDA]],IF(Tabla22910117[[#This Row],[MEDIO DE PAGO]]="","¿Medio de pago?",I50))</f>
        <v>211.10000000000002</v>
      </c>
    </row>
    <row r="52" spans="1:9" x14ac:dyDescent="0.25">
      <c r="A52" s="38" t="str">
        <f>TEXT(Tabla22910117[[#This Row],[FECHA]],"mm/aaaa")</f>
        <v>08/jueves</v>
      </c>
      <c r="B52" s="33">
        <v>42593</v>
      </c>
      <c r="C52" s="29" t="s">
        <v>2253</v>
      </c>
      <c r="D52" s="29" t="s">
        <v>1531</v>
      </c>
      <c r="E52" s="106">
        <f>IF(Tabla22910117[[#This Row],[TIPO INGRESO]]="","",VLOOKUP(Tabla22910117[[#This Row],[TIPO INGRESO]],Tablas!$M$3:$N$14,2,FALSE))</f>
        <v>704101</v>
      </c>
      <c r="F52" s="29" t="s">
        <v>1427</v>
      </c>
      <c r="G52" s="35">
        <v>115</v>
      </c>
      <c r="H52" s="35"/>
      <c r="I52" s="37">
        <f>IF(Tabla22910117[[#This Row],[MEDIO DE PAGO]]="EFECTIVO",I51+Tabla22910117[[#This Row],[ENTRADA]]-Tabla22910117[[#This Row],[SALIDA]],IF(Tabla22910117[[#This Row],[MEDIO DE PAGO]]="","¿Medio de pago?",I51))</f>
        <v>211.10000000000002</v>
      </c>
    </row>
    <row r="53" spans="1:9" x14ac:dyDescent="0.25">
      <c r="A53" s="38" t="str">
        <f>TEXT(Tabla22910117[[#This Row],[FECHA]],"mm/aaaa")</f>
        <v>08/jueves</v>
      </c>
      <c r="B53" s="33">
        <v>42593</v>
      </c>
      <c r="C53" s="29" t="s">
        <v>2254</v>
      </c>
      <c r="D53" s="29" t="s">
        <v>1531</v>
      </c>
      <c r="E53" s="106">
        <f>IF(Tabla22910117[[#This Row],[TIPO INGRESO]]="","",VLOOKUP(Tabla22910117[[#This Row],[TIPO INGRESO]],Tablas!$M$3:$N$14,2,FALSE))</f>
        <v>704101</v>
      </c>
      <c r="F53" s="29" t="s">
        <v>1426</v>
      </c>
      <c r="G53" s="35">
        <v>115</v>
      </c>
      <c r="H53" s="35"/>
      <c r="I53" s="37">
        <f>IF(Tabla22910117[[#This Row],[MEDIO DE PAGO]]="EFECTIVO",I52+Tabla22910117[[#This Row],[ENTRADA]]-Tabla22910117[[#This Row],[SALIDA]],IF(Tabla22910117[[#This Row],[MEDIO DE PAGO]]="","¿Medio de pago?",I52))</f>
        <v>326.10000000000002</v>
      </c>
    </row>
    <row r="54" spans="1:9" x14ac:dyDescent="0.25">
      <c r="A54" s="38" t="str">
        <f>TEXT(Tabla22910117[[#This Row],[FECHA]],"mm/aaaa")</f>
        <v>08/jueves</v>
      </c>
      <c r="B54" s="33">
        <v>42593</v>
      </c>
      <c r="C54" s="29" t="s">
        <v>2255</v>
      </c>
      <c r="D54" s="29" t="s">
        <v>1536</v>
      </c>
      <c r="E54" s="106">
        <f>IF(Tabla22910117[[#This Row],[TIPO INGRESO]]="","",VLOOKUP(Tabla22910117[[#This Row],[TIPO INGRESO]],Tablas!$M$3:$N$14,2,FALSE))</f>
        <v>701104</v>
      </c>
      <c r="F54" s="29" t="s">
        <v>1426</v>
      </c>
      <c r="G54" s="35">
        <v>1</v>
      </c>
      <c r="H54" s="35"/>
      <c r="I54" s="37">
        <f>IF(Tabla22910117[[#This Row],[MEDIO DE PAGO]]="EFECTIVO",I53+Tabla22910117[[#This Row],[ENTRADA]]-Tabla22910117[[#This Row],[SALIDA]],IF(Tabla22910117[[#This Row],[MEDIO DE PAGO]]="","¿Medio de pago?",I53))</f>
        <v>327.10000000000002</v>
      </c>
    </row>
    <row r="55" spans="1:9" x14ac:dyDescent="0.25">
      <c r="A55" s="38" t="str">
        <f>TEXT(Tabla22910117[[#This Row],[FECHA]],"mm/aaaa")</f>
        <v>08/jueves</v>
      </c>
      <c r="B55" s="33">
        <v>42593</v>
      </c>
      <c r="C55" s="29" t="s">
        <v>2256</v>
      </c>
      <c r="D55" s="29" t="s">
        <v>1531</v>
      </c>
      <c r="E55" s="106">
        <f>IF(Tabla22910117[[#This Row],[TIPO INGRESO]]="","",VLOOKUP(Tabla22910117[[#This Row],[TIPO INGRESO]],Tablas!$M$3:$N$14,2,FALSE))</f>
        <v>704101</v>
      </c>
      <c r="F55" s="29" t="s">
        <v>1427</v>
      </c>
      <c r="G55" s="35">
        <v>58.5</v>
      </c>
      <c r="H55" s="35"/>
      <c r="I55" s="37">
        <f>IF(Tabla22910117[[#This Row],[MEDIO DE PAGO]]="EFECTIVO",I54+Tabla22910117[[#This Row],[ENTRADA]]-Tabla22910117[[#This Row],[SALIDA]],IF(Tabla22910117[[#This Row],[MEDIO DE PAGO]]="","¿Medio de pago?",I54))</f>
        <v>327.10000000000002</v>
      </c>
    </row>
    <row r="56" spans="1:9" ht="15" customHeight="1" x14ac:dyDescent="0.25">
      <c r="A56" s="38" t="str">
        <f>TEXT(Tabla22910117[[#This Row],[FECHA]],"mm/aaaa")</f>
        <v>08/jueves</v>
      </c>
      <c r="B56" s="33">
        <v>42593</v>
      </c>
      <c r="C56" s="29" t="s">
        <v>1965</v>
      </c>
      <c r="D56" s="29" t="s">
        <v>1537</v>
      </c>
      <c r="E56" s="106">
        <f>IF(Tabla22910117[[#This Row],[TIPO INGRESO]]="","",VLOOKUP(Tabla22910117[[#This Row],[TIPO INGRESO]],Tablas!$M$3:$N$14,2,FALSE))</f>
        <v>704102</v>
      </c>
      <c r="F56" s="29" t="s">
        <v>1426</v>
      </c>
      <c r="G56" s="35"/>
      <c r="H56" s="35">
        <v>7</v>
      </c>
      <c r="I56" s="37">
        <f>IF(Tabla22910117[[#This Row],[MEDIO DE PAGO]]="EFECTIVO",I55+Tabla22910117[[#This Row],[ENTRADA]]-Tabla22910117[[#This Row],[SALIDA]],IF(Tabla22910117[[#This Row],[MEDIO DE PAGO]]="","¿Medio de pago?",I55))</f>
        <v>320.10000000000002</v>
      </c>
    </row>
    <row r="57" spans="1:9" ht="15" customHeight="1" x14ac:dyDescent="0.25">
      <c r="A57" s="38" t="str">
        <f>TEXT(Tabla22910117[[#This Row],[FECHA]],"mm/aaaa")</f>
        <v>08/jueves</v>
      </c>
      <c r="B57" s="33">
        <v>42593</v>
      </c>
      <c r="C57" s="29" t="s">
        <v>2288</v>
      </c>
      <c r="D57" s="29" t="s">
        <v>1541</v>
      </c>
      <c r="E57" s="106" t="str">
        <f>IF(Tabla22910117[[#This Row],[TIPO INGRESO]]="","",VLOOKUP(Tabla22910117[[#This Row],[TIPO INGRESO]],Tablas!$M$3:$N$14,2,FALSE))</f>
        <v>Clasificar</v>
      </c>
      <c r="F57" s="29" t="s">
        <v>1426</v>
      </c>
      <c r="G57" s="35"/>
      <c r="H57" s="35">
        <v>200</v>
      </c>
      <c r="I57" s="37">
        <f>IF(Tabla22910117[[#This Row],[MEDIO DE PAGO]]="EFECTIVO",I56+Tabla22910117[[#This Row],[ENTRADA]]-Tabla22910117[[#This Row],[SALIDA]],IF(Tabla22910117[[#This Row],[MEDIO DE PAGO]]="","¿Medio de pago?",I56))</f>
        <v>120.10000000000002</v>
      </c>
    </row>
    <row r="58" spans="1:9" ht="15" customHeight="1" x14ac:dyDescent="0.25">
      <c r="A58" s="38" t="str">
        <f>TEXT(Tabla22910117[[#This Row],[FECHA]],"mm/aaaa")</f>
        <v>08/viernes</v>
      </c>
      <c r="B58" s="33">
        <v>42594</v>
      </c>
      <c r="C58" s="29" t="s">
        <v>1971</v>
      </c>
      <c r="D58" s="29" t="s">
        <v>1537</v>
      </c>
      <c r="E58" s="106">
        <f>IF(Tabla22910117[[#This Row],[TIPO INGRESO]]="","",VLOOKUP(Tabla22910117[[#This Row],[TIPO INGRESO]],Tablas!$M$3:$N$14,2,FALSE))</f>
        <v>704102</v>
      </c>
      <c r="F58" s="29" t="s">
        <v>1426</v>
      </c>
      <c r="G58" s="35"/>
      <c r="H58" s="35">
        <v>3</v>
      </c>
      <c r="I58" s="37">
        <f>IF(Tabla22910117[[#This Row],[MEDIO DE PAGO]]="EFECTIVO",I57+Tabla22910117[[#This Row],[ENTRADA]]-Tabla22910117[[#This Row],[SALIDA]],IF(Tabla22910117[[#This Row],[MEDIO DE PAGO]]="","¿Medio de pago?",I57))</f>
        <v>117.10000000000002</v>
      </c>
    </row>
    <row r="59" spans="1:9" x14ac:dyDescent="0.25">
      <c r="A59" s="38" t="str">
        <f>TEXT(Tabla22910117[[#This Row],[FECHA]],"mm/aaaa")</f>
        <v>08/viernes</v>
      </c>
      <c r="B59" s="33">
        <v>42594</v>
      </c>
      <c r="C59" s="29" t="s">
        <v>2273</v>
      </c>
      <c r="D59" s="29" t="s">
        <v>1535</v>
      </c>
      <c r="E59" s="106">
        <f>IF(Tabla22910117[[#This Row],[TIPO INGRESO]]="","",VLOOKUP(Tabla22910117[[#This Row],[TIPO INGRESO]],Tablas!$M$3:$N$14,2,FALSE))</f>
        <v>701102</v>
      </c>
      <c r="F59" s="29" t="s">
        <v>1426</v>
      </c>
      <c r="G59" s="35">
        <v>4.5</v>
      </c>
      <c r="H59" s="35"/>
      <c r="I59" s="37">
        <f>IF(Tabla22910117[[#This Row],[MEDIO DE PAGO]]="EFECTIVO",I58+Tabla22910117[[#This Row],[ENTRADA]]-Tabla22910117[[#This Row],[SALIDA]],IF(Tabla22910117[[#This Row],[MEDIO DE PAGO]]="","¿Medio de pago?",I58))</f>
        <v>121.60000000000002</v>
      </c>
    </row>
    <row r="60" spans="1:9" x14ac:dyDescent="0.25">
      <c r="A60" s="38" t="str">
        <f>TEXT(Tabla22910117[[#This Row],[FECHA]],"mm/aaaa")</f>
        <v>08/viernes</v>
      </c>
      <c r="B60" s="33">
        <v>42594</v>
      </c>
      <c r="C60" s="29" t="s">
        <v>2276</v>
      </c>
      <c r="D60" s="29" t="s">
        <v>1531</v>
      </c>
      <c r="E60" s="106">
        <f>IF(Tabla22910117[[#This Row],[TIPO INGRESO]]="","",VLOOKUP(Tabla22910117[[#This Row],[TIPO INGRESO]],Tablas!$M$3:$N$14,2,FALSE))</f>
        <v>704101</v>
      </c>
      <c r="F60" s="29" t="s">
        <v>1426</v>
      </c>
      <c r="G60" s="35">
        <v>150</v>
      </c>
      <c r="H60" s="35"/>
      <c r="I60" s="37">
        <f>IF(Tabla22910117[[#This Row],[MEDIO DE PAGO]]="EFECTIVO",I59+Tabla22910117[[#This Row],[ENTRADA]]-Tabla22910117[[#This Row],[SALIDA]],IF(Tabla22910117[[#This Row],[MEDIO DE PAGO]]="","¿Medio de pago?",I59))</f>
        <v>271.60000000000002</v>
      </c>
    </row>
    <row r="61" spans="1:9" ht="15" customHeight="1" x14ac:dyDescent="0.25">
      <c r="A61" s="38" t="str">
        <f>TEXT(Tabla22910117[[#This Row],[FECHA]],"mm/aaaa")</f>
        <v>08/viernes</v>
      </c>
      <c r="B61" s="33">
        <v>42594</v>
      </c>
      <c r="C61" s="29" t="s">
        <v>1965</v>
      </c>
      <c r="D61" s="29" t="s">
        <v>1537</v>
      </c>
      <c r="E61" s="106">
        <f>IF(Tabla22910117[[#This Row],[TIPO INGRESO]]="","",VLOOKUP(Tabla22910117[[#This Row],[TIPO INGRESO]],Tablas!$M$3:$N$14,2,FALSE))</f>
        <v>704102</v>
      </c>
      <c r="F61" s="29" t="s">
        <v>1426</v>
      </c>
      <c r="G61" s="35"/>
      <c r="H61" s="35">
        <v>7</v>
      </c>
      <c r="I61" s="37">
        <f>IF(Tabla22910117[[#This Row],[MEDIO DE PAGO]]="EFECTIVO",I60+Tabla22910117[[#This Row],[ENTRADA]]-Tabla22910117[[#This Row],[SALIDA]],IF(Tabla22910117[[#This Row],[MEDIO DE PAGO]]="","¿Medio de pago?",I60))</f>
        <v>264.60000000000002</v>
      </c>
    </row>
    <row r="62" spans="1:9" ht="15" customHeight="1" x14ac:dyDescent="0.25">
      <c r="A62" s="38" t="str">
        <f>TEXT(Tabla22910117[[#This Row],[FECHA]],"mm/aaaa")</f>
        <v>08/sábado</v>
      </c>
      <c r="B62" s="33">
        <v>42595</v>
      </c>
      <c r="C62" s="29" t="s">
        <v>1987</v>
      </c>
      <c r="D62" s="29" t="s">
        <v>1537</v>
      </c>
      <c r="E62" s="106">
        <f>IF(Tabla22910117[[#This Row],[TIPO INGRESO]]="","",VLOOKUP(Tabla22910117[[#This Row],[TIPO INGRESO]],Tablas!$M$3:$N$14,2,FALSE))</f>
        <v>704102</v>
      </c>
      <c r="F62" s="29" t="s">
        <v>1426</v>
      </c>
      <c r="G62" s="35"/>
      <c r="H62" s="35">
        <v>1</v>
      </c>
      <c r="I62" s="37">
        <f>IF(Tabla22910117[[#This Row],[MEDIO DE PAGO]]="EFECTIVO",I61+Tabla22910117[[#This Row],[ENTRADA]]-Tabla22910117[[#This Row],[SALIDA]],IF(Tabla22910117[[#This Row],[MEDIO DE PAGO]]="","¿Medio de pago?",I61))</f>
        <v>263.60000000000002</v>
      </c>
    </row>
    <row r="63" spans="1:9" ht="15" customHeight="1" x14ac:dyDescent="0.25">
      <c r="A63" s="38" t="str">
        <f>TEXT(Tabla22910117[[#This Row],[FECHA]],"mm/aaaa")</f>
        <v>08/sábado</v>
      </c>
      <c r="B63" s="33">
        <v>42595</v>
      </c>
      <c r="C63" s="29" t="s">
        <v>1965</v>
      </c>
      <c r="D63" s="29" t="s">
        <v>1537</v>
      </c>
      <c r="E63" s="106">
        <f>IF(Tabla22910117[[#This Row],[TIPO INGRESO]]="","",VLOOKUP(Tabla22910117[[#This Row],[TIPO INGRESO]],Tablas!$M$3:$N$14,2,FALSE))</f>
        <v>704102</v>
      </c>
      <c r="F63" s="29" t="s">
        <v>1426</v>
      </c>
      <c r="G63" s="35"/>
      <c r="H63" s="35">
        <v>7</v>
      </c>
      <c r="I63" s="37">
        <f>IF(Tabla22910117[[#This Row],[MEDIO DE PAGO]]="EFECTIVO",I62+Tabla22910117[[#This Row],[ENTRADA]]-Tabla22910117[[#This Row],[SALIDA]],IF(Tabla22910117[[#This Row],[MEDIO DE PAGO]]="","¿Medio de pago?",I62))</f>
        <v>256.60000000000002</v>
      </c>
    </row>
    <row r="64" spans="1:9" ht="15" customHeight="1" x14ac:dyDescent="0.25">
      <c r="A64" s="38" t="str">
        <f>TEXT(Tabla22910117[[#This Row],[FECHA]],"mm/aaaa")</f>
        <v>08/domingo</v>
      </c>
      <c r="B64" s="33">
        <v>42596</v>
      </c>
      <c r="C64" s="29" t="s">
        <v>1987</v>
      </c>
      <c r="D64" s="29" t="s">
        <v>1537</v>
      </c>
      <c r="E64" s="106">
        <f>IF(Tabla22910117[[#This Row],[TIPO INGRESO]]="","",VLOOKUP(Tabla22910117[[#This Row],[TIPO INGRESO]],Tablas!$M$3:$N$14,2,FALSE))</f>
        <v>704102</v>
      </c>
      <c r="F64" s="29" t="s">
        <v>1426</v>
      </c>
      <c r="G64" s="35"/>
      <c r="H64" s="35">
        <v>3.5</v>
      </c>
      <c r="I64" s="37">
        <f>IF(Tabla22910117[[#This Row],[MEDIO DE PAGO]]="EFECTIVO",I63+Tabla22910117[[#This Row],[ENTRADA]]-Tabla22910117[[#This Row],[SALIDA]],IF(Tabla22910117[[#This Row],[MEDIO DE PAGO]]="","¿Medio de pago?",I63))</f>
        <v>253.10000000000002</v>
      </c>
    </row>
    <row r="65" spans="1:9" x14ac:dyDescent="0.25">
      <c r="A65" s="38" t="str">
        <f>TEXT(Tabla22910117[[#This Row],[FECHA]],"mm/aaaa")</f>
        <v>08/domingo</v>
      </c>
      <c r="B65" s="33">
        <v>42596</v>
      </c>
      <c r="C65" s="29" t="s">
        <v>2297</v>
      </c>
      <c r="D65" s="29" t="s">
        <v>1535</v>
      </c>
      <c r="E65" s="106">
        <f>IF(Tabla22910117[[#This Row],[TIPO INGRESO]]="","",VLOOKUP(Tabla22910117[[#This Row],[TIPO INGRESO]],Tablas!$M$3:$N$14,2,FALSE))</f>
        <v>701102</v>
      </c>
      <c r="F65" s="29" t="s">
        <v>1426</v>
      </c>
      <c r="G65" s="35">
        <v>3</v>
      </c>
      <c r="H65" s="35"/>
      <c r="I65" s="37">
        <f>IF(Tabla22910117[[#This Row],[MEDIO DE PAGO]]="EFECTIVO",I64+Tabla22910117[[#This Row],[ENTRADA]]-Tabla22910117[[#This Row],[SALIDA]],IF(Tabla22910117[[#This Row],[MEDIO DE PAGO]]="","¿Medio de pago?",I64))</f>
        <v>256.10000000000002</v>
      </c>
    </row>
    <row r="66" spans="1:9" ht="15" customHeight="1" x14ac:dyDescent="0.25">
      <c r="A66" s="38" t="str">
        <f>TEXT(Tabla22910117[[#This Row],[FECHA]],"mm/aaaa")</f>
        <v>08/domingo</v>
      </c>
      <c r="B66" s="33">
        <v>42596</v>
      </c>
      <c r="C66" s="29" t="s">
        <v>2298</v>
      </c>
      <c r="D66" s="29" t="s">
        <v>1541</v>
      </c>
      <c r="E66" s="106" t="str">
        <f>IF(Tabla22910117[[#This Row],[TIPO INGRESO]]="","",VLOOKUP(Tabla22910117[[#This Row],[TIPO INGRESO]],Tablas!$M$3:$N$14,2,FALSE))</f>
        <v>Clasificar</v>
      </c>
      <c r="F66" s="29" t="s">
        <v>1426</v>
      </c>
      <c r="G66" s="35"/>
      <c r="H66" s="35">
        <v>5</v>
      </c>
      <c r="I66" s="37">
        <f>IF(Tabla22910117[[#This Row],[MEDIO DE PAGO]]="EFECTIVO",I65+Tabla22910117[[#This Row],[ENTRADA]]-Tabla22910117[[#This Row],[SALIDA]],IF(Tabla22910117[[#This Row],[MEDIO DE PAGO]]="","¿Medio de pago?",I65))</f>
        <v>251.10000000000002</v>
      </c>
    </row>
    <row r="67" spans="1:9" x14ac:dyDescent="0.25">
      <c r="A67" s="38" t="str">
        <f>TEXT(Tabla22910117[[#This Row],[FECHA]],"mm/aaaa")</f>
        <v>08/domingo</v>
      </c>
      <c r="B67" s="33">
        <v>42596</v>
      </c>
      <c r="C67" s="29" t="s">
        <v>2000</v>
      </c>
      <c r="D67" s="29" t="s">
        <v>1531</v>
      </c>
      <c r="E67" s="106">
        <f>IF(Tabla22910117[[#This Row],[TIPO INGRESO]]="","",VLOOKUP(Tabla22910117[[#This Row],[TIPO INGRESO]],Tablas!$M$3:$N$14,2,FALSE))</f>
        <v>704101</v>
      </c>
      <c r="F67" s="29" t="s">
        <v>1431</v>
      </c>
      <c r="G67" s="35">
        <v>65</v>
      </c>
      <c r="H67" s="35"/>
      <c r="I67" s="37">
        <f>IF(Tabla22910117[[#This Row],[MEDIO DE PAGO]]="EFECTIVO",I66+Tabla22910117[[#This Row],[ENTRADA]]-Tabla22910117[[#This Row],[SALIDA]],IF(Tabla22910117[[#This Row],[MEDIO DE PAGO]]="","¿Medio de pago?",I66))</f>
        <v>251.10000000000002</v>
      </c>
    </row>
    <row r="68" spans="1:9" ht="15" customHeight="1" x14ac:dyDescent="0.25">
      <c r="A68" s="38" t="str">
        <f>TEXT(Tabla22910117[[#This Row],[FECHA]],"mm/aaaa")</f>
        <v>08/domingo</v>
      </c>
      <c r="B68" s="33">
        <v>42596</v>
      </c>
      <c r="C68" s="29" t="s">
        <v>1965</v>
      </c>
      <c r="D68" s="29" t="s">
        <v>1537</v>
      </c>
      <c r="E68" s="106">
        <f>IF(Tabla22910117[[#This Row],[TIPO INGRESO]]="","",VLOOKUP(Tabla22910117[[#This Row],[TIPO INGRESO]],Tablas!$M$3:$N$14,2,FALSE))</f>
        <v>704102</v>
      </c>
      <c r="F68" s="29" t="s">
        <v>1426</v>
      </c>
      <c r="G68" s="35"/>
      <c r="H68" s="35">
        <v>7</v>
      </c>
      <c r="I68" s="37">
        <f>IF(Tabla22910117[[#This Row],[MEDIO DE PAGO]]="EFECTIVO",I67+Tabla22910117[[#This Row],[ENTRADA]]-Tabla22910117[[#This Row],[SALIDA]],IF(Tabla22910117[[#This Row],[MEDIO DE PAGO]]="","¿Medio de pago?",I67))</f>
        <v>244.10000000000002</v>
      </c>
    </row>
    <row r="69" spans="1:9" x14ac:dyDescent="0.25">
      <c r="A69" s="38" t="str">
        <f>TEXT(Tabla22910117[[#This Row],[FECHA]],"mm/aaaa")</f>
        <v>08/lunes</v>
      </c>
      <c r="B69" s="33">
        <v>42597</v>
      </c>
      <c r="C69" s="29" t="s">
        <v>2299</v>
      </c>
      <c r="D69" s="29" t="s">
        <v>1536</v>
      </c>
      <c r="E69" s="106">
        <f>IF(Tabla22910117[[#This Row],[TIPO INGRESO]]="","",VLOOKUP(Tabla22910117[[#This Row],[TIPO INGRESO]],Tablas!$M$3:$N$14,2,FALSE))</f>
        <v>701104</v>
      </c>
      <c r="F69" s="29" t="s">
        <v>1426</v>
      </c>
      <c r="G69" s="35">
        <v>2.5</v>
      </c>
      <c r="H69" s="35"/>
      <c r="I69" s="37">
        <f>IF(Tabla22910117[[#This Row],[MEDIO DE PAGO]]="EFECTIVO",I68+Tabla22910117[[#This Row],[ENTRADA]]-Tabla22910117[[#This Row],[SALIDA]],IF(Tabla22910117[[#This Row],[MEDIO DE PAGO]]="","¿Medio de pago?",I68))</f>
        <v>246.60000000000002</v>
      </c>
    </row>
    <row r="70" spans="1:9" ht="15" customHeight="1" x14ac:dyDescent="0.25">
      <c r="A70" s="38" t="str">
        <f>TEXT(Tabla22910117[[#This Row],[FECHA]],"mm/aaaa")</f>
        <v>08/lunes</v>
      </c>
      <c r="B70" s="33">
        <v>42597</v>
      </c>
      <c r="C70" s="29" t="s">
        <v>1987</v>
      </c>
      <c r="D70" s="29" t="s">
        <v>1537</v>
      </c>
      <c r="E70" s="106">
        <f>IF(Tabla22910117[[#This Row],[TIPO INGRESO]]="","",VLOOKUP(Tabla22910117[[#This Row],[TIPO INGRESO]],Tablas!$M$3:$N$14,2,FALSE))</f>
        <v>704102</v>
      </c>
      <c r="F70" s="29" t="s">
        <v>1426</v>
      </c>
      <c r="G70" s="35"/>
      <c r="H70" s="35">
        <v>1</v>
      </c>
      <c r="I70" s="37">
        <f>IF(Tabla22910117[[#This Row],[MEDIO DE PAGO]]="EFECTIVO",I69+Tabla22910117[[#This Row],[ENTRADA]]-Tabla22910117[[#This Row],[SALIDA]],IF(Tabla22910117[[#This Row],[MEDIO DE PAGO]]="","¿Medio de pago?",I69))</f>
        <v>245.60000000000002</v>
      </c>
    </row>
    <row r="71" spans="1:9" ht="15" customHeight="1" x14ac:dyDescent="0.25">
      <c r="A71" s="38" t="str">
        <f>TEXT(Tabla22910117[[#This Row],[FECHA]],"mm/aaaa")</f>
        <v>08/lunes</v>
      </c>
      <c r="B71" s="33">
        <v>42597</v>
      </c>
      <c r="C71" s="29" t="s">
        <v>1965</v>
      </c>
      <c r="D71" s="29" t="s">
        <v>1537</v>
      </c>
      <c r="E71" s="106">
        <f>IF(Tabla22910117[[#This Row],[TIPO INGRESO]]="","",VLOOKUP(Tabla22910117[[#This Row],[TIPO INGRESO]],Tablas!$M$3:$N$14,2,FALSE))</f>
        <v>704102</v>
      </c>
      <c r="F71" s="29" t="s">
        <v>1426</v>
      </c>
      <c r="G71" s="35"/>
      <c r="H71" s="35">
        <v>7</v>
      </c>
      <c r="I71" s="37">
        <f>IF(Tabla22910117[[#This Row],[MEDIO DE PAGO]]="EFECTIVO",I70+Tabla22910117[[#This Row],[ENTRADA]]-Tabla22910117[[#This Row],[SALIDA]],IF(Tabla22910117[[#This Row],[MEDIO DE PAGO]]="","¿Medio de pago?",I70))</f>
        <v>238.60000000000002</v>
      </c>
    </row>
    <row r="72" spans="1:9" x14ac:dyDescent="0.25">
      <c r="A72" s="38" t="str">
        <f>TEXT(Tabla22910117[[#This Row],[FECHA]],"mm/aaaa")</f>
        <v>08/lunes</v>
      </c>
      <c r="B72" s="33">
        <v>42597</v>
      </c>
      <c r="C72" s="29" t="s">
        <v>2216</v>
      </c>
      <c r="D72" s="29" t="s">
        <v>1536</v>
      </c>
      <c r="E72" s="106">
        <f>IF(Tabla22910117[[#This Row],[TIPO INGRESO]]="","",VLOOKUP(Tabla22910117[[#This Row],[TIPO INGRESO]],Tablas!$M$3:$N$14,2,FALSE))</f>
        <v>701104</v>
      </c>
      <c r="F72" s="29" t="s">
        <v>1426</v>
      </c>
      <c r="G72" s="35">
        <v>1</v>
      </c>
      <c r="H72" s="35"/>
      <c r="I72" s="37">
        <f>IF(Tabla22910117[[#This Row],[MEDIO DE PAGO]]="EFECTIVO",I71+Tabla22910117[[#This Row],[ENTRADA]]-Tabla22910117[[#This Row],[SALIDA]],IF(Tabla22910117[[#This Row],[MEDIO DE PAGO]]="","¿Medio de pago?",I71))</f>
        <v>239.60000000000002</v>
      </c>
    </row>
    <row r="73" spans="1:9" x14ac:dyDescent="0.25">
      <c r="A73" s="38" t="str">
        <f>TEXT(Tabla22910117[[#This Row],[FECHA]],"mm/aaaa")</f>
        <v>08/martes</v>
      </c>
      <c r="B73" s="33">
        <v>42598</v>
      </c>
      <c r="C73" s="29" t="s">
        <v>2302</v>
      </c>
      <c r="D73" s="29" t="s">
        <v>1535</v>
      </c>
      <c r="E73" s="106">
        <f>IF(Tabla22910117[[#This Row],[TIPO INGRESO]]="","",VLOOKUP(Tabla22910117[[#This Row],[TIPO INGRESO]],Tablas!$M$3:$N$14,2,FALSE))</f>
        <v>701102</v>
      </c>
      <c r="F73" s="29" t="s">
        <v>1426</v>
      </c>
      <c r="G73" s="35">
        <v>2.5</v>
      </c>
      <c r="H73" s="35"/>
      <c r="I73" s="37">
        <f>IF(Tabla22910117[[#This Row],[MEDIO DE PAGO]]="EFECTIVO",I72+Tabla22910117[[#This Row],[ENTRADA]]-Tabla22910117[[#This Row],[SALIDA]],IF(Tabla22910117[[#This Row],[MEDIO DE PAGO]]="","¿Medio de pago?",I72))</f>
        <v>242.10000000000002</v>
      </c>
    </row>
    <row r="74" spans="1:9" ht="15" customHeight="1" x14ac:dyDescent="0.25">
      <c r="A74" s="38" t="str">
        <f>TEXT(Tabla22910117[[#This Row],[FECHA]],"mm/aaaa")</f>
        <v>08/martes</v>
      </c>
      <c r="B74" s="33">
        <v>42598</v>
      </c>
      <c r="C74" s="29" t="s">
        <v>1987</v>
      </c>
      <c r="D74" s="29" t="s">
        <v>1537</v>
      </c>
      <c r="E74" s="106">
        <f>IF(Tabla22910117[[#This Row],[TIPO INGRESO]]="","",VLOOKUP(Tabla22910117[[#This Row],[TIPO INGRESO]],Tablas!$M$3:$N$14,2,FALSE))</f>
        <v>704102</v>
      </c>
      <c r="F74" s="29" t="s">
        <v>1426</v>
      </c>
      <c r="G74" s="35"/>
      <c r="H74" s="35">
        <v>2</v>
      </c>
      <c r="I74" s="37">
        <f>IF(Tabla22910117[[#This Row],[MEDIO DE PAGO]]="EFECTIVO",I73+Tabla22910117[[#This Row],[ENTRADA]]-Tabla22910117[[#This Row],[SALIDA]],IF(Tabla22910117[[#This Row],[MEDIO DE PAGO]]="","¿Medio de pago?",I73))</f>
        <v>240.10000000000002</v>
      </c>
    </row>
    <row r="75" spans="1:9" ht="15" customHeight="1" x14ac:dyDescent="0.25">
      <c r="A75" s="38" t="str">
        <f>TEXT(Tabla22910117[[#This Row],[FECHA]],"mm/aaaa")</f>
        <v>08/martes</v>
      </c>
      <c r="B75" s="33">
        <v>42598</v>
      </c>
      <c r="C75" s="29" t="s">
        <v>2303</v>
      </c>
      <c r="D75" s="29" t="s">
        <v>1541</v>
      </c>
      <c r="E75" s="106" t="str">
        <f>IF(Tabla22910117[[#This Row],[TIPO INGRESO]]="","",VLOOKUP(Tabla22910117[[#This Row],[TIPO INGRESO]],Tablas!$M$3:$N$14,2,FALSE))</f>
        <v>Clasificar</v>
      </c>
      <c r="F75" s="29" t="s">
        <v>1426</v>
      </c>
      <c r="G75" s="35"/>
      <c r="H75" s="35">
        <v>26</v>
      </c>
      <c r="I75" s="37">
        <f>IF(Tabla22910117[[#This Row],[MEDIO DE PAGO]]="EFECTIVO",I74+Tabla22910117[[#This Row],[ENTRADA]]-Tabla22910117[[#This Row],[SALIDA]],IF(Tabla22910117[[#This Row],[MEDIO DE PAGO]]="","¿Medio de pago?",I74))</f>
        <v>214.10000000000002</v>
      </c>
    </row>
    <row r="76" spans="1:9" ht="15" customHeight="1" x14ac:dyDescent="0.25">
      <c r="A76" s="38" t="str">
        <f>TEXT(Tabla22910117[[#This Row],[FECHA]],"mm/aaaa")</f>
        <v>08/martes</v>
      </c>
      <c r="B76" s="33">
        <v>42598</v>
      </c>
      <c r="C76" s="29" t="s">
        <v>2305</v>
      </c>
      <c r="D76" s="29" t="s">
        <v>1537</v>
      </c>
      <c r="E76" s="106">
        <f>IF(Tabla22910117[[#This Row],[TIPO INGRESO]]="","",VLOOKUP(Tabla22910117[[#This Row],[TIPO INGRESO]],Tablas!$M$3:$N$14,2,FALSE))</f>
        <v>704102</v>
      </c>
      <c r="F76" s="29" t="s">
        <v>1426</v>
      </c>
      <c r="G76" s="35"/>
      <c r="H76" s="35">
        <v>7</v>
      </c>
      <c r="I76" s="37">
        <f>IF(Tabla22910117[[#This Row],[MEDIO DE PAGO]]="EFECTIVO",I75+Tabla22910117[[#This Row],[ENTRADA]]-Tabla22910117[[#This Row],[SALIDA]],IF(Tabla22910117[[#This Row],[MEDIO DE PAGO]]="","¿Medio de pago?",I75))</f>
        <v>207.10000000000002</v>
      </c>
    </row>
    <row r="77" spans="1:9" ht="15" customHeight="1" x14ac:dyDescent="0.25">
      <c r="A77" s="38" t="str">
        <f>TEXT(Tabla22910117[[#This Row],[FECHA]],"mm/aaaa")</f>
        <v>08/miércoles</v>
      </c>
      <c r="B77" s="33">
        <v>42599</v>
      </c>
      <c r="C77" s="29" t="s">
        <v>1987</v>
      </c>
      <c r="D77" s="29" t="s">
        <v>1537</v>
      </c>
      <c r="E77" s="106">
        <f>IF(Tabla22910117[[#This Row],[TIPO INGRESO]]="","",VLOOKUP(Tabla22910117[[#This Row],[TIPO INGRESO]],Tablas!$M$3:$N$14,2,FALSE))</f>
        <v>704102</v>
      </c>
      <c r="F77" s="29" t="s">
        <v>1426</v>
      </c>
      <c r="G77" s="35"/>
      <c r="H77" s="35">
        <v>1.5</v>
      </c>
      <c r="I77" s="37">
        <f>IF(Tabla22910117[[#This Row],[MEDIO DE PAGO]]="EFECTIVO",I76+Tabla22910117[[#This Row],[ENTRADA]]-Tabla22910117[[#This Row],[SALIDA]],IF(Tabla22910117[[#This Row],[MEDIO DE PAGO]]="","¿Medio de pago?",I76))</f>
        <v>205.60000000000002</v>
      </c>
    </row>
    <row r="78" spans="1:9" ht="15" customHeight="1" x14ac:dyDescent="0.25">
      <c r="A78" s="38" t="str">
        <f>TEXT(Tabla22910117[[#This Row],[FECHA]],"mm/aaaa")</f>
        <v>08/miércoles</v>
      </c>
      <c r="B78" s="33">
        <v>42599</v>
      </c>
      <c r="C78" s="29" t="s">
        <v>1965</v>
      </c>
      <c r="D78" s="29" t="s">
        <v>1537</v>
      </c>
      <c r="E78" s="106">
        <f>IF(Tabla22910117[[#This Row],[TIPO INGRESO]]="","",VLOOKUP(Tabla22910117[[#This Row],[TIPO INGRESO]],Tablas!$M$3:$N$14,2,FALSE))</f>
        <v>704102</v>
      </c>
      <c r="F78" s="29" t="s">
        <v>1426</v>
      </c>
      <c r="G78" s="35"/>
      <c r="H78" s="35">
        <v>7</v>
      </c>
      <c r="I78" s="37">
        <f>IF(Tabla22910117[[#This Row],[MEDIO DE PAGO]]="EFECTIVO",I77+Tabla22910117[[#This Row],[ENTRADA]]-Tabla22910117[[#This Row],[SALIDA]],IF(Tabla22910117[[#This Row],[MEDIO DE PAGO]]="","¿Medio de pago?",I77))</f>
        <v>198.60000000000002</v>
      </c>
    </row>
    <row r="79" spans="1:9" x14ac:dyDescent="0.25">
      <c r="A79" s="38" t="str">
        <f>TEXT(Tabla22910117[[#This Row],[FECHA]],"mm/aaaa")</f>
        <v>08/miércoles</v>
      </c>
      <c r="B79" s="33">
        <v>42599</v>
      </c>
      <c r="C79" s="29" t="s">
        <v>2318</v>
      </c>
      <c r="D79" s="29" t="s">
        <v>1535</v>
      </c>
      <c r="E79" s="106">
        <f>IF(Tabla22910117[[#This Row],[TIPO INGRESO]]="","",VLOOKUP(Tabla22910117[[#This Row],[TIPO INGRESO]],Tablas!$M$3:$N$14,2,FALSE))</f>
        <v>701102</v>
      </c>
      <c r="F79" s="29" t="s">
        <v>1426</v>
      </c>
      <c r="G79" s="35">
        <v>7.5</v>
      </c>
      <c r="H79" s="35"/>
      <c r="I79" s="37">
        <f>IF(Tabla22910117[[#This Row],[MEDIO DE PAGO]]="EFECTIVO",I78+Tabla22910117[[#This Row],[ENTRADA]]-Tabla22910117[[#This Row],[SALIDA]],IF(Tabla22910117[[#This Row],[MEDIO DE PAGO]]="","¿Medio de pago?",I78))</f>
        <v>206.10000000000002</v>
      </c>
    </row>
    <row r="80" spans="1:9" x14ac:dyDescent="0.25">
      <c r="A80" s="38" t="str">
        <f>TEXT(Tabla22910117[[#This Row],[FECHA]],"mm/aaaa")</f>
        <v>08/miércoles</v>
      </c>
      <c r="B80" s="33">
        <v>42599</v>
      </c>
      <c r="C80" s="29" t="s">
        <v>2322</v>
      </c>
      <c r="D80" s="29" t="s">
        <v>1535</v>
      </c>
      <c r="E80" s="106">
        <f>IF(Tabla22910117[[#This Row],[TIPO INGRESO]]="","",VLOOKUP(Tabla22910117[[#This Row],[TIPO INGRESO]],Tablas!$M$3:$N$14,2,FALSE))</f>
        <v>701102</v>
      </c>
      <c r="F80" s="29" t="s">
        <v>1426</v>
      </c>
      <c r="G80" s="35">
        <v>6</v>
      </c>
      <c r="H80" s="35"/>
      <c r="I80" s="37">
        <f>IF(Tabla22910117[[#This Row],[MEDIO DE PAGO]]="EFECTIVO",I79+Tabla22910117[[#This Row],[ENTRADA]]-Tabla22910117[[#This Row],[SALIDA]],IF(Tabla22910117[[#This Row],[MEDIO DE PAGO]]="","¿Medio de pago?",I79))</f>
        <v>212.10000000000002</v>
      </c>
    </row>
    <row r="81" spans="1:9" x14ac:dyDescent="0.25">
      <c r="A81" s="38" t="str">
        <f>TEXT(Tabla22910117[[#This Row],[FECHA]],"mm/aaaa")</f>
        <v>08/miércoles</v>
      </c>
      <c r="B81" s="33">
        <v>42599</v>
      </c>
      <c r="C81" s="29" t="s">
        <v>2323</v>
      </c>
      <c r="D81" s="29" t="s">
        <v>1534</v>
      </c>
      <c r="E81" s="106">
        <f>IF(Tabla22910117[[#This Row],[TIPO INGRESO]]="","",VLOOKUP(Tabla22910117[[#This Row],[TIPO INGRESO]],Tablas!$M$3:$N$14,2,FALSE))</f>
        <v>701101</v>
      </c>
      <c r="F81" s="29" t="s">
        <v>1426</v>
      </c>
      <c r="G81" s="35">
        <v>1</v>
      </c>
      <c r="H81" s="35"/>
      <c r="I81" s="37">
        <f>IF(Tabla22910117[[#This Row],[MEDIO DE PAGO]]="EFECTIVO",I80+Tabla22910117[[#This Row],[ENTRADA]]-Tabla22910117[[#This Row],[SALIDA]],IF(Tabla22910117[[#This Row],[MEDIO DE PAGO]]="","¿Medio de pago?",I80))</f>
        <v>213.10000000000002</v>
      </c>
    </row>
    <row r="82" spans="1:9" x14ac:dyDescent="0.25">
      <c r="A82" s="38" t="str">
        <f>TEXT(Tabla22910117[[#This Row],[FECHA]],"mm/aaaa")</f>
        <v>08/miércoles</v>
      </c>
      <c r="B82" s="33">
        <v>42599</v>
      </c>
      <c r="C82" s="29" t="s">
        <v>2324</v>
      </c>
      <c r="D82" s="29" t="s">
        <v>1541</v>
      </c>
      <c r="E82" s="106" t="str">
        <f>IF(Tabla22910117[[#This Row],[TIPO INGRESO]]="","",VLOOKUP(Tabla22910117[[#This Row],[TIPO INGRESO]],Tablas!$M$3:$N$14,2,FALSE))</f>
        <v>Clasificar</v>
      </c>
      <c r="F82" s="29" t="s">
        <v>1426</v>
      </c>
      <c r="G82" s="35">
        <v>3</v>
      </c>
      <c r="H82" s="35"/>
      <c r="I82" s="37">
        <f>IF(Tabla22910117[[#This Row],[MEDIO DE PAGO]]="EFECTIVO",I81+Tabla22910117[[#This Row],[ENTRADA]]-Tabla22910117[[#This Row],[SALIDA]],IF(Tabla22910117[[#This Row],[MEDIO DE PAGO]]="","¿Medio de pago?",I81))</f>
        <v>216.10000000000002</v>
      </c>
    </row>
    <row r="83" spans="1:9" ht="15" customHeight="1" x14ac:dyDescent="0.25">
      <c r="A83" s="38" t="str">
        <f>TEXT(Tabla22910117[[#This Row],[FECHA]],"mm/aaaa")</f>
        <v>08/jueves</v>
      </c>
      <c r="B83" s="33">
        <v>42600</v>
      </c>
      <c r="C83" s="29" t="s">
        <v>1987</v>
      </c>
      <c r="D83" s="29" t="s">
        <v>1537</v>
      </c>
      <c r="E83" s="106">
        <f>IF(Tabla22910117[[#This Row],[TIPO INGRESO]]="","",VLOOKUP(Tabla22910117[[#This Row],[TIPO INGRESO]],Tablas!$M$3:$N$14,2,FALSE))</f>
        <v>704102</v>
      </c>
      <c r="F83" s="29" t="s">
        <v>1426</v>
      </c>
      <c r="G83" s="35"/>
      <c r="H83" s="35">
        <v>2</v>
      </c>
      <c r="I83" s="37">
        <f>IF(Tabla22910117[[#This Row],[MEDIO DE PAGO]]="EFECTIVO",I82+Tabla22910117[[#This Row],[ENTRADA]]-Tabla22910117[[#This Row],[SALIDA]],IF(Tabla22910117[[#This Row],[MEDIO DE PAGO]]="","¿Medio de pago?",I82))</f>
        <v>214.10000000000002</v>
      </c>
    </row>
    <row r="84" spans="1:9" ht="15" customHeight="1" x14ac:dyDescent="0.25">
      <c r="A84" s="38" t="str">
        <f>TEXT(Tabla22910117[[#This Row],[FECHA]],"mm/aaaa")</f>
        <v>08/jueves</v>
      </c>
      <c r="B84" s="33">
        <v>42600</v>
      </c>
      <c r="C84" s="29" t="s">
        <v>1965</v>
      </c>
      <c r="D84" s="29" t="s">
        <v>1537</v>
      </c>
      <c r="E84" s="106">
        <f>IF(Tabla22910117[[#This Row],[TIPO INGRESO]]="","",VLOOKUP(Tabla22910117[[#This Row],[TIPO INGRESO]],Tablas!$M$3:$N$14,2,FALSE))</f>
        <v>704102</v>
      </c>
      <c r="F84" s="29" t="s">
        <v>1426</v>
      </c>
      <c r="G84" s="35"/>
      <c r="H84" s="35">
        <v>7</v>
      </c>
      <c r="I84" s="37">
        <f>IF(Tabla22910117[[#This Row],[MEDIO DE PAGO]]="EFECTIVO",I83+Tabla22910117[[#This Row],[ENTRADA]]-Tabla22910117[[#This Row],[SALIDA]],IF(Tabla22910117[[#This Row],[MEDIO DE PAGO]]="","¿Medio de pago?",I83))</f>
        <v>207.10000000000002</v>
      </c>
    </row>
    <row r="85" spans="1:9" ht="15" customHeight="1" x14ac:dyDescent="0.25">
      <c r="A85" s="38" t="str">
        <f>TEXT(Tabla22910117[[#This Row],[FECHA]],"mm/aaaa")</f>
        <v>08/jueves</v>
      </c>
      <c r="B85" s="33">
        <v>42600</v>
      </c>
      <c r="C85" s="29" t="s">
        <v>2328</v>
      </c>
      <c r="D85" s="29" t="s">
        <v>1541</v>
      </c>
      <c r="E85" s="106" t="str">
        <f>IF(Tabla22910117[[#This Row],[TIPO INGRESO]]="","",VLOOKUP(Tabla22910117[[#This Row],[TIPO INGRESO]],Tablas!$M$3:$N$14,2,FALSE))</f>
        <v>Clasificar</v>
      </c>
      <c r="F85" s="29" t="s">
        <v>1426</v>
      </c>
      <c r="G85" s="35"/>
      <c r="H85" s="35">
        <v>2</v>
      </c>
      <c r="I85" s="37">
        <f>IF(Tabla22910117[[#This Row],[MEDIO DE PAGO]]="EFECTIVO",I84+Tabla22910117[[#This Row],[ENTRADA]]-Tabla22910117[[#This Row],[SALIDA]],IF(Tabla22910117[[#This Row],[MEDIO DE PAGO]]="","¿Medio de pago?",I84))</f>
        <v>205.10000000000002</v>
      </c>
    </row>
    <row r="86" spans="1:9" ht="15" customHeight="1" x14ac:dyDescent="0.25">
      <c r="A86" s="38" t="str">
        <f>TEXT(Tabla22910117[[#This Row],[FECHA]],"mm/aaaa")</f>
        <v>08/jueves</v>
      </c>
      <c r="B86" s="33">
        <v>42600</v>
      </c>
      <c r="C86" s="29" t="s">
        <v>2329</v>
      </c>
      <c r="D86" s="29" t="s">
        <v>1541</v>
      </c>
      <c r="E86" s="106" t="str">
        <f>IF(Tabla22910117[[#This Row],[TIPO INGRESO]]="","",VLOOKUP(Tabla22910117[[#This Row],[TIPO INGRESO]],Tablas!$M$3:$N$14,2,FALSE))</f>
        <v>Clasificar</v>
      </c>
      <c r="F86" s="29" t="s">
        <v>1426</v>
      </c>
      <c r="G86" s="35"/>
      <c r="H86" s="35">
        <v>30</v>
      </c>
      <c r="I86" s="37">
        <f>IF(Tabla22910117[[#This Row],[MEDIO DE PAGO]]="EFECTIVO",I85+Tabla22910117[[#This Row],[ENTRADA]]-Tabla22910117[[#This Row],[SALIDA]],IF(Tabla22910117[[#This Row],[MEDIO DE PAGO]]="","¿Medio de pago?",I85))</f>
        <v>175.10000000000002</v>
      </c>
    </row>
    <row r="87" spans="1:9" ht="15" customHeight="1" x14ac:dyDescent="0.25">
      <c r="A87" s="38" t="str">
        <f>TEXT(Tabla22910117[[#This Row],[FECHA]],"mm/aaaa")</f>
        <v>08/viernes</v>
      </c>
      <c r="B87" s="33">
        <v>42601</v>
      </c>
      <c r="C87" s="29" t="s">
        <v>1987</v>
      </c>
      <c r="D87" s="29" t="s">
        <v>1537</v>
      </c>
      <c r="E87" s="106">
        <f>IF(Tabla22910117[[#This Row],[TIPO INGRESO]]="","",VLOOKUP(Tabla22910117[[#This Row],[TIPO INGRESO]],Tablas!$M$3:$N$14,2,FALSE))</f>
        <v>704102</v>
      </c>
      <c r="F87" s="29" t="s">
        <v>1426</v>
      </c>
      <c r="G87" s="35"/>
      <c r="H87" s="35">
        <v>3</v>
      </c>
      <c r="I87" s="37">
        <f>IF(Tabla22910117[[#This Row],[MEDIO DE PAGO]]="EFECTIVO",I86+Tabla22910117[[#This Row],[ENTRADA]]-Tabla22910117[[#This Row],[SALIDA]],IF(Tabla22910117[[#This Row],[MEDIO DE PAGO]]="","¿Medio de pago?",I86))</f>
        <v>172.10000000000002</v>
      </c>
    </row>
    <row r="88" spans="1:9" x14ac:dyDescent="0.25">
      <c r="A88" s="38" t="str">
        <f>TEXT(Tabla22910117[[#This Row],[FECHA]],"mm/aaaa")</f>
        <v>08/viernes</v>
      </c>
      <c r="B88" s="33">
        <v>42601</v>
      </c>
      <c r="C88" s="29" t="s">
        <v>2215</v>
      </c>
      <c r="D88" s="29" t="s">
        <v>1531</v>
      </c>
      <c r="E88" s="106">
        <f>IF(Tabla22910117[[#This Row],[TIPO INGRESO]]="","",VLOOKUP(Tabla22910117[[#This Row],[TIPO INGRESO]],Tablas!$M$3:$N$14,2,FALSE))</f>
        <v>704101</v>
      </c>
      <c r="F88" s="29" t="s">
        <v>1426</v>
      </c>
      <c r="G88" s="35">
        <v>150</v>
      </c>
      <c r="H88" s="35"/>
      <c r="I88" s="37">
        <f>IF(Tabla22910117[[#This Row],[MEDIO DE PAGO]]="EFECTIVO",I87+Tabla22910117[[#This Row],[ENTRADA]]-Tabla22910117[[#This Row],[SALIDA]],IF(Tabla22910117[[#This Row],[MEDIO DE PAGO]]="","¿Medio de pago?",I87))</f>
        <v>322.10000000000002</v>
      </c>
    </row>
    <row r="89" spans="1:9" x14ac:dyDescent="0.25">
      <c r="A89" s="38" t="str">
        <f>TEXT(Tabla22910117[[#This Row],[FECHA]],"mm/aaaa")</f>
        <v>08/viernes</v>
      </c>
      <c r="B89" s="33">
        <v>42601</v>
      </c>
      <c r="C89" s="29" t="s">
        <v>2340</v>
      </c>
      <c r="D89" s="29" t="s">
        <v>1537</v>
      </c>
      <c r="E89" s="106">
        <f>IF(Tabla22910117[[#This Row],[TIPO INGRESO]]="","",VLOOKUP(Tabla22910117[[#This Row],[TIPO INGRESO]],Tablas!$M$3:$N$14,2,FALSE))</f>
        <v>704102</v>
      </c>
      <c r="F89" s="29" t="s">
        <v>1426</v>
      </c>
      <c r="G89" s="35">
        <v>6</v>
      </c>
      <c r="H89" s="35"/>
      <c r="I89" s="37">
        <f>IF(Tabla22910117[[#This Row],[MEDIO DE PAGO]]="EFECTIVO",I88+Tabla22910117[[#This Row],[ENTRADA]]-Tabla22910117[[#This Row],[SALIDA]],IF(Tabla22910117[[#This Row],[MEDIO DE PAGO]]="","¿Medio de pago?",I88))</f>
        <v>328.1</v>
      </c>
    </row>
    <row r="90" spans="1:9" ht="15" customHeight="1" x14ac:dyDescent="0.25">
      <c r="A90" s="38" t="str">
        <f>TEXT(Tabla22910117[[#This Row],[FECHA]],"mm/aaaa")</f>
        <v>08/viernes</v>
      </c>
      <c r="B90" s="33">
        <v>42601</v>
      </c>
      <c r="C90" s="29" t="s">
        <v>1984</v>
      </c>
      <c r="D90" s="29" t="s">
        <v>1541</v>
      </c>
      <c r="E90" s="106" t="str">
        <f>IF(Tabla22910117[[#This Row],[TIPO INGRESO]]="","",VLOOKUP(Tabla22910117[[#This Row],[TIPO INGRESO]],Tablas!$M$3:$N$14,2,FALSE))</f>
        <v>Clasificar</v>
      </c>
      <c r="F90" s="29" t="s">
        <v>1426</v>
      </c>
      <c r="G90" s="35"/>
      <c r="H90" s="35">
        <v>150</v>
      </c>
      <c r="I90" s="37">
        <f>IF(Tabla22910117[[#This Row],[MEDIO DE PAGO]]="EFECTIVO",I89+Tabla22910117[[#This Row],[ENTRADA]]-Tabla22910117[[#This Row],[SALIDA]],IF(Tabla22910117[[#This Row],[MEDIO DE PAGO]]="","¿Medio de pago?",I89))</f>
        <v>178.10000000000002</v>
      </c>
    </row>
    <row r="91" spans="1:9" ht="15" customHeight="1" x14ac:dyDescent="0.25">
      <c r="A91" s="38" t="str">
        <f>TEXT(Tabla22910117[[#This Row],[FECHA]],"mm/aaaa")</f>
        <v>08/viernes</v>
      </c>
      <c r="B91" s="33">
        <v>42601</v>
      </c>
      <c r="C91" s="29" t="s">
        <v>2346</v>
      </c>
      <c r="D91" s="29" t="s">
        <v>1541</v>
      </c>
      <c r="E91" s="106" t="str">
        <f>IF(Tabla22910117[[#This Row],[TIPO INGRESO]]="","",VLOOKUP(Tabla22910117[[#This Row],[TIPO INGRESO]],Tablas!$M$3:$N$14,2,FALSE))</f>
        <v>Clasificar</v>
      </c>
      <c r="F91" s="29" t="s">
        <v>1426</v>
      </c>
      <c r="G91" s="35"/>
      <c r="H91" s="35">
        <v>13</v>
      </c>
      <c r="I91" s="37">
        <f>IF(Tabla22910117[[#This Row],[MEDIO DE PAGO]]="EFECTIVO",I90+Tabla22910117[[#This Row],[ENTRADA]]-Tabla22910117[[#This Row],[SALIDA]],IF(Tabla22910117[[#This Row],[MEDIO DE PAGO]]="","¿Medio de pago?",I90))</f>
        <v>165.10000000000002</v>
      </c>
    </row>
    <row r="92" spans="1:9" ht="15" customHeight="1" x14ac:dyDescent="0.25">
      <c r="A92" s="38" t="str">
        <f>TEXT(Tabla22910117[[#This Row],[FECHA]],"mm/aaaa")</f>
        <v>08/viernes</v>
      </c>
      <c r="B92" s="33">
        <v>42601</v>
      </c>
      <c r="C92" s="29" t="s">
        <v>1965</v>
      </c>
      <c r="D92" s="29" t="s">
        <v>1537</v>
      </c>
      <c r="E92" s="106">
        <f>IF(Tabla22910117[[#This Row],[TIPO INGRESO]]="","",VLOOKUP(Tabla22910117[[#This Row],[TIPO INGRESO]],Tablas!$M$3:$N$14,2,FALSE))</f>
        <v>704102</v>
      </c>
      <c r="F92" s="29" t="s">
        <v>1426</v>
      </c>
      <c r="G92" s="35"/>
      <c r="H92" s="35">
        <v>7</v>
      </c>
      <c r="I92" s="37">
        <f>IF(Tabla22910117[[#This Row],[MEDIO DE PAGO]]="EFECTIVO",I91+Tabla22910117[[#This Row],[ENTRADA]]-Tabla22910117[[#This Row],[SALIDA]],IF(Tabla22910117[[#This Row],[MEDIO DE PAGO]]="","¿Medio de pago?",I91))</f>
        <v>158.10000000000002</v>
      </c>
    </row>
    <row r="93" spans="1:9" ht="15" customHeight="1" x14ac:dyDescent="0.25">
      <c r="A93" s="38" t="str">
        <f>TEXT(Tabla22910117[[#This Row],[FECHA]],"mm/aaaa")</f>
        <v>08/sábado</v>
      </c>
      <c r="B93" s="33">
        <v>42602</v>
      </c>
      <c r="C93" s="29" t="s">
        <v>1987</v>
      </c>
      <c r="D93" s="29" t="s">
        <v>1537</v>
      </c>
      <c r="E93" s="106">
        <f>IF(Tabla22910117[[#This Row],[TIPO INGRESO]]="","",VLOOKUP(Tabla22910117[[#This Row],[TIPO INGRESO]],Tablas!$M$3:$N$14,2,FALSE))</f>
        <v>704102</v>
      </c>
      <c r="F93" s="29" t="s">
        <v>1426</v>
      </c>
      <c r="G93" s="35"/>
      <c r="H93" s="35">
        <v>3.5</v>
      </c>
      <c r="I93" s="37">
        <f>IF(Tabla22910117[[#This Row],[MEDIO DE PAGO]]="EFECTIVO",I92+Tabla22910117[[#This Row],[ENTRADA]]-Tabla22910117[[#This Row],[SALIDA]],IF(Tabla22910117[[#This Row],[MEDIO DE PAGO]]="","¿Medio de pago?",I92))</f>
        <v>154.60000000000002</v>
      </c>
    </row>
    <row r="94" spans="1:9" ht="15" customHeight="1" x14ac:dyDescent="0.25">
      <c r="A94" s="38" t="str">
        <f>TEXT(Tabla22910117[[#This Row],[FECHA]],"mm/aaaa")</f>
        <v>08/sábado</v>
      </c>
      <c r="B94" s="33">
        <v>42602</v>
      </c>
      <c r="C94" s="29" t="s">
        <v>1965</v>
      </c>
      <c r="D94" s="29" t="s">
        <v>1537</v>
      </c>
      <c r="E94" s="106">
        <f>IF(Tabla22910117[[#This Row],[TIPO INGRESO]]="","",VLOOKUP(Tabla22910117[[#This Row],[TIPO INGRESO]],Tablas!$M$3:$N$14,2,FALSE))</f>
        <v>704102</v>
      </c>
      <c r="F94" s="29" t="s">
        <v>1426</v>
      </c>
      <c r="G94" s="35"/>
      <c r="H94" s="35">
        <v>7</v>
      </c>
      <c r="I94" s="37">
        <f>IF(Tabla22910117[[#This Row],[MEDIO DE PAGO]]="EFECTIVO",I93+Tabla22910117[[#This Row],[ENTRADA]]-Tabla22910117[[#This Row],[SALIDA]],IF(Tabla22910117[[#This Row],[MEDIO DE PAGO]]="","¿Medio de pago?",I93))</f>
        <v>147.60000000000002</v>
      </c>
    </row>
    <row r="95" spans="1:9" ht="15" customHeight="1" x14ac:dyDescent="0.25">
      <c r="A95" s="38" t="str">
        <f>TEXT(Tabla22910117[[#This Row],[FECHA]],"mm/aaaa")</f>
        <v>08/sábado</v>
      </c>
      <c r="B95" s="33">
        <v>42602</v>
      </c>
      <c r="C95" s="29" t="s">
        <v>2346</v>
      </c>
      <c r="D95" s="29" t="s">
        <v>1541</v>
      </c>
      <c r="E95" s="106" t="str">
        <f>IF(Tabla22910117[[#This Row],[TIPO INGRESO]]="","",VLOOKUP(Tabla22910117[[#This Row],[TIPO INGRESO]],Tablas!$M$3:$N$14,2,FALSE))</f>
        <v>Clasificar</v>
      </c>
      <c r="F95" s="29" t="s">
        <v>1426</v>
      </c>
      <c r="G95" s="35"/>
      <c r="H95" s="35">
        <v>15</v>
      </c>
      <c r="I95" s="37">
        <f>IF(Tabla22910117[[#This Row],[MEDIO DE PAGO]]="EFECTIVO",I94+Tabla22910117[[#This Row],[ENTRADA]]-Tabla22910117[[#This Row],[SALIDA]],IF(Tabla22910117[[#This Row],[MEDIO DE PAGO]]="","¿Medio de pago?",I94))</f>
        <v>132.60000000000002</v>
      </c>
    </row>
    <row r="96" spans="1:9" x14ac:dyDescent="0.25">
      <c r="A96" s="38" t="str">
        <f>TEXT(Tabla22910117[[#This Row],[FECHA]],"mm/aaaa")</f>
        <v>08/sábado</v>
      </c>
      <c r="B96" s="33">
        <v>42602</v>
      </c>
      <c r="C96" s="29" t="s">
        <v>2301</v>
      </c>
      <c r="D96" s="29" t="s">
        <v>1531</v>
      </c>
      <c r="E96" s="106">
        <f>IF(Tabla22910117[[#This Row],[TIPO INGRESO]]="","",VLOOKUP(Tabla22910117[[#This Row],[TIPO INGRESO]],Tablas!$M$3:$N$14,2,FALSE))</f>
        <v>704101</v>
      </c>
      <c r="F96" s="29" t="s">
        <v>1426</v>
      </c>
      <c r="G96" s="35">
        <v>70</v>
      </c>
      <c r="H96" s="35"/>
      <c r="I96" s="37">
        <f>IF(Tabla22910117[[#This Row],[MEDIO DE PAGO]]="EFECTIVO",I95+Tabla22910117[[#This Row],[ENTRADA]]-Tabla22910117[[#This Row],[SALIDA]],IF(Tabla22910117[[#This Row],[MEDIO DE PAGO]]="","¿Medio de pago?",I95))</f>
        <v>202.60000000000002</v>
      </c>
    </row>
    <row r="97" spans="1:10" ht="15" customHeight="1" x14ac:dyDescent="0.25">
      <c r="A97" s="38" t="str">
        <f>TEXT(Tabla22910117[[#This Row],[FECHA]],"mm/aaaa")</f>
        <v>08/domingo</v>
      </c>
      <c r="B97" s="33">
        <v>42603</v>
      </c>
      <c r="C97" s="29" t="s">
        <v>1987</v>
      </c>
      <c r="D97" s="29" t="s">
        <v>1537</v>
      </c>
      <c r="E97" s="106">
        <f>IF(Tabla22910117[[#This Row],[TIPO INGRESO]]="","",VLOOKUP(Tabla22910117[[#This Row],[TIPO INGRESO]],Tablas!$M$3:$N$14,2,FALSE))</f>
        <v>704102</v>
      </c>
      <c r="F97" s="29" t="s">
        <v>1426</v>
      </c>
      <c r="G97" s="35"/>
      <c r="H97" s="35">
        <v>4</v>
      </c>
      <c r="I97" s="37">
        <f>IF(Tabla22910117[[#This Row],[MEDIO DE PAGO]]="EFECTIVO",I96+Tabla22910117[[#This Row],[ENTRADA]]-Tabla22910117[[#This Row],[SALIDA]],IF(Tabla22910117[[#This Row],[MEDIO DE PAGO]]="","¿Medio de pago?",I96))</f>
        <v>198.60000000000002</v>
      </c>
    </row>
    <row r="98" spans="1:10" x14ac:dyDescent="0.25">
      <c r="A98" s="38" t="str">
        <f>TEXT(Tabla22910117[[#This Row],[FECHA]],"mm/aaaa")</f>
        <v>08/domingo</v>
      </c>
      <c r="B98" s="33">
        <v>42603</v>
      </c>
      <c r="C98" s="29" t="s">
        <v>2374</v>
      </c>
      <c r="D98" s="29" t="s">
        <v>1531</v>
      </c>
      <c r="E98" s="106">
        <f>IF(Tabla22910117[[#This Row],[TIPO INGRESO]]="","",VLOOKUP(Tabla22910117[[#This Row],[TIPO INGRESO]],Tablas!$M$3:$N$14,2,FALSE))</f>
        <v>704101</v>
      </c>
      <c r="F98" s="29" t="s">
        <v>1426</v>
      </c>
      <c r="G98" s="35">
        <v>85</v>
      </c>
      <c r="H98" s="35"/>
      <c r="I98" s="37">
        <f>IF(Tabla22910117[[#This Row],[MEDIO DE PAGO]]="EFECTIVO",I97+Tabla22910117[[#This Row],[ENTRADA]]-Tabla22910117[[#This Row],[SALIDA]],IF(Tabla22910117[[#This Row],[MEDIO DE PAGO]]="","¿Medio de pago?",I97))</f>
        <v>283.60000000000002</v>
      </c>
    </row>
    <row r="99" spans="1:10" ht="15" customHeight="1" x14ac:dyDescent="0.25">
      <c r="A99" s="38" t="str">
        <f>TEXT(Tabla22910117[[#This Row],[FECHA]],"mm/aaaa")</f>
        <v>08/domingo</v>
      </c>
      <c r="B99" s="33">
        <v>42603</v>
      </c>
      <c r="C99" s="29" t="s">
        <v>2346</v>
      </c>
      <c r="D99" s="29" t="s">
        <v>1541</v>
      </c>
      <c r="E99" s="106" t="str">
        <f>IF(Tabla22910117[[#This Row],[TIPO INGRESO]]="","",VLOOKUP(Tabla22910117[[#This Row],[TIPO INGRESO]],Tablas!$M$3:$N$14,2,FALSE))</f>
        <v>Clasificar</v>
      </c>
      <c r="F99" s="29" t="s">
        <v>1426</v>
      </c>
      <c r="G99" s="35"/>
      <c r="H99" s="35">
        <v>13</v>
      </c>
      <c r="I99" s="37">
        <f>IF(Tabla22910117[[#This Row],[MEDIO DE PAGO]]="EFECTIVO",I98+Tabla22910117[[#This Row],[ENTRADA]]-Tabla22910117[[#This Row],[SALIDA]],IF(Tabla22910117[[#This Row],[MEDIO DE PAGO]]="","¿Medio de pago?",I98))</f>
        <v>270.60000000000002</v>
      </c>
    </row>
    <row r="100" spans="1:10" ht="15" customHeight="1" x14ac:dyDescent="0.25">
      <c r="A100" s="38" t="str">
        <f>TEXT(Tabla22910117[[#This Row],[FECHA]],"mm/aaaa")</f>
        <v>08/domingo</v>
      </c>
      <c r="B100" s="33">
        <v>42603</v>
      </c>
      <c r="C100" s="29" t="s">
        <v>1965</v>
      </c>
      <c r="D100" s="29" t="s">
        <v>1537</v>
      </c>
      <c r="E100" s="106">
        <f>IF(Tabla22910117[[#This Row],[TIPO INGRESO]]="","",VLOOKUP(Tabla22910117[[#This Row],[TIPO INGRESO]],Tablas!$M$3:$N$14,2,FALSE))</f>
        <v>704102</v>
      </c>
      <c r="F100" s="29" t="s">
        <v>1426</v>
      </c>
      <c r="G100" s="35"/>
      <c r="H100" s="35">
        <v>7</v>
      </c>
      <c r="I100" s="37">
        <f>IF(Tabla22910117[[#This Row],[MEDIO DE PAGO]]="EFECTIVO",I99+Tabla22910117[[#This Row],[ENTRADA]]-Tabla22910117[[#This Row],[SALIDA]],IF(Tabla22910117[[#This Row],[MEDIO DE PAGO]]="","¿Medio de pago?",I99))</f>
        <v>263.60000000000002</v>
      </c>
    </row>
    <row r="101" spans="1:10" x14ac:dyDescent="0.25">
      <c r="A101" s="38" t="str">
        <f>TEXT(Tabla22910117[[#This Row],[FECHA]],"mm/aaaa")</f>
        <v>08/domingo</v>
      </c>
      <c r="B101" s="33">
        <v>42603</v>
      </c>
      <c r="C101" s="29" t="s">
        <v>2378</v>
      </c>
      <c r="D101" s="29" t="s">
        <v>1531</v>
      </c>
      <c r="E101" s="106">
        <f>IF(Tabla22910117[[#This Row],[TIPO INGRESO]]="","",VLOOKUP(Tabla22910117[[#This Row],[TIPO INGRESO]],Tablas!$M$3:$N$14,2,FALSE))</f>
        <v>704101</v>
      </c>
      <c r="F101" s="115" t="s">
        <v>1427</v>
      </c>
      <c r="G101" s="36">
        <v>130</v>
      </c>
      <c r="H101" s="35"/>
      <c r="I101" s="37">
        <f>IF(Tabla22910117[[#This Row],[MEDIO DE PAGO]]="EFECTIVO",I100+Tabla22910117[[#This Row],[ENTRADA]]-Tabla22910117[[#This Row],[SALIDA]],IF(Tabla22910117[[#This Row],[MEDIO DE PAGO]]="","¿Medio de pago?",I100))</f>
        <v>263.60000000000002</v>
      </c>
    </row>
    <row r="102" spans="1:10" ht="15" customHeight="1" x14ac:dyDescent="0.25">
      <c r="A102" s="38" t="str">
        <f>TEXT(Tabla22910117[[#This Row],[FECHA]],"mm/aaaa")</f>
        <v>08/lunes</v>
      </c>
      <c r="B102" s="33">
        <v>42604</v>
      </c>
      <c r="C102" s="29" t="s">
        <v>1971</v>
      </c>
      <c r="D102" s="29" t="s">
        <v>1537</v>
      </c>
      <c r="E102" s="106">
        <f>IF(Tabla22910117[[#This Row],[TIPO INGRESO]]="","",VLOOKUP(Tabla22910117[[#This Row],[TIPO INGRESO]],Tablas!$M$3:$N$14,2,FALSE))</f>
        <v>704102</v>
      </c>
      <c r="F102" s="29" t="s">
        <v>1426</v>
      </c>
      <c r="G102" s="35"/>
      <c r="H102" s="35">
        <v>2</v>
      </c>
      <c r="I102" s="37">
        <f>IF(Tabla22910117[[#This Row],[MEDIO DE PAGO]]="EFECTIVO",I101+Tabla22910117[[#This Row],[ENTRADA]]-Tabla22910117[[#This Row],[SALIDA]],IF(Tabla22910117[[#This Row],[MEDIO DE PAGO]]="","¿Medio de pago?",I101))</f>
        <v>261.60000000000002</v>
      </c>
    </row>
    <row r="103" spans="1:10" ht="15" customHeight="1" x14ac:dyDescent="0.25">
      <c r="A103" s="38" t="str">
        <f>TEXT(Tabla22910117[[#This Row],[FECHA]],"mm/aaaa")</f>
        <v>08/lunes</v>
      </c>
      <c r="B103" s="33">
        <v>42604</v>
      </c>
      <c r="C103" s="29" t="s">
        <v>1965</v>
      </c>
      <c r="D103" s="29" t="s">
        <v>1537</v>
      </c>
      <c r="E103" s="106">
        <f>IF(Tabla22910117[[#This Row],[TIPO INGRESO]]="","",VLOOKUP(Tabla22910117[[#This Row],[TIPO INGRESO]],Tablas!$M$3:$N$14,2,FALSE))</f>
        <v>704102</v>
      </c>
      <c r="F103" s="29" t="s">
        <v>1426</v>
      </c>
      <c r="G103" s="35"/>
      <c r="H103" s="35">
        <v>7</v>
      </c>
      <c r="I103" s="37">
        <f>IF(Tabla22910117[[#This Row],[MEDIO DE PAGO]]="EFECTIVO",I102+Tabla22910117[[#This Row],[ENTRADA]]-Tabla22910117[[#This Row],[SALIDA]],IF(Tabla22910117[[#This Row],[MEDIO DE PAGO]]="","¿Medio de pago?",I102))</f>
        <v>254.60000000000002</v>
      </c>
    </row>
    <row r="104" spans="1:10" x14ac:dyDescent="0.25">
      <c r="A104" s="38" t="str">
        <f>TEXT(Tabla22910117[[#This Row],[FECHA]],"mm/aaaa")</f>
        <v>08/lunes</v>
      </c>
      <c r="B104" s="33">
        <v>42604</v>
      </c>
      <c r="C104" s="29" t="s">
        <v>2440</v>
      </c>
      <c r="D104" s="29" t="s">
        <v>1541</v>
      </c>
      <c r="E104" s="106" t="str">
        <f>IF(Tabla22910117[[#This Row],[TIPO INGRESO]]="","",VLOOKUP(Tabla22910117[[#This Row],[TIPO INGRESO]],Tablas!$M$3:$N$14,2,FALSE))</f>
        <v>Clasificar</v>
      </c>
      <c r="F104" s="29" t="s">
        <v>1426</v>
      </c>
      <c r="G104" s="35">
        <v>20</v>
      </c>
      <c r="H104" s="35"/>
      <c r="I104" s="37">
        <f>IF(Tabla22910117[[#This Row],[MEDIO DE PAGO]]="EFECTIVO",I103+Tabla22910117[[#This Row],[ENTRADA]]-Tabla22910117[[#This Row],[SALIDA]],IF(Tabla22910117[[#This Row],[MEDIO DE PAGO]]="","¿Medio de pago?",I103))</f>
        <v>274.60000000000002</v>
      </c>
    </row>
    <row r="105" spans="1:10" ht="15" customHeight="1" x14ac:dyDescent="0.25">
      <c r="A105" s="38" t="str">
        <f>TEXT(Tabla22910117[[#This Row],[FECHA]],"mm/aaaa")</f>
        <v>08/martes</v>
      </c>
      <c r="B105" s="33">
        <v>42605</v>
      </c>
      <c r="C105" s="29" t="s">
        <v>1987</v>
      </c>
      <c r="D105" s="29" t="s">
        <v>1537</v>
      </c>
      <c r="E105" s="106">
        <f>IF(Tabla22910117[[#This Row],[TIPO INGRESO]]="","",VLOOKUP(Tabla22910117[[#This Row],[TIPO INGRESO]],Tablas!$M$3:$N$14,2,FALSE))</f>
        <v>704102</v>
      </c>
      <c r="F105" s="29" t="s">
        <v>1426</v>
      </c>
      <c r="G105" s="35"/>
      <c r="H105" s="35">
        <v>2</v>
      </c>
      <c r="I105" s="37">
        <f>IF(Tabla22910117[[#This Row],[MEDIO DE PAGO]]="EFECTIVO",I104+Tabla22910117[[#This Row],[ENTRADA]]-Tabla22910117[[#This Row],[SALIDA]],IF(Tabla22910117[[#This Row],[MEDIO DE PAGO]]="","¿Medio de pago?",I104))</f>
        <v>272.60000000000002</v>
      </c>
    </row>
    <row r="106" spans="1:10" x14ac:dyDescent="0.25">
      <c r="A106" s="38" t="str">
        <f>TEXT(Tabla22910117[[#This Row],[FECHA]],"mm/aaaa")</f>
        <v>08/martes</v>
      </c>
      <c r="B106" s="33">
        <v>42605</v>
      </c>
      <c r="C106" s="29" t="s">
        <v>2173</v>
      </c>
      <c r="D106" s="29" t="s">
        <v>1537</v>
      </c>
      <c r="E106" s="106">
        <f>IF(Tabla22910117[[#This Row],[TIPO INGRESO]]="","",VLOOKUP(Tabla22910117[[#This Row],[TIPO INGRESO]],Tablas!$M$3:$N$14,2,FALSE))</f>
        <v>704102</v>
      </c>
      <c r="F106" s="29" t="s">
        <v>1426</v>
      </c>
      <c r="G106" s="35">
        <v>7</v>
      </c>
      <c r="H106" s="35"/>
      <c r="I106" s="37">
        <f>IF(Tabla22910117[[#This Row],[MEDIO DE PAGO]]="EFECTIVO",I105+Tabla22910117[[#This Row],[ENTRADA]]-Tabla22910117[[#This Row],[SALIDA]],IF(Tabla22910117[[#This Row],[MEDIO DE PAGO]]="","¿Medio de pago?",I105))</f>
        <v>279.60000000000002</v>
      </c>
    </row>
    <row r="107" spans="1:10" x14ac:dyDescent="0.25">
      <c r="A107" s="38" t="str">
        <f>TEXT(Tabla22910117[[#This Row],[FECHA]],"mm/aaaa")</f>
        <v>08/martes</v>
      </c>
      <c r="B107" s="33">
        <v>42605</v>
      </c>
      <c r="C107" s="29" t="s">
        <v>2389</v>
      </c>
      <c r="D107" s="29" t="s">
        <v>1531</v>
      </c>
      <c r="E107" s="106">
        <f>IF(Tabla22910117[[#This Row],[TIPO INGRESO]]="","",VLOOKUP(Tabla22910117[[#This Row],[TIPO INGRESO]],Tablas!$M$3:$N$14,2,FALSE))</f>
        <v>704101</v>
      </c>
      <c r="F107" s="29" t="s">
        <v>1426</v>
      </c>
      <c r="G107" s="35">
        <v>94</v>
      </c>
      <c r="H107" s="35"/>
      <c r="I107" s="37">
        <f>IF(Tabla22910117[[#This Row],[MEDIO DE PAGO]]="EFECTIVO",I106+Tabla22910117[[#This Row],[ENTRADA]]-Tabla22910117[[#This Row],[SALIDA]],IF(Tabla22910117[[#This Row],[MEDIO DE PAGO]]="","¿Medio de pago?",I106))</f>
        <v>373.6</v>
      </c>
    </row>
    <row r="108" spans="1:10" ht="15" customHeight="1" x14ac:dyDescent="0.25">
      <c r="A108" s="38" t="str">
        <f>TEXT(Tabla22910117[[#This Row],[FECHA]],"mm/aaaa")</f>
        <v>08/martes</v>
      </c>
      <c r="B108" s="33">
        <v>42605</v>
      </c>
      <c r="C108" s="29" t="s">
        <v>1965</v>
      </c>
      <c r="D108" s="29" t="s">
        <v>1537</v>
      </c>
      <c r="E108" s="106">
        <f>IF(Tabla22910117[[#This Row],[TIPO INGRESO]]="","",VLOOKUP(Tabla22910117[[#This Row],[TIPO INGRESO]],Tablas!$M$3:$N$14,2,FALSE))</f>
        <v>704102</v>
      </c>
      <c r="F108" s="29" t="s">
        <v>1426</v>
      </c>
      <c r="G108" s="35"/>
      <c r="H108" s="35">
        <v>7</v>
      </c>
      <c r="I108" s="37">
        <f>IF(Tabla22910117[[#This Row],[MEDIO DE PAGO]]="EFECTIVO",I107+Tabla22910117[[#This Row],[ENTRADA]]-Tabla22910117[[#This Row],[SALIDA]],IF(Tabla22910117[[#This Row],[MEDIO DE PAGO]]="","¿Medio de pago?",I107))</f>
        <v>366.6</v>
      </c>
    </row>
    <row r="109" spans="1:10" ht="15" customHeight="1" x14ac:dyDescent="0.25">
      <c r="A109" s="38" t="str">
        <f>TEXT(Tabla22910117[[#This Row],[FECHA]],"mm/aaaa")</f>
        <v>08/martes</v>
      </c>
      <c r="B109" s="33">
        <v>42605</v>
      </c>
      <c r="C109" s="29" t="s">
        <v>2404</v>
      </c>
      <c r="D109" s="29" t="s">
        <v>1541</v>
      </c>
      <c r="E109" s="106" t="str">
        <f>IF(Tabla22910117[[#This Row],[TIPO INGRESO]]="","",VLOOKUP(Tabla22910117[[#This Row],[TIPO INGRESO]],Tablas!$M$3:$N$14,2,FALSE))</f>
        <v>Clasificar</v>
      </c>
      <c r="F109" s="29" t="s">
        <v>1426</v>
      </c>
      <c r="G109" s="35"/>
      <c r="H109" s="35">
        <v>100</v>
      </c>
      <c r="I109" s="37">
        <f>IF(Tabla22910117[[#This Row],[MEDIO DE PAGO]]="EFECTIVO",I108+Tabla22910117[[#This Row],[ENTRADA]]-Tabla22910117[[#This Row],[SALIDA]],IF(Tabla22910117[[#This Row],[MEDIO DE PAGO]]="","¿Medio de pago?",I108))</f>
        <v>266.60000000000002</v>
      </c>
    </row>
    <row r="110" spans="1:10" ht="15" customHeight="1" x14ac:dyDescent="0.25">
      <c r="A110" s="38" t="str">
        <f>TEXT(Tabla22910117[[#This Row],[FECHA]],"mm/aaaa")</f>
        <v>08/miércoles</v>
      </c>
      <c r="B110" s="33">
        <v>42606</v>
      </c>
      <c r="C110" s="29" t="s">
        <v>1971</v>
      </c>
      <c r="D110" s="29" t="s">
        <v>1537</v>
      </c>
      <c r="E110" s="106">
        <f>IF(Tabla22910117[[#This Row],[TIPO INGRESO]]="","",VLOOKUP(Tabla22910117[[#This Row],[TIPO INGRESO]],Tablas!$M$3:$N$14,2,FALSE))</f>
        <v>704102</v>
      </c>
      <c r="F110" s="29" t="s">
        <v>1426</v>
      </c>
      <c r="G110" s="35"/>
      <c r="H110" s="35">
        <v>2</v>
      </c>
      <c r="I110" s="37">
        <f>IF(Tabla22910117[[#This Row],[MEDIO DE PAGO]]="EFECTIVO",I109+Tabla22910117[[#This Row],[ENTRADA]]-Tabla22910117[[#This Row],[SALIDA]],IF(Tabla22910117[[#This Row],[MEDIO DE PAGO]]="","¿Medio de pago?",I109))</f>
        <v>264.60000000000002</v>
      </c>
    </row>
    <row r="111" spans="1:10" ht="15" customHeight="1" x14ac:dyDescent="0.25">
      <c r="A111" s="38" t="str">
        <f>TEXT(Tabla22910117[[#This Row],[FECHA]],"mm/aaaa")</f>
        <v>08/miércoles</v>
      </c>
      <c r="B111" s="33">
        <v>42606</v>
      </c>
      <c r="C111" s="29" t="s">
        <v>1965</v>
      </c>
      <c r="D111" s="29" t="s">
        <v>1537</v>
      </c>
      <c r="E111" s="106">
        <f>IF(Tabla22910117[[#This Row],[TIPO INGRESO]]="","",VLOOKUP(Tabla22910117[[#This Row],[TIPO INGRESO]],Tablas!$M$3:$N$14,2,FALSE))</f>
        <v>704102</v>
      </c>
      <c r="F111" s="29" t="s">
        <v>1426</v>
      </c>
      <c r="G111" s="35"/>
      <c r="H111" s="35">
        <v>7</v>
      </c>
      <c r="I111" s="37">
        <f>IF(Tabla22910117[[#This Row],[MEDIO DE PAGO]]="EFECTIVO",I110+Tabla22910117[[#This Row],[ENTRADA]]-Tabla22910117[[#This Row],[SALIDA]],IF(Tabla22910117[[#This Row],[MEDIO DE PAGO]]="","¿Medio de pago?",I110))</f>
        <v>257.60000000000002</v>
      </c>
    </row>
    <row r="112" spans="1:10" x14ac:dyDescent="0.25">
      <c r="A112" s="116" t="str">
        <f>TEXT(Tabla22910117[[#This Row],[FECHA]],"mm/aaaa")</f>
        <v>08/miércoles</v>
      </c>
      <c r="B112" s="117">
        <v>42606</v>
      </c>
      <c r="C112" s="53" t="s">
        <v>2493</v>
      </c>
      <c r="D112" s="53" t="s">
        <v>1535</v>
      </c>
      <c r="E112" s="116">
        <f>IF(Tabla22910117[[#This Row],[TIPO INGRESO]]="","",VLOOKUP(Tabla22910117[[#This Row],[TIPO INGRESO]],Tablas!$M$3:$N$14,2,FALSE))</f>
        <v>701102</v>
      </c>
      <c r="F112" s="53" t="s">
        <v>1427</v>
      </c>
      <c r="G112" s="114">
        <v>10</v>
      </c>
      <c r="H112" s="114"/>
      <c r="I112" s="37">
        <f>IF(Tabla22910117[[#This Row],[MEDIO DE PAGO]]="EFECTIVO",I111+Tabla22910117[[#This Row],[ENTRADA]]-Tabla22910117[[#This Row],[SALIDA]],IF(Tabla22910117[[#This Row],[MEDIO DE PAGO]]="","¿Medio de pago?",I111))</f>
        <v>257.60000000000002</v>
      </c>
      <c r="J112" s="53" t="s">
        <v>2494</v>
      </c>
    </row>
    <row r="113" spans="1:9" ht="15" customHeight="1" x14ac:dyDescent="0.25">
      <c r="A113" s="38" t="str">
        <f>TEXT(Tabla22910117[[#This Row],[FECHA]],"mm/aaaa")</f>
        <v>08/jueves</v>
      </c>
      <c r="B113" s="33">
        <v>42607</v>
      </c>
      <c r="C113" s="29" t="s">
        <v>1987</v>
      </c>
      <c r="D113" s="29" t="s">
        <v>1537</v>
      </c>
      <c r="E113" s="106">
        <f>IF(Tabla22910117[[#This Row],[TIPO INGRESO]]="","",VLOOKUP(Tabla22910117[[#This Row],[TIPO INGRESO]],Tablas!$M$3:$N$14,2,FALSE))</f>
        <v>704102</v>
      </c>
      <c r="F113" s="29" t="s">
        <v>1426</v>
      </c>
      <c r="G113" s="35"/>
      <c r="H113" s="35">
        <v>1.5</v>
      </c>
      <c r="I113" s="37">
        <f>IF(Tabla22910117[[#This Row],[MEDIO DE PAGO]]="EFECTIVO",I112+Tabla22910117[[#This Row],[ENTRADA]]-Tabla22910117[[#This Row],[SALIDA]],IF(Tabla22910117[[#This Row],[MEDIO DE PAGO]]="","¿Medio de pago?",I112))</f>
        <v>256.10000000000002</v>
      </c>
    </row>
    <row r="114" spans="1:9" x14ac:dyDescent="0.25">
      <c r="A114" s="38" t="str">
        <f>TEXT(Tabla22910117[[#This Row],[FECHA]],"mm/aaaa")</f>
        <v>08/jueves</v>
      </c>
      <c r="B114" s="33">
        <v>42607</v>
      </c>
      <c r="C114" s="29" t="s">
        <v>2127</v>
      </c>
      <c r="D114" s="29" t="s">
        <v>1531</v>
      </c>
      <c r="E114" s="106">
        <f>IF(Tabla22910117[[#This Row],[TIPO INGRESO]]="","",VLOOKUP(Tabla22910117[[#This Row],[TIPO INGRESO]],Tablas!$M$3:$N$14,2,FALSE))</f>
        <v>704101</v>
      </c>
      <c r="F114" s="29" t="s">
        <v>1426</v>
      </c>
      <c r="G114" s="35">
        <v>100</v>
      </c>
      <c r="H114" s="35"/>
      <c r="I114" s="37">
        <f>IF(Tabla22910117[[#This Row],[MEDIO DE PAGO]]="EFECTIVO",I113+Tabla22910117[[#This Row],[ENTRADA]]-Tabla22910117[[#This Row],[SALIDA]],IF(Tabla22910117[[#This Row],[MEDIO DE PAGO]]="","¿Medio de pago?",I113))</f>
        <v>356.1</v>
      </c>
    </row>
    <row r="115" spans="1:9" ht="15" customHeight="1" x14ac:dyDescent="0.25">
      <c r="A115" s="38" t="str">
        <f>TEXT(Tabla22910117[[#This Row],[FECHA]],"mm/aaaa")</f>
        <v>08/jueves</v>
      </c>
      <c r="B115" s="33">
        <v>42607</v>
      </c>
      <c r="C115" s="29" t="s">
        <v>1965</v>
      </c>
      <c r="D115" s="29" t="s">
        <v>1537</v>
      </c>
      <c r="E115" s="106">
        <f>IF(Tabla22910117[[#This Row],[TIPO INGRESO]]="","",VLOOKUP(Tabla22910117[[#This Row],[TIPO INGRESO]],Tablas!$M$3:$N$14,2,FALSE))</f>
        <v>704102</v>
      </c>
      <c r="F115" s="29" t="s">
        <v>1426</v>
      </c>
      <c r="G115" s="35"/>
      <c r="H115" s="35">
        <v>7</v>
      </c>
      <c r="I115" s="37">
        <f>IF(Tabla22910117[[#This Row],[MEDIO DE PAGO]]="EFECTIVO",I114+Tabla22910117[[#This Row],[ENTRADA]]-Tabla22910117[[#This Row],[SALIDA]],IF(Tabla22910117[[#This Row],[MEDIO DE PAGO]]="","¿Medio de pago?",I114))</f>
        <v>349.1</v>
      </c>
    </row>
    <row r="116" spans="1:9" ht="15" customHeight="1" x14ac:dyDescent="0.25">
      <c r="A116" s="38" t="str">
        <f>TEXT(Tabla22910117[[#This Row],[FECHA]],"mm/aaaa")</f>
        <v>08/jueves</v>
      </c>
      <c r="B116" s="33">
        <v>42607</v>
      </c>
      <c r="C116" s="29" t="s">
        <v>2328</v>
      </c>
      <c r="D116" s="29" t="s">
        <v>1541</v>
      </c>
      <c r="E116" s="106" t="str">
        <f>IF(Tabla22910117[[#This Row],[TIPO INGRESO]]="","",VLOOKUP(Tabla22910117[[#This Row],[TIPO INGRESO]],Tablas!$M$3:$N$14,2,FALSE))</f>
        <v>Clasificar</v>
      </c>
      <c r="F116" s="29" t="s">
        <v>1426</v>
      </c>
      <c r="G116" s="35"/>
      <c r="H116" s="35">
        <v>2</v>
      </c>
      <c r="I116" s="37">
        <f>IF(Tabla22910117[[#This Row],[MEDIO DE PAGO]]="EFECTIVO",I115+Tabla22910117[[#This Row],[ENTRADA]]-Tabla22910117[[#This Row],[SALIDA]],IF(Tabla22910117[[#This Row],[MEDIO DE PAGO]]="","¿Medio de pago?",I115))</f>
        <v>347.1</v>
      </c>
    </row>
    <row r="117" spans="1:9" ht="15" customHeight="1" x14ac:dyDescent="0.25">
      <c r="A117" s="38" t="str">
        <f>TEXT(Tabla22910117[[#This Row],[FECHA]],"mm/aaaa")</f>
        <v>08/jueves</v>
      </c>
      <c r="B117" s="33">
        <v>42607</v>
      </c>
      <c r="C117" s="29" t="s">
        <v>2407</v>
      </c>
      <c r="D117" s="29" t="s">
        <v>1541</v>
      </c>
      <c r="E117" s="106" t="str">
        <f>IF(Tabla22910117[[#This Row],[TIPO INGRESO]]="","",VLOOKUP(Tabla22910117[[#This Row],[TIPO INGRESO]],Tablas!$M$3:$N$14,2,FALSE))</f>
        <v>Clasificar</v>
      </c>
      <c r="F117" s="29" t="s">
        <v>1426</v>
      </c>
      <c r="G117" s="35"/>
      <c r="H117" s="35">
        <v>80</v>
      </c>
      <c r="I117" s="37">
        <f>IF(Tabla22910117[[#This Row],[MEDIO DE PAGO]]="EFECTIVO",I116+Tabla22910117[[#This Row],[ENTRADA]]-Tabla22910117[[#This Row],[SALIDA]],IF(Tabla22910117[[#This Row],[MEDIO DE PAGO]]="","¿Medio de pago?",I116))</f>
        <v>267.10000000000002</v>
      </c>
    </row>
    <row r="118" spans="1:9" ht="15" customHeight="1" x14ac:dyDescent="0.25">
      <c r="A118" s="38" t="str">
        <f>TEXT(Tabla22910117[[#This Row],[FECHA]],"mm/aaaa")</f>
        <v>08/viernes</v>
      </c>
      <c r="B118" s="33">
        <v>42608</v>
      </c>
      <c r="C118" s="29" t="s">
        <v>2431</v>
      </c>
      <c r="D118" s="29" t="s">
        <v>1541</v>
      </c>
      <c r="E118" s="106" t="str">
        <f>IF(Tabla22910117[[#This Row],[TIPO INGRESO]]="","",VLOOKUP(Tabla22910117[[#This Row],[TIPO INGRESO]],Tablas!$M$3:$N$14,2,FALSE))</f>
        <v>Clasificar</v>
      </c>
      <c r="F118" s="29" t="s">
        <v>1426</v>
      </c>
      <c r="G118" s="35"/>
      <c r="H118" s="35">
        <v>57</v>
      </c>
      <c r="I118" s="37">
        <f>IF(Tabla22910117[[#This Row],[MEDIO DE PAGO]]="EFECTIVO",I117+Tabla22910117[[#This Row],[ENTRADA]]-Tabla22910117[[#This Row],[SALIDA]],IF(Tabla22910117[[#This Row],[MEDIO DE PAGO]]="","¿Medio de pago?",I117))</f>
        <v>210.10000000000002</v>
      </c>
    </row>
    <row r="119" spans="1:9" ht="15" customHeight="1" x14ac:dyDescent="0.25">
      <c r="A119" s="38" t="str">
        <f>TEXT(Tabla22910117[[#This Row],[FECHA]],"mm/aaaa")</f>
        <v>08/viernes</v>
      </c>
      <c r="B119" s="33">
        <v>42608</v>
      </c>
      <c r="C119" s="29" t="s">
        <v>1965</v>
      </c>
      <c r="D119" s="29" t="s">
        <v>1541</v>
      </c>
      <c r="E119" s="106" t="str">
        <f>IF(Tabla22910117[[#This Row],[TIPO INGRESO]]="","",VLOOKUP(Tabla22910117[[#This Row],[TIPO INGRESO]],Tablas!$M$3:$N$14,2,FALSE))</f>
        <v>Clasificar</v>
      </c>
      <c r="F119" s="29" t="s">
        <v>1426</v>
      </c>
      <c r="G119" s="35"/>
      <c r="H119" s="35">
        <v>7</v>
      </c>
      <c r="I119" s="37">
        <f>IF(Tabla22910117[[#This Row],[MEDIO DE PAGO]]="EFECTIVO",I118+Tabla22910117[[#This Row],[ENTRADA]]-Tabla22910117[[#This Row],[SALIDA]],IF(Tabla22910117[[#This Row],[MEDIO DE PAGO]]="","¿Medio de pago?",I118))</f>
        <v>203.10000000000002</v>
      </c>
    </row>
    <row r="120" spans="1:9" x14ac:dyDescent="0.25">
      <c r="A120" s="38" t="str">
        <f>TEXT(Tabla22910117[[#This Row],[FECHA]],"mm/aaaa")</f>
        <v>08/viernes</v>
      </c>
      <c r="B120" s="33">
        <v>42608</v>
      </c>
      <c r="C120" s="29" t="s">
        <v>2430</v>
      </c>
      <c r="D120" s="29" t="s">
        <v>1536</v>
      </c>
      <c r="E120" s="106">
        <f>IF(Tabla22910117[[#This Row],[TIPO INGRESO]]="","",VLOOKUP(Tabla22910117[[#This Row],[TIPO INGRESO]],Tablas!$M$3:$N$14,2,FALSE))</f>
        <v>701104</v>
      </c>
      <c r="F120" s="29" t="s">
        <v>1426</v>
      </c>
      <c r="G120" s="35">
        <v>2</v>
      </c>
      <c r="H120" s="35"/>
      <c r="I120" s="37">
        <f>IF(Tabla22910117[[#This Row],[MEDIO DE PAGO]]="EFECTIVO",I119+Tabla22910117[[#This Row],[ENTRADA]]-Tabla22910117[[#This Row],[SALIDA]],IF(Tabla22910117[[#This Row],[MEDIO DE PAGO]]="","¿Medio de pago?",I119))</f>
        <v>205.10000000000002</v>
      </c>
    </row>
    <row r="121" spans="1:9" ht="15" customHeight="1" x14ac:dyDescent="0.25">
      <c r="A121" s="38" t="str">
        <f>TEXT(Tabla22910117[[#This Row],[FECHA]],"mm/aaaa")</f>
        <v>08/sábado</v>
      </c>
      <c r="B121" s="33">
        <v>42609</v>
      </c>
      <c r="C121" s="29" t="s">
        <v>1987</v>
      </c>
      <c r="D121" s="29" t="s">
        <v>1537</v>
      </c>
      <c r="E121" s="106">
        <f>IF(Tabla22910117[[#This Row],[TIPO INGRESO]]="","",VLOOKUP(Tabla22910117[[#This Row],[TIPO INGRESO]],Tablas!$M$3:$N$14,2,FALSE))</f>
        <v>704102</v>
      </c>
      <c r="F121" s="29" t="s">
        <v>1426</v>
      </c>
      <c r="G121" s="35"/>
      <c r="H121" s="35">
        <v>2.5</v>
      </c>
      <c r="I121" s="37">
        <f>IF(Tabla22910117[[#This Row],[MEDIO DE PAGO]]="EFECTIVO",I120+Tabla22910117[[#This Row],[ENTRADA]]-Tabla22910117[[#This Row],[SALIDA]],IF(Tabla22910117[[#This Row],[MEDIO DE PAGO]]="","¿Medio de pago?",I120))</f>
        <v>202.60000000000002</v>
      </c>
    </row>
    <row r="122" spans="1:9" x14ac:dyDescent="0.25">
      <c r="A122" s="38" t="str">
        <f>TEXT(Tabla22910117[[#This Row],[FECHA]],"mm/aaaa")</f>
        <v>08/sábado</v>
      </c>
      <c r="B122" s="33">
        <v>42609</v>
      </c>
      <c r="C122" s="29" t="s">
        <v>2432</v>
      </c>
      <c r="D122" s="29" t="s">
        <v>1535</v>
      </c>
      <c r="E122" s="106">
        <f>IF(Tabla22910117[[#This Row],[TIPO INGRESO]]="","",VLOOKUP(Tabla22910117[[#This Row],[TIPO INGRESO]],Tablas!$M$3:$N$14,2,FALSE))</f>
        <v>701102</v>
      </c>
      <c r="F122" s="29" t="s">
        <v>1426</v>
      </c>
      <c r="G122" s="35">
        <v>7.5</v>
      </c>
      <c r="H122" s="35"/>
      <c r="I122" s="37">
        <f>IF(Tabla22910117[[#This Row],[MEDIO DE PAGO]]="EFECTIVO",I121+Tabla22910117[[#This Row],[ENTRADA]]-Tabla22910117[[#This Row],[SALIDA]],IF(Tabla22910117[[#This Row],[MEDIO DE PAGO]]="","¿Medio de pago?",I121))</f>
        <v>210.10000000000002</v>
      </c>
    </row>
    <row r="123" spans="1:9" x14ac:dyDescent="0.25">
      <c r="A123" s="38" t="str">
        <f>TEXT(Tabla22910117[[#This Row],[FECHA]],"mm/aaaa")</f>
        <v>08/sábado</v>
      </c>
      <c r="B123" s="33">
        <v>42609</v>
      </c>
      <c r="C123" s="29" t="s">
        <v>2433</v>
      </c>
      <c r="D123" s="29" t="s">
        <v>1536</v>
      </c>
      <c r="E123" s="106">
        <f>IF(Tabla22910117[[#This Row],[TIPO INGRESO]]="","",VLOOKUP(Tabla22910117[[#This Row],[TIPO INGRESO]],Tablas!$M$3:$N$14,2,FALSE))</f>
        <v>701104</v>
      </c>
      <c r="F123" s="29" t="s">
        <v>1426</v>
      </c>
      <c r="G123" s="35">
        <v>14</v>
      </c>
      <c r="H123" s="35"/>
      <c r="I123" s="37">
        <f>IF(Tabla22910117[[#This Row],[MEDIO DE PAGO]]="EFECTIVO",I122+Tabla22910117[[#This Row],[ENTRADA]]-Tabla22910117[[#This Row],[SALIDA]],IF(Tabla22910117[[#This Row],[MEDIO DE PAGO]]="","¿Medio de pago?",I122))</f>
        <v>224.10000000000002</v>
      </c>
    </row>
    <row r="124" spans="1:9" ht="15" customHeight="1" x14ac:dyDescent="0.25">
      <c r="A124" s="38" t="str">
        <f>TEXT(Tabla22910117[[#This Row],[FECHA]],"mm/aaaa")</f>
        <v>08/sábado</v>
      </c>
      <c r="B124" s="33">
        <v>42609</v>
      </c>
      <c r="C124" s="29" t="s">
        <v>1965</v>
      </c>
      <c r="D124" s="29" t="s">
        <v>1537</v>
      </c>
      <c r="E124" s="106">
        <f>IF(Tabla22910117[[#This Row],[TIPO INGRESO]]="","",VLOOKUP(Tabla22910117[[#This Row],[TIPO INGRESO]],Tablas!$M$3:$N$14,2,FALSE))</f>
        <v>704102</v>
      </c>
      <c r="F124" s="29" t="s">
        <v>1426</v>
      </c>
      <c r="G124" s="35"/>
      <c r="H124" s="35">
        <v>7</v>
      </c>
      <c r="I124" s="37">
        <f>IF(Tabla22910117[[#This Row],[MEDIO DE PAGO]]="EFECTIVO",I123+Tabla22910117[[#This Row],[ENTRADA]]-Tabla22910117[[#This Row],[SALIDA]],IF(Tabla22910117[[#This Row],[MEDIO DE PAGO]]="","¿Medio de pago?",I123))</f>
        <v>217.10000000000002</v>
      </c>
    </row>
    <row r="125" spans="1:9" ht="15" customHeight="1" x14ac:dyDescent="0.25">
      <c r="A125" s="38" t="str">
        <f>TEXT(Tabla22910117[[#This Row],[FECHA]],"mm/aaaa")</f>
        <v>08/domingo</v>
      </c>
      <c r="B125" s="33">
        <v>42610</v>
      </c>
      <c r="C125" s="29" t="s">
        <v>1987</v>
      </c>
      <c r="D125" s="29" t="s">
        <v>1537</v>
      </c>
      <c r="E125" s="106">
        <f>IF(Tabla22910117[[#This Row],[TIPO INGRESO]]="","",VLOOKUP(Tabla22910117[[#This Row],[TIPO INGRESO]],Tablas!$M$3:$N$14,2,FALSE))</f>
        <v>704102</v>
      </c>
      <c r="F125" s="29" t="s">
        <v>1426</v>
      </c>
      <c r="G125" s="35"/>
      <c r="H125" s="35">
        <v>2</v>
      </c>
      <c r="I125" s="37">
        <f>IF(Tabla22910117[[#This Row],[MEDIO DE PAGO]]="EFECTIVO",I124+Tabla22910117[[#This Row],[ENTRADA]]-Tabla22910117[[#This Row],[SALIDA]],IF(Tabla22910117[[#This Row],[MEDIO DE PAGO]]="","¿Medio de pago?",I124))</f>
        <v>215.10000000000002</v>
      </c>
    </row>
    <row r="126" spans="1:9" ht="15" customHeight="1" x14ac:dyDescent="0.25">
      <c r="A126" s="38" t="str">
        <f>TEXT(Tabla22910117[[#This Row],[FECHA]],"mm/aaaa")</f>
        <v>08/domingo</v>
      </c>
      <c r="B126" s="33">
        <v>42610</v>
      </c>
      <c r="C126" s="29" t="s">
        <v>1965</v>
      </c>
      <c r="D126" s="29" t="s">
        <v>1537</v>
      </c>
      <c r="E126" s="106">
        <f>IF(Tabla22910117[[#This Row],[TIPO INGRESO]]="","",VLOOKUP(Tabla22910117[[#This Row],[TIPO INGRESO]],Tablas!$M$3:$N$14,2,FALSE))</f>
        <v>704102</v>
      </c>
      <c r="F126" s="29" t="s">
        <v>1426</v>
      </c>
      <c r="G126" s="35"/>
      <c r="H126" s="35">
        <v>7</v>
      </c>
      <c r="I126" s="37">
        <f>IF(Tabla22910117[[#This Row],[MEDIO DE PAGO]]="EFECTIVO",I125+Tabla22910117[[#This Row],[ENTRADA]]-Tabla22910117[[#This Row],[SALIDA]],IF(Tabla22910117[[#This Row],[MEDIO DE PAGO]]="","¿Medio de pago?",I125))</f>
        <v>208.10000000000002</v>
      </c>
    </row>
    <row r="127" spans="1:9" x14ac:dyDescent="0.25">
      <c r="A127" s="38" t="str">
        <f>TEXT(Tabla22910117[[#This Row],[FECHA]],"mm/aaaa")</f>
        <v>08/lunes</v>
      </c>
      <c r="B127" s="33">
        <v>42611</v>
      </c>
      <c r="C127" s="29" t="s">
        <v>2444</v>
      </c>
      <c r="D127" s="29" t="s">
        <v>1535</v>
      </c>
      <c r="E127" s="106">
        <f>IF(Tabla22910117[[#This Row],[TIPO INGRESO]]="","",VLOOKUP(Tabla22910117[[#This Row],[TIPO INGRESO]],Tablas!$M$3:$N$14,2,FALSE))</f>
        <v>701102</v>
      </c>
      <c r="F127" s="29" t="s">
        <v>1426</v>
      </c>
      <c r="G127" s="35">
        <v>3</v>
      </c>
      <c r="H127" s="35"/>
      <c r="I127" s="37">
        <f>IF(Tabla22910117[[#This Row],[MEDIO DE PAGO]]="EFECTIVO",I126+Tabla22910117[[#This Row],[ENTRADA]]-Tabla22910117[[#This Row],[SALIDA]],IF(Tabla22910117[[#This Row],[MEDIO DE PAGO]]="","¿Medio de pago?",I126))</f>
        <v>211.10000000000002</v>
      </c>
    </row>
    <row r="128" spans="1:9" ht="15" customHeight="1" x14ac:dyDescent="0.25">
      <c r="A128" s="38" t="str">
        <f>TEXT(Tabla22910117[[#This Row],[FECHA]],"mm/aaaa")</f>
        <v>08/lunes</v>
      </c>
      <c r="B128" s="33">
        <v>42611</v>
      </c>
      <c r="C128" s="29" t="s">
        <v>1987</v>
      </c>
      <c r="D128" s="29" t="s">
        <v>1537</v>
      </c>
      <c r="E128" s="106">
        <f>IF(Tabla22910117[[#This Row],[TIPO INGRESO]]="","",VLOOKUP(Tabla22910117[[#This Row],[TIPO INGRESO]],Tablas!$M$3:$N$14,2,FALSE))</f>
        <v>704102</v>
      </c>
      <c r="F128" s="29" t="s">
        <v>1426</v>
      </c>
      <c r="G128" s="35"/>
      <c r="H128" s="35">
        <v>2</v>
      </c>
      <c r="I128" s="37">
        <f>IF(Tabla22910117[[#This Row],[MEDIO DE PAGO]]="EFECTIVO",I127+Tabla22910117[[#This Row],[ENTRADA]]-Tabla22910117[[#This Row],[SALIDA]],IF(Tabla22910117[[#This Row],[MEDIO DE PAGO]]="","¿Medio de pago?",I127))</f>
        <v>209.10000000000002</v>
      </c>
    </row>
    <row r="129" spans="1:9" ht="15" customHeight="1" x14ac:dyDescent="0.25">
      <c r="A129" s="38" t="str">
        <f>TEXT(Tabla22910117[[#This Row],[FECHA]],"mm/aaaa")</f>
        <v>08/lunes</v>
      </c>
      <c r="B129" s="33">
        <v>42611</v>
      </c>
      <c r="C129" s="29" t="s">
        <v>1965</v>
      </c>
      <c r="D129" s="29" t="s">
        <v>1537</v>
      </c>
      <c r="E129" s="106">
        <f>IF(Tabla22910117[[#This Row],[TIPO INGRESO]]="","",VLOOKUP(Tabla22910117[[#This Row],[TIPO INGRESO]],Tablas!$M$3:$N$14,2,FALSE))</f>
        <v>704102</v>
      </c>
      <c r="F129" s="29" t="s">
        <v>1426</v>
      </c>
      <c r="G129" s="35"/>
      <c r="H129" s="35">
        <v>7</v>
      </c>
      <c r="I129" s="37">
        <f>IF(Tabla22910117[[#This Row],[MEDIO DE PAGO]]="EFECTIVO",I128+Tabla22910117[[#This Row],[ENTRADA]]-Tabla22910117[[#This Row],[SALIDA]],IF(Tabla22910117[[#This Row],[MEDIO DE PAGO]]="","¿Medio de pago?",I128))</f>
        <v>202.10000000000002</v>
      </c>
    </row>
    <row r="130" spans="1:9" x14ac:dyDescent="0.25">
      <c r="A130" s="38" t="str">
        <f>TEXT(Tabla22910117[[#This Row],[FECHA]],"mm/aaaa")</f>
        <v>08/lunes</v>
      </c>
      <c r="B130" s="33">
        <v>42611</v>
      </c>
      <c r="C130" s="29" t="s">
        <v>2297</v>
      </c>
      <c r="D130" s="29" t="s">
        <v>1535</v>
      </c>
      <c r="E130" s="106">
        <f>IF(Tabla22910117[[#This Row],[TIPO INGRESO]]="","",VLOOKUP(Tabla22910117[[#This Row],[TIPO INGRESO]],Tablas!$M$3:$N$14,2,FALSE))</f>
        <v>701102</v>
      </c>
      <c r="F130" s="29" t="s">
        <v>1426</v>
      </c>
      <c r="G130" s="35">
        <v>2.5</v>
      </c>
      <c r="H130" s="35"/>
      <c r="I130" s="37">
        <f>IF(Tabla22910117[[#This Row],[MEDIO DE PAGO]]="EFECTIVO",I129+Tabla22910117[[#This Row],[ENTRADA]]-Tabla22910117[[#This Row],[SALIDA]],IF(Tabla22910117[[#This Row],[MEDIO DE PAGO]]="","¿Medio de pago?",I129))</f>
        <v>204.60000000000002</v>
      </c>
    </row>
    <row r="131" spans="1:9" ht="15" customHeight="1" x14ac:dyDescent="0.25">
      <c r="A131" s="38" t="str">
        <f>TEXT(Tabla22910117[[#This Row],[FECHA]],"mm/aaaa")</f>
        <v>08/martes</v>
      </c>
      <c r="B131" s="33">
        <v>42612</v>
      </c>
      <c r="C131" s="29" t="s">
        <v>1987</v>
      </c>
      <c r="D131" s="29" t="s">
        <v>1537</v>
      </c>
      <c r="E131" s="106">
        <f>IF(Tabla22910117[[#This Row],[TIPO INGRESO]]="","",VLOOKUP(Tabla22910117[[#This Row],[TIPO INGRESO]],Tablas!$M$3:$N$14,2,FALSE))</f>
        <v>704102</v>
      </c>
      <c r="F131" s="29" t="s">
        <v>1426</v>
      </c>
      <c r="G131" s="35"/>
      <c r="H131" s="35">
        <v>3</v>
      </c>
      <c r="I131" s="37">
        <f>IF(Tabla22910117[[#This Row],[MEDIO DE PAGO]]="EFECTIVO",I130+Tabla22910117[[#This Row],[ENTRADA]]-Tabla22910117[[#This Row],[SALIDA]],IF(Tabla22910117[[#This Row],[MEDIO DE PAGO]]="","¿Medio de pago?",I130))</f>
        <v>201.60000000000002</v>
      </c>
    </row>
    <row r="132" spans="1:9" x14ac:dyDescent="0.25">
      <c r="A132" s="38" t="str">
        <f>TEXT(Tabla22910117[[#This Row],[FECHA]],"mm/aaaa")</f>
        <v>08/martes</v>
      </c>
      <c r="B132" s="33">
        <v>42612</v>
      </c>
      <c r="C132" s="29" t="s">
        <v>2000</v>
      </c>
      <c r="D132" s="29" t="s">
        <v>1531</v>
      </c>
      <c r="E132" s="106">
        <f>IF(Tabla22910117[[#This Row],[TIPO INGRESO]]="","",VLOOKUP(Tabla22910117[[#This Row],[TIPO INGRESO]],Tablas!$M$3:$N$14,2,FALSE))</f>
        <v>704101</v>
      </c>
      <c r="F132" s="29" t="s">
        <v>1426</v>
      </c>
      <c r="G132" s="35">
        <v>110</v>
      </c>
      <c r="H132" s="35"/>
      <c r="I132" s="37">
        <f>IF(Tabla22910117[[#This Row],[MEDIO DE PAGO]]="EFECTIVO",I131+Tabla22910117[[#This Row],[ENTRADA]]-Tabla22910117[[#This Row],[SALIDA]],IF(Tabla22910117[[#This Row],[MEDIO DE PAGO]]="","¿Medio de pago?",I131))</f>
        <v>311.60000000000002</v>
      </c>
    </row>
    <row r="133" spans="1:9" ht="15" customHeight="1" x14ac:dyDescent="0.25">
      <c r="A133" s="38" t="str">
        <f>TEXT(Tabla22910117[[#This Row],[FECHA]],"mm/aaaa")</f>
        <v>08/martes</v>
      </c>
      <c r="B133" s="33">
        <v>42612</v>
      </c>
      <c r="C133" s="29" t="s">
        <v>2463</v>
      </c>
      <c r="D133" s="29" t="s">
        <v>1541</v>
      </c>
      <c r="E133" s="106" t="str">
        <f>IF(Tabla22910117[[#This Row],[TIPO INGRESO]]="","",VLOOKUP(Tabla22910117[[#This Row],[TIPO INGRESO]],Tablas!$M$3:$N$14,2,FALSE))</f>
        <v>Clasificar</v>
      </c>
      <c r="F133" s="29" t="s">
        <v>1426</v>
      </c>
      <c r="G133" s="35"/>
      <c r="H133" s="35">
        <v>100</v>
      </c>
      <c r="I133" s="37">
        <f>IF(Tabla22910117[[#This Row],[MEDIO DE PAGO]]="EFECTIVO",I132+Tabla22910117[[#This Row],[ENTRADA]]-Tabla22910117[[#This Row],[SALIDA]],IF(Tabla22910117[[#This Row],[MEDIO DE PAGO]]="","¿Medio de pago?",I132))</f>
        <v>211.60000000000002</v>
      </c>
    </row>
    <row r="134" spans="1:9" x14ac:dyDescent="0.25">
      <c r="A134" s="38" t="str">
        <f>TEXT(Tabla22910117[[#This Row],[FECHA]],"mm/aaaa")</f>
        <v>08/martes</v>
      </c>
      <c r="B134" s="33">
        <v>42612</v>
      </c>
      <c r="C134" s="29" t="s">
        <v>2464</v>
      </c>
      <c r="D134" s="29" t="s">
        <v>1531</v>
      </c>
      <c r="E134" s="106">
        <f>IF(Tabla22910117[[#This Row],[TIPO INGRESO]]="","",VLOOKUP(Tabla22910117[[#This Row],[TIPO INGRESO]],Tablas!$M$3:$N$14,2,FALSE))</f>
        <v>704101</v>
      </c>
      <c r="F134" s="29" t="s">
        <v>1427</v>
      </c>
      <c r="G134" s="35">
        <v>140</v>
      </c>
      <c r="H134" s="35"/>
      <c r="I134" s="37">
        <f>IF(Tabla22910117[[#This Row],[MEDIO DE PAGO]]="EFECTIVO",I133+Tabla22910117[[#This Row],[ENTRADA]]-Tabla22910117[[#This Row],[SALIDA]],IF(Tabla22910117[[#This Row],[MEDIO DE PAGO]]="","¿Medio de pago?",I133))</f>
        <v>211.60000000000002</v>
      </c>
    </row>
    <row r="135" spans="1:9" ht="15" customHeight="1" x14ac:dyDescent="0.25">
      <c r="A135" s="38" t="str">
        <f>TEXT(Tabla22910117[[#This Row],[FECHA]],"mm/aaaa")</f>
        <v>08/martes</v>
      </c>
      <c r="B135" s="33">
        <v>42612</v>
      </c>
      <c r="C135" s="29" t="s">
        <v>1965</v>
      </c>
      <c r="D135" s="29" t="s">
        <v>1537</v>
      </c>
      <c r="E135" s="106">
        <f>IF(Tabla22910117[[#This Row],[TIPO INGRESO]]="","",VLOOKUP(Tabla22910117[[#This Row],[TIPO INGRESO]],Tablas!$M$3:$N$14,2,FALSE))</f>
        <v>704102</v>
      </c>
      <c r="F135" s="29" t="s">
        <v>1426</v>
      </c>
      <c r="G135" s="35"/>
      <c r="H135" s="35">
        <v>7</v>
      </c>
      <c r="I135" s="37">
        <f>IF(Tabla22910117[[#This Row],[MEDIO DE PAGO]]="EFECTIVO",I134+Tabla22910117[[#This Row],[ENTRADA]]-Tabla22910117[[#This Row],[SALIDA]],IF(Tabla22910117[[#This Row],[MEDIO DE PAGO]]="","¿Medio de pago?",I134))</f>
        <v>204.60000000000002</v>
      </c>
    </row>
    <row r="136" spans="1:9" ht="15" customHeight="1" x14ac:dyDescent="0.25">
      <c r="A136" s="38" t="str">
        <f>TEXT(Tabla22910117[[#This Row],[FECHA]],"mm/aaaa")</f>
        <v>08/miércoles</v>
      </c>
      <c r="B136" s="33">
        <v>42613</v>
      </c>
      <c r="C136" s="29" t="s">
        <v>1987</v>
      </c>
      <c r="D136" s="29" t="s">
        <v>1537</v>
      </c>
      <c r="E136" s="106">
        <f>IF(Tabla22910117[[#This Row],[TIPO INGRESO]]="","",VLOOKUP(Tabla22910117[[#This Row],[TIPO INGRESO]],Tablas!$M$3:$N$14,2,FALSE))</f>
        <v>704102</v>
      </c>
      <c r="F136" s="29" t="s">
        <v>1426</v>
      </c>
      <c r="G136" s="35"/>
      <c r="H136" s="35">
        <v>1</v>
      </c>
      <c r="I136" s="37">
        <f>IF(Tabla22910117[[#This Row],[MEDIO DE PAGO]]="EFECTIVO",I135+Tabla22910117[[#This Row],[ENTRADA]]-Tabla22910117[[#This Row],[SALIDA]],IF(Tabla22910117[[#This Row],[MEDIO DE PAGO]]="","¿Medio de pago?",I135))</f>
        <v>203.60000000000002</v>
      </c>
    </row>
    <row r="137" spans="1:9" x14ac:dyDescent="0.25">
      <c r="A137" s="38" t="str">
        <f>TEXT(Tabla22910117[[#This Row],[FECHA]],"mm/aaaa")</f>
        <v>08/miércoles</v>
      </c>
      <c r="B137" s="33">
        <v>42613</v>
      </c>
      <c r="C137" s="29" t="s">
        <v>2474</v>
      </c>
      <c r="D137" s="29" t="s">
        <v>1531</v>
      </c>
      <c r="E137" s="106">
        <f>IF(Tabla22910117[[#This Row],[TIPO INGRESO]]="","",VLOOKUP(Tabla22910117[[#This Row],[TIPO INGRESO]],Tablas!$M$3:$N$14,2,FALSE))</f>
        <v>704101</v>
      </c>
      <c r="F137" s="29" t="s">
        <v>1426</v>
      </c>
      <c r="G137" s="35">
        <v>70</v>
      </c>
      <c r="H137" s="35"/>
      <c r="I137" s="37">
        <f>IF(Tabla22910117[[#This Row],[MEDIO DE PAGO]]="EFECTIVO",I136+Tabla22910117[[#This Row],[ENTRADA]]-Tabla22910117[[#This Row],[SALIDA]],IF(Tabla22910117[[#This Row],[MEDIO DE PAGO]]="","¿Medio de pago?",I136))</f>
        <v>273.60000000000002</v>
      </c>
    </row>
    <row r="138" spans="1:9" x14ac:dyDescent="0.25">
      <c r="A138" s="38" t="str">
        <f>TEXT(Tabla22910117[[#This Row],[FECHA]],"mm/aaaa")</f>
        <v>08/miércoles</v>
      </c>
      <c r="B138" s="33">
        <v>42613</v>
      </c>
      <c r="C138" s="29" t="s">
        <v>2476</v>
      </c>
      <c r="D138" s="29" t="s">
        <v>1531</v>
      </c>
      <c r="E138" s="106">
        <f>IF(Tabla22910117[[#This Row],[TIPO INGRESO]]="","",VLOOKUP(Tabla22910117[[#This Row],[TIPO INGRESO]],Tablas!$M$3:$N$14,2,FALSE))</f>
        <v>704101</v>
      </c>
      <c r="F138" s="29" t="s">
        <v>1426</v>
      </c>
      <c r="G138" s="35">
        <v>140</v>
      </c>
      <c r="H138" s="35"/>
      <c r="I138" s="37">
        <f>IF(Tabla22910117[[#This Row],[MEDIO DE PAGO]]="EFECTIVO",I137+Tabla22910117[[#This Row],[ENTRADA]]-Tabla22910117[[#This Row],[SALIDA]],IF(Tabla22910117[[#This Row],[MEDIO DE PAGO]]="","¿Medio de pago?",I137))</f>
        <v>413.6</v>
      </c>
    </row>
    <row r="139" spans="1:9" ht="15" customHeight="1" x14ac:dyDescent="0.25">
      <c r="A139" s="38" t="str">
        <f>TEXT(Tabla22910117[[#This Row],[FECHA]],"mm/aaaa")</f>
        <v>08/miércoles</v>
      </c>
      <c r="B139" s="33">
        <v>42613</v>
      </c>
      <c r="C139" s="29" t="s">
        <v>2478</v>
      </c>
      <c r="D139" s="29" t="s">
        <v>1541</v>
      </c>
      <c r="E139" s="106" t="str">
        <f>IF(Tabla22910117[[#This Row],[TIPO INGRESO]]="","",VLOOKUP(Tabla22910117[[#This Row],[TIPO INGRESO]],Tablas!$M$3:$N$14,2,FALSE))</f>
        <v>Clasificar</v>
      </c>
      <c r="F139" s="29" t="s">
        <v>1426</v>
      </c>
      <c r="G139" s="35"/>
      <c r="H139" s="35">
        <v>9.1999999999999993</v>
      </c>
      <c r="I139" s="37">
        <f>IF(Tabla22910117[[#This Row],[MEDIO DE PAGO]]="EFECTIVO",I138+Tabla22910117[[#This Row],[ENTRADA]]-Tabla22910117[[#This Row],[SALIDA]],IF(Tabla22910117[[#This Row],[MEDIO DE PAGO]]="","¿Medio de pago?",I138))</f>
        <v>404.40000000000003</v>
      </c>
    </row>
    <row r="140" spans="1:9" ht="15" customHeight="1" x14ac:dyDescent="0.25">
      <c r="A140" s="38" t="str">
        <f>TEXT(Tabla22910117[[#This Row],[FECHA]],"mm/aaaa")</f>
        <v>08/miércoles</v>
      </c>
      <c r="B140" s="33">
        <v>42613</v>
      </c>
      <c r="C140" s="29" t="s">
        <v>1965</v>
      </c>
      <c r="D140" s="29" t="s">
        <v>1537</v>
      </c>
      <c r="E140" s="106">
        <f>IF(Tabla22910117[[#This Row],[TIPO INGRESO]]="","",VLOOKUP(Tabla22910117[[#This Row],[TIPO INGRESO]],Tablas!$M$3:$N$14,2,FALSE))</f>
        <v>704102</v>
      </c>
      <c r="F140" s="29" t="s">
        <v>1426</v>
      </c>
      <c r="G140" s="35"/>
      <c r="H140" s="35">
        <v>7</v>
      </c>
      <c r="I140" s="37">
        <f>IF(Tabla22910117[[#This Row],[MEDIO DE PAGO]]="EFECTIVO",I139+Tabla22910117[[#This Row],[ENTRADA]]-Tabla22910117[[#This Row],[SALIDA]],IF(Tabla22910117[[#This Row],[MEDIO DE PAGO]]="","¿Medio de pago?",I139))</f>
        <v>397.40000000000003</v>
      </c>
    </row>
    <row r="141" spans="1:9" ht="15" customHeight="1" x14ac:dyDescent="0.25">
      <c r="A141" s="38" t="str">
        <f>TEXT(Tabla22910117[[#This Row],[FECHA]],"mm/aaaa")</f>
        <v>08/miércoles</v>
      </c>
      <c r="B141" s="33">
        <v>42613</v>
      </c>
      <c r="C141" s="29" t="s">
        <v>2484</v>
      </c>
      <c r="D141" s="29" t="s">
        <v>1541</v>
      </c>
      <c r="E141" s="106" t="str">
        <f>IF(Tabla22910117[[#This Row],[TIPO INGRESO]]="","",VLOOKUP(Tabla22910117[[#This Row],[TIPO INGRESO]],Tablas!$M$3:$N$14,2,FALSE))</f>
        <v>Clasificar</v>
      </c>
      <c r="F141" s="29" t="s">
        <v>1426</v>
      </c>
      <c r="G141" s="35"/>
      <c r="H141" s="35">
        <v>200</v>
      </c>
      <c r="I141" s="37">
        <f>IF(Tabla22910117[[#This Row],[MEDIO DE PAGO]]="EFECTIVO",I140+Tabla22910117[[#This Row],[ENTRADA]]-Tabla22910117[[#This Row],[SALIDA]],IF(Tabla22910117[[#This Row],[MEDIO DE PAGO]]="","¿Medio de pago?",I140))</f>
        <v>197.40000000000003</v>
      </c>
    </row>
    <row r="142" spans="1:9" x14ac:dyDescent="0.25">
      <c r="A142" s="38"/>
      <c r="B142" s="33"/>
      <c r="E142" s="113"/>
      <c r="G142" s="124">
        <f>SUBTOTAL(109,Tabla22910117[ENTRADA])</f>
        <v>2782.7</v>
      </c>
      <c r="H142" s="124">
        <f>SUBTOTAL(109,Tabla22910117[SALIDA])</f>
        <v>1475.6000000000001</v>
      </c>
      <c r="I142" s="125"/>
    </row>
  </sheetData>
  <mergeCells count="2">
    <mergeCell ref="A2:I2"/>
    <mergeCell ref="G4:H4"/>
  </mergeCells>
  <pageMargins left="0.70866141732283472" right="0.70866141732283472" top="0.74803149606299213" bottom="0.74803149606299213" header="0.31496062992125984" footer="0.31496062992125984"/>
  <pageSetup paperSize="9" scale="56" fitToHeight="2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Tablas!$M$3:$M$14</xm:f>
          </x14:formula1>
          <xm:sqref>D6:D141</xm:sqref>
        </x14:dataValidation>
        <x14:dataValidation type="list" allowBlank="1" showInputMessage="1" showErrorMessage="1">
          <x14:formula1>
            <xm:f>Tablas!$H$3:$H$9</xm:f>
          </x14:formula1>
          <xm:sqref>F6:F141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B1" workbookViewId="0">
      <selection activeCell="C3" sqref="C3"/>
    </sheetView>
  </sheetViews>
  <sheetFormatPr baseColWidth="10" defaultColWidth="11.42578125" defaultRowHeight="15" x14ac:dyDescent="0.25"/>
  <cols>
    <col min="1" max="1" width="11.42578125" style="8"/>
    <col min="2" max="2" width="21" style="8" bestFit="1" customWidth="1"/>
    <col min="3" max="3" width="73.42578125" style="8" bestFit="1" customWidth="1"/>
    <col min="4" max="4" width="11.42578125" style="8"/>
    <col min="5" max="5" width="22.5703125" style="8" customWidth="1"/>
    <col min="6" max="6" width="13.42578125" style="8" customWidth="1"/>
    <col min="7" max="7" width="17.140625" style="8" customWidth="1"/>
    <col min="8" max="16384" width="11.42578125" style="8"/>
  </cols>
  <sheetData>
    <row r="1" spans="2:7" ht="18.75" x14ac:dyDescent="0.3">
      <c r="B1" s="39" t="s">
        <v>1032</v>
      </c>
      <c r="C1" s="9"/>
    </row>
    <row r="3" spans="2:7" x14ac:dyDescent="0.25">
      <c r="B3" s="59" t="s">
        <v>391</v>
      </c>
      <c r="C3" s="9" t="s">
        <v>2485</v>
      </c>
      <c r="E3" s="40" t="s">
        <v>1029</v>
      </c>
    </row>
    <row r="4" spans="2:7" x14ac:dyDescent="0.25">
      <c r="B4" s="41" t="s">
        <v>58</v>
      </c>
      <c r="C4" s="42" t="str">
        <f>VLOOKUP($C$3,CLIENTE[],2,FALSE)</f>
        <v>Henry Avalos Pachas</v>
      </c>
      <c r="E4" s="43" t="s">
        <v>398</v>
      </c>
      <c r="F4" s="44" t="str">
        <f>VLOOKUP(CLIENTES!A657,CLIENTE[],7,FALSE)</f>
        <v>16</v>
      </c>
    </row>
    <row r="5" spans="2:7" x14ac:dyDescent="0.25">
      <c r="B5" s="41" t="s">
        <v>59</v>
      </c>
      <c r="C5" s="42">
        <f>VLOOKUP($C$3,CLIENTE[],5,0)</f>
        <v>0</v>
      </c>
      <c r="E5" s="43" t="s">
        <v>400</v>
      </c>
      <c r="F5" s="45" t="str">
        <f>VLOOKUP(F4,HABITACION[],2,FALSE)</f>
        <v>Senior</v>
      </c>
    </row>
    <row r="6" spans="2:7" x14ac:dyDescent="0.25">
      <c r="B6" s="41" t="s">
        <v>392</v>
      </c>
      <c r="C6" s="42" t="e">
        <f>VLOOKUP($C$5,RUCS[],2,FALSE)</f>
        <v>#N/A</v>
      </c>
      <c r="E6" s="43" t="s">
        <v>399</v>
      </c>
      <c r="F6" s="44" t="str">
        <f>VLOOKUP(CLIENTES!A657,CLIENTE[],8,FALSE)</f>
        <v>Simple</v>
      </c>
    </row>
    <row r="7" spans="2:7" x14ac:dyDescent="0.25">
      <c r="B7" s="41" t="s">
        <v>393</v>
      </c>
      <c r="C7" s="42" t="e">
        <f>VLOOKUP($C$5,RUCS[],3,FALSE)</f>
        <v>#N/A</v>
      </c>
      <c r="E7" s="43" t="s">
        <v>406</v>
      </c>
      <c r="F7" s="46" t="str">
        <f>VLOOKUP(CLIENTES!A657,CLIENTE[],9,FALSE)</f>
        <v>….</v>
      </c>
      <c r="G7" s="91" t="str">
        <f>IF(VLOOKUP(CLIENTES!A657,CLIENTE[],10,FALSE)=0,"CLIENTE NUEVO",VLOOKUP(CLIENTES!A657,CLIENTE[],10,FALSE))</f>
        <v>CLIENTE NUEVO</v>
      </c>
    </row>
    <row r="8" spans="2:7" x14ac:dyDescent="0.25">
      <c r="B8" s="41" t="s">
        <v>1030</v>
      </c>
      <c r="C8" s="42" t="e">
        <f>VLOOKUP($C$5,RUCS[],4,FALSE)</f>
        <v>#N/A</v>
      </c>
    </row>
    <row r="9" spans="2:7" x14ac:dyDescent="0.25">
      <c r="B9" s="41" t="s">
        <v>1031</v>
      </c>
      <c r="C9" s="42" t="e">
        <f>VLOOKUP($C$5,RUCS[],5,FALSE)</f>
        <v>#N/A</v>
      </c>
    </row>
    <row r="10" spans="2:7" x14ac:dyDescent="0.25">
      <c r="B10" s="41" t="s">
        <v>394</v>
      </c>
      <c r="C10" s="42" t="e">
        <f>VLOOKUP($C$5,RUCS[],6,FALSE)</f>
        <v>#N/A</v>
      </c>
      <c r="E10" s="49" t="s">
        <v>1544</v>
      </c>
      <c r="F10" s="53"/>
    </row>
    <row r="11" spans="2:7" ht="18.75" x14ac:dyDescent="0.3">
      <c r="E11" s="57" t="s">
        <v>1472</v>
      </c>
      <c r="F11" s="50">
        <f>ROUND(F13/1.18,2)</f>
        <v>50.85</v>
      </c>
    </row>
    <row r="12" spans="2:7" ht="18.75" x14ac:dyDescent="0.3">
      <c r="E12" s="58" t="s">
        <v>1545</v>
      </c>
      <c r="F12" s="50">
        <f>F13-F11</f>
        <v>9.1499999999999986</v>
      </c>
    </row>
    <row r="13" spans="2:7" ht="18.75" x14ac:dyDescent="0.3">
      <c r="B13" s="39" t="s">
        <v>1033</v>
      </c>
      <c r="E13" s="52" t="s">
        <v>1473</v>
      </c>
      <c r="F13" s="51">
        <v>60</v>
      </c>
    </row>
    <row r="15" spans="2:7" x14ac:dyDescent="0.25">
      <c r="B15" s="59" t="s">
        <v>59</v>
      </c>
      <c r="C15" s="9" t="s">
        <v>2029</v>
      </c>
    </row>
    <row r="16" spans="2:7" x14ac:dyDescent="0.25">
      <c r="B16" s="41" t="s">
        <v>392</v>
      </c>
      <c r="C16" s="42" t="str">
        <f>VLOOKUP($C$15,RUCS[],2,FALSE)</f>
        <v>INSTITUTO PERUANO DE ENERGIA NUCLEAR</v>
      </c>
      <c r="E16" s="49" t="s">
        <v>1546</v>
      </c>
      <c r="F16" s="53"/>
      <c r="G16" s="53"/>
    </row>
    <row r="17" spans="2:7" x14ac:dyDescent="0.25">
      <c r="B17" s="41" t="s">
        <v>393</v>
      </c>
      <c r="C17" s="42" t="str">
        <f>VLOOKUP($C$15,RUCS[],3,FALSE)</f>
        <v>AV.CANADA N° 1470 SAN BORJA-LIMA</v>
      </c>
      <c r="E17" s="60" t="s">
        <v>1547</v>
      </c>
      <c r="F17" s="61">
        <v>90</v>
      </c>
      <c r="G17" s="56"/>
    </row>
    <row r="18" spans="2:7" x14ac:dyDescent="0.25">
      <c r="B18" s="41" t="s">
        <v>1030</v>
      </c>
      <c r="C18" s="42" t="str">
        <f>VLOOKUP($C$15,RUCS[],4,FALSE)</f>
        <v>LIMA</v>
      </c>
      <c r="E18" s="60" t="s">
        <v>1548</v>
      </c>
      <c r="F18" s="90">
        <v>140</v>
      </c>
      <c r="G18" s="56"/>
    </row>
    <row r="19" spans="2:7" x14ac:dyDescent="0.25">
      <c r="B19" s="41" t="s">
        <v>1031</v>
      </c>
      <c r="C19" s="42" t="str">
        <f>VLOOKUP($C$15,RUCS[],5,FALSE)</f>
        <v>LIMA</v>
      </c>
      <c r="E19" s="54" t="s">
        <v>1549</v>
      </c>
      <c r="F19" s="55">
        <f>F18-F17</f>
        <v>50</v>
      </c>
      <c r="G19" s="56"/>
    </row>
    <row r="20" spans="2:7" x14ac:dyDescent="0.25">
      <c r="B20" s="41" t="s">
        <v>394</v>
      </c>
      <c r="C20" s="42" t="str">
        <f>VLOOKUP($C$15,RUCS[],6,FALSE)</f>
        <v>SAN BORJA</v>
      </c>
      <c r="E20" s="54"/>
      <c r="F20" s="62"/>
      <c r="G20" s="56"/>
    </row>
    <row r="21" spans="2:7" ht="18.75" x14ac:dyDescent="0.3">
      <c r="E21" s="69" t="s">
        <v>1550</v>
      </c>
      <c r="F21" s="70">
        <f>F19*0.23</f>
        <v>11.5</v>
      </c>
      <c r="G21" s="56"/>
    </row>
    <row r="22" spans="2:7" x14ac:dyDescent="0.25">
      <c r="E22" s="54"/>
      <c r="F22" s="56"/>
      <c r="G22" s="56"/>
    </row>
    <row r="23" spans="2:7" ht="18.75" x14ac:dyDescent="0.3">
      <c r="E23" s="71" t="s">
        <v>1605</v>
      </c>
      <c r="F23" s="72">
        <f>F17+F21</f>
        <v>101.5</v>
      </c>
      <c r="G23" s="56"/>
    </row>
  </sheetData>
  <sheetProtection algorithmName="SHA-512" hashValue="ZT5vemnm/nFo0lqDpVqnx4nhLjC1YalSXLsnTo44HP9gqfe6Jk8xpCVY9u08ZTuw2uPjpqK94XRVbtWCEuIkLA==" saltValue="d1dPK9BlHJvqbB5S92PA2A==" spinCount="100000" sheet="1" objects="1" scenarios="1"/>
  <conditionalFormatting sqref="G7">
    <cfRule type="containsText" dxfId="11" priority="1" operator="containsText" text="Renegociada">
      <formula>NOT(ISERROR(SEARCH("Renegociada",G7)))</formula>
    </cfRule>
    <cfRule type="containsText" dxfId="10" priority="2" operator="containsText" text="TARIFA ANTIGUA">
      <formula>NOT(ISERROR(SEARCH("TARIFA ANTIGUA",G7)))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7" zoomScale="70" zoomScaleNormal="70" workbookViewId="0">
      <selection activeCell="I34" sqref="I34"/>
    </sheetView>
  </sheetViews>
  <sheetFormatPr baseColWidth="10" defaultRowHeight="15" x14ac:dyDescent="0.25"/>
  <cols>
    <col min="1" max="1" width="14.28515625" customWidth="1"/>
    <col min="2" max="29" width="5.42578125" customWidth="1"/>
    <col min="30" max="30" width="5.7109375" customWidth="1"/>
    <col min="33" max="33" width="8" customWidth="1"/>
    <col min="34" max="34" width="12.7109375" bestFit="1" customWidth="1"/>
  </cols>
  <sheetData>
    <row r="1" spans="1:35" ht="18.75" x14ac:dyDescent="0.3">
      <c r="A1" s="79" t="s">
        <v>1</v>
      </c>
    </row>
    <row r="2" spans="1:35" ht="15.75" x14ac:dyDescent="0.25">
      <c r="A2" s="78" t="s">
        <v>1586</v>
      </c>
    </row>
    <row r="4" spans="1:35" x14ac:dyDescent="0.25">
      <c r="B4" s="138" t="s">
        <v>19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</row>
    <row r="5" spans="1:35" x14ac:dyDescent="0.25">
      <c r="A5" s="63" t="s">
        <v>1416</v>
      </c>
      <c r="B5" s="76" t="s">
        <v>20</v>
      </c>
      <c r="C5" s="76" t="s">
        <v>21</v>
      </c>
      <c r="D5" s="76" t="s">
        <v>22</v>
      </c>
      <c r="E5" s="76" t="s">
        <v>23</v>
      </c>
      <c r="F5" s="76" t="s">
        <v>24</v>
      </c>
      <c r="G5" s="76" t="s">
        <v>25</v>
      </c>
      <c r="H5" s="76" t="s">
        <v>26</v>
      </c>
      <c r="I5" s="76" t="s">
        <v>27</v>
      </c>
      <c r="J5" s="76" t="s">
        <v>48</v>
      </c>
      <c r="K5" s="76" t="s">
        <v>28</v>
      </c>
      <c r="L5" s="76" t="s">
        <v>29</v>
      </c>
      <c r="M5" s="76" t="s">
        <v>30</v>
      </c>
      <c r="N5" s="76" t="s">
        <v>31</v>
      </c>
      <c r="O5" s="76" t="s">
        <v>32</v>
      </c>
      <c r="P5" s="76" t="s">
        <v>34</v>
      </c>
      <c r="Q5" s="76" t="s">
        <v>35</v>
      </c>
      <c r="R5" s="76" t="s">
        <v>36</v>
      </c>
      <c r="S5" s="76" t="s">
        <v>37</v>
      </c>
      <c r="T5" s="76" t="s">
        <v>38</v>
      </c>
      <c r="U5" s="76" t="s">
        <v>39</v>
      </c>
      <c r="V5" s="76" t="s">
        <v>40</v>
      </c>
      <c r="W5" s="76" t="s">
        <v>41</v>
      </c>
      <c r="X5" s="76" t="s">
        <v>42</v>
      </c>
      <c r="Y5" s="76" t="s">
        <v>43</v>
      </c>
      <c r="Z5" s="76" t="s">
        <v>44</v>
      </c>
      <c r="AA5" s="76" t="s">
        <v>45</v>
      </c>
      <c r="AB5" s="76" t="s">
        <v>46</v>
      </c>
      <c r="AC5" s="76" t="s">
        <v>47</v>
      </c>
      <c r="AD5" s="1"/>
      <c r="AE5" s="74" t="s">
        <v>1587</v>
      </c>
      <c r="AF5" s="74" t="s">
        <v>1588</v>
      </c>
      <c r="AG5" s="75"/>
      <c r="AH5" s="74" t="s">
        <v>1589</v>
      </c>
      <c r="AI5" s="74" t="s">
        <v>1590</v>
      </c>
    </row>
    <row r="6" spans="1:35" x14ac:dyDescent="0.25">
      <c r="A6" s="77">
        <v>42583</v>
      </c>
      <c r="C6" s="73"/>
      <c r="D6" s="73">
        <v>1</v>
      </c>
      <c r="E6" s="73"/>
      <c r="F6" s="73"/>
      <c r="G6" s="73">
        <v>1</v>
      </c>
      <c r="H6" s="73">
        <v>1</v>
      </c>
      <c r="I6" s="73"/>
      <c r="J6" s="73"/>
      <c r="K6" s="73"/>
      <c r="L6" s="73"/>
      <c r="M6" s="73"/>
      <c r="N6" s="73"/>
      <c r="O6" s="73">
        <v>1</v>
      </c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E6">
        <f>COUNT(B6:AC6)</f>
        <v>4</v>
      </c>
      <c r="AF6">
        <f>SUM(B6:AC6)</f>
        <v>4</v>
      </c>
      <c r="AH6" s="64">
        <f>AE6/28</f>
        <v>0.14285714285714285</v>
      </c>
      <c r="AI6" s="64">
        <f>AF6/56</f>
        <v>7.1428571428571425E-2</v>
      </c>
    </row>
    <row r="7" spans="1:35" x14ac:dyDescent="0.25">
      <c r="A7" s="77">
        <v>42584</v>
      </c>
      <c r="D7" s="73"/>
      <c r="E7" s="73"/>
      <c r="F7" s="73"/>
      <c r="G7" s="73"/>
      <c r="H7" s="73">
        <v>1</v>
      </c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E7">
        <f t="shared" ref="AE7:AE36" si="0">COUNT(B7:AC7)</f>
        <v>1</v>
      </c>
      <c r="AF7">
        <f t="shared" ref="AF7:AF36" si="1">SUM(B7:AC7)</f>
        <v>1</v>
      </c>
      <c r="AH7" s="64">
        <f t="shared" ref="AH7:AH36" si="2">AE7/28</f>
        <v>3.5714285714285712E-2</v>
      </c>
      <c r="AI7" s="64">
        <f t="shared" ref="AI7:AI36" si="3">AF7/56</f>
        <v>1.7857142857142856E-2</v>
      </c>
    </row>
    <row r="8" spans="1:35" x14ac:dyDescent="0.25">
      <c r="A8" s="77">
        <v>42585</v>
      </c>
      <c r="D8" s="73"/>
      <c r="E8" s="73">
        <v>1</v>
      </c>
      <c r="F8" s="73">
        <v>1</v>
      </c>
      <c r="G8" s="73">
        <v>1</v>
      </c>
      <c r="H8" s="73"/>
      <c r="I8" s="73">
        <v>1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>
        <v>2</v>
      </c>
      <c r="X8" s="73"/>
      <c r="Y8" s="73">
        <v>2</v>
      </c>
      <c r="Z8" s="73"/>
      <c r="AA8" s="73"/>
      <c r="AB8" s="73"/>
      <c r="AC8" s="73"/>
      <c r="AE8">
        <f t="shared" si="0"/>
        <v>6</v>
      </c>
      <c r="AF8">
        <f t="shared" si="1"/>
        <v>8</v>
      </c>
      <c r="AH8" s="64">
        <f t="shared" si="2"/>
        <v>0.21428571428571427</v>
      </c>
      <c r="AI8" s="64">
        <f t="shared" si="3"/>
        <v>0.14285714285714285</v>
      </c>
    </row>
    <row r="9" spans="1:35" x14ac:dyDescent="0.25">
      <c r="A9" s="77">
        <v>42586</v>
      </c>
      <c r="C9">
        <v>1</v>
      </c>
      <c r="D9" s="73"/>
      <c r="E9" s="73">
        <v>1</v>
      </c>
      <c r="F9" s="73"/>
      <c r="G9" s="73">
        <v>1</v>
      </c>
      <c r="H9" s="73">
        <v>1</v>
      </c>
      <c r="I9" s="73"/>
      <c r="J9" s="73"/>
      <c r="K9" s="73">
        <v>1</v>
      </c>
      <c r="L9" s="73">
        <v>2</v>
      </c>
      <c r="M9" s="73">
        <v>2</v>
      </c>
      <c r="N9" s="73">
        <v>2</v>
      </c>
      <c r="O9" s="73"/>
      <c r="P9" s="73"/>
      <c r="Q9" s="73"/>
      <c r="R9" s="73"/>
      <c r="S9" s="73"/>
      <c r="T9" s="73"/>
      <c r="U9" s="73"/>
      <c r="V9" s="73"/>
      <c r="W9" s="73">
        <v>2</v>
      </c>
      <c r="X9" s="73"/>
      <c r="Y9" s="73">
        <v>2</v>
      </c>
      <c r="Z9" s="73"/>
      <c r="AA9" s="73"/>
      <c r="AB9" s="73"/>
      <c r="AC9" s="73"/>
      <c r="AE9">
        <f t="shared" si="0"/>
        <v>10</v>
      </c>
      <c r="AF9">
        <f t="shared" si="1"/>
        <v>15</v>
      </c>
      <c r="AH9" s="64">
        <f t="shared" si="2"/>
        <v>0.35714285714285715</v>
      </c>
      <c r="AI9" s="64">
        <f t="shared" si="3"/>
        <v>0.26785714285714285</v>
      </c>
    </row>
    <row r="10" spans="1:35" x14ac:dyDescent="0.25">
      <c r="A10" s="77">
        <v>42587</v>
      </c>
      <c r="B10">
        <v>2</v>
      </c>
      <c r="C10">
        <v>1</v>
      </c>
      <c r="E10">
        <v>1</v>
      </c>
      <c r="F10" s="73"/>
      <c r="G10" s="73">
        <v>1</v>
      </c>
      <c r="I10" s="73"/>
      <c r="J10">
        <v>1</v>
      </c>
      <c r="L10" s="73">
        <v>2</v>
      </c>
      <c r="M10">
        <v>2</v>
      </c>
      <c r="N10">
        <v>2</v>
      </c>
      <c r="U10">
        <v>1</v>
      </c>
      <c r="W10">
        <v>2</v>
      </c>
      <c r="Y10">
        <v>2</v>
      </c>
      <c r="Z10">
        <v>1</v>
      </c>
      <c r="AE10">
        <f t="shared" si="0"/>
        <v>12</v>
      </c>
      <c r="AF10">
        <f t="shared" si="1"/>
        <v>18</v>
      </c>
      <c r="AH10" s="64">
        <f t="shared" si="2"/>
        <v>0.42857142857142855</v>
      </c>
      <c r="AI10" s="64">
        <f t="shared" si="3"/>
        <v>0.32142857142857145</v>
      </c>
    </row>
    <row r="11" spans="1:35" x14ac:dyDescent="0.25">
      <c r="A11" s="77">
        <v>42588</v>
      </c>
      <c r="B11">
        <v>2</v>
      </c>
      <c r="E11">
        <v>1</v>
      </c>
      <c r="F11" s="73"/>
      <c r="G11" s="73">
        <v>1</v>
      </c>
      <c r="I11" s="73"/>
      <c r="L11" s="73"/>
      <c r="M11">
        <v>2</v>
      </c>
      <c r="U11">
        <v>1</v>
      </c>
      <c r="V11">
        <v>1</v>
      </c>
      <c r="W11">
        <v>2</v>
      </c>
      <c r="Y11">
        <v>2</v>
      </c>
      <c r="AC11">
        <v>1</v>
      </c>
      <c r="AE11">
        <f t="shared" si="0"/>
        <v>9</v>
      </c>
      <c r="AF11">
        <f t="shared" si="1"/>
        <v>13</v>
      </c>
      <c r="AH11" s="64">
        <f t="shared" si="2"/>
        <v>0.32142857142857145</v>
      </c>
      <c r="AI11" s="64">
        <f t="shared" si="3"/>
        <v>0.23214285714285715</v>
      </c>
    </row>
    <row r="12" spans="1:35" x14ac:dyDescent="0.25">
      <c r="A12" s="77">
        <v>42589</v>
      </c>
      <c r="B12">
        <v>2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>
        <v>1</v>
      </c>
      <c r="AC12" s="73"/>
      <c r="AE12">
        <f t="shared" si="0"/>
        <v>2</v>
      </c>
      <c r="AF12">
        <f t="shared" si="1"/>
        <v>3</v>
      </c>
      <c r="AH12" s="64">
        <f t="shared" si="2"/>
        <v>7.1428571428571425E-2</v>
      </c>
      <c r="AI12" s="64">
        <f t="shared" si="3"/>
        <v>5.3571428571428568E-2</v>
      </c>
    </row>
    <row r="13" spans="1:35" x14ac:dyDescent="0.25">
      <c r="A13" s="77">
        <v>42590</v>
      </c>
      <c r="D13">
        <v>1</v>
      </c>
      <c r="F13" s="73">
        <v>1</v>
      </c>
      <c r="G13" s="73"/>
      <c r="H13" s="73">
        <v>1</v>
      </c>
      <c r="I13" s="73"/>
      <c r="J13" s="73"/>
      <c r="K13" s="73">
        <v>2</v>
      </c>
      <c r="L13" s="73"/>
      <c r="M13" s="73"/>
      <c r="N13" s="73"/>
      <c r="O13" s="73">
        <v>2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E13">
        <f t="shared" si="0"/>
        <v>5</v>
      </c>
      <c r="AF13">
        <f t="shared" si="1"/>
        <v>7</v>
      </c>
      <c r="AH13" s="64">
        <f t="shared" si="2"/>
        <v>0.17857142857142858</v>
      </c>
      <c r="AI13" s="64">
        <f t="shared" si="3"/>
        <v>0.125</v>
      </c>
    </row>
    <row r="14" spans="1:35" x14ac:dyDescent="0.25">
      <c r="A14" s="77">
        <v>42591</v>
      </c>
      <c r="F14" s="73">
        <v>1</v>
      </c>
      <c r="G14" s="73">
        <v>1</v>
      </c>
      <c r="H14" s="73">
        <v>1</v>
      </c>
      <c r="I14" s="73"/>
      <c r="J14" s="73">
        <v>1</v>
      </c>
      <c r="K14" s="73"/>
      <c r="L14" s="73"/>
      <c r="M14" s="73">
        <v>2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E14">
        <f t="shared" si="0"/>
        <v>5</v>
      </c>
      <c r="AF14">
        <f t="shared" si="1"/>
        <v>6</v>
      </c>
      <c r="AH14" s="64">
        <f t="shared" si="2"/>
        <v>0.17857142857142858</v>
      </c>
      <c r="AI14" s="64">
        <f t="shared" si="3"/>
        <v>0.10714285714285714</v>
      </c>
    </row>
    <row r="15" spans="1:35" x14ac:dyDescent="0.25">
      <c r="A15" s="77">
        <v>42592</v>
      </c>
      <c r="I15" s="73"/>
      <c r="L15" s="73"/>
      <c r="M15" s="73"/>
      <c r="N15" s="73"/>
      <c r="O15">
        <v>1</v>
      </c>
      <c r="V15" s="73"/>
      <c r="AE15">
        <f t="shared" si="0"/>
        <v>1</v>
      </c>
      <c r="AF15">
        <f t="shared" si="1"/>
        <v>1</v>
      </c>
      <c r="AH15" s="64">
        <f t="shared" si="2"/>
        <v>3.5714285714285712E-2</v>
      </c>
      <c r="AI15" s="64">
        <f t="shared" si="3"/>
        <v>1.7857142857142856E-2</v>
      </c>
    </row>
    <row r="16" spans="1:35" x14ac:dyDescent="0.25">
      <c r="A16" s="77">
        <v>42593</v>
      </c>
      <c r="E16">
        <v>1</v>
      </c>
      <c r="G16">
        <v>1</v>
      </c>
      <c r="I16" s="73"/>
      <c r="K16">
        <v>2</v>
      </c>
      <c r="O16">
        <v>1</v>
      </c>
      <c r="P16">
        <v>1</v>
      </c>
      <c r="V16" s="73"/>
      <c r="AE16">
        <f t="shared" si="0"/>
        <v>5</v>
      </c>
      <c r="AF16">
        <f t="shared" si="1"/>
        <v>6</v>
      </c>
      <c r="AH16" s="64">
        <f t="shared" si="2"/>
        <v>0.17857142857142858</v>
      </c>
      <c r="AI16" s="64">
        <f t="shared" si="3"/>
        <v>0.10714285714285714</v>
      </c>
    </row>
    <row r="17" spans="1:35" x14ac:dyDescent="0.25">
      <c r="A17" s="77">
        <v>42594</v>
      </c>
      <c r="I17" s="73"/>
      <c r="V17" s="73"/>
      <c r="AE17">
        <f t="shared" si="0"/>
        <v>0</v>
      </c>
      <c r="AF17">
        <f t="shared" si="1"/>
        <v>0</v>
      </c>
      <c r="AH17" s="64">
        <f t="shared" si="2"/>
        <v>0</v>
      </c>
      <c r="AI17" s="64">
        <f t="shared" si="3"/>
        <v>0</v>
      </c>
    </row>
    <row r="18" spans="1:35" x14ac:dyDescent="0.25">
      <c r="A18" s="77">
        <v>42595</v>
      </c>
      <c r="C18">
        <v>1</v>
      </c>
      <c r="D18">
        <v>1</v>
      </c>
      <c r="E18">
        <v>1</v>
      </c>
      <c r="G18">
        <v>1</v>
      </c>
      <c r="H18">
        <v>1</v>
      </c>
      <c r="V18" s="73"/>
      <c r="AE18">
        <f t="shared" si="0"/>
        <v>5</v>
      </c>
      <c r="AF18">
        <f t="shared" si="1"/>
        <v>5</v>
      </c>
      <c r="AH18" s="64">
        <f t="shared" si="2"/>
        <v>0.17857142857142858</v>
      </c>
      <c r="AI18" s="64">
        <f t="shared" si="3"/>
        <v>8.9285714285714288E-2</v>
      </c>
    </row>
    <row r="19" spans="1:35" x14ac:dyDescent="0.25">
      <c r="A19" s="77">
        <v>42596</v>
      </c>
      <c r="E19">
        <v>1</v>
      </c>
      <c r="M19">
        <v>2</v>
      </c>
      <c r="N19">
        <v>2</v>
      </c>
      <c r="P19">
        <v>1</v>
      </c>
      <c r="U19">
        <v>1</v>
      </c>
      <c r="V19" s="73"/>
      <c r="AE19">
        <f t="shared" si="0"/>
        <v>5</v>
      </c>
      <c r="AF19">
        <f t="shared" si="1"/>
        <v>7</v>
      </c>
      <c r="AH19" s="64">
        <f t="shared" si="2"/>
        <v>0.17857142857142858</v>
      </c>
      <c r="AI19" s="64">
        <f t="shared" si="3"/>
        <v>0.125</v>
      </c>
    </row>
    <row r="20" spans="1:35" x14ac:dyDescent="0.25">
      <c r="A20" s="77">
        <v>42597</v>
      </c>
      <c r="G20">
        <v>1</v>
      </c>
      <c r="P20">
        <v>1</v>
      </c>
      <c r="U20">
        <v>1</v>
      </c>
      <c r="AA20">
        <v>1</v>
      </c>
      <c r="AE20">
        <f t="shared" si="0"/>
        <v>4</v>
      </c>
      <c r="AF20">
        <f t="shared" si="1"/>
        <v>4</v>
      </c>
      <c r="AH20" s="64">
        <f t="shared" si="2"/>
        <v>0.14285714285714285</v>
      </c>
      <c r="AI20" s="64">
        <f t="shared" si="3"/>
        <v>7.1428571428571425E-2</v>
      </c>
    </row>
    <row r="21" spans="1:35" x14ac:dyDescent="0.25">
      <c r="A21" s="77">
        <v>42598</v>
      </c>
      <c r="H21">
        <v>1</v>
      </c>
      <c r="I21">
        <v>1</v>
      </c>
      <c r="P21">
        <v>1</v>
      </c>
      <c r="U21">
        <v>1</v>
      </c>
      <c r="Z21">
        <v>1</v>
      </c>
      <c r="AA21">
        <v>1</v>
      </c>
      <c r="AE21">
        <f t="shared" si="0"/>
        <v>6</v>
      </c>
      <c r="AF21">
        <f t="shared" si="1"/>
        <v>6</v>
      </c>
      <c r="AH21" s="64">
        <f t="shared" si="2"/>
        <v>0.21428571428571427</v>
      </c>
      <c r="AI21" s="64">
        <f t="shared" si="3"/>
        <v>0.10714285714285714</v>
      </c>
    </row>
    <row r="22" spans="1:35" x14ac:dyDescent="0.25">
      <c r="A22" s="77">
        <v>42599</v>
      </c>
      <c r="D22">
        <v>1</v>
      </c>
      <c r="H22">
        <v>1</v>
      </c>
      <c r="P22">
        <v>1</v>
      </c>
      <c r="U22">
        <v>1</v>
      </c>
      <c r="V22">
        <v>2</v>
      </c>
      <c r="AA22">
        <v>1</v>
      </c>
      <c r="AE22">
        <f t="shared" si="0"/>
        <v>6</v>
      </c>
      <c r="AF22">
        <f t="shared" si="1"/>
        <v>7</v>
      </c>
      <c r="AH22" s="64">
        <f t="shared" si="2"/>
        <v>0.21428571428571427</v>
      </c>
      <c r="AI22" s="64">
        <f t="shared" si="3"/>
        <v>0.125</v>
      </c>
    </row>
    <row r="23" spans="1:35" x14ac:dyDescent="0.25">
      <c r="A23" s="77">
        <v>42600</v>
      </c>
      <c r="D23">
        <v>1</v>
      </c>
      <c r="H23">
        <v>1</v>
      </c>
      <c r="P23">
        <v>1</v>
      </c>
      <c r="U23">
        <v>1</v>
      </c>
      <c r="AA23">
        <v>1</v>
      </c>
      <c r="AE23">
        <f t="shared" si="0"/>
        <v>5</v>
      </c>
      <c r="AF23">
        <f t="shared" si="1"/>
        <v>5</v>
      </c>
      <c r="AH23" s="64">
        <f t="shared" si="2"/>
        <v>0.17857142857142858</v>
      </c>
      <c r="AI23" s="64">
        <f t="shared" si="3"/>
        <v>8.9285714285714288E-2</v>
      </c>
    </row>
    <row r="24" spans="1:35" x14ac:dyDescent="0.25">
      <c r="A24" s="77">
        <v>42601</v>
      </c>
      <c r="AE24">
        <f t="shared" si="0"/>
        <v>0</v>
      </c>
      <c r="AF24">
        <f t="shared" si="1"/>
        <v>0</v>
      </c>
      <c r="AH24" s="64">
        <f t="shared" si="2"/>
        <v>0</v>
      </c>
      <c r="AI24" s="64">
        <f t="shared" si="3"/>
        <v>0</v>
      </c>
    </row>
    <row r="25" spans="1:35" x14ac:dyDescent="0.25">
      <c r="A25" s="77">
        <v>42602</v>
      </c>
      <c r="AE25">
        <f t="shared" si="0"/>
        <v>0</v>
      </c>
      <c r="AF25">
        <f t="shared" si="1"/>
        <v>0</v>
      </c>
      <c r="AH25" s="64">
        <f t="shared" si="2"/>
        <v>0</v>
      </c>
      <c r="AI25" s="64">
        <f t="shared" si="3"/>
        <v>0</v>
      </c>
    </row>
    <row r="26" spans="1:35" x14ac:dyDescent="0.25">
      <c r="A26" s="77">
        <v>42603</v>
      </c>
      <c r="AE26">
        <f t="shared" si="0"/>
        <v>0</v>
      </c>
      <c r="AF26">
        <f t="shared" si="1"/>
        <v>0</v>
      </c>
      <c r="AH26" s="64">
        <f t="shared" si="2"/>
        <v>0</v>
      </c>
      <c r="AI26" s="64">
        <f t="shared" si="3"/>
        <v>0</v>
      </c>
    </row>
    <row r="27" spans="1:35" x14ac:dyDescent="0.25">
      <c r="A27" s="77">
        <v>42604</v>
      </c>
      <c r="AE27">
        <f t="shared" si="0"/>
        <v>0</v>
      </c>
      <c r="AF27">
        <f t="shared" si="1"/>
        <v>0</v>
      </c>
      <c r="AH27" s="64">
        <f t="shared" si="2"/>
        <v>0</v>
      </c>
      <c r="AI27" s="64">
        <f t="shared" si="3"/>
        <v>0</v>
      </c>
    </row>
    <row r="28" spans="1:35" x14ac:dyDescent="0.25">
      <c r="A28" s="77">
        <v>42605</v>
      </c>
      <c r="AE28">
        <f t="shared" si="0"/>
        <v>0</v>
      </c>
      <c r="AF28">
        <f t="shared" si="1"/>
        <v>0</v>
      </c>
      <c r="AH28" s="64">
        <f t="shared" si="2"/>
        <v>0</v>
      </c>
      <c r="AI28" s="64">
        <f t="shared" si="3"/>
        <v>0</v>
      </c>
    </row>
    <row r="29" spans="1:35" x14ac:dyDescent="0.25">
      <c r="A29" s="77">
        <v>42606</v>
      </c>
      <c r="AE29">
        <f t="shared" si="0"/>
        <v>0</v>
      </c>
      <c r="AF29">
        <f t="shared" si="1"/>
        <v>0</v>
      </c>
      <c r="AH29" s="64">
        <f t="shared" si="2"/>
        <v>0</v>
      </c>
      <c r="AI29" s="64">
        <f t="shared" si="3"/>
        <v>0</v>
      </c>
    </row>
    <row r="30" spans="1:35" x14ac:dyDescent="0.25">
      <c r="A30" s="77">
        <v>42607</v>
      </c>
      <c r="AE30">
        <f t="shared" si="0"/>
        <v>0</v>
      </c>
      <c r="AF30">
        <f t="shared" si="1"/>
        <v>0</v>
      </c>
      <c r="AH30" s="64">
        <f t="shared" si="2"/>
        <v>0</v>
      </c>
      <c r="AI30" s="64">
        <f t="shared" si="3"/>
        <v>0</v>
      </c>
    </row>
    <row r="31" spans="1:35" x14ac:dyDescent="0.25">
      <c r="A31" s="77">
        <v>42608</v>
      </c>
      <c r="AE31">
        <f t="shared" si="0"/>
        <v>0</v>
      </c>
      <c r="AF31">
        <f t="shared" si="1"/>
        <v>0</v>
      </c>
      <c r="AH31" s="64">
        <f t="shared" si="2"/>
        <v>0</v>
      </c>
      <c r="AI31" s="64">
        <f t="shared" si="3"/>
        <v>0</v>
      </c>
    </row>
    <row r="32" spans="1:35" x14ac:dyDescent="0.25">
      <c r="A32" s="77">
        <v>42609</v>
      </c>
      <c r="AE32">
        <f t="shared" si="0"/>
        <v>0</v>
      </c>
      <c r="AF32">
        <f t="shared" si="1"/>
        <v>0</v>
      </c>
      <c r="AH32" s="64">
        <f t="shared" si="2"/>
        <v>0</v>
      </c>
      <c r="AI32" s="64">
        <f t="shared" si="3"/>
        <v>0</v>
      </c>
    </row>
    <row r="33" spans="1:35" x14ac:dyDescent="0.25">
      <c r="A33" s="77">
        <v>42610</v>
      </c>
      <c r="AE33">
        <f t="shared" si="0"/>
        <v>0</v>
      </c>
      <c r="AF33">
        <f t="shared" si="1"/>
        <v>0</v>
      </c>
      <c r="AH33" s="64">
        <f t="shared" si="2"/>
        <v>0</v>
      </c>
      <c r="AI33" s="64">
        <f t="shared" si="3"/>
        <v>0</v>
      </c>
    </row>
    <row r="34" spans="1:35" x14ac:dyDescent="0.25">
      <c r="A34" s="77">
        <v>42611</v>
      </c>
      <c r="B34">
        <v>2</v>
      </c>
      <c r="F34">
        <v>1</v>
      </c>
      <c r="AE34">
        <f t="shared" si="0"/>
        <v>2</v>
      </c>
      <c r="AF34">
        <f t="shared" si="1"/>
        <v>3</v>
      </c>
      <c r="AH34" s="64">
        <f t="shared" si="2"/>
        <v>7.1428571428571425E-2</v>
      </c>
      <c r="AI34" s="64">
        <f t="shared" si="3"/>
        <v>5.3571428571428568E-2</v>
      </c>
    </row>
    <row r="35" spans="1:35" x14ac:dyDescent="0.25">
      <c r="A35" s="77">
        <v>42612</v>
      </c>
      <c r="U35">
        <v>2</v>
      </c>
      <c r="AE35">
        <f t="shared" si="0"/>
        <v>1</v>
      </c>
      <c r="AF35">
        <f t="shared" si="1"/>
        <v>2</v>
      </c>
      <c r="AH35" s="64">
        <f t="shared" si="2"/>
        <v>3.5714285714285712E-2</v>
      </c>
      <c r="AI35" s="64">
        <f t="shared" si="3"/>
        <v>3.5714285714285712E-2</v>
      </c>
    </row>
    <row r="36" spans="1:35" x14ac:dyDescent="0.25">
      <c r="A36" s="77">
        <v>42613</v>
      </c>
      <c r="H36">
        <v>1</v>
      </c>
      <c r="W36">
        <v>2</v>
      </c>
      <c r="AE36">
        <f t="shared" si="0"/>
        <v>2</v>
      </c>
      <c r="AF36">
        <f t="shared" si="1"/>
        <v>3</v>
      </c>
      <c r="AH36" s="64">
        <f t="shared" si="2"/>
        <v>7.1428571428571425E-2</v>
      </c>
      <c r="AI36" s="64">
        <f t="shared" si="3"/>
        <v>5.3571428571428568E-2</v>
      </c>
    </row>
    <row r="37" spans="1:35" x14ac:dyDescent="0.25">
      <c r="A37" s="3"/>
      <c r="AH37" s="64"/>
      <c r="AI37" s="64"/>
    </row>
    <row r="38" spans="1:35" ht="30" x14ac:dyDescent="0.25">
      <c r="A38" s="65" t="s">
        <v>1591</v>
      </c>
      <c r="B38">
        <f>COUNT(B6:B36)</f>
        <v>4</v>
      </c>
      <c r="C38">
        <f t="shared" ref="C38:AC38" si="4">COUNT(C6:C36)</f>
        <v>3</v>
      </c>
      <c r="D38">
        <f t="shared" si="4"/>
        <v>5</v>
      </c>
      <c r="E38">
        <f t="shared" si="4"/>
        <v>7</v>
      </c>
      <c r="F38">
        <f t="shared" si="4"/>
        <v>4</v>
      </c>
      <c r="G38">
        <f t="shared" si="4"/>
        <v>9</v>
      </c>
      <c r="H38">
        <f t="shared" si="4"/>
        <v>10</v>
      </c>
      <c r="I38">
        <f t="shared" si="4"/>
        <v>2</v>
      </c>
      <c r="J38">
        <f t="shared" si="4"/>
        <v>2</v>
      </c>
      <c r="K38">
        <f t="shared" si="4"/>
        <v>3</v>
      </c>
      <c r="L38">
        <f t="shared" si="4"/>
        <v>2</v>
      </c>
      <c r="M38">
        <f t="shared" si="4"/>
        <v>5</v>
      </c>
      <c r="N38">
        <f t="shared" si="4"/>
        <v>3</v>
      </c>
      <c r="O38">
        <f t="shared" si="4"/>
        <v>4</v>
      </c>
      <c r="P38">
        <f t="shared" si="4"/>
        <v>6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8</v>
      </c>
      <c r="V38">
        <f t="shared" si="4"/>
        <v>2</v>
      </c>
      <c r="W38">
        <f t="shared" si="4"/>
        <v>5</v>
      </c>
      <c r="X38">
        <f t="shared" si="4"/>
        <v>0</v>
      </c>
      <c r="Y38">
        <f t="shared" si="4"/>
        <v>4</v>
      </c>
      <c r="Z38">
        <f t="shared" si="4"/>
        <v>2</v>
      </c>
      <c r="AA38">
        <f t="shared" si="4"/>
        <v>4</v>
      </c>
      <c r="AB38">
        <f t="shared" si="4"/>
        <v>1</v>
      </c>
      <c r="AC38">
        <f t="shared" si="4"/>
        <v>1</v>
      </c>
      <c r="AE38">
        <f>SUM(AE6:AE36)</f>
        <v>96</v>
      </c>
      <c r="AF38">
        <f>SUM(AF6:AF36)</f>
        <v>124</v>
      </c>
      <c r="AH38" s="64">
        <f>AE38/(COUNT(A6:A37)*28)</f>
        <v>0.11059907834101383</v>
      </c>
      <c r="AI38" s="64">
        <f>AF38/(56*COUNT(A6:A37))</f>
        <v>7.1428571428571425E-2</v>
      </c>
    </row>
    <row r="39" spans="1:35" x14ac:dyDescent="0.25">
      <c r="A39" t="s">
        <v>1592</v>
      </c>
      <c r="B39">
        <f>SUM(B6:B36)</f>
        <v>8</v>
      </c>
      <c r="C39">
        <f t="shared" ref="C39:AC39" si="5">SUM(C6:C36)</f>
        <v>3</v>
      </c>
      <c r="D39">
        <f t="shared" si="5"/>
        <v>5</v>
      </c>
      <c r="E39">
        <f t="shared" si="5"/>
        <v>7</v>
      </c>
      <c r="F39">
        <f t="shared" si="5"/>
        <v>4</v>
      </c>
      <c r="G39">
        <f t="shared" si="5"/>
        <v>9</v>
      </c>
      <c r="H39">
        <f t="shared" si="5"/>
        <v>10</v>
      </c>
      <c r="I39">
        <f t="shared" si="5"/>
        <v>2</v>
      </c>
      <c r="J39">
        <f t="shared" si="5"/>
        <v>2</v>
      </c>
      <c r="K39">
        <f t="shared" si="5"/>
        <v>5</v>
      </c>
      <c r="L39">
        <f t="shared" si="5"/>
        <v>4</v>
      </c>
      <c r="M39">
        <f t="shared" si="5"/>
        <v>10</v>
      </c>
      <c r="N39">
        <f t="shared" si="5"/>
        <v>6</v>
      </c>
      <c r="O39">
        <f t="shared" si="5"/>
        <v>5</v>
      </c>
      <c r="P39">
        <f t="shared" si="5"/>
        <v>6</v>
      </c>
      <c r="Q39">
        <f t="shared" si="5"/>
        <v>0</v>
      </c>
      <c r="R39">
        <f t="shared" si="5"/>
        <v>0</v>
      </c>
      <c r="S39">
        <f t="shared" si="5"/>
        <v>0</v>
      </c>
      <c r="T39">
        <f t="shared" si="5"/>
        <v>0</v>
      </c>
      <c r="U39">
        <f t="shared" si="5"/>
        <v>9</v>
      </c>
      <c r="V39">
        <f t="shared" si="5"/>
        <v>3</v>
      </c>
      <c r="W39">
        <f t="shared" si="5"/>
        <v>10</v>
      </c>
      <c r="X39">
        <f t="shared" si="5"/>
        <v>0</v>
      </c>
      <c r="Y39">
        <f t="shared" si="5"/>
        <v>8</v>
      </c>
      <c r="Z39">
        <f t="shared" si="5"/>
        <v>2</v>
      </c>
      <c r="AA39">
        <f t="shared" si="5"/>
        <v>4</v>
      </c>
      <c r="AB39">
        <f t="shared" si="5"/>
        <v>1</v>
      </c>
      <c r="AC39">
        <f t="shared" si="5"/>
        <v>1</v>
      </c>
    </row>
  </sheetData>
  <mergeCells count="1">
    <mergeCell ref="B4:AC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</vt:lpstr>
      <vt:lpstr>HABITACIONES</vt:lpstr>
      <vt:lpstr>RUC</vt:lpstr>
      <vt:lpstr>CLIENTES</vt:lpstr>
      <vt:lpstr>  REGISTROS DE HUESPEDES</vt:lpstr>
      <vt:lpstr>Caja 01</vt:lpstr>
      <vt:lpstr>Caja 02</vt:lpstr>
      <vt:lpstr>Consultas</vt:lpstr>
      <vt:lpstr>Ocupabilidad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2016-09-24T01:37:29Z</cp:lastPrinted>
  <dcterms:created xsi:type="dcterms:W3CDTF">2015-09-06T23:23:31Z</dcterms:created>
  <dcterms:modified xsi:type="dcterms:W3CDTF">2016-09-24T01:39:35Z</dcterms:modified>
</cp:coreProperties>
</file>