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uel\Desktop\HOTEL LOS COCOS\"/>
    </mc:Choice>
  </mc:AlternateContent>
  <bookViews>
    <workbookView xWindow="0" yWindow="0" windowWidth="20490" windowHeight="7755" firstSheet="1" activeTab="2"/>
  </bookViews>
  <sheets>
    <sheet name="Tablas" sheetId="2" state="hidden" r:id="rId1"/>
    <sheet name="Base Datos" sheetId="3" r:id="rId2"/>
    <sheet name="RH 2015" sheetId="1" r:id="rId3"/>
    <sheet name="Consulta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62" i="1" l="1"/>
  <c r="C462" i="1"/>
  <c r="N462" i="1"/>
  <c r="N461" i="1" l="1"/>
  <c r="L461" i="1"/>
  <c r="C461" i="1"/>
  <c r="B461" i="1"/>
  <c r="B460" i="1" l="1"/>
  <c r="C460" i="1"/>
  <c r="L460" i="1"/>
  <c r="N460" i="1"/>
  <c r="B459" i="1" l="1"/>
  <c r="C459" i="1"/>
  <c r="L459" i="1"/>
  <c r="N459" i="1"/>
  <c r="L458" i="1"/>
  <c r="N458" i="1"/>
  <c r="L457" i="1"/>
  <c r="N457" i="1"/>
  <c r="B456" i="1"/>
  <c r="C456" i="1"/>
  <c r="L456" i="1"/>
  <c r="N456" i="1"/>
  <c r="B454" i="1" l="1"/>
  <c r="C454" i="1"/>
  <c r="L454" i="1"/>
  <c r="N454" i="1"/>
  <c r="B455" i="1"/>
  <c r="C455" i="1"/>
  <c r="B453" i="1"/>
  <c r="C453" i="1"/>
  <c r="L453" i="1"/>
  <c r="N453" i="1"/>
  <c r="B452" i="1"/>
  <c r="C452" i="1"/>
  <c r="L452" i="1"/>
  <c r="N452" i="1"/>
  <c r="B451" i="1"/>
  <c r="C451" i="1"/>
  <c r="L451" i="1"/>
  <c r="N451" i="1"/>
  <c r="B450" i="1"/>
  <c r="C450" i="1"/>
  <c r="L450" i="1"/>
  <c r="N450" i="1"/>
  <c r="B449" i="1"/>
  <c r="C449" i="1"/>
  <c r="L449" i="1"/>
  <c r="N449" i="1"/>
  <c r="B448" i="1" l="1"/>
  <c r="C448" i="1"/>
  <c r="L448" i="1"/>
  <c r="N448" i="1"/>
  <c r="B447" i="1"/>
  <c r="C447" i="1"/>
  <c r="L447" i="1"/>
  <c r="N447" i="1"/>
  <c r="B446" i="1"/>
  <c r="C446" i="1"/>
  <c r="L446" i="1"/>
  <c r="N446" i="1"/>
  <c r="B445" i="1"/>
  <c r="C445" i="1"/>
  <c r="L445" i="1"/>
  <c r="N445" i="1"/>
  <c r="B444" i="1"/>
  <c r="C444" i="1"/>
  <c r="L444" i="1"/>
  <c r="N444" i="1"/>
  <c r="B443" i="1"/>
  <c r="C443" i="1"/>
  <c r="L443" i="1"/>
  <c r="N443" i="1"/>
  <c r="B442" i="1"/>
  <c r="C442" i="1"/>
  <c r="L442" i="1"/>
  <c r="N442" i="1"/>
  <c r="L441" i="1"/>
  <c r="N441" i="1"/>
  <c r="B440" i="1"/>
  <c r="C440" i="1"/>
  <c r="L440" i="1"/>
  <c r="N440" i="1"/>
  <c r="B439" i="1"/>
  <c r="C439" i="1"/>
  <c r="L439" i="1"/>
  <c r="N439" i="1"/>
  <c r="B438" i="1"/>
  <c r="C438" i="1"/>
  <c r="L438" i="1"/>
  <c r="N438" i="1"/>
  <c r="B437" i="1"/>
  <c r="C437" i="1"/>
  <c r="L437" i="1"/>
  <c r="N437" i="1"/>
  <c r="B436" i="1"/>
  <c r="C436" i="1"/>
  <c r="L436" i="1"/>
  <c r="N436" i="1"/>
  <c r="B434" i="1"/>
  <c r="C434" i="1"/>
  <c r="L434" i="1"/>
  <c r="N434" i="1"/>
  <c r="B435" i="1"/>
  <c r="C435" i="1"/>
  <c r="L435" i="1"/>
  <c r="N435" i="1"/>
  <c r="B433" i="1"/>
  <c r="C433" i="1"/>
  <c r="L433" i="1"/>
  <c r="N433" i="1"/>
  <c r="B432" i="1" l="1"/>
  <c r="C432" i="1"/>
  <c r="L432" i="1"/>
  <c r="N432" i="1"/>
  <c r="B431" i="1"/>
  <c r="C431" i="1"/>
  <c r="L431" i="1"/>
  <c r="N431" i="1"/>
  <c r="B430" i="1"/>
  <c r="C430" i="1"/>
  <c r="L430" i="1"/>
  <c r="N430" i="1"/>
  <c r="B429" i="1"/>
  <c r="C429" i="1"/>
  <c r="L429" i="1"/>
  <c r="N429" i="1"/>
  <c r="B428" i="1"/>
  <c r="C428" i="1"/>
  <c r="L428" i="1"/>
  <c r="N428" i="1"/>
  <c r="B427" i="1"/>
  <c r="C427" i="1"/>
  <c r="L427" i="1"/>
  <c r="N427" i="1"/>
  <c r="B426" i="1"/>
  <c r="C426" i="1"/>
  <c r="L426" i="1"/>
  <c r="N426" i="1"/>
  <c r="B425" i="1"/>
  <c r="C425" i="1"/>
  <c r="L425" i="1"/>
  <c r="C424" i="1" l="1"/>
  <c r="C423" i="1"/>
  <c r="B424" i="1"/>
  <c r="B423" i="1"/>
  <c r="L424" i="1"/>
  <c r="N424" i="1"/>
  <c r="L423" i="1"/>
  <c r="N423" i="1"/>
  <c r="B422" i="1"/>
  <c r="C422" i="1"/>
  <c r="L422" i="1"/>
  <c r="N422" i="1"/>
  <c r="B421" i="1"/>
  <c r="C421" i="1"/>
  <c r="L421" i="1"/>
  <c r="N421" i="1"/>
  <c r="B420" i="1"/>
  <c r="C420" i="1"/>
  <c r="L420" i="1"/>
  <c r="N420" i="1"/>
  <c r="B419" i="1"/>
  <c r="C419" i="1"/>
  <c r="L419" i="1"/>
  <c r="N419" i="1"/>
  <c r="B418" i="1"/>
  <c r="C418" i="1"/>
  <c r="L418" i="1"/>
  <c r="N418" i="1"/>
  <c r="B417" i="1"/>
  <c r="C417" i="1"/>
  <c r="L417" i="1"/>
  <c r="N417" i="1"/>
  <c r="B416" i="1"/>
  <c r="C416" i="1"/>
  <c r="L416" i="1"/>
  <c r="N416" i="1"/>
  <c r="B415" i="1"/>
  <c r="C415" i="1"/>
  <c r="L415" i="1"/>
  <c r="N415" i="1"/>
  <c r="B414" i="1"/>
  <c r="C414" i="1"/>
  <c r="L414" i="1"/>
  <c r="N414" i="1"/>
  <c r="B413" i="1" l="1"/>
  <c r="C413" i="1"/>
  <c r="L413" i="1"/>
  <c r="N413" i="1"/>
  <c r="B412" i="1"/>
  <c r="C412" i="1"/>
  <c r="L412" i="1"/>
  <c r="B411" i="1"/>
  <c r="C411" i="1"/>
  <c r="L411" i="1"/>
  <c r="N411" i="1"/>
  <c r="L406" i="1"/>
  <c r="B409" i="1"/>
  <c r="B410" i="1"/>
  <c r="C409" i="1"/>
  <c r="C410" i="1"/>
  <c r="L409" i="1"/>
  <c r="L410" i="1"/>
  <c r="N409" i="1"/>
  <c r="N410" i="1"/>
  <c r="B408" i="1" l="1"/>
  <c r="C408" i="1"/>
  <c r="L408" i="1"/>
  <c r="N408" i="1"/>
  <c r="B407" i="1" l="1"/>
  <c r="L407" i="1"/>
  <c r="N407" i="1"/>
  <c r="B406" i="1"/>
  <c r="C406" i="1"/>
  <c r="B405" i="1"/>
  <c r="C405" i="1"/>
  <c r="L405" i="1"/>
  <c r="C8" i="4"/>
  <c r="C7" i="4"/>
  <c r="C6" i="4"/>
  <c r="B404" i="1"/>
  <c r="C404" i="1"/>
  <c r="L404" i="1"/>
  <c r="N404" i="1"/>
  <c r="B403" i="1"/>
  <c r="C403" i="1"/>
  <c r="L403" i="1"/>
  <c r="N403" i="1"/>
  <c r="B402" i="1" l="1"/>
  <c r="C402" i="1"/>
  <c r="L402" i="1"/>
  <c r="N402" i="1"/>
  <c r="B401" i="1" l="1"/>
  <c r="C401" i="1"/>
  <c r="L401" i="1"/>
  <c r="N401" i="1"/>
  <c r="B400" i="1"/>
  <c r="C400" i="1"/>
  <c r="L400" i="1"/>
  <c r="N400" i="1"/>
  <c r="B399" i="1"/>
  <c r="C399" i="1"/>
  <c r="L399" i="1"/>
  <c r="N399" i="1"/>
  <c r="B398" i="1"/>
  <c r="C398" i="1"/>
  <c r="L398" i="1"/>
  <c r="N398" i="1"/>
  <c r="L397" i="1"/>
  <c r="N397" i="1"/>
  <c r="B396" i="1"/>
  <c r="C396" i="1"/>
  <c r="L396" i="1"/>
  <c r="N396" i="1"/>
  <c r="B395" i="1"/>
  <c r="C395" i="1"/>
  <c r="L395" i="1"/>
  <c r="N395" i="1"/>
  <c r="L394" i="1"/>
  <c r="N394" i="1"/>
  <c r="B393" i="1" l="1"/>
  <c r="C393" i="1"/>
  <c r="L393" i="1"/>
  <c r="N393" i="1"/>
  <c r="C392" i="1"/>
  <c r="B392" i="1"/>
  <c r="L392" i="1"/>
  <c r="N392" i="1"/>
  <c r="L391" i="1"/>
  <c r="N391" i="1"/>
  <c r="L390" i="1"/>
  <c r="N390" i="1"/>
  <c r="L389" i="1"/>
  <c r="N389" i="1"/>
  <c r="B388" i="1"/>
  <c r="C388" i="1"/>
  <c r="L388" i="1"/>
  <c r="B387" i="1"/>
  <c r="C387" i="1"/>
  <c r="L387" i="1"/>
  <c r="B386" i="1"/>
  <c r="C386" i="1"/>
  <c r="L386" i="1"/>
  <c r="N386" i="1"/>
  <c r="L385" i="1"/>
  <c r="B366" i="1"/>
  <c r="C366" i="1"/>
  <c r="L366" i="1"/>
  <c r="N366" i="1"/>
  <c r="B385" i="1" l="1"/>
  <c r="C385" i="1"/>
  <c r="N385" i="1"/>
  <c r="B384" i="1"/>
  <c r="C384" i="1"/>
  <c r="L384" i="1"/>
  <c r="N384" i="1"/>
  <c r="B383" i="1"/>
  <c r="C383" i="1"/>
  <c r="L383" i="1"/>
  <c r="N383" i="1"/>
  <c r="B382" i="1"/>
  <c r="C382" i="1"/>
  <c r="L382" i="1"/>
  <c r="N382" i="1"/>
  <c r="B381" i="1"/>
  <c r="L381" i="1"/>
  <c r="N381" i="1"/>
  <c r="B380" i="1"/>
  <c r="L380" i="1"/>
  <c r="N380" i="1"/>
  <c r="B379" i="1"/>
  <c r="C379" i="1"/>
  <c r="L379" i="1"/>
  <c r="N379" i="1"/>
  <c r="B378" i="1" l="1"/>
  <c r="C378" i="1"/>
  <c r="L378" i="1"/>
  <c r="N378" i="1"/>
  <c r="B377" i="1"/>
  <c r="C377" i="1"/>
  <c r="L377" i="1"/>
  <c r="N377" i="1"/>
  <c r="B368" i="1"/>
  <c r="L368" i="1"/>
  <c r="N368" i="1"/>
  <c r="B376" i="1"/>
  <c r="C376" i="1"/>
  <c r="N376" i="1"/>
  <c r="B375" i="1" l="1"/>
  <c r="C375" i="1"/>
  <c r="L375" i="1"/>
  <c r="N375" i="1"/>
  <c r="B374" i="1"/>
  <c r="C374" i="1"/>
  <c r="L374" i="1"/>
  <c r="N374" i="1"/>
  <c r="B373" i="1"/>
  <c r="C373" i="1"/>
  <c r="L373" i="1"/>
  <c r="B372" i="1"/>
  <c r="C372" i="1"/>
  <c r="L372" i="1"/>
  <c r="N372" i="1"/>
  <c r="B371" i="1"/>
  <c r="C371" i="1"/>
  <c r="L371" i="1"/>
  <c r="N371" i="1"/>
  <c r="B370" i="1"/>
  <c r="C370" i="1"/>
  <c r="L370" i="1"/>
  <c r="N370" i="1"/>
  <c r="B369" i="1"/>
  <c r="C369" i="1"/>
  <c r="L369" i="1"/>
  <c r="N369" i="1"/>
  <c r="B367" i="1" l="1"/>
  <c r="C367" i="1"/>
  <c r="L367" i="1"/>
  <c r="N367" i="1"/>
  <c r="B365" i="1"/>
  <c r="C365" i="1"/>
  <c r="L365" i="1"/>
  <c r="N365" i="1"/>
  <c r="L364" i="1"/>
  <c r="N364" i="1"/>
  <c r="B363" i="1"/>
  <c r="C363" i="1"/>
  <c r="L363" i="1"/>
  <c r="N363" i="1"/>
  <c r="B362" i="1"/>
  <c r="C362" i="1"/>
  <c r="L362" i="1"/>
  <c r="N362" i="1"/>
  <c r="B361" i="1"/>
  <c r="C361" i="1"/>
  <c r="L361" i="1"/>
  <c r="N361" i="1"/>
  <c r="B360" i="1" l="1"/>
  <c r="C360" i="1"/>
  <c r="L360" i="1"/>
  <c r="N360" i="1"/>
  <c r="B359" i="1"/>
  <c r="C359" i="1"/>
  <c r="L359" i="1"/>
  <c r="N359" i="1"/>
  <c r="B358" i="1"/>
  <c r="C358" i="1"/>
  <c r="L358" i="1"/>
  <c r="N358" i="1"/>
  <c r="B357" i="1"/>
  <c r="C357" i="1"/>
  <c r="L357" i="1"/>
  <c r="N357" i="1"/>
  <c r="B356" i="1" l="1"/>
  <c r="C356" i="1"/>
  <c r="L356" i="1"/>
  <c r="N356" i="1"/>
  <c r="B355" i="1"/>
  <c r="C355" i="1"/>
  <c r="L355" i="1"/>
  <c r="N355" i="1"/>
  <c r="B354" i="1" l="1"/>
  <c r="C354" i="1"/>
  <c r="L354" i="1"/>
  <c r="N354" i="1"/>
  <c r="B353" i="1"/>
  <c r="C353" i="1"/>
  <c r="L353" i="1"/>
  <c r="N353" i="1"/>
  <c r="L352" i="1"/>
  <c r="N352" i="1"/>
  <c r="L351" i="1"/>
  <c r="N351" i="1"/>
  <c r="B350" i="1"/>
  <c r="C350" i="1"/>
  <c r="L350" i="1"/>
  <c r="N350" i="1"/>
  <c r="B349" i="1"/>
  <c r="L349" i="1"/>
  <c r="N349" i="1"/>
  <c r="B348" i="1"/>
  <c r="L348" i="1"/>
  <c r="N348" i="1"/>
  <c r="B347" i="1"/>
  <c r="C347" i="1"/>
  <c r="L347" i="1"/>
  <c r="N347" i="1"/>
  <c r="L346" i="1"/>
  <c r="N346" i="1"/>
  <c r="L345" i="1"/>
  <c r="N345" i="1"/>
  <c r="B344" i="1"/>
  <c r="C344" i="1"/>
  <c r="L344" i="1"/>
  <c r="N344" i="1"/>
  <c r="L343" i="1"/>
  <c r="N343" i="1"/>
  <c r="C342" i="1"/>
  <c r="C341" i="1"/>
  <c r="C340" i="1"/>
  <c r="C339" i="1"/>
  <c r="C338" i="1"/>
  <c r="C337" i="1"/>
  <c r="B342" i="1"/>
  <c r="B341" i="1"/>
  <c r="B340" i="1"/>
  <c r="B339" i="1"/>
  <c r="B338" i="1"/>
  <c r="L342" i="1"/>
  <c r="N342" i="1"/>
  <c r="L341" i="1"/>
  <c r="N341" i="1"/>
  <c r="L340" i="1"/>
  <c r="N340" i="1"/>
  <c r="L339" i="1"/>
  <c r="N339" i="1"/>
  <c r="L338" i="1"/>
  <c r="N338" i="1"/>
  <c r="B337" i="1"/>
  <c r="L337" i="1"/>
  <c r="N337" i="1"/>
  <c r="B336" i="1"/>
  <c r="C336" i="1"/>
  <c r="L336" i="1"/>
  <c r="N336" i="1"/>
  <c r="B335" i="1"/>
  <c r="C335" i="1"/>
  <c r="L335" i="1"/>
  <c r="N335" i="1"/>
  <c r="B334" i="1"/>
  <c r="C334" i="1"/>
  <c r="L334" i="1"/>
  <c r="N334" i="1"/>
  <c r="B333" i="1"/>
  <c r="C333" i="1"/>
  <c r="L333" i="1"/>
  <c r="N333" i="1"/>
  <c r="B332" i="1"/>
  <c r="C332" i="1"/>
  <c r="L332" i="1"/>
  <c r="B331" i="1"/>
  <c r="C331" i="1"/>
  <c r="L331" i="1"/>
  <c r="N331" i="1"/>
  <c r="B330" i="1"/>
  <c r="C330" i="1"/>
  <c r="L330" i="1"/>
  <c r="N330" i="1"/>
  <c r="B329" i="1"/>
  <c r="C329" i="1"/>
  <c r="L329" i="1"/>
  <c r="N329" i="1"/>
  <c r="B328" i="1"/>
  <c r="C328" i="1"/>
  <c r="L328" i="1"/>
  <c r="B327" i="1"/>
  <c r="C327" i="1"/>
  <c r="L327" i="1"/>
  <c r="N327" i="1"/>
  <c r="B326" i="1"/>
  <c r="C326" i="1"/>
  <c r="L326" i="1"/>
  <c r="N326" i="1"/>
  <c r="B325" i="1"/>
  <c r="C325" i="1"/>
  <c r="L325" i="1"/>
  <c r="N325" i="1"/>
  <c r="B323" i="1"/>
  <c r="B324" i="1"/>
  <c r="C323" i="1"/>
  <c r="C324" i="1"/>
  <c r="L323" i="1"/>
  <c r="L324" i="1"/>
  <c r="N323" i="1"/>
  <c r="B322" i="1"/>
  <c r="C322" i="1"/>
  <c r="L322" i="1"/>
  <c r="N322" i="1"/>
  <c r="B321" i="1"/>
  <c r="C321" i="1"/>
  <c r="L321" i="1"/>
  <c r="N321" i="1"/>
  <c r="B320" i="1"/>
  <c r="C320" i="1"/>
  <c r="L320" i="1"/>
  <c r="N320" i="1"/>
  <c r="B319" i="1"/>
  <c r="C319" i="1"/>
  <c r="L319" i="1"/>
  <c r="N319" i="1"/>
  <c r="B318" i="1"/>
  <c r="C318" i="1"/>
  <c r="L318" i="1"/>
  <c r="N318" i="1"/>
  <c r="B317" i="1"/>
  <c r="C317" i="1"/>
  <c r="L317" i="1"/>
  <c r="N317" i="1"/>
  <c r="B316" i="1"/>
  <c r="C316" i="1"/>
  <c r="L316" i="1"/>
  <c r="N316" i="1"/>
  <c r="B315" i="1"/>
  <c r="C315" i="1"/>
  <c r="L315" i="1"/>
  <c r="N315" i="1"/>
  <c r="B314" i="1" l="1"/>
  <c r="C314" i="1"/>
  <c r="L314" i="1"/>
  <c r="N314" i="1"/>
  <c r="B313" i="1"/>
  <c r="C313" i="1"/>
  <c r="L313" i="1"/>
  <c r="N313" i="1"/>
  <c r="B312" i="1"/>
  <c r="C312" i="1"/>
  <c r="L312" i="1"/>
  <c r="N312" i="1"/>
  <c r="B311" i="1"/>
  <c r="C311" i="1"/>
  <c r="L311" i="1"/>
  <c r="N311" i="1"/>
  <c r="C310" i="1"/>
  <c r="L310" i="1"/>
  <c r="N310" i="1"/>
  <c r="B309" i="1"/>
  <c r="C309" i="1"/>
  <c r="L309" i="1"/>
  <c r="N309" i="1"/>
  <c r="C308" i="1"/>
  <c r="L308" i="1"/>
  <c r="N308" i="1"/>
  <c r="C307" i="1"/>
  <c r="L307" i="1"/>
  <c r="N307" i="1"/>
  <c r="B306" i="1"/>
  <c r="C306" i="1"/>
  <c r="L306" i="1"/>
  <c r="N306" i="1"/>
  <c r="B305" i="1"/>
  <c r="C305" i="1"/>
  <c r="L305" i="1"/>
  <c r="N305" i="1"/>
  <c r="B304" i="1" l="1"/>
  <c r="C304" i="1"/>
  <c r="L304" i="1"/>
  <c r="N304" i="1"/>
  <c r="B303" i="1"/>
  <c r="C303" i="1"/>
  <c r="L303" i="1"/>
  <c r="N303" i="1"/>
  <c r="B302" i="1"/>
  <c r="C302" i="1"/>
  <c r="L302" i="1"/>
  <c r="N302" i="1"/>
  <c r="B301" i="1"/>
  <c r="C301" i="1"/>
  <c r="L301" i="1"/>
  <c r="N301" i="1"/>
  <c r="B300" i="1"/>
  <c r="C300" i="1"/>
  <c r="L300" i="1"/>
  <c r="N300" i="1"/>
  <c r="B299" i="1"/>
  <c r="C299" i="1"/>
  <c r="L299" i="1"/>
  <c r="N299" i="1"/>
  <c r="B298" i="1"/>
  <c r="C298" i="1"/>
  <c r="L298" i="1"/>
  <c r="N298" i="1"/>
  <c r="B297" i="1"/>
  <c r="C297" i="1"/>
  <c r="L297" i="1"/>
  <c r="N297" i="1"/>
  <c r="B296" i="1"/>
  <c r="C296" i="1"/>
  <c r="L296" i="1"/>
  <c r="B295" i="1"/>
  <c r="C295" i="1"/>
  <c r="L295" i="1"/>
  <c r="N295" i="1"/>
  <c r="B294" i="1" l="1"/>
  <c r="C294" i="1"/>
  <c r="L294" i="1"/>
  <c r="N294" i="1"/>
  <c r="B293" i="1"/>
  <c r="C293" i="1"/>
  <c r="L293" i="1"/>
  <c r="N293" i="1"/>
  <c r="B292" i="1"/>
  <c r="C292" i="1"/>
  <c r="L292" i="1"/>
  <c r="N292" i="1"/>
  <c r="B291" i="1"/>
  <c r="C291" i="1"/>
  <c r="L291" i="1"/>
  <c r="N291" i="1"/>
  <c r="B290" i="1"/>
  <c r="C290" i="1"/>
  <c r="L290" i="1"/>
  <c r="B289" i="1"/>
  <c r="C289" i="1"/>
  <c r="L289" i="1"/>
  <c r="N289" i="1"/>
  <c r="B288" i="1" l="1"/>
  <c r="C288" i="1"/>
  <c r="L288" i="1"/>
  <c r="N288" i="1"/>
  <c r="B287" i="1"/>
  <c r="C287" i="1"/>
  <c r="L287" i="1"/>
  <c r="N287" i="1"/>
  <c r="B286" i="1"/>
  <c r="C286" i="1"/>
  <c r="L286" i="1"/>
  <c r="N286" i="1"/>
  <c r="B285" i="1"/>
  <c r="C285" i="1"/>
  <c r="L285" i="1"/>
  <c r="N285" i="1"/>
  <c r="B284" i="1"/>
  <c r="C284" i="1"/>
  <c r="L284" i="1"/>
  <c r="N284" i="1"/>
  <c r="B283" i="1"/>
  <c r="C283" i="1"/>
  <c r="L283" i="1"/>
  <c r="N283" i="1"/>
  <c r="B282" i="1" l="1"/>
  <c r="C282" i="1"/>
  <c r="L282" i="1"/>
  <c r="N282" i="1"/>
  <c r="B281" i="1"/>
  <c r="C281" i="1"/>
  <c r="L281" i="1"/>
  <c r="N281" i="1"/>
  <c r="B280" i="1"/>
  <c r="C280" i="1"/>
  <c r="L280" i="1"/>
  <c r="N280" i="1"/>
  <c r="B279" i="1"/>
  <c r="L279" i="1"/>
  <c r="N279" i="1"/>
  <c r="B278" i="1"/>
  <c r="C278" i="1"/>
  <c r="L278" i="1"/>
  <c r="N278" i="1"/>
  <c r="C5" i="4"/>
  <c r="B277" i="1"/>
  <c r="C277" i="1"/>
  <c r="L277" i="1"/>
  <c r="N277" i="1"/>
  <c r="B276" i="1"/>
  <c r="C276" i="1"/>
  <c r="L276" i="1"/>
  <c r="N276" i="1"/>
  <c r="B275" i="1"/>
  <c r="C275" i="1"/>
  <c r="L275" i="1"/>
  <c r="N275" i="1"/>
  <c r="C268" i="1"/>
  <c r="C64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B100" i="1"/>
  <c r="B18" i="1"/>
  <c r="B178" i="1"/>
  <c r="B179" i="1"/>
  <c r="B57" i="1"/>
  <c r="B32" i="1"/>
  <c r="B268" i="1"/>
  <c r="B274" i="1"/>
  <c r="C274" i="1"/>
  <c r="L274" i="1"/>
  <c r="N274" i="1"/>
  <c r="B273" i="1"/>
  <c r="C273" i="1"/>
  <c r="L273" i="1"/>
  <c r="N273" i="1"/>
  <c r="B272" i="1"/>
  <c r="C272" i="1"/>
  <c r="L272" i="1"/>
  <c r="N272" i="1"/>
  <c r="B270" i="1"/>
  <c r="C270" i="1"/>
  <c r="L270" i="1"/>
  <c r="N270" i="1"/>
  <c r="B271" i="1"/>
  <c r="C271" i="1"/>
  <c r="L271" i="1"/>
  <c r="N271" i="1"/>
  <c r="B269" i="1" l="1"/>
  <c r="C269" i="1"/>
  <c r="L269" i="1"/>
  <c r="N269" i="1"/>
  <c r="L268" i="1"/>
  <c r="N268" i="1"/>
  <c r="B267" i="1"/>
  <c r="C267" i="1"/>
  <c r="L267" i="1"/>
  <c r="N267" i="1"/>
  <c r="B265" i="1"/>
  <c r="B266" i="1"/>
  <c r="C265" i="1"/>
  <c r="C266" i="1"/>
  <c r="L265" i="1"/>
  <c r="L266" i="1"/>
  <c r="N265" i="1"/>
  <c r="N266" i="1"/>
  <c r="B264" i="1"/>
  <c r="C264" i="1"/>
  <c r="L264" i="1"/>
  <c r="N264" i="1"/>
  <c r="B262" i="1"/>
  <c r="B263" i="1"/>
  <c r="C262" i="1"/>
  <c r="C263" i="1"/>
  <c r="L262" i="1"/>
  <c r="L263" i="1"/>
  <c r="N262" i="1"/>
  <c r="N263" i="1"/>
  <c r="B261" i="1"/>
  <c r="C261" i="1"/>
  <c r="L261" i="1"/>
  <c r="N261" i="1"/>
  <c r="B260" i="1" l="1"/>
  <c r="C260" i="1"/>
  <c r="L260" i="1"/>
  <c r="N260" i="1"/>
  <c r="B259" i="1"/>
  <c r="C259" i="1"/>
  <c r="L259" i="1"/>
  <c r="B258" i="1"/>
  <c r="C258" i="1"/>
  <c r="L258" i="1"/>
  <c r="N258" i="1"/>
  <c r="B257" i="1"/>
  <c r="C257" i="1"/>
  <c r="L257" i="1"/>
  <c r="N257" i="1"/>
  <c r="B256" i="1"/>
  <c r="C256" i="1"/>
  <c r="L256" i="1"/>
  <c r="N256" i="1"/>
  <c r="B255" i="1"/>
  <c r="C255" i="1"/>
  <c r="L255" i="1"/>
  <c r="N255" i="1"/>
  <c r="B254" i="1"/>
  <c r="C254" i="1"/>
  <c r="L254" i="1"/>
  <c r="N254" i="1"/>
  <c r="B253" i="1"/>
  <c r="C253" i="1"/>
  <c r="L253" i="1"/>
  <c r="N253" i="1"/>
  <c r="F7" i="4" l="1"/>
  <c r="F6" i="4"/>
  <c r="F4" i="4"/>
  <c r="F5" i="4" s="1"/>
  <c r="B249" i="1" l="1"/>
  <c r="C249" i="1"/>
  <c r="L249" i="1"/>
  <c r="N249" i="1"/>
  <c r="B248" i="1"/>
  <c r="C248" i="1"/>
  <c r="L248" i="1"/>
  <c r="N248" i="1"/>
  <c r="B252" i="1"/>
  <c r="C252" i="1"/>
  <c r="L252" i="1"/>
  <c r="N252" i="1"/>
  <c r="B251" i="1"/>
  <c r="C251" i="1"/>
  <c r="L251" i="1"/>
  <c r="N251" i="1"/>
  <c r="B247" i="1"/>
  <c r="C247" i="1"/>
  <c r="L247" i="1"/>
  <c r="N247" i="1"/>
  <c r="B250" i="1"/>
  <c r="C250" i="1"/>
  <c r="L250" i="1"/>
  <c r="N250" i="1"/>
  <c r="B245" i="1"/>
  <c r="C245" i="1"/>
  <c r="L245" i="1"/>
  <c r="N245" i="1"/>
  <c r="B244" i="1"/>
  <c r="C244" i="1"/>
  <c r="L244" i="1"/>
  <c r="N244" i="1"/>
  <c r="B243" i="1"/>
  <c r="C243" i="1"/>
  <c r="L243" i="1"/>
  <c r="N243" i="1"/>
  <c r="B246" i="1"/>
  <c r="C246" i="1"/>
  <c r="L246" i="1"/>
  <c r="N246" i="1"/>
  <c r="B171" i="1"/>
  <c r="C238" i="1"/>
  <c r="C234" i="1"/>
  <c r="C233" i="1"/>
  <c r="C222" i="1"/>
  <c r="C220" i="1"/>
  <c r="C227" i="1"/>
  <c r="C212" i="1"/>
  <c r="C215" i="1"/>
  <c r="C175" i="1"/>
  <c r="C174" i="1"/>
  <c r="C169" i="1"/>
  <c r="C149" i="1"/>
  <c r="C242" i="1"/>
  <c r="C135" i="1"/>
  <c r="C134" i="1"/>
  <c r="C133" i="1"/>
  <c r="C132" i="1"/>
  <c r="C131" i="1"/>
  <c r="C125" i="1"/>
  <c r="C124" i="1"/>
  <c r="C110" i="1"/>
  <c r="B149" i="1"/>
  <c r="B135" i="1"/>
  <c r="B134" i="1"/>
  <c r="B133" i="1"/>
  <c r="B132" i="1"/>
  <c r="B131" i="1"/>
  <c r="B164" i="1"/>
  <c r="B166" i="1"/>
  <c r="B212" i="1"/>
  <c r="B215" i="1"/>
  <c r="B220" i="1"/>
  <c r="B222" i="1"/>
  <c r="B233" i="1"/>
  <c r="B238" i="1"/>
  <c r="B242" i="1"/>
  <c r="L242" i="1"/>
  <c r="N242" i="1"/>
  <c r="B239" i="1"/>
  <c r="B240" i="1"/>
  <c r="C239" i="1"/>
  <c r="C240" i="1"/>
  <c r="L239" i="1"/>
  <c r="L240" i="1"/>
  <c r="N239" i="1"/>
  <c r="N240" i="1"/>
  <c r="L238" i="1"/>
  <c r="N238" i="1"/>
  <c r="B237" i="1"/>
  <c r="C237" i="1"/>
  <c r="L237" i="1"/>
  <c r="N237" i="1"/>
  <c r="B236" i="1"/>
  <c r="C236" i="1"/>
  <c r="L236" i="1"/>
  <c r="N236" i="1"/>
  <c r="B241" i="1"/>
  <c r="C241" i="1"/>
  <c r="L241" i="1"/>
  <c r="N241" i="1"/>
  <c r="B235" i="1"/>
  <c r="C235" i="1"/>
  <c r="L235" i="1"/>
  <c r="N235" i="1"/>
  <c r="B234" i="1"/>
  <c r="L234" i="1"/>
  <c r="N234" i="1"/>
  <c r="L233" i="1"/>
  <c r="N233" i="1"/>
  <c r="B232" i="1"/>
  <c r="C232" i="1"/>
  <c r="L232" i="1"/>
  <c r="N232" i="1"/>
  <c r="B229" i="1"/>
  <c r="C229" i="1"/>
  <c r="B228" i="1"/>
  <c r="C228" i="1"/>
  <c r="L228" i="1"/>
  <c r="N228" i="1"/>
  <c r="B231" i="1"/>
  <c r="C231" i="1"/>
  <c r="L231" i="1"/>
  <c r="N231" i="1"/>
  <c r="B230" i="1"/>
  <c r="C230" i="1"/>
  <c r="L230" i="1"/>
  <c r="N230" i="1"/>
  <c r="B226" i="1"/>
  <c r="C226" i="1"/>
  <c r="L226" i="1"/>
  <c r="B223" i="1"/>
  <c r="C223" i="1"/>
  <c r="L223" i="1"/>
  <c r="N223" i="1"/>
  <c r="B225" i="1"/>
  <c r="C225" i="1"/>
  <c r="L225" i="1"/>
  <c r="N225" i="1"/>
  <c r="B224" i="1"/>
  <c r="C224" i="1"/>
  <c r="L224" i="1"/>
  <c r="N224" i="1"/>
  <c r="B221" i="1"/>
  <c r="C221" i="1"/>
  <c r="N221" i="1"/>
  <c r="B227" i="1"/>
  <c r="L227" i="1"/>
  <c r="N227" i="1"/>
  <c r="B219" i="1"/>
  <c r="C219" i="1"/>
  <c r="L219" i="1"/>
  <c r="N219" i="1"/>
  <c r="B217" i="1"/>
  <c r="C217" i="1"/>
  <c r="L217" i="1"/>
  <c r="B218" i="1"/>
  <c r="C218" i="1"/>
  <c r="L218" i="1"/>
  <c r="N218" i="1"/>
  <c r="N215" i="1" l="1"/>
  <c r="B214" i="1"/>
  <c r="C214" i="1"/>
  <c r="N214" i="1"/>
  <c r="B213" i="1"/>
  <c r="C213" i="1"/>
  <c r="N213" i="1"/>
  <c r="L212" i="1"/>
  <c r="N212" i="1"/>
  <c r="B211" i="1"/>
  <c r="C211" i="1"/>
  <c r="L211" i="1"/>
  <c r="N211" i="1"/>
  <c r="B216" i="1"/>
  <c r="C216" i="1"/>
  <c r="L216" i="1"/>
  <c r="N216" i="1"/>
  <c r="N210" i="1" l="1"/>
  <c r="L210" i="1"/>
  <c r="C210" i="1"/>
  <c r="B210" i="1"/>
  <c r="N209" i="1"/>
  <c r="L209" i="1"/>
  <c r="C209" i="1"/>
  <c r="B209" i="1"/>
  <c r="N208" i="1"/>
  <c r="L208" i="1"/>
  <c r="C208" i="1"/>
  <c r="B208" i="1"/>
  <c r="N207" i="1"/>
  <c r="L207" i="1"/>
  <c r="C207" i="1"/>
  <c r="B207" i="1"/>
  <c r="N206" i="1"/>
  <c r="L206" i="1"/>
  <c r="C206" i="1"/>
  <c r="B206" i="1"/>
  <c r="N205" i="1"/>
  <c r="L205" i="1"/>
  <c r="C205" i="1"/>
  <c r="B205" i="1"/>
  <c r="N203" i="1"/>
  <c r="L203" i="1"/>
  <c r="C203" i="1"/>
  <c r="B203" i="1"/>
  <c r="N202" i="1"/>
  <c r="L202" i="1"/>
  <c r="C202" i="1"/>
  <c r="B202" i="1"/>
  <c r="N201" i="1"/>
  <c r="L201" i="1"/>
  <c r="C201" i="1"/>
  <c r="B201" i="1"/>
  <c r="N200" i="1"/>
  <c r="L200" i="1"/>
  <c r="C200" i="1"/>
  <c r="B200" i="1"/>
  <c r="N199" i="1"/>
  <c r="L199" i="1"/>
  <c r="C199" i="1"/>
  <c r="B199" i="1"/>
  <c r="N198" i="1"/>
  <c r="L198" i="1"/>
  <c r="C198" i="1"/>
  <c r="B198" i="1"/>
  <c r="N197" i="1"/>
  <c r="L197" i="1"/>
  <c r="C197" i="1"/>
  <c r="B197" i="1"/>
  <c r="N196" i="1"/>
  <c r="L196" i="1"/>
  <c r="C196" i="1"/>
  <c r="B196" i="1"/>
  <c r="N195" i="1"/>
  <c r="L195" i="1"/>
  <c r="C195" i="1"/>
  <c r="B195" i="1"/>
  <c r="N194" i="1"/>
  <c r="L194" i="1"/>
  <c r="C194" i="1"/>
  <c r="B194" i="1"/>
  <c r="N193" i="1"/>
  <c r="L193" i="1"/>
  <c r="C193" i="1"/>
  <c r="B193" i="1"/>
  <c r="N192" i="1"/>
  <c r="L192" i="1"/>
  <c r="C192" i="1"/>
  <c r="B192" i="1"/>
  <c r="N191" i="1"/>
  <c r="L191" i="1"/>
  <c r="C191" i="1"/>
  <c r="B191" i="1"/>
  <c r="N190" i="1"/>
  <c r="L190" i="1"/>
  <c r="C190" i="1"/>
  <c r="B190" i="1"/>
  <c r="N189" i="1"/>
  <c r="C189" i="1"/>
  <c r="B189" i="1"/>
  <c r="N188" i="1"/>
  <c r="L188" i="1"/>
  <c r="C188" i="1"/>
  <c r="B188" i="1"/>
  <c r="N187" i="1"/>
  <c r="L187" i="1"/>
  <c r="C187" i="1"/>
  <c r="B187" i="1"/>
  <c r="N182" i="1"/>
  <c r="L182" i="1"/>
  <c r="C182" i="1"/>
  <c r="B182" i="1"/>
  <c r="N181" i="1"/>
  <c r="L181" i="1"/>
  <c r="C181" i="1"/>
  <c r="B181" i="1"/>
  <c r="L186" i="1"/>
  <c r="C186" i="1"/>
  <c r="B186" i="1"/>
  <c r="N185" i="1"/>
  <c r="L185" i="1"/>
  <c r="C185" i="1"/>
  <c r="B185" i="1"/>
  <c r="N184" i="1"/>
  <c r="L184" i="1"/>
  <c r="C184" i="1"/>
  <c r="B184" i="1"/>
  <c r="N183" i="1"/>
  <c r="C183" i="1"/>
  <c r="B183" i="1"/>
  <c r="N180" i="1"/>
  <c r="L180" i="1"/>
  <c r="C180" i="1"/>
  <c r="B180" i="1"/>
  <c r="N177" i="1"/>
  <c r="L177" i="1"/>
  <c r="C177" i="1"/>
  <c r="B177" i="1"/>
  <c r="N176" i="1"/>
  <c r="L176" i="1"/>
  <c r="C176" i="1"/>
  <c r="B176" i="1"/>
  <c r="N179" i="1"/>
  <c r="C179" i="1"/>
  <c r="N178" i="1"/>
  <c r="C178" i="1"/>
  <c r="N173" i="1"/>
  <c r="L173" i="1"/>
  <c r="C173" i="1"/>
  <c r="B173" i="1"/>
  <c r="N172" i="1"/>
  <c r="L172" i="1"/>
  <c r="C172" i="1"/>
  <c r="B172" i="1"/>
  <c r="N171" i="1"/>
  <c r="L171" i="1"/>
  <c r="C171" i="1"/>
  <c r="N170" i="1"/>
  <c r="L170" i="1"/>
  <c r="C170" i="1"/>
  <c r="B170" i="1"/>
  <c r="N175" i="1"/>
  <c r="L175" i="1"/>
  <c r="B175" i="1"/>
  <c r="N174" i="1"/>
  <c r="L174" i="1"/>
  <c r="B174" i="1"/>
  <c r="N169" i="1"/>
  <c r="L169" i="1"/>
  <c r="B169" i="1"/>
  <c r="N166" i="1"/>
  <c r="L166" i="1"/>
  <c r="C166" i="1"/>
  <c r="N165" i="1"/>
  <c r="L165" i="1"/>
  <c r="C165" i="1"/>
  <c r="B165" i="1"/>
  <c r="N168" i="1"/>
  <c r="L168" i="1"/>
  <c r="C168" i="1"/>
  <c r="B168" i="1"/>
  <c r="N167" i="1"/>
  <c r="L167" i="1"/>
  <c r="C167" i="1"/>
  <c r="B167" i="1"/>
  <c r="N164" i="1"/>
  <c r="L164" i="1"/>
  <c r="C164" i="1"/>
  <c r="C162" i="1"/>
  <c r="B162" i="1"/>
  <c r="N161" i="1"/>
  <c r="L161" i="1"/>
  <c r="C161" i="1"/>
  <c r="B161" i="1"/>
  <c r="N160" i="1"/>
  <c r="L160" i="1"/>
  <c r="C160" i="1"/>
  <c r="B160" i="1"/>
  <c r="N159" i="1"/>
  <c r="L159" i="1"/>
  <c r="C159" i="1"/>
  <c r="B159" i="1"/>
  <c r="N158" i="1"/>
  <c r="L158" i="1"/>
  <c r="C158" i="1"/>
  <c r="B158" i="1"/>
  <c r="N163" i="1"/>
  <c r="L163" i="1"/>
  <c r="C163" i="1"/>
  <c r="B163" i="1"/>
  <c r="N154" i="1"/>
  <c r="L154" i="1"/>
  <c r="C154" i="1"/>
  <c r="B154" i="1"/>
  <c r="N153" i="1"/>
  <c r="L153" i="1"/>
  <c r="C153" i="1"/>
  <c r="B153" i="1"/>
  <c r="N152" i="1"/>
  <c r="L152" i="1"/>
  <c r="N157" i="1"/>
  <c r="L157" i="1"/>
  <c r="C157" i="1"/>
  <c r="B157" i="1"/>
  <c r="N156" i="1"/>
  <c r="L156" i="1"/>
  <c r="C156" i="1"/>
  <c r="B156" i="1"/>
  <c r="N155" i="1"/>
  <c r="L155" i="1"/>
  <c r="N149" i="1"/>
  <c r="L149" i="1"/>
  <c r="N151" i="1"/>
  <c r="L151" i="1"/>
  <c r="C151" i="1"/>
  <c r="B151" i="1"/>
  <c r="N150" i="1"/>
  <c r="L150" i="1"/>
  <c r="C150" i="1"/>
  <c r="B150" i="1"/>
  <c r="N148" i="1"/>
  <c r="L148" i="1"/>
  <c r="C148" i="1"/>
  <c r="B148" i="1"/>
  <c r="N147" i="1"/>
  <c r="L147" i="1"/>
  <c r="C147" i="1"/>
  <c r="B147" i="1"/>
  <c r="N146" i="1"/>
  <c r="L146" i="1"/>
  <c r="C146" i="1"/>
  <c r="B146" i="1"/>
  <c r="N145" i="1"/>
  <c r="L145" i="1"/>
  <c r="C145" i="1"/>
  <c r="B145" i="1"/>
  <c r="N144" i="1"/>
  <c r="L144" i="1"/>
  <c r="C144" i="1"/>
  <c r="B144" i="1"/>
  <c r="N143" i="1"/>
  <c r="L143" i="1"/>
  <c r="C143" i="1"/>
  <c r="B143" i="1"/>
  <c r="N142" i="1"/>
  <c r="L142" i="1"/>
  <c r="C142" i="1"/>
  <c r="B142" i="1"/>
  <c r="N141" i="1"/>
  <c r="L141" i="1"/>
  <c r="C141" i="1"/>
  <c r="B141" i="1"/>
  <c r="N140" i="1"/>
  <c r="L140" i="1"/>
  <c r="N139" i="1"/>
  <c r="L139" i="1"/>
  <c r="C139" i="1"/>
  <c r="B139" i="1"/>
  <c r="N138" i="1"/>
  <c r="L138" i="1"/>
  <c r="C138" i="1"/>
  <c r="B138" i="1"/>
  <c r="N137" i="1"/>
  <c r="L137" i="1"/>
  <c r="C137" i="1"/>
  <c r="B137" i="1"/>
  <c r="N130" i="1"/>
  <c r="L130" i="1"/>
  <c r="C130" i="1"/>
  <c r="B130" i="1"/>
  <c r="N129" i="1"/>
  <c r="L129" i="1"/>
  <c r="C129" i="1"/>
  <c r="B129" i="1"/>
  <c r="N128" i="1"/>
  <c r="L128" i="1"/>
  <c r="C128" i="1"/>
  <c r="B128" i="1"/>
  <c r="N136" i="1"/>
  <c r="L136" i="1"/>
  <c r="N135" i="1"/>
  <c r="L135" i="1"/>
  <c r="N134" i="1"/>
  <c r="L134" i="1"/>
  <c r="L133" i="1"/>
  <c r="N132" i="1"/>
  <c r="L132" i="1"/>
  <c r="L131" i="1"/>
  <c r="N127" i="1"/>
  <c r="C127" i="1"/>
  <c r="B127" i="1"/>
  <c r="N125" i="1"/>
  <c r="L125" i="1"/>
  <c r="B125" i="1"/>
  <c r="N124" i="1"/>
  <c r="L124" i="1"/>
  <c r="B124" i="1"/>
  <c r="N126" i="1"/>
  <c r="C126" i="1"/>
  <c r="B126" i="1"/>
  <c r="N123" i="1"/>
  <c r="L123" i="1"/>
  <c r="C123" i="1"/>
  <c r="B123" i="1"/>
  <c r="N122" i="1"/>
  <c r="L122" i="1"/>
  <c r="C122" i="1"/>
  <c r="B122" i="1"/>
  <c r="N121" i="1"/>
  <c r="L121" i="1"/>
  <c r="C121" i="1"/>
  <c r="B121" i="1"/>
  <c r="N120" i="1"/>
  <c r="L120" i="1"/>
  <c r="C120" i="1"/>
  <c r="B120" i="1"/>
  <c r="N119" i="1"/>
  <c r="L119" i="1"/>
  <c r="C119" i="1"/>
  <c r="B119" i="1"/>
  <c r="N114" i="1"/>
  <c r="C114" i="1"/>
  <c r="B114" i="1"/>
  <c r="N115" i="1"/>
  <c r="L115" i="1"/>
  <c r="C115" i="1"/>
  <c r="B115" i="1"/>
  <c r="N117" i="1"/>
  <c r="L117" i="1"/>
  <c r="C117" i="1"/>
  <c r="B117" i="1"/>
  <c r="N116" i="1"/>
  <c r="L116" i="1"/>
  <c r="C116" i="1"/>
  <c r="B116" i="1"/>
  <c r="N118" i="1"/>
  <c r="L118" i="1"/>
  <c r="C118" i="1"/>
  <c r="B118" i="1"/>
  <c r="N112" i="1"/>
  <c r="L112" i="1"/>
  <c r="C112" i="1"/>
  <c r="B112" i="1"/>
  <c r="N113" i="1"/>
  <c r="L113" i="1"/>
  <c r="C113" i="1"/>
  <c r="B113" i="1"/>
  <c r="N111" i="1"/>
  <c r="L111" i="1"/>
  <c r="C111" i="1"/>
  <c r="B111" i="1"/>
  <c r="N109" i="1"/>
  <c r="L109" i="1"/>
  <c r="C109" i="1"/>
  <c r="B109" i="1"/>
  <c r="N108" i="1"/>
  <c r="L108" i="1"/>
  <c r="C108" i="1"/>
  <c r="B108" i="1"/>
  <c r="N110" i="1"/>
  <c r="L110" i="1"/>
  <c r="B110" i="1"/>
  <c r="L107" i="1"/>
  <c r="C107" i="1"/>
  <c r="B107" i="1"/>
  <c r="N102" i="1"/>
  <c r="L102" i="1"/>
  <c r="C102" i="1"/>
  <c r="B102" i="1"/>
  <c r="N106" i="1"/>
  <c r="L106" i="1"/>
  <c r="C106" i="1"/>
  <c r="B106" i="1"/>
  <c r="N105" i="1"/>
  <c r="L105" i="1"/>
  <c r="C105" i="1"/>
  <c r="B105" i="1"/>
  <c r="N104" i="1"/>
  <c r="L104" i="1"/>
  <c r="C104" i="1"/>
  <c r="B104" i="1"/>
  <c r="N103" i="1"/>
  <c r="L103" i="1"/>
  <c r="C103" i="1"/>
  <c r="B103" i="1"/>
  <c r="L101" i="1"/>
  <c r="N99" i="1"/>
  <c r="L99" i="1"/>
  <c r="B99" i="1"/>
  <c r="N100" i="1"/>
  <c r="L100" i="1"/>
  <c r="N98" i="1"/>
  <c r="B98" i="1"/>
  <c r="N96" i="1"/>
  <c r="L96" i="1"/>
  <c r="B96" i="1"/>
  <c r="N95" i="1"/>
  <c r="L95" i="1"/>
  <c r="B95" i="1"/>
  <c r="N97" i="1"/>
  <c r="L97" i="1"/>
  <c r="B97" i="1"/>
  <c r="N92" i="1"/>
  <c r="B92" i="1"/>
  <c r="N94" i="1"/>
  <c r="L94" i="1"/>
  <c r="B94" i="1"/>
  <c r="L93" i="1"/>
  <c r="B93" i="1"/>
  <c r="N90" i="1"/>
  <c r="L90" i="1"/>
  <c r="B90" i="1"/>
  <c r="N91" i="1"/>
  <c r="L91" i="1"/>
  <c r="B91" i="1"/>
  <c r="N89" i="1"/>
  <c r="B89" i="1"/>
  <c r="N87" i="1"/>
  <c r="L87" i="1"/>
  <c r="B87" i="1"/>
  <c r="N86" i="1"/>
  <c r="L86" i="1"/>
  <c r="B86" i="1"/>
  <c r="N85" i="1"/>
  <c r="L85" i="1"/>
  <c r="B85" i="1"/>
  <c r="N82" i="1"/>
  <c r="L82" i="1"/>
  <c r="B82" i="1"/>
  <c r="N81" i="1"/>
  <c r="L81" i="1"/>
  <c r="B81" i="1"/>
  <c r="N80" i="1"/>
  <c r="L80" i="1"/>
  <c r="B80" i="1"/>
  <c r="N84" i="1"/>
  <c r="L84" i="1"/>
  <c r="B84" i="1"/>
  <c r="N83" i="1"/>
  <c r="L83" i="1"/>
  <c r="B83" i="1"/>
  <c r="N88" i="1"/>
  <c r="L88" i="1"/>
  <c r="B88" i="1"/>
  <c r="N79" i="1"/>
  <c r="L79" i="1"/>
  <c r="B79" i="1"/>
  <c r="N78" i="1"/>
  <c r="L78" i="1"/>
  <c r="B78" i="1"/>
  <c r="N77" i="1"/>
  <c r="L77" i="1"/>
  <c r="B77" i="1"/>
  <c r="N74" i="1"/>
  <c r="L74" i="1"/>
  <c r="B74" i="1"/>
  <c r="N73" i="1"/>
  <c r="L73" i="1"/>
  <c r="B73" i="1"/>
  <c r="N72" i="1"/>
  <c r="L72" i="1"/>
  <c r="B72" i="1"/>
  <c r="N76" i="1"/>
  <c r="L76" i="1"/>
  <c r="B76" i="1"/>
  <c r="N75" i="1"/>
  <c r="L75" i="1"/>
  <c r="B75" i="1"/>
  <c r="N71" i="1"/>
  <c r="L71" i="1"/>
  <c r="B71" i="1"/>
  <c r="N70" i="1"/>
  <c r="L70" i="1"/>
  <c r="B70" i="1"/>
  <c r="N69" i="1"/>
  <c r="L69" i="1"/>
  <c r="B69" i="1"/>
  <c r="N68" i="1"/>
  <c r="L68" i="1"/>
  <c r="B68" i="1"/>
  <c r="N63" i="1"/>
  <c r="C63" i="1"/>
  <c r="B63" i="1"/>
  <c r="N62" i="1"/>
  <c r="L62" i="1"/>
  <c r="C62" i="1"/>
  <c r="B62" i="1"/>
  <c r="N65" i="1"/>
  <c r="L65" i="1"/>
  <c r="B65" i="1"/>
  <c r="N64" i="1"/>
  <c r="L64" i="1"/>
  <c r="N67" i="1"/>
  <c r="L67" i="1"/>
  <c r="B67" i="1"/>
  <c r="N66" i="1"/>
  <c r="L66" i="1"/>
  <c r="B66" i="1"/>
  <c r="N61" i="1"/>
  <c r="C61" i="1"/>
  <c r="B61" i="1"/>
  <c r="N60" i="1"/>
  <c r="C60" i="1"/>
  <c r="B60" i="1"/>
  <c r="N59" i="1"/>
  <c r="L59" i="1"/>
  <c r="C59" i="1"/>
  <c r="B59" i="1"/>
  <c r="N56" i="1"/>
  <c r="L56" i="1"/>
  <c r="C56" i="1"/>
  <c r="B56" i="1"/>
  <c r="N55" i="1"/>
  <c r="L55" i="1"/>
  <c r="C55" i="1"/>
  <c r="B55" i="1"/>
  <c r="N54" i="1"/>
  <c r="L54" i="1"/>
  <c r="C54" i="1"/>
  <c r="B54" i="1"/>
  <c r="N53" i="1"/>
  <c r="L53" i="1"/>
  <c r="C53" i="1"/>
  <c r="B53" i="1"/>
  <c r="N58" i="1"/>
  <c r="L58" i="1"/>
  <c r="C58" i="1"/>
  <c r="B58" i="1"/>
  <c r="N57" i="1"/>
  <c r="L57" i="1"/>
  <c r="C57" i="1"/>
  <c r="N51" i="1"/>
  <c r="L51" i="1"/>
  <c r="C51" i="1"/>
  <c r="B51" i="1"/>
  <c r="N50" i="1"/>
  <c r="L50" i="1"/>
  <c r="C50" i="1"/>
  <c r="B50" i="1"/>
  <c r="N49" i="1"/>
  <c r="L49" i="1"/>
  <c r="C49" i="1"/>
  <c r="B49" i="1"/>
  <c r="N48" i="1"/>
  <c r="L48" i="1"/>
  <c r="C48" i="1"/>
  <c r="B48" i="1"/>
  <c r="N52" i="1"/>
  <c r="L52" i="1"/>
  <c r="C52" i="1"/>
  <c r="B52" i="1"/>
  <c r="N45" i="1"/>
  <c r="L45" i="1"/>
  <c r="C45" i="1"/>
  <c r="B45" i="1"/>
  <c r="N44" i="1"/>
  <c r="L44" i="1"/>
  <c r="C44" i="1"/>
  <c r="B44" i="1"/>
  <c r="N43" i="1"/>
  <c r="L43" i="1"/>
  <c r="C43" i="1"/>
  <c r="B43" i="1"/>
  <c r="N40" i="1"/>
  <c r="L40" i="1"/>
  <c r="C40" i="1"/>
  <c r="B40" i="1"/>
  <c r="C39" i="1"/>
  <c r="B39" i="1"/>
  <c r="N42" i="1"/>
  <c r="L42" i="1"/>
  <c r="C42" i="1"/>
  <c r="B42" i="1"/>
  <c r="N41" i="1"/>
  <c r="L41" i="1"/>
  <c r="C41" i="1"/>
  <c r="B41" i="1"/>
  <c r="N47" i="1"/>
  <c r="L47" i="1"/>
  <c r="C47" i="1"/>
  <c r="B47" i="1"/>
  <c r="N46" i="1"/>
  <c r="L46" i="1"/>
  <c r="C46" i="1"/>
  <c r="B46" i="1"/>
  <c r="N38" i="1"/>
  <c r="L38" i="1"/>
  <c r="C38" i="1"/>
  <c r="B38" i="1"/>
  <c r="N37" i="1"/>
  <c r="L37" i="1"/>
  <c r="C37" i="1"/>
  <c r="B37" i="1"/>
  <c r="N36" i="1"/>
  <c r="L36" i="1"/>
  <c r="C36" i="1"/>
  <c r="B36" i="1"/>
  <c r="N35" i="1"/>
  <c r="L35" i="1"/>
  <c r="C35" i="1"/>
  <c r="B35" i="1"/>
  <c r="N33" i="1"/>
  <c r="L33" i="1"/>
  <c r="C33" i="1"/>
  <c r="B33" i="1"/>
  <c r="N34" i="1"/>
  <c r="L34" i="1"/>
  <c r="C34" i="1"/>
  <c r="B34" i="1"/>
  <c r="N30" i="1"/>
  <c r="L30" i="1"/>
  <c r="C30" i="1"/>
  <c r="B30" i="1"/>
  <c r="N29" i="1"/>
  <c r="L29" i="1"/>
  <c r="C29" i="1"/>
  <c r="B29" i="1"/>
  <c r="N28" i="1"/>
  <c r="L28" i="1"/>
  <c r="C28" i="1"/>
  <c r="B28" i="1"/>
  <c r="N32" i="1"/>
  <c r="L32" i="1"/>
  <c r="C32" i="1"/>
  <c r="N31" i="1"/>
  <c r="L31" i="1"/>
  <c r="C31" i="1"/>
  <c r="B31" i="1"/>
  <c r="N25" i="1"/>
  <c r="L25" i="1"/>
  <c r="C25" i="1"/>
  <c r="B25" i="1"/>
  <c r="N24" i="1"/>
  <c r="L24" i="1"/>
  <c r="C24" i="1"/>
  <c r="B24" i="1"/>
  <c r="N23" i="1"/>
  <c r="L23" i="1"/>
  <c r="C23" i="1"/>
  <c r="B23" i="1"/>
  <c r="N22" i="1"/>
  <c r="L22" i="1"/>
  <c r="C22" i="1"/>
  <c r="B22" i="1"/>
  <c r="N27" i="1"/>
  <c r="L27" i="1"/>
  <c r="C27" i="1"/>
  <c r="B27" i="1"/>
  <c r="N26" i="1"/>
  <c r="L26" i="1"/>
  <c r="C26" i="1"/>
  <c r="B26" i="1"/>
  <c r="N15" i="1"/>
  <c r="L15" i="1"/>
  <c r="C15" i="1"/>
  <c r="B15" i="1"/>
  <c r="N18" i="1"/>
  <c r="L18" i="1"/>
  <c r="C18" i="1"/>
  <c r="N17" i="1"/>
  <c r="L17" i="1"/>
  <c r="C17" i="1"/>
  <c r="B17" i="1"/>
  <c r="N16" i="1"/>
  <c r="L16" i="1"/>
  <c r="C16" i="1"/>
  <c r="B16" i="1"/>
  <c r="N14" i="1"/>
  <c r="L14" i="1"/>
  <c r="C14" i="1"/>
  <c r="B14" i="1"/>
  <c r="N21" i="1"/>
  <c r="L21" i="1"/>
  <c r="C21" i="1"/>
  <c r="B21" i="1"/>
  <c r="N20" i="1"/>
  <c r="L20" i="1"/>
  <c r="C20" i="1"/>
  <c r="B20" i="1"/>
  <c r="N19" i="1"/>
  <c r="L19" i="1"/>
  <c r="C19" i="1"/>
  <c r="B19" i="1"/>
  <c r="N13" i="1"/>
  <c r="L13" i="1"/>
  <c r="C13" i="1"/>
  <c r="B13" i="1"/>
  <c r="N12" i="1"/>
  <c r="L12" i="1"/>
  <c r="C12" i="1"/>
  <c r="B12" i="1"/>
  <c r="N11" i="1"/>
  <c r="L11" i="1"/>
  <c r="C11" i="1"/>
  <c r="B11" i="1"/>
  <c r="N10" i="1"/>
  <c r="L10" i="1"/>
  <c r="C10" i="1"/>
  <c r="B10" i="1"/>
  <c r="N8" i="1"/>
  <c r="L8" i="1"/>
  <c r="C8" i="1"/>
  <c r="B8" i="1"/>
  <c r="N7" i="1"/>
  <c r="L7" i="1"/>
  <c r="C7" i="1"/>
  <c r="B7" i="1"/>
  <c r="N9" i="1"/>
  <c r="L9" i="1"/>
  <c r="C9" i="1"/>
  <c r="B9" i="1"/>
</calcChain>
</file>

<file path=xl/sharedStrings.xml><?xml version="1.0" encoding="utf-8"?>
<sst xmlns="http://schemas.openxmlformats.org/spreadsheetml/2006/main" count="3839" uniqueCount="910">
  <si>
    <t>REGISTRO DE HUÉSPEDES</t>
  </si>
  <si>
    <t>HOTEL LOS COCOS</t>
  </si>
  <si>
    <t>Fecha</t>
  </si>
  <si>
    <t>HUÉSPED</t>
  </si>
  <si>
    <t>NOMBRES Y APELLIDOS</t>
  </si>
  <si>
    <t>SEXO</t>
  </si>
  <si>
    <t>CHECK-IN</t>
  </si>
  <si>
    <t>TARIFA</t>
  </si>
  <si>
    <t>CHECK-OUT</t>
  </si>
  <si>
    <t>FECHA-IN</t>
  </si>
  <si>
    <t>HORA-IN</t>
  </si>
  <si>
    <t>FECHA-OUT</t>
  </si>
  <si>
    <t>HORA-OUT</t>
  </si>
  <si>
    <t>MONTO TOTAL</t>
  </si>
  <si>
    <t>HOTELERO</t>
  </si>
  <si>
    <t>COBRADOS</t>
  </si>
  <si>
    <t>DIAS DE ESTANCIA</t>
  </si>
  <si>
    <t xml:space="preserve">TIPO </t>
  </si>
  <si>
    <t>NÚMERO</t>
  </si>
  <si>
    <t>COMPROBANTE DE PAGO</t>
  </si>
  <si>
    <t>Masculino</t>
  </si>
  <si>
    <t>Femenino</t>
  </si>
  <si>
    <t>HABITACIONES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</si>
  <si>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</si>
  <si>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</si>
  <si>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</si>
  <si>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</si>
  <si>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</si>
  <si>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</si>
  <si>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</si>
  <si>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</si>
  <si>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</si>
  <si>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</si>
  <si>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</si>
  <si>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</si>
  <si>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</si>
  <si>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</si>
  <si>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</si>
  <si>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</si>
  <si>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</si>
  <si>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</si>
  <si>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</si>
  <si>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</si>
  <si>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</si>
  <si>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</si>
  <si>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</si>
  <si>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</si>
  <si>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</si>
  <si>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</si>
  <si>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</si>
  <si>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</si>
  <si>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8A</t>
  </si>
  <si>
    <t>TIPO COMPROBANTE</t>
  </si>
  <si>
    <t>Boleta</t>
  </si>
  <si>
    <t>Factura</t>
  </si>
  <si>
    <t>N/A</t>
  </si>
  <si>
    <t>CTRL + ,</t>
  </si>
  <si>
    <t>DIA HOTELERO</t>
  </si>
  <si>
    <t>Check-in</t>
  </si>
  <si>
    <t>Check-out</t>
  </si>
  <si>
    <t>CTRL + SHIFT + .</t>
  </si>
  <si>
    <t>DNI / C.E.</t>
  </si>
  <si>
    <t>Nombres y Apellidos</t>
  </si>
  <si>
    <t>RUC</t>
  </si>
  <si>
    <t>RAZÓN SOCIAL</t>
  </si>
  <si>
    <t>Debe</t>
  </si>
  <si>
    <t>Sexo</t>
  </si>
  <si>
    <t>09331177</t>
  </si>
  <si>
    <t>Oscar Felipe Campos Yauce</t>
  </si>
  <si>
    <t>40818284</t>
  </si>
  <si>
    <t>Jose Luis Sedano Bautista</t>
  </si>
  <si>
    <t>07582627</t>
  </si>
  <si>
    <t>Freddy Alejandro Florez Barrios</t>
  </si>
  <si>
    <t>10053318</t>
  </si>
  <si>
    <t>Jose Luis Quispe Verastegui</t>
  </si>
  <si>
    <t>10195537</t>
  </si>
  <si>
    <t>Jose Antonio Chirinos Zaquinaula</t>
  </si>
  <si>
    <t>MAN DIESEL &amp; TURBO PERU S.A.C.</t>
  </si>
  <si>
    <t>41559839</t>
  </si>
  <si>
    <t>Miguel Angel Vereau Torres</t>
  </si>
  <si>
    <t>No</t>
  </si>
  <si>
    <t>N° HAB</t>
  </si>
  <si>
    <t>HABITACIÓN</t>
  </si>
  <si>
    <t>TIPO HAB</t>
  </si>
  <si>
    <t>TIPO HABITACION</t>
  </si>
  <si>
    <t>Simple</t>
  </si>
  <si>
    <t>Doble</t>
  </si>
  <si>
    <t>Matrimonial</t>
  </si>
  <si>
    <t>Suit</t>
  </si>
  <si>
    <t>41008366</t>
  </si>
  <si>
    <t>ANGLO AMERICAN PERU S. A.</t>
  </si>
  <si>
    <t>29705458</t>
  </si>
  <si>
    <t>17877646</t>
  </si>
  <si>
    <t>Auditado</t>
  </si>
  <si>
    <t>Sheilla Flor Alva Quilcat</t>
  </si>
  <si>
    <t>Javier Eusebio Quispe Zevillanos</t>
  </si>
  <si>
    <t>Marlon Adolfo Pastor Granados</t>
  </si>
  <si>
    <t>16647308</t>
  </si>
  <si>
    <t>Pedro Alberto Barba Caballero</t>
  </si>
  <si>
    <t>42899138</t>
  </si>
  <si>
    <t>Herbert Alex Gomez Chiroque</t>
  </si>
  <si>
    <t>REPSOL COMERCIAL S. A. C.</t>
  </si>
  <si>
    <t>03663472</t>
  </si>
  <si>
    <t>PURATOS PERU S. A.</t>
  </si>
  <si>
    <t>spo283808</t>
  </si>
  <si>
    <t>Silvio Ambrioxix Ramirez Alvarez</t>
  </si>
  <si>
    <t>spi282251</t>
  </si>
  <si>
    <t>Felix Polanco Cristian</t>
  </si>
  <si>
    <t>8484863</t>
  </si>
  <si>
    <t>Casimiro Maurizio Chieti</t>
  </si>
  <si>
    <t>44118087</t>
  </si>
  <si>
    <t>43330964</t>
  </si>
  <si>
    <t>07834726</t>
  </si>
  <si>
    <t>42057914</t>
  </si>
  <si>
    <t>Marco Antonio Prudencio Quiroz</t>
  </si>
  <si>
    <t>Jose Carlos Guerra Gomez</t>
  </si>
  <si>
    <t>15739236</t>
  </si>
  <si>
    <t>07535521</t>
  </si>
  <si>
    <t>43720603</t>
  </si>
  <si>
    <t>44411717</t>
  </si>
  <si>
    <t>BIOGEN AGRO S. A. C.</t>
  </si>
  <si>
    <t>09413208</t>
  </si>
  <si>
    <t>09580431</t>
  </si>
  <si>
    <t>07284679</t>
  </si>
  <si>
    <t>09336468</t>
  </si>
  <si>
    <t>DSD REPRESENTACIONES S. A. C.</t>
  </si>
  <si>
    <t>18084710</t>
  </si>
  <si>
    <t>44792643</t>
  </si>
  <si>
    <t>INVERSIONES AGROPECUARIAS Y ANEXOS S.R.L.</t>
  </si>
  <si>
    <t>09594517</t>
  </si>
  <si>
    <t>40638692</t>
  </si>
  <si>
    <t>Erwin Moises Foguer Coriat</t>
  </si>
  <si>
    <t>32989425</t>
  </si>
  <si>
    <t>TRANSPORTES 77 S.A.</t>
  </si>
  <si>
    <t>41219444</t>
  </si>
  <si>
    <t>PESQUERA MAJAT S.A.C.</t>
  </si>
  <si>
    <t>25856997</t>
  </si>
  <si>
    <t>40688194</t>
  </si>
  <si>
    <t>Renato Torres Camizan</t>
  </si>
  <si>
    <t>29533797</t>
  </si>
  <si>
    <t>Jorge Begazo Chavez</t>
  </si>
  <si>
    <t>18198934</t>
  </si>
  <si>
    <t>09663476</t>
  </si>
  <si>
    <t>INSTITUTO GEOFISICO DEL PERU</t>
  </si>
  <si>
    <t>10216639</t>
  </si>
  <si>
    <t>Armando Pajita Arteaga</t>
  </si>
  <si>
    <t>08453280</t>
  </si>
  <si>
    <t>70434747</t>
  </si>
  <si>
    <t>CORPORACION CORREA S.A.C.</t>
  </si>
  <si>
    <t>Carlos Arturo Obregon Diaz</t>
  </si>
  <si>
    <t>OBD CONTRATISTAS GENERALES S.A.C.</t>
  </si>
  <si>
    <t>Daniel Felipe Quiroz Novoa</t>
  </si>
  <si>
    <t>PESQUERA NINFAS DEL MAR S. A. C.</t>
  </si>
  <si>
    <t>PERUANA DE ENERGIA Y COMBUSTIBLES S.A.C.</t>
  </si>
  <si>
    <t>00000000</t>
  </si>
  <si>
    <t>Cliente</t>
  </si>
  <si>
    <t>00000001</t>
  </si>
  <si>
    <t>Mario Enrique Plasencia Ramirez</t>
  </si>
  <si>
    <t>Emilio Jose Sanchez Jimenez</t>
  </si>
  <si>
    <t>Danny Daniel Lopez Felix</t>
  </si>
  <si>
    <t>COMPAÑIA PERUANA DE RADIODIFUSION S.A.</t>
  </si>
  <si>
    <t>Luiggi Montoya Rojas</t>
  </si>
  <si>
    <t>Marco Antonio Lara Perez</t>
  </si>
  <si>
    <t>Cesar Alberto Suarez Rocha</t>
  </si>
  <si>
    <t>Jose Martin Sosa Quiroga</t>
  </si>
  <si>
    <t>Giovanni Francesco Sanguineti Ovalle</t>
  </si>
  <si>
    <t>Luis Enrique Desposorio Nazario</t>
  </si>
  <si>
    <t>Marcelino Demetrio De La Cruz Ruiz</t>
  </si>
  <si>
    <t>Deyvin Nino Palacios Estrada</t>
  </si>
  <si>
    <t>Danny Edgar Vasquez Correa</t>
  </si>
  <si>
    <t>Edwin Omar Angulo Quispe</t>
  </si>
  <si>
    <t>RV SERVICE E.I.R.L.</t>
  </si>
  <si>
    <t>Cristian Alexander Reyes Muñoz</t>
  </si>
  <si>
    <t>Carlos Alberto Alarcon Huertas</t>
  </si>
  <si>
    <t>Gudner Pinedo Lozano</t>
  </si>
  <si>
    <t>Diego Gonzalo Huacho Rodriguez</t>
  </si>
  <si>
    <t>CORPORACION JEM BIOS E.I.R.L.</t>
  </si>
  <si>
    <t>Milagros Lizbeth Aliaga Vidal</t>
  </si>
  <si>
    <t>07798035</t>
  </si>
  <si>
    <t>Roberto Haro Reyes</t>
  </si>
  <si>
    <t>43256902</t>
  </si>
  <si>
    <t>Liz Cordova Murga</t>
  </si>
  <si>
    <t>40559356</t>
  </si>
  <si>
    <t>German Granados Loaiza</t>
  </si>
  <si>
    <t>COSTA SEAFOOD E.I.R.L.</t>
  </si>
  <si>
    <t>NEGOCIACIONES TAMBOGRANDE S.R.L.</t>
  </si>
  <si>
    <t>001091960</t>
  </si>
  <si>
    <t>001199198</t>
  </si>
  <si>
    <t>10862204</t>
  </si>
  <si>
    <t>Fuentes Meza Grover</t>
  </si>
  <si>
    <t>45485299</t>
  </si>
  <si>
    <t>Joel  De La Cruz Leon</t>
  </si>
  <si>
    <t>09630944</t>
  </si>
  <si>
    <t>Uculmana Cabrejos Daniel</t>
  </si>
  <si>
    <t>WAN JIA MINING PERU S.A.C.</t>
  </si>
  <si>
    <t>AGRO KLINGE S.A.</t>
  </si>
  <si>
    <t>Xu Jin</t>
  </si>
  <si>
    <t>Liu Wei</t>
  </si>
  <si>
    <t>21546549</t>
  </si>
  <si>
    <t>43111746</t>
  </si>
  <si>
    <t>Abrham Isaias Llecllish Salazar</t>
  </si>
  <si>
    <t>10.224.087</t>
  </si>
  <si>
    <t>Francisco Americo Sirvente</t>
  </si>
  <si>
    <t>10325445</t>
  </si>
  <si>
    <t>Alexander Yllanes Calderon</t>
  </si>
  <si>
    <t>45652369</t>
  </si>
  <si>
    <t>Juan Jacobo Castro Rubio</t>
  </si>
  <si>
    <t>10471279</t>
  </si>
  <si>
    <t>44077959</t>
  </si>
  <si>
    <t>Jorge Luis Holguin Jimenez</t>
  </si>
  <si>
    <t>43903181</t>
  </si>
  <si>
    <t>Luis Carlos Robles Chavarria</t>
  </si>
  <si>
    <t>Diego Vigo Carbajal</t>
  </si>
  <si>
    <t>47338980</t>
  </si>
  <si>
    <t>E70832406</t>
  </si>
  <si>
    <t>Gilmer  Llallihuaman Sanchez</t>
  </si>
  <si>
    <t>45274999</t>
  </si>
  <si>
    <t>Andres  Foguer Coriat</t>
  </si>
  <si>
    <t>09125315</t>
  </si>
  <si>
    <t>Oscar Damian Chilca</t>
  </si>
  <si>
    <t>09296292</t>
  </si>
  <si>
    <t>Carlos Mogrovejo Alvarado</t>
  </si>
  <si>
    <t>Gaston Cruz Cruz</t>
  </si>
  <si>
    <t>Susy Uceda Quezada</t>
  </si>
  <si>
    <t>TRASLADOS AL NORTE S.A.C.</t>
  </si>
  <si>
    <t>AV. CAMINO REAL NRO. 390 INT. 801 (TORRE CENTRAL), LIMA - LIMA - SAN ISIDRO</t>
  </si>
  <si>
    <t>Iris Agustina Jimenez</t>
  </si>
  <si>
    <t>AQ161557</t>
  </si>
  <si>
    <t>10373223</t>
  </si>
  <si>
    <t>IMPACT MKT PERU S.A.C.</t>
  </si>
  <si>
    <t>UNIVERSIDAD CATOLICA LOS ANGELES CHIMBOTE</t>
  </si>
  <si>
    <t>JR. TUMBES #241 -CASCO URBANO CHIMBOTE-SANTA-ANCASH</t>
  </si>
  <si>
    <t>JR.TUMBES #241 -CASCO URBANO CHIMBOTE-SANTA-ANCASH</t>
  </si>
  <si>
    <t>DOMINGO CICCIRELLO # 217 URB. LA CHALACA - CALLAO</t>
  </si>
  <si>
    <t>AV. LOS CASTILLOS # 340 ATE - LIMA</t>
  </si>
  <si>
    <t>43299052</t>
  </si>
  <si>
    <t>Jimmy Cartolin Ventura</t>
  </si>
  <si>
    <t>SONDA DEL PERU S.A.</t>
  </si>
  <si>
    <t>41292549</t>
  </si>
  <si>
    <t>Milko Puente</t>
  </si>
  <si>
    <t>17.766.495.2</t>
  </si>
  <si>
    <t>Silvio Puebla Gonzales</t>
  </si>
  <si>
    <t>001232413</t>
  </si>
  <si>
    <t>Cesar Muñoz Arco</t>
  </si>
  <si>
    <t>JGR TELECOMUNICACIONES PERU S.A.C.</t>
  </si>
  <si>
    <t>27075712</t>
  </si>
  <si>
    <t>07972699</t>
  </si>
  <si>
    <t>Miguel Angel Malca Mejia</t>
  </si>
  <si>
    <t>05396705</t>
  </si>
  <si>
    <t>Juan Rodolfo Poma Maguiña</t>
  </si>
  <si>
    <t>GAPC INVERSIONES GENERALES S.A.C.</t>
  </si>
  <si>
    <t>07972669</t>
  </si>
  <si>
    <t>Miguel Marca Mejia</t>
  </si>
  <si>
    <t>LIMA</t>
  </si>
  <si>
    <t>Henry Zapata</t>
  </si>
  <si>
    <t xml:space="preserve">    11:10 p.m</t>
  </si>
  <si>
    <t>09342890</t>
  </si>
  <si>
    <t>Manuela Socorro Leon Lunavictoria</t>
  </si>
  <si>
    <t>EQUO S.A.</t>
  </si>
  <si>
    <t>42778913</t>
  </si>
  <si>
    <t>David Njcanor Aguilar Amaya</t>
  </si>
  <si>
    <t>QUIMICA SUIZA INDUSTRIAL DEL PERU S.A.</t>
  </si>
  <si>
    <t>32734073</t>
  </si>
  <si>
    <t>06844070</t>
  </si>
  <si>
    <t>Mejia Rosales Victor</t>
  </si>
  <si>
    <t>31650472</t>
  </si>
  <si>
    <t xml:space="preserve">Pretel Saldaña Jose </t>
  </si>
  <si>
    <t>no</t>
  </si>
  <si>
    <t>P&amp;G INGS CONSTRUCTORES Y CONSULTORES S.A.C</t>
  </si>
  <si>
    <t>03681612</t>
  </si>
  <si>
    <t>Edinson Tinoco Ramirez</t>
  </si>
  <si>
    <t>45657342</t>
  </si>
  <si>
    <t>Willyan Zapatero Huaynates</t>
  </si>
  <si>
    <t>AJEPER S.A.</t>
  </si>
  <si>
    <t>18137380</t>
  </si>
  <si>
    <t>Luz Maria Perez Cisneros</t>
  </si>
  <si>
    <t>71569041</t>
  </si>
  <si>
    <t>46873086</t>
  </si>
  <si>
    <t>Jorge Andre Lazo Demarzo</t>
  </si>
  <si>
    <t>10323674</t>
  </si>
  <si>
    <t>Raul Aldoradin Llerena</t>
  </si>
  <si>
    <t>Javier Escobar Zeballos</t>
  </si>
  <si>
    <t>YAMAHA MOTOR DEL PERU S.A.</t>
  </si>
  <si>
    <t>PRECISION PERU S.A.</t>
  </si>
  <si>
    <t>E001-19</t>
  </si>
  <si>
    <t>09628520</t>
  </si>
  <si>
    <t>Henry Marin Velasquez</t>
  </si>
  <si>
    <t>07267833</t>
  </si>
  <si>
    <t>44503055</t>
  </si>
  <si>
    <t>10765586</t>
  </si>
  <si>
    <t>Tenia Field Carlos Alberto</t>
  </si>
  <si>
    <t>42930831</t>
  </si>
  <si>
    <t>Danos Barrios Juana Ada</t>
  </si>
  <si>
    <t>Gayoso Vargas Maria Hortencia</t>
  </si>
  <si>
    <t>08783266</t>
  </si>
  <si>
    <t>25485399</t>
  </si>
  <si>
    <t>Montoya Durand Augusto</t>
  </si>
  <si>
    <t>simple</t>
  </si>
  <si>
    <t>07925479</t>
  </si>
  <si>
    <t>Reyes Aponte Juan German</t>
  </si>
  <si>
    <t>Ruth Chavez</t>
  </si>
  <si>
    <t>$36.00</t>
  </si>
  <si>
    <t>10501946</t>
  </si>
  <si>
    <t>German Beteta Bartra</t>
  </si>
  <si>
    <t>41123899</t>
  </si>
  <si>
    <t>Hildebrand Ferrer Astocondor</t>
  </si>
  <si>
    <t>17814606</t>
  </si>
  <si>
    <t>Federico Rodriguez Flores</t>
  </si>
  <si>
    <t>17918357</t>
  </si>
  <si>
    <t>Sixto Sanchez Maura</t>
  </si>
  <si>
    <t>Gustavo Ayllon</t>
  </si>
  <si>
    <t>18142355</t>
  </si>
  <si>
    <t>Yacely Corzo Santos</t>
  </si>
  <si>
    <t>18207955</t>
  </si>
  <si>
    <t>Ana Maria Melgarejo Hinostroza</t>
  </si>
  <si>
    <t>Victor Jesus Salcedo Vertiz</t>
  </si>
  <si>
    <t>Clara Milagro Cuyubamba Puente</t>
  </si>
  <si>
    <t>Carlos Enrique Micha Santamaria</t>
  </si>
  <si>
    <t>16520962</t>
  </si>
  <si>
    <t>Luis Felipe Cabrejos Sandoval</t>
  </si>
  <si>
    <t>UNIVERSIDAD INCA GARCILAZO DE LA VEGA</t>
  </si>
  <si>
    <t>18166040</t>
  </si>
  <si>
    <t>Linda Luz Milagros Alcantara Alcalde</t>
  </si>
  <si>
    <t>19081839</t>
  </si>
  <si>
    <t>Leonidas Llasaca Takacs</t>
  </si>
  <si>
    <t>43315332</t>
  </si>
  <si>
    <t>Jorge Agreda Vargas</t>
  </si>
  <si>
    <t>17840003</t>
  </si>
  <si>
    <t>Gilmer Valverde Haro</t>
  </si>
  <si>
    <t xml:space="preserve">no </t>
  </si>
  <si>
    <t>18007194</t>
  </si>
  <si>
    <t>Augusto Cruz Bejarano</t>
  </si>
  <si>
    <t>09954452</t>
  </si>
  <si>
    <t>Erick Gonsalez Ventura</t>
  </si>
  <si>
    <t>NO</t>
  </si>
  <si>
    <t>47079754</t>
  </si>
  <si>
    <t xml:space="preserve">Antonella Rivera Reyes </t>
  </si>
  <si>
    <t>Roy Gil Rios</t>
  </si>
  <si>
    <t>41153754</t>
  </si>
  <si>
    <t>Victor Garcia Osorio</t>
  </si>
  <si>
    <t>42218158</t>
  </si>
  <si>
    <t>Henry Melliso Ramirez</t>
  </si>
  <si>
    <t>MARFE SOLUCIONES INTEGRALES S.A.C</t>
  </si>
  <si>
    <t>DEBE</t>
  </si>
  <si>
    <t>00795079</t>
  </si>
  <si>
    <t>Adan Manfredo Zeballos Pino</t>
  </si>
  <si>
    <t>248872799</t>
  </si>
  <si>
    <t>Francois Gaboury</t>
  </si>
  <si>
    <t>06822450</t>
  </si>
  <si>
    <t>Wilmar Romero Terrones</t>
  </si>
  <si>
    <t>42443446</t>
  </si>
  <si>
    <t>Victor Sotero Tadeo Manrique</t>
  </si>
  <si>
    <t>40820778</t>
  </si>
  <si>
    <t>Manuel Jimmy Chunga Villar</t>
  </si>
  <si>
    <t>NESTLE PERU S.A.</t>
  </si>
  <si>
    <t>09673239</t>
  </si>
  <si>
    <t>Fernando Berrocal Bautista</t>
  </si>
  <si>
    <t>09041055</t>
  </si>
  <si>
    <t>Rogelio Rivera Reyes</t>
  </si>
  <si>
    <t>PEZ DE EXPORTACION S.A.C.</t>
  </si>
  <si>
    <t>09366371</t>
  </si>
  <si>
    <t>Jesus Ortega Castillo</t>
  </si>
  <si>
    <t>GENERAL CONTROL GROUP S.A.C</t>
  </si>
  <si>
    <t>41598131</t>
  </si>
  <si>
    <t>Johanson Valdivia Joel Andre</t>
  </si>
  <si>
    <t>CAMPOSOL S.A.</t>
  </si>
  <si>
    <t>40555164</t>
  </si>
  <si>
    <t>Bojorquez Rodriguez Hugo Branssi</t>
  </si>
  <si>
    <t>42271024</t>
  </si>
  <si>
    <t xml:space="preserve">Rodriguez Valera Julio Cesar </t>
  </si>
  <si>
    <t>SEGURSAT S.A.C.</t>
  </si>
  <si>
    <t>18133788</t>
  </si>
  <si>
    <t>Cesar Aguila Moya</t>
  </si>
  <si>
    <t>15960564</t>
  </si>
  <si>
    <t xml:space="preserve">German Moran Menacho </t>
  </si>
  <si>
    <t>41736348</t>
  </si>
  <si>
    <t xml:space="preserve">NO </t>
  </si>
  <si>
    <t>17410449</t>
  </si>
  <si>
    <t>Roberto Cueva Vasquez</t>
  </si>
  <si>
    <t>41275052</t>
  </si>
  <si>
    <t>Luis David Muñoz Cano</t>
  </si>
  <si>
    <t>40914146</t>
  </si>
  <si>
    <t>Yuri Lazaro Peña</t>
  </si>
  <si>
    <t>42132188</t>
  </si>
  <si>
    <t>Jonatan Eder Portillo Espinoza</t>
  </si>
  <si>
    <t>40354532</t>
  </si>
  <si>
    <t>Fredy Isaac Camacho Cajaleon</t>
  </si>
  <si>
    <t>UNIMAQ S.A.</t>
  </si>
  <si>
    <t>45822627</t>
  </si>
  <si>
    <t>Mauricio Luis Magallanes Pereyra</t>
  </si>
  <si>
    <t>NORPERU AUTOMOTRIZ S.A.C.</t>
  </si>
  <si>
    <t>AV. ENRIQUE MEIGGS 1759-CHIMBOTE</t>
  </si>
  <si>
    <t>40596083</t>
  </si>
  <si>
    <t>Carlos Enrique Alcantara Paredes</t>
  </si>
  <si>
    <t>29718744</t>
  </si>
  <si>
    <t>Marcos Steven Martinez Lopez</t>
  </si>
  <si>
    <t>29626797</t>
  </si>
  <si>
    <t>Shirley Ximena Martinez Lpoez</t>
  </si>
  <si>
    <t>42076754</t>
  </si>
  <si>
    <t>Franco Medina Izquierdo</t>
  </si>
  <si>
    <t>Jessica Morera Zevallos</t>
  </si>
  <si>
    <t>2 + 0.5</t>
  </si>
  <si>
    <t>1 + 0.5</t>
  </si>
  <si>
    <t>08873289</t>
  </si>
  <si>
    <t>Aldo Jefferson Tovar Ortiz</t>
  </si>
  <si>
    <t xml:space="preserve">00000000 </t>
  </si>
  <si>
    <t>MACHEN PERU S.A.C.</t>
  </si>
  <si>
    <t>70570414</t>
  </si>
  <si>
    <t>Jose Manuel Paredes Valderrama</t>
  </si>
  <si>
    <t>43533944</t>
  </si>
  <si>
    <t>Renzo Falco Dubreuil</t>
  </si>
  <si>
    <t>SULLAIR DEL PACIFICO S.A.C.</t>
  </si>
  <si>
    <t>Gonzalo Triveño Romero</t>
  </si>
  <si>
    <t>10616647</t>
  </si>
  <si>
    <t>Garro Velasquez Rosas Dario</t>
  </si>
  <si>
    <t>46396094</t>
  </si>
  <si>
    <t>PENTARAMA EL PACIFICO S.A.</t>
  </si>
  <si>
    <t>AV.JOSE PARDO 121 MIRAFLORES-LIMA</t>
  </si>
  <si>
    <t>09450287</t>
  </si>
  <si>
    <t>Caceres Alfaro Juan Jose</t>
  </si>
  <si>
    <t>08845335</t>
  </si>
  <si>
    <t>Rogelio Ortega Paucar</t>
  </si>
  <si>
    <t>44888173</t>
  </si>
  <si>
    <t>Allison Mariel Valera Saavedra</t>
  </si>
  <si>
    <t>AV. LOS CASTILLOS # C.3 Z. I. SANTA ROSA ATE - LIMA</t>
  </si>
  <si>
    <t>41870872</t>
  </si>
  <si>
    <t>Yasmany Yapuchura Mamani</t>
  </si>
  <si>
    <t>C/ SANTA INES # 270 ATE - LIMA</t>
  </si>
  <si>
    <t>E001-20</t>
  </si>
  <si>
    <t>43491476</t>
  </si>
  <si>
    <t xml:space="preserve">Yomona Hidalgo Lenin Mel </t>
  </si>
  <si>
    <t>09379858</t>
  </si>
  <si>
    <t>Edgardo Delgado Salazar</t>
  </si>
  <si>
    <t>NATURAL PROTEIN TECHNOLOGIES S.A.C.</t>
  </si>
  <si>
    <t>CALLE PICASSO # 164-SAN BORJA- LIMA</t>
  </si>
  <si>
    <t>46083754</t>
  </si>
  <si>
    <t>Manuela Reyna Bulnes</t>
  </si>
  <si>
    <t>CALLE CHINCHON 1060- SAN ISIDRO -LIMA</t>
  </si>
  <si>
    <t>46319992</t>
  </si>
  <si>
    <t xml:space="preserve">Daniel Romero Vigo </t>
  </si>
  <si>
    <t>07725842</t>
  </si>
  <si>
    <t>Roberto Rojas Vigo</t>
  </si>
  <si>
    <t>17822635</t>
  </si>
  <si>
    <t>Cueva Sanchez Orlando Vladimiro</t>
  </si>
  <si>
    <t>doble</t>
  </si>
  <si>
    <t>E001- 21</t>
  </si>
  <si>
    <t>E001-21</t>
  </si>
  <si>
    <t>E001 21</t>
  </si>
  <si>
    <t>18167199</t>
  </si>
  <si>
    <t xml:space="preserve">Franklin Farfan Alfaro </t>
  </si>
  <si>
    <t>BANCO FALABELLA PERU S.A.</t>
  </si>
  <si>
    <t>17430491</t>
  </si>
  <si>
    <t>Hubert  Leon Toro</t>
  </si>
  <si>
    <t>41948116</t>
  </si>
  <si>
    <t>Jackelyn Gonzales Sanchez</t>
  </si>
  <si>
    <t>31601595</t>
  </si>
  <si>
    <t>Gloria Garcia Gonzales</t>
  </si>
  <si>
    <t>LINDE GAS PERU S.A.</t>
  </si>
  <si>
    <t>CALLAO</t>
  </si>
  <si>
    <t>DNI</t>
  </si>
  <si>
    <t>Razón Social</t>
  </si>
  <si>
    <t>Dirección</t>
  </si>
  <si>
    <t>Distrito</t>
  </si>
  <si>
    <t>SAN ISIDRO</t>
  </si>
  <si>
    <t>ATE</t>
  </si>
  <si>
    <t>SANTIAGO DE SURCO</t>
  </si>
  <si>
    <t>SAN MIGUEL</t>
  </si>
  <si>
    <t>LOS OLIVOS</t>
  </si>
  <si>
    <t>VIRU</t>
  </si>
  <si>
    <t>INDEPENDENCIA</t>
  </si>
  <si>
    <t>SAN ISIDRO.</t>
  </si>
  <si>
    <t>JESUS MARIA</t>
  </si>
  <si>
    <t>SANTA-ANCASH</t>
  </si>
  <si>
    <t>MIRAFLORES-LIMA</t>
  </si>
  <si>
    <t>MAGDALENA DEL MAR</t>
  </si>
  <si>
    <t>LA MOLINA</t>
  </si>
  <si>
    <t>CHIMBOTE-SANTA</t>
  </si>
  <si>
    <t>ROSA ATE</t>
  </si>
  <si>
    <t>INES # 270 ATE</t>
  </si>
  <si>
    <t>CASTILLOS # 340 ATE</t>
  </si>
  <si>
    <t>DIRECCIÓN</t>
  </si>
  <si>
    <t>DISTRITO</t>
  </si>
  <si>
    <t>AV. CAMINO REAL NRO. 390 INT. 801 (TORRE CENTRAL)</t>
  </si>
  <si>
    <t>AV. SEPARADORA INDUSTRIAL NRO. 3085 URB. MAYORAZGO</t>
  </si>
  <si>
    <t>AV. VICTOR ANDRES BELAUNDE NRO. 147 INT. 301 EDIFICIO REAL 5</t>
  </si>
  <si>
    <t>FOVIPOL EDIF. G NRO. . DPTO. 201 URB. ROSAL DE SALAMANCA</t>
  </si>
  <si>
    <t>AV. LA ENCALADA NRO. 1388 INT. 1001 URB. LIMA POLO HUNT</t>
  </si>
  <si>
    <t>AV. CAMINO REAL NRO. 1751</t>
  </si>
  <si>
    <t>CAL. PADRE GUATEMALA NRO. 218 URB. MARANGA</t>
  </si>
  <si>
    <t>JR. MONTERO ROSAS NRO. 1099 URB. SANTA BEATRIZ</t>
  </si>
  <si>
    <t>JR. HELIO NRO. 5658 URB. INDUSTRIAL INFANTAS</t>
  </si>
  <si>
    <t>CAR. PANAMERICA SUR KM. 331 P.J. PUENTE VIRÚ</t>
  </si>
  <si>
    <t>AV. NICOLAS AYLLON NRO. 3820 URB. SANTA RAQUEL</t>
  </si>
  <si>
    <t>AV. LOS INGENIEROS NRO. 444 INT. 501 URB. VALLE HERMOSO</t>
  </si>
  <si>
    <t>CAL. MARTINEZ DE PINILLOS NRO. 141 RES. ASOC. JOSE ABELARDO QUIÑONES</t>
  </si>
  <si>
    <t>PJ. CAJAMARCA MZA. M LOTE. 55 INT. 3 URB. SAN JUAN MASIAS</t>
  </si>
  <si>
    <t>CAL. LAS DUNAS MZA. F LOTE. 12 URB. SAN VICENTE (ALTURA DEL OVALO GRAU)</t>
  </si>
  <si>
    <t>TRUJILLO</t>
  </si>
  <si>
    <t>CAL. DOMINGO CICCIRELLO NRO. 217 URB. LA CHALACA</t>
  </si>
  <si>
    <t>Número de Habitación</t>
  </si>
  <si>
    <t>Tipo</t>
  </si>
  <si>
    <t>Categoría</t>
  </si>
  <si>
    <t>Junior</t>
  </si>
  <si>
    <t>Confortable</t>
  </si>
  <si>
    <t>Senior</t>
  </si>
  <si>
    <t>Senior Suit</t>
  </si>
  <si>
    <t>Junior Suit</t>
  </si>
  <si>
    <t>Precio</t>
  </si>
  <si>
    <t>AV. PASEO DE LA REPUBLICA NRO. 2131 URB. SANTA CATALINA</t>
  </si>
  <si>
    <t>LA VICTORIA</t>
  </si>
  <si>
    <t>Roger Lino Acosta Viera</t>
  </si>
  <si>
    <t>AV. ENCALADA NRO. 1257 DPTO. 805 URB. POLO AND HUNT CLUB.</t>
  </si>
  <si>
    <t>CAL. DELTA NRO. 261 Z.I. PQUE. INTERN. DE INDUSTRIA (CDRA 14 AV.OSCAR R. BENAVIDES)</t>
  </si>
  <si>
    <t>NETWORKING TELECOMMCOMUNICATION OF PERU S.A.C.</t>
  </si>
  <si>
    <t>16683842</t>
  </si>
  <si>
    <t>Jorge Miguel Chirinos Estela</t>
  </si>
  <si>
    <t>07035390</t>
  </si>
  <si>
    <t>Jorge Isaias Mendez Carranza</t>
  </si>
  <si>
    <t>n</t>
  </si>
  <si>
    <t>08869876</t>
  </si>
  <si>
    <t>Fabio Gomez Andaluz</t>
  </si>
  <si>
    <t>000202510</t>
  </si>
  <si>
    <t>Percy Alejandro Valiente</t>
  </si>
  <si>
    <t>928121431</t>
  </si>
  <si>
    <t>Olden John</t>
  </si>
  <si>
    <t>07236733</t>
  </si>
  <si>
    <t>Hans Freddy Gutierrez Encinas</t>
  </si>
  <si>
    <t>25749860</t>
  </si>
  <si>
    <t>Graciela Morayma Velez Huatay</t>
  </si>
  <si>
    <t>45372036</t>
  </si>
  <si>
    <t>Christian Jonathan Urquizo Mamani</t>
  </si>
  <si>
    <t>GUTIERREZ ENCINAS, HANS FREDDY</t>
  </si>
  <si>
    <t>AV. SALAVERRY 2490 EDIFICIO 13 DPTO 303 - JESUS MARIA LIMA</t>
  </si>
  <si>
    <t>MINERTEC S.R.L-</t>
  </si>
  <si>
    <t>EMILIANO ZAPATA 101 IN. C CALERA DE LA MERCED -SURQUILLO LIMA</t>
  </si>
  <si>
    <t>MZ.M LOTE 22 URB. LAS PALMERAS VII ETAPA (A 1/2 CUADRA EL PORTON INGRESO)</t>
  </si>
  <si>
    <t>ICA</t>
  </si>
  <si>
    <t>CAL. BADAJOZ NRO. 169 URB. MAYORAZGO IV ETAPA (A 1/2 CDRA DE AV. SEP INDUSTRIAL) LIMA</t>
  </si>
  <si>
    <t>GEOTECNIA PERUANA SR LTDA</t>
  </si>
  <si>
    <t>JR. SAN MANUEL # 255 URB. SANTA LUISA. LIMA</t>
  </si>
  <si>
    <t xml:space="preserve">COSTA SEAFOOD </t>
  </si>
  <si>
    <t>INTRALOT DE PERU S.A.C.</t>
  </si>
  <si>
    <t>SAN BORJA</t>
  </si>
  <si>
    <t>SAN JUAN DE LURIGANCHO</t>
  </si>
  <si>
    <t>INTTRALOT DE PERU S.A.C.</t>
  </si>
  <si>
    <t>MIRAFLORES</t>
  </si>
  <si>
    <t xml:space="preserve">CAL. BADAJOZ NRO. 169 URB. MAYORAZGO IV ETAPA (A 1/2 CDRA DE AV. SEP INDUSTRIAL) </t>
  </si>
  <si>
    <t xml:space="preserve">AV. HUAYLAS NRO 5213 URB LOS NARANJOS (3RA ETAPA) </t>
  </si>
  <si>
    <t xml:space="preserve">CAL. CAMINO REAL MZA. N LOTE. 2 URB. SAN FRANCISCO (AV. SEPARADORA INDUSTRIAL) </t>
  </si>
  <si>
    <t xml:space="preserve">CAL. RENE DESCARTES NRO. 311 URB. SANTA RAQUEL (ALTURA HUACA SANTA RAQUEL) </t>
  </si>
  <si>
    <t xml:space="preserve">AV. LOS INGENIEROS NRO. 444 INT. 501 URB. VALLE HERMOSO </t>
  </si>
  <si>
    <t>AV. LA ENCALADA NRO. 1388 INT. 1001 URB. LIMA POLO HUNT (COSTADO DE EMBAJADA EE.UU)</t>
  </si>
  <si>
    <t xml:space="preserve">AV. CANAVAL Y MOREYRA # 480 DPTO 1001 (ESQUINA CON REPUBLICA DE PANAMA) </t>
  </si>
  <si>
    <t xml:space="preserve">CALLE LAS CODORNICES  #104 URB. LIMATAMBO </t>
  </si>
  <si>
    <t xml:space="preserve">AV. DEL PARQUE NORTE NRO. 1180 URB. CORPAC </t>
  </si>
  <si>
    <t xml:space="preserve">CALLE LOS MANGLES # 453 ASOC. SAN HILARION (ALT. PARADERO 15 DE AV. PROCERES) </t>
  </si>
  <si>
    <t>CAL. GABRIEL CHARIARSE NRO.415 URB.SAN ANTONIO</t>
  </si>
  <si>
    <t>1+ 0.5</t>
  </si>
  <si>
    <t>42876671</t>
  </si>
  <si>
    <t>Francisco Perez Yep</t>
  </si>
  <si>
    <t>07813432</t>
  </si>
  <si>
    <t>Carlos Rey Mollano</t>
  </si>
  <si>
    <t>Silvia Carrera Calvo</t>
  </si>
  <si>
    <t>07813431</t>
  </si>
  <si>
    <t>09387216</t>
  </si>
  <si>
    <t>07233526</t>
  </si>
  <si>
    <t>Martin Rojas Valdivia</t>
  </si>
  <si>
    <t>Jose Anibal Parodi</t>
  </si>
  <si>
    <t>AR072735</t>
  </si>
  <si>
    <t xml:space="preserve">    01:57 p.m</t>
  </si>
  <si>
    <t>18173765</t>
  </si>
  <si>
    <t>Edgar Castillo Castañeda</t>
  </si>
  <si>
    <t>GRUPO HECEB S.A.C.</t>
  </si>
  <si>
    <t>JR. CHAMAYA N°1369 BREÑA -LIMA</t>
  </si>
  <si>
    <t>43423366</t>
  </si>
  <si>
    <t>Hugo Vega Ponce</t>
  </si>
  <si>
    <t>Rosas Diaz Jose Carlos</t>
  </si>
  <si>
    <t>10268537</t>
  </si>
  <si>
    <t>Quintana Cano Tania</t>
  </si>
  <si>
    <t>15847749</t>
  </si>
  <si>
    <t>Carlos Rafael Menacho Huayamares</t>
  </si>
  <si>
    <t>CONZUMO GRAFICO S.A.C.</t>
  </si>
  <si>
    <t>SAN MIGUEL - LIMA</t>
  </si>
  <si>
    <t>AV. REPUBLICA DE PANAMA NRO 2577 (ALT. EDIF. INTERBANK DE AV. JAVIER PRADO )</t>
  </si>
  <si>
    <t>JR.LOS ALISOS #328- HUARAZ BARRIO CENTENARIO - HUARAZ</t>
  </si>
  <si>
    <t>AV. LA PAZ #131 SANTA MARIA DE HUACHIPA ( ALT.KM 8 RAMIRO PRIALE )</t>
  </si>
  <si>
    <t>LURIGANCHO</t>
  </si>
  <si>
    <t>AV.REPUBLICA DE PANAMA 4344. LIMA</t>
  </si>
  <si>
    <t>SURQUILLO</t>
  </si>
  <si>
    <t>AV. LOS CASTILLOS NRO 340 Z.I. STA ROSA (PARALELA  A EVITAMIENTO ) LIMA</t>
  </si>
  <si>
    <t>AV. AREQUIPA NRO. 1841 .LIMA</t>
  </si>
  <si>
    <t>LINCE</t>
  </si>
  <si>
    <t>18111131</t>
  </si>
  <si>
    <t>James John Florian Salas</t>
  </si>
  <si>
    <t>07246399</t>
  </si>
  <si>
    <t>Oscar Armando Bytton Diaz</t>
  </si>
  <si>
    <t>INTER FROZEN DOMINIO S.A.C.</t>
  </si>
  <si>
    <t>AV. CAMPODONICO 470 LA VICTORIA - LIMA.</t>
  </si>
  <si>
    <t>47451371</t>
  </si>
  <si>
    <t>Jhojann Iman Silva</t>
  </si>
  <si>
    <t>Jorge Efrain Quiroz Novoa</t>
  </si>
  <si>
    <t>Rosa Esther Uceda Quezada</t>
  </si>
  <si>
    <t>Janet Consuelo Castro Arquiñigo</t>
  </si>
  <si>
    <t xml:space="preserve">Merida Evangelina Cruz Paredes </t>
  </si>
  <si>
    <t>Maximo O´Phelan Agama</t>
  </si>
  <si>
    <t>72500241</t>
  </si>
  <si>
    <t>Franchesca Yolanda Saavedra Loli</t>
  </si>
  <si>
    <t>47949216</t>
  </si>
  <si>
    <t>Lalo Eduardo Rosales Rodriguez</t>
  </si>
  <si>
    <t>41840427</t>
  </si>
  <si>
    <t>Esly  Montenegro Acuña</t>
  </si>
  <si>
    <t>MOLITALIA S.A.</t>
  </si>
  <si>
    <t>AV. VENEZUELA NRO 2850 URB. ELIO ( PUERTAS 3040 , 3046 ) LIMA.</t>
  </si>
  <si>
    <t>45738102</t>
  </si>
  <si>
    <t>Percy Saavedra Tangora</t>
  </si>
  <si>
    <t>18133043</t>
  </si>
  <si>
    <t>Walter Alfredo Vargas Orellana</t>
  </si>
  <si>
    <t>CHIMBOTE</t>
  </si>
  <si>
    <t>AV. CAMINO REAL NRO.390 INT.801 (TORRE CENTRAL ),LIMA</t>
  </si>
  <si>
    <t xml:space="preserve"> LA TROMPETA FINAL DE DIOS</t>
  </si>
  <si>
    <t>MZ. A LOTE ,6 A.H.LUIS ALBERTO SANCHEZ (A ESPALDAS DEL IE SAN LUIS DE LA PAZ)ANCASH-SANTA</t>
  </si>
  <si>
    <t>NUEVO-CHIMBOTE</t>
  </si>
  <si>
    <t>AV. AGUSTIN GAMARRA NRO. 351 RES. CERCADO. ANCASH-HUARAZ</t>
  </si>
  <si>
    <t>HUARAZ</t>
  </si>
  <si>
    <t>CALLE ESQUILACHE NRO. 371 (PISO, 9) LIMA</t>
  </si>
  <si>
    <t>AV. LOS CASTILLOS NRO.C.3 Z.I. SANTA ROSA (EX- AV. LOS CASTILLOS MZ.D LT. 5 SEC.07)LIMA</t>
  </si>
  <si>
    <t>AV. MINERALES NRO 310 Z.I. URB. INDUSTRIAL WIESE LIMA</t>
  </si>
  <si>
    <t>AV. ARENALES NRO 480 INT. 201 (ALTOS LIBRERÍA TAY LOY) LIMA</t>
  </si>
  <si>
    <t>AV. EL DERBY NRO. 250 URB. EL DERBY DE MONTERRICO (PISO 4) LIMA</t>
  </si>
  <si>
    <t>Av. DEL EJERCITO NRO 320 (ALT. ULTIMA CUADRA DE LA AV. BRASIL)LIMA</t>
  </si>
  <si>
    <t>CAL. BADAJOZ NRO. 169 URB. MAYORAZGO IV ETAPA (A1/2 CDRA DE AV. SEP INDUSTRIAL) LIMA</t>
  </si>
  <si>
    <t>CAL. SANTA INES NRO 270 Z.I. SANTA ROSA (ALT. CUADRA 19 AV. EVITAMIENTO) LIMA</t>
  </si>
  <si>
    <t>CAL. DOMINGO CICCIRELLO NRO. 217 URB. LA CHALACA (AL.CD. 4 AV. NESTOR GAMBETA)</t>
  </si>
  <si>
    <t>AV. SAN FELIPE NRO. 298 URB. LOS PATRICIOS. LIMA</t>
  </si>
  <si>
    <t>RV SERVICE</t>
  </si>
  <si>
    <t>06155249</t>
  </si>
  <si>
    <t>Miguel Angel Fernandez Gates</t>
  </si>
  <si>
    <t>01187079</t>
  </si>
  <si>
    <t>Julio Cesar Valverde Castro</t>
  </si>
  <si>
    <t>TORRES UNIDAS DEL PERU S.R.L.</t>
  </si>
  <si>
    <t>AV. VICTOR A. BELAUNDE # 147 OF. 701 SAN ISIDRO LIMA</t>
  </si>
  <si>
    <t>08346020</t>
  </si>
  <si>
    <t>Cuper Chavez Carrasco</t>
  </si>
  <si>
    <t>06245573</t>
  </si>
  <si>
    <t>Constante Garcia Ruiz</t>
  </si>
  <si>
    <t>GOBIERNO REGIONAL DE ANCASH</t>
  </si>
  <si>
    <t>14DR39711</t>
  </si>
  <si>
    <t>Tony Oyarzabal</t>
  </si>
  <si>
    <t>BOOKING</t>
  </si>
  <si>
    <t>Sergio Medina Durana</t>
  </si>
  <si>
    <t>Julio Valladares Hoyos</t>
  </si>
  <si>
    <t>Luis Quintana Flores</t>
  </si>
  <si>
    <t>Marco Maizel Mesias</t>
  </si>
  <si>
    <t>Dino Allen Castillo</t>
  </si>
  <si>
    <t>Emilio Bruce Althaus</t>
  </si>
  <si>
    <t>10796538</t>
  </si>
  <si>
    <t>E nrique Vicente Mendez</t>
  </si>
  <si>
    <t>42419695</t>
  </si>
  <si>
    <t>41370833</t>
  </si>
  <si>
    <t>Fidencio Inca Huamani</t>
  </si>
  <si>
    <t>08922960</t>
  </si>
  <si>
    <t>Andre Moran Portocarrero</t>
  </si>
  <si>
    <t>44773605</t>
  </si>
  <si>
    <t>10798386</t>
  </si>
  <si>
    <t>72090335</t>
  </si>
  <si>
    <t>10279682</t>
  </si>
  <si>
    <t>08123140</t>
  </si>
  <si>
    <t>08878505</t>
  </si>
  <si>
    <t>Luis Mendiola Garcia</t>
  </si>
  <si>
    <t>72156883</t>
  </si>
  <si>
    <t>Juan Carlos Horna Cortez</t>
  </si>
  <si>
    <t>46733187</t>
  </si>
  <si>
    <t>Alex Guevara Acuña</t>
  </si>
  <si>
    <t>07636532</t>
  </si>
  <si>
    <t>Alejandro Juarez Arrescurrenaga</t>
  </si>
  <si>
    <t>42945654</t>
  </si>
  <si>
    <t>Hernan Benza Del Aguila</t>
  </si>
  <si>
    <t>40714483</t>
  </si>
  <si>
    <t>Raul Saba Salomon</t>
  </si>
  <si>
    <t>42859905</t>
  </si>
  <si>
    <t>Carlos Parra Del Riego</t>
  </si>
  <si>
    <t>15.639.732-6</t>
  </si>
  <si>
    <t>Ricardo Mendez Echevarria</t>
  </si>
  <si>
    <t>Jessica Morera</t>
  </si>
  <si>
    <t>09552914</t>
  </si>
  <si>
    <t>Jesus Balarezo Romero</t>
  </si>
  <si>
    <t>41186228</t>
  </si>
  <si>
    <t>Paul Rojas Ruiz</t>
  </si>
  <si>
    <t>46110306</t>
  </si>
  <si>
    <t>Jesus Amaro Rua</t>
  </si>
  <si>
    <t>80106170</t>
  </si>
  <si>
    <t>Essy Riquez Arteta</t>
  </si>
  <si>
    <t>4+0.5</t>
  </si>
  <si>
    <t>Willyams Manuel Huaynates Zapatero</t>
  </si>
  <si>
    <t>AV. LA PAZ # 131 - SANTA MARIA DE HUACHIPA- LIMA</t>
  </si>
  <si>
    <t xml:space="preserve">LIMA </t>
  </si>
  <si>
    <t>40290179</t>
  </si>
  <si>
    <t>Carlos Guillermo Morales-Macedo Perata</t>
  </si>
  <si>
    <t>71848014</t>
  </si>
  <si>
    <t>Frank Jair Egusquiza Lafora</t>
  </si>
  <si>
    <t>08625121</t>
  </si>
  <si>
    <t>Amancio Chang Pacifico</t>
  </si>
  <si>
    <t>AV.LOS CONQUISTADORES #638 OF 201 SAN ISIDRO- LIMA</t>
  </si>
  <si>
    <t>40849046</t>
  </si>
  <si>
    <t xml:space="preserve">Lyang Chang Vizconde </t>
  </si>
  <si>
    <t>Antonio Espinoza Herrera</t>
  </si>
  <si>
    <t>25530901</t>
  </si>
  <si>
    <t>PESQUERA LAVIANAS.A.C.</t>
  </si>
  <si>
    <t>AV.SALAVERRY #2415 OF. 208 SAN ISIDRO LIMA</t>
  </si>
  <si>
    <t>cgpkvmtyk</t>
  </si>
  <si>
    <t>Kratzer Stefan Jose</t>
  </si>
  <si>
    <t>44304108</t>
  </si>
  <si>
    <t xml:space="preserve">Becerra Bustamante Eduar </t>
  </si>
  <si>
    <t>$33</t>
  </si>
  <si>
    <t>25520921</t>
  </si>
  <si>
    <t>Dagoberto Api Vilela</t>
  </si>
  <si>
    <t>32026263</t>
  </si>
  <si>
    <t>Carlos Valvas Terrones</t>
  </si>
  <si>
    <t>27043262</t>
  </si>
  <si>
    <t>Edgar Diaz Aguilar</t>
  </si>
  <si>
    <t>31648943</t>
  </si>
  <si>
    <t>Nelly Salazar Dextre</t>
  </si>
  <si>
    <t>09593807</t>
  </si>
  <si>
    <t>Ronceros Rios Rosa Maria</t>
  </si>
  <si>
    <t>40140838</t>
  </si>
  <si>
    <t>Minaya Castillo Ijilia Luz</t>
  </si>
  <si>
    <t>31612177</t>
  </si>
  <si>
    <t>Buleje Ayala Lucia</t>
  </si>
  <si>
    <t>Aguirre Espiritu Zoila Rosa</t>
  </si>
  <si>
    <t>32658145</t>
  </si>
  <si>
    <t>07999415</t>
  </si>
  <si>
    <t>Holguin Reyes Virgilio Saul</t>
  </si>
  <si>
    <t>25747603</t>
  </si>
  <si>
    <t>Zuñiga Cano Luz Angela</t>
  </si>
  <si>
    <t>41360202</t>
  </si>
  <si>
    <t>Valencia Solar Lorena</t>
  </si>
  <si>
    <t>31679201</t>
  </si>
  <si>
    <t>Vilma Dalila Flores Cueva</t>
  </si>
  <si>
    <t>SRA DIANA</t>
  </si>
  <si>
    <t>31772341</t>
  </si>
  <si>
    <t>31652576</t>
  </si>
  <si>
    <t>Fredy Rosas Lliuya</t>
  </si>
  <si>
    <t>Abner Caja Evangelista</t>
  </si>
  <si>
    <t>04743284</t>
  </si>
  <si>
    <t>Virginia  Poma Medina</t>
  </si>
  <si>
    <t>00510208</t>
  </si>
  <si>
    <t>David Jordan Quispe</t>
  </si>
  <si>
    <t>22421598</t>
  </si>
  <si>
    <t>Luis Vergara Rubin</t>
  </si>
  <si>
    <t>Waldo Rios</t>
  </si>
  <si>
    <t>32730616</t>
  </si>
  <si>
    <t>Ruben Tarazona Sanchez</t>
  </si>
  <si>
    <t>32729553</t>
  </si>
  <si>
    <t>Julio Castro Duran</t>
  </si>
  <si>
    <t>31940527</t>
  </si>
  <si>
    <t>Elias Daniza Sánchez</t>
  </si>
  <si>
    <t>41259654</t>
  </si>
  <si>
    <t>Alvino Izquierdo Pablo</t>
  </si>
  <si>
    <t>31676767</t>
  </si>
  <si>
    <t>Samuel Robles Andrade</t>
  </si>
  <si>
    <t>31661456</t>
  </si>
  <si>
    <t>Deisy Alberto Figueroa</t>
  </si>
  <si>
    <t>31935135</t>
  </si>
  <si>
    <t>Asunción Diana Alvarado Vicuña</t>
  </si>
  <si>
    <t>32296632</t>
  </si>
  <si>
    <t xml:space="preserve">Nestor Ortega Marquez </t>
  </si>
  <si>
    <t>PESQUERA CASABLANCA S.A.C.</t>
  </si>
  <si>
    <t>80660157</t>
  </si>
  <si>
    <t>Angel Adan Flores Nina</t>
  </si>
  <si>
    <t>31772340</t>
  </si>
  <si>
    <t>Miguel Angel Tamariz Irigoyen</t>
  </si>
  <si>
    <t>32647994</t>
  </si>
  <si>
    <t>Omar Alex Damian Huerta</t>
  </si>
  <si>
    <t>31653201</t>
  </si>
  <si>
    <t>Alberto Cipriano Naire Guimaray</t>
  </si>
  <si>
    <t>43161907</t>
  </si>
  <si>
    <t>Diego Jesus Aranda</t>
  </si>
  <si>
    <t>Jose Sedano Bautista</t>
  </si>
  <si>
    <t>10373424</t>
  </si>
  <si>
    <t>Rossi Choque Arizabal</t>
  </si>
  <si>
    <t>09391752</t>
  </si>
  <si>
    <t>Oscar Valdizan Aste</t>
  </si>
  <si>
    <t>MAN DIESEL</t>
  </si>
  <si>
    <t>42067914</t>
  </si>
  <si>
    <t>LIMA_SURCO</t>
  </si>
  <si>
    <t>08640962</t>
  </si>
  <si>
    <t>Gloria Marin Tello</t>
  </si>
  <si>
    <t>08521321</t>
  </si>
  <si>
    <t>Luz Victoria Tello Romero</t>
  </si>
  <si>
    <t>Oscar Campos Yauce</t>
  </si>
  <si>
    <t>06179052</t>
  </si>
  <si>
    <t>Luis Ventura Guevara</t>
  </si>
  <si>
    <t>07794199</t>
  </si>
  <si>
    <t>Gloria Estupiñan Vigil</t>
  </si>
  <si>
    <t>31680686</t>
  </si>
  <si>
    <t>Jose Salcedo</t>
  </si>
  <si>
    <t>COLECBI</t>
  </si>
  <si>
    <t>CORTESIA. SI QUIERE PAGAR, SE LE COBRA</t>
  </si>
  <si>
    <t>COMENTARIOS</t>
  </si>
  <si>
    <t>4:40 p.m</t>
  </si>
  <si>
    <t>09384737</t>
  </si>
  <si>
    <t>Martin Mejia Salvatierra</t>
  </si>
  <si>
    <t>43668388</t>
  </si>
  <si>
    <t>Cesar Barreto Olmos</t>
  </si>
  <si>
    <t>2559167</t>
  </si>
  <si>
    <t xml:space="preserve">Cesar Barreto Paredes </t>
  </si>
  <si>
    <t>$ 36</t>
  </si>
  <si>
    <t>CANCELADO</t>
  </si>
  <si>
    <t>43983094</t>
  </si>
  <si>
    <t>Galarza Mandujano Nestor Alfredo</t>
  </si>
  <si>
    <t>VIDEO SUR S.A.C.</t>
  </si>
  <si>
    <t>CALLE BUCKLEY 297 URB. SAN ANTONIO-MIRAFLORES-LIMA</t>
  </si>
  <si>
    <t>43831599</t>
  </si>
  <si>
    <t>Andy Lexter Neira Lopez</t>
  </si>
  <si>
    <t>F/1073</t>
  </si>
  <si>
    <t>Columna1</t>
  </si>
  <si>
    <t>S/250.00</t>
  </si>
  <si>
    <t>Columna2</t>
  </si>
  <si>
    <t>15606120</t>
  </si>
  <si>
    <t>Jaime Loayza Borjes</t>
  </si>
  <si>
    <t>PTV BUSINESS S.A.</t>
  </si>
  <si>
    <t xml:space="preserve">CALLE LOPEZ AYALA 1298 SAN BORJA </t>
  </si>
  <si>
    <t>10606120</t>
  </si>
  <si>
    <t>18149718</t>
  </si>
  <si>
    <t>Javier Gomez Fernandez</t>
  </si>
  <si>
    <t>TECNOLOGIA QUIMICA Y COMERCIO S.A.</t>
  </si>
  <si>
    <t>ATE-LIMA</t>
  </si>
  <si>
    <t>18141240</t>
  </si>
  <si>
    <t>Carlos Ernesto Maurolagottia Garcia</t>
  </si>
  <si>
    <t>09752351</t>
  </si>
  <si>
    <t>Yolanda Carrillo Perez</t>
  </si>
  <si>
    <t>32983306</t>
  </si>
  <si>
    <t>Mateo Juarez Alvarado</t>
  </si>
  <si>
    <t>29608673</t>
  </si>
  <si>
    <t>Fredy Hinojosa Angulo</t>
  </si>
  <si>
    <t>ORGANISMO NACIONAL DE SANIDAD PESQUERA</t>
  </si>
  <si>
    <t>CARRETERA VENTANILLA KM 5-2 CALLAO</t>
  </si>
  <si>
    <t>E001-23</t>
  </si>
  <si>
    <t>07419648</t>
  </si>
  <si>
    <t>Juan Israel Macedo Reyes</t>
  </si>
  <si>
    <t>BOOKING.</t>
  </si>
  <si>
    <t>CALATRAVA 216 LA MOLINA - LIMA</t>
  </si>
  <si>
    <t>43768914</t>
  </si>
  <si>
    <t>Jorge Aristides Watanabe Cabrera</t>
  </si>
  <si>
    <t>09288114</t>
  </si>
  <si>
    <t>Johnny Huillca Vicencio</t>
  </si>
  <si>
    <t>FERREYROS S.A.</t>
  </si>
  <si>
    <t>AV.LA MARINA 161 URB. BUENOS AIRES -CHIMBOTE</t>
  </si>
  <si>
    <t>Torres Ramirez Anselma Erlita</t>
  </si>
  <si>
    <t>32851909</t>
  </si>
  <si>
    <t>Acuña Barrios Johan Obed</t>
  </si>
  <si>
    <t>10206041</t>
  </si>
  <si>
    <t>47542111</t>
  </si>
  <si>
    <t xml:space="preserve">Carlos Peña Montoya </t>
  </si>
  <si>
    <t>25504729</t>
  </si>
  <si>
    <t>Alberto Felipe Machare Zapata</t>
  </si>
  <si>
    <t>MAR - HARE S.A.C.</t>
  </si>
  <si>
    <t>10742939</t>
  </si>
  <si>
    <t>Yune Angel Gamarra Gaitan</t>
  </si>
  <si>
    <t>CORE TECH S.A.</t>
  </si>
  <si>
    <t>CALLE QUILLA #140 CHORRILLOS -LIMA</t>
  </si>
  <si>
    <t>AV. 2 DE MAYO 847 CALLAO - CALLAO</t>
  </si>
  <si>
    <t>000512934</t>
  </si>
  <si>
    <t>Yuli Astrid Avila Almonacio</t>
  </si>
  <si>
    <t>06105480</t>
  </si>
  <si>
    <t>Roberto Alayo Genoves</t>
  </si>
  <si>
    <t>44860832</t>
  </si>
  <si>
    <t>Joseph Artemio Campos Del Castillo</t>
  </si>
  <si>
    <t>40616764</t>
  </si>
  <si>
    <t>Mauro Francisco Quispe Vargas</t>
  </si>
  <si>
    <t>33568654</t>
  </si>
  <si>
    <t>Mauro Fernando Quispe Silva</t>
  </si>
  <si>
    <t>18157013</t>
  </si>
  <si>
    <t>Jhovani Rodriguez Agama</t>
  </si>
  <si>
    <t>CORTESIA</t>
  </si>
  <si>
    <t>18086718</t>
  </si>
  <si>
    <t>Juan Alberto Huamanchumo Aray</t>
  </si>
  <si>
    <t>10106967</t>
  </si>
  <si>
    <t>Ismael Carlos Rosas Cruz</t>
  </si>
  <si>
    <t>40897337</t>
  </si>
  <si>
    <t>Dayton Ramos Nacion</t>
  </si>
  <si>
    <t>BOYLES BROS DIAMANTINA S.A.</t>
  </si>
  <si>
    <t>SANTA ANA # 180 ATE - LIMA</t>
  </si>
  <si>
    <t>70093955</t>
  </si>
  <si>
    <t>Roger Edison Gago Haro</t>
  </si>
  <si>
    <t>09643315</t>
  </si>
  <si>
    <t>Carlos Manuel Garcia Taboada</t>
  </si>
  <si>
    <t>CLINICA PROSALUD E.I.R.L</t>
  </si>
  <si>
    <t>CHOTA-CAJAMARCA</t>
  </si>
  <si>
    <t>42353710</t>
  </si>
  <si>
    <t>Henry Willian Contreras Vasquez</t>
  </si>
  <si>
    <t>20082452</t>
  </si>
  <si>
    <t>Luis Armando Costa Menendez</t>
  </si>
  <si>
    <t>O´Donova Perea Jennyfer Ivonne</t>
  </si>
  <si>
    <t>72270726</t>
  </si>
  <si>
    <t>40385295</t>
  </si>
  <si>
    <t>Izarra Mucha Juan Carlos</t>
  </si>
  <si>
    <t>42989440</t>
  </si>
  <si>
    <t>Jorge Victor Leon Vargas</t>
  </si>
  <si>
    <t>Procedencia</t>
  </si>
  <si>
    <t>Lima</t>
  </si>
  <si>
    <t>Huaraz</t>
  </si>
  <si>
    <t>Cajamarca</t>
  </si>
  <si>
    <t>Trujillo</t>
  </si>
  <si>
    <t>Japon</t>
  </si>
  <si>
    <t>Chimbote</t>
  </si>
  <si>
    <t>E001-24</t>
  </si>
  <si>
    <t>Huarmey</t>
  </si>
  <si>
    <t>Chiclayo</t>
  </si>
  <si>
    <t>00512934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</si>
</sst>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S/.&quot;* #,##0.00_ ;_ &quot;S/.&quot;* \-#,##0.00_ ;_ &quot;S/.&quot;* &quot;-&quot;??_ ;_ @_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53">
    <xf numFmtId="0" fontId="0" fillId="0" borderId="0" xfId="0"/>
    <xf numFmtId="49" fontId="0" fillId="0" borderId="0" xfId="0" applyNumberFormat="1"/>
    <xf numFmtId="18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2" fillId="3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18" fontId="0" fillId="0" borderId="0" xfId="0" applyNumberFormat="1" applyBorder="1"/>
    <xf numFmtId="0" fontId="0" fillId="0" borderId="0" xfId="0" quotePrefix="1"/>
    <xf numFmtId="49" fontId="1" fillId="0" borderId="0" xfId="0" applyNumberFormat="1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49" fontId="0" fillId="0" borderId="0" xfId="0" applyNumberFormat="1" applyProtection="1">
      <protection locked="0"/>
    </xf>
    <xf numFmtId="0" fontId="0" fillId="0" borderId="0" xfId="0" applyProtection="1">
      <protection locked="0"/>
    </xf>
    <xf numFmtId="49" fontId="0" fillId="0" borderId="1" xfId="0" applyNumberFormat="1" applyFont="1" applyBorder="1" applyProtection="1">
      <protection locked="0"/>
    </xf>
    <xf numFmtId="0" fontId="0" fillId="0" borderId="0" xfId="0" applyProtection="1"/>
    <xf numFmtId="0" fontId="0" fillId="0" borderId="0" xfId="0" applyNumberFormat="1" applyFont="1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0" fillId="0" borderId="0" xfId="0" applyFill="1" applyBorder="1" applyProtection="1">
      <protection locked="0"/>
    </xf>
    <xf numFmtId="49" fontId="1" fillId="0" borderId="2" xfId="0" applyNumberFormat="1" applyFont="1" applyBorder="1" applyAlignment="1">
      <alignment horizontal="center"/>
    </xf>
    <xf numFmtId="16" fontId="0" fillId="0" borderId="0" xfId="0" applyNumberFormat="1"/>
    <xf numFmtId="0" fontId="1" fillId="0" borderId="0" xfId="0" applyFont="1"/>
    <xf numFmtId="49" fontId="0" fillId="0" borderId="1" xfId="0" applyNumberFormat="1" applyFont="1" applyBorder="1"/>
    <xf numFmtId="0" fontId="0" fillId="4" borderId="3" xfId="0" applyNumberFormat="1" applyFont="1" applyFill="1" applyBorder="1"/>
    <xf numFmtId="49" fontId="0" fillId="4" borderId="1" xfId="0" applyNumberFormat="1" applyFont="1" applyFill="1" applyBorder="1"/>
    <xf numFmtId="0" fontId="0" fillId="4" borderId="0" xfId="0" applyFill="1" applyProtection="1">
      <protection locked="0"/>
    </xf>
    <xf numFmtId="14" fontId="0" fillId="2" borderId="0" xfId="0" applyNumberFormat="1" applyFill="1"/>
    <xf numFmtId="0" fontId="0" fillId="2" borderId="0" xfId="0" applyNumberFormat="1" applyFont="1" applyFill="1"/>
    <xf numFmtId="18" fontId="0" fillId="2" borderId="0" xfId="0" applyNumberFormat="1" applyFill="1"/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49" fontId="0" fillId="0" borderId="0" xfId="0" applyNumberFormat="1" applyFont="1"/>
    <xf numFmtId="0" fontId="0" fillId="8" borderId="0" xfId="0" applyFill="1" applyAlignment="1">
      <alignment horizontal="left"/>
    </xf>
    <xf numFmtId="0" fontId="0" fillId="5" borderId="0" xfId="0" applyNumberFormat="1" applyFill="1"/>
    <xf numFmtId="0" fontId="0" fillId="5" borderId="0" xfId="0" applyFill="1"/>
    <xf numFmtId="44" fontId="0" fillId="5" borderId="0" xfId="1" applyFont="1" applyFill="1" applyAlignment="1">
      <alignment horizontal="left"/>
    </xf>
    <xf numFmtId="0" fontId="0" fillId="9" borderId="0" xfId="0" applyFill="1" applyAlignment="1">
      <alignment horizontal="left"/>
    </xf>
    <xf numFmtId="49" fontId="0" fillId="10" borderId="0" xfId="0" applyNumberFormat="1" applyFill="1" applyProtection="1">
      <protection locked="0"/>
    </xf>
    <xf numFmtId="49" fontId="0" fillId="10" borderId="0" xfId="0" applyNumberFormat="1" applyFont="1" applyFill="1" applyBorder="1" applyProtection="1">
      <protection locked="0"/>
    </xf>
    <xf numFmtId="49" fontId="0" fillId="10" borderId="0" xfId="0" applyNumberFormat="1" applyFill="1" applyBorder="1" applyProtection="1">
      <protection locked="0"/>
    </xf>
    <xf numFmtId="0" fontId="0" fillId="0" borderId="4" xfId="0" applyBorder="1"/>
    <xf numFmtId="0" fontId="0" fillId="0" borderId="0" xfId="0" applyAlignment="1">
      <alignment horizontal="right"/>
    </xf>
    <xf numFmtId="0" fontId="0" fillId="2" borderId="0" xfId="0" applyNumberFormat="1" applyFill="1" applyAlignment="1">
      <alignment horizontal="right"/>
    </xf>
    <xf numFmtId="0" fontId="0" fillId="10" borderId="0" xfId="0" applyFill="1"/>
    <xf numFmtId="14" fontId="0" fillId="0" borderId="0" xfId="0" applyNumberFormat="1" applyFont="1"/>
    <xf numFmtId="12" fontId="0" fillId="0" borderId="0" xfId="0" applyNumberFormat="1"/>
    <xf numFmtId="49" fontId="0" fillId="0" borderId="5" xfId="0" applyNumberFormat="1" applyFont="1" applyBorder="1"/>
    <xf numFmtId="0" fontId="0" fillId="2" borderId="0" xfId="0" applyNumberFormat="1" applyFill="1" applyBorder="1"/>
    <xf numFmtId="0" fontId="0" fillId="0" borderId="0" xfId="0" applyBorder="1"/>
    <xf numFmtId="14" fontId="0" fillId="0" borderId="0" xfId="0" applyNumberFormat="1" applyBorder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8">
    <dxf>
      <numFmt numFmtId="0" formatCode="General"/>
      <fill>
        <patternFill patternType="solid">
          <fgColor indexed="64"/>
          <bgColor theme="6" tint="0.79998168889431442"/>
        </patternFill>
      </fill>
    </dxf>
    <dxf>
      <numFmt numFmtId="0" formatCode="General"/>
      <fill>
        <patternFill patternType="solid">
          <fgColor indexed="64"/>
          <bgColor theme="6" tint="0.79998168889431442"/>
        </patternFill>
      </fill>
    </dxf>
    <dxf>
      <numFmt numFmtId="0" formatCode="General"/>
      <fill>
        <patternFill patternType="solid">
          <fgColor indexed="64"/>
          <bgColor theme="6" tint="0.79998168889431442"/>
        </patternFill>
      </fill>
    </dxf>
    <dxf>
      <numFmt numFmtId="0" formatCode="General"/>
      <fill>
        <patternFill patternType="solid">
          <fgColor indexed="64"/>
          <bgColor theme="6" tint="0.79998168889431442"/>
        </patternFill>
      </fill>
    </dxf>
    <dxf>
      <numFmt numFmtId="0" formatCode="General"/>
      <fill>
        <patternFill patternType="solid">
          <fgColor indexed="64"/>
          <bgColor theme="6" tint="0.79998168889431442"/>
        </patternFill>
      </fill>
    </dxf>
    <dxf>
      <numFmt numFmtId="30" formatCode="@"/>
    </dxf>
    <dxf>
      <border>
        <bottom style="thin">
          <color theme="0"/>
        </bottom>
      </border>
    </dxf>
    <dxf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a2" displayName="Tabla2" ref="A6:S462" totalsRowShown="0" headerRowDxfId="7" headerRowBorderDxfId="6">
  <autoFilter ref="A6:S462"/>
  <sortState ref="A7:Q274">
    <sortCondition ref="E7"/>
  </sortState>
  <tableColumns count="19">
    <tableColumn id="1" name="DNI / C.E." dataDxfId="5"/>
    <tableColumn id="2" name="NOMBRES Y APELLIDOS" dataDxfId="4">
      <calculatedColumnFormula>IF(Tabla2[[#This Row],[DNI / C.E.]]="","¿DNI?",VLOOKUP(Tabla2[[#This Row],[DNI / C.E.]],'Base Datos'!A:F,2,FALSE))</calculatedColumnFormula>
    </tableColumn>
    <tableColumn id="3" name="SEXO" dataDxfId="3">
      <calculatedColumnFormula>IF(Tabla2[[#This Row],[DNI / C.E.]]="","¿DNI?",VLOOKUP(Tabla2[[#This Row],[DNI / C.E.]],'Base Datos'!A:F,3,FALSE))</calculatedColumnFormula>
    </tableColumn>
    <tableColumn id="4" name="Procedencia" dataDxfId="2"/>
    <tableColumn id="5" name="FECHA-IN"/>
    <tableColumn id="6" name="HORA-IN"/>
    <tableColumn id="7" name="N° HAB"/>
    <tableColumn id="18" name="TIPO HAB"/>
    <tableColumn id="8" name="TARIFA"/>
    <tableColumn id="9" name="FECHA-OUT"/>
    <tableColumn id="10" name="HORA-OUT"/>
    <tableColumn id="11" name="HOTELERO" dataDxfId="1">
      <calculatedColumnFormula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calculatedColumnFormula>
    </tableColumn>
    <tableColumn id="12" name="COBRADOS"/>
    <tableColumn id="13" name="MONTO TOTAL" dataDxfId="0">
      <calculatedColumnFormula>IF(Tabla2[[#This Row],[TARIFA]]="","¿Tarifa?",IF(Tabla2[[#This Row],[COBRADOS]]="","¿Días?",Tabla2[[#This Row],[TARIFA]]*Tabla2[[#This Row],[COBRADOS]]))</calculatedColumnFormula>
    </tableColumn>
    <tableColumn id="14" name="TIPO "/>
    <tableColumn id="15" name="NÚMERO"/>
    <tableColumn id="16" name="COMENTARIOS"/>
    <tableColumn id="17" name="Columna1"/>
    <tableColumn id="19" name="Columna2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7"/>
  <sheetViews>
    <sheetView workbookViewId="0">
      <selection activeCell="E28" sqref="E28"/>
    </sheetView>
  </sheetViews>
  <sheetFormatPr baseColWidth="10" defaultRowHeight="15" x14ac:dyDescent="0.25"/>
  <sheetData>
    <row r="2" spans="2:12" x14ac:dyDescent="0.25">
      <c r="B2" t="s">
        <v>5</v>
      </c>
      <c r="D2" t="s">
        <v>22</v>
      </c>
      <c r="G2" t="s">
        <v>84</v>
      </c>
      <c r="I2" t="s">
        <v>52</v>
      </c>
      <c r="K2" t="s">
        <v>57</v>
      </c>
    </row>
    <row r="3" spans="2:12" x14ac:dyDescent="0.25">
      <c r="B3" t="s">
        <v>20</v>
      </c>
      <c r="D3" s="1" t="s">
        <v>23</v>
      </c>
      <c r="E3" s="1" t="s">
        <v>502</v>
      </c>
      <c r="F3" s="1"/>
      <c r="G3" s="1" t="s">
        <v>85</v>
      </c>
      <c r="I3" t="s">
        <v>53</v>
      </c>
      <c r="K3" t="s">
        <v>58</v>
      </c>
      <c r="L3" s="2">
        <v>0.50069444444444444</v>
      </c>
    </row>
    <row r="4" spans="2:12" x14ac:dyDescent="0.25">
      <c r="B4" t="s">
        <v>21</v>
      </c>
      <c r="D4" s="1" t="s">
        <v>24</v>
      </c>
      <c r="E4" s="1" t="s">
        <v>503</v>
      </c>
      <c r="F4" s="1"/>
      <c r="G4" s="1" t="s">
        <v>87</v>
      </c>
      <c r="I4" t="s">
        <v>54</v>
      </c>
      <c r="K4" t="s">
        <v>59</v>
      </c>
      <c r="L4" s="2">
        <v>0.5</v>
      </c>
    </row>
    <row r="5" spans="2:12" x14ac:dyDescent="0.25">
      <c r="D5" s="1" t="s">
        <v>25</v>
      </c>
      <c r="E5" s="1" t="s">
        <v>503</v>
      </c>
      <c r="F5" s="1"/>
      <c r="G5" s="1" t="s">
        <v>86</v>
      </c>
      <c r="I5" t="s">
        <v>55</v>
      </c>
    </row>
    <row r="6" spans="2:12" x14ac:dyDescent="0.25">
      <c r="D6" s="1" t="s">
        <v>26</v>
      </c>
      <c r="E6" s="1" t="s">
        <v>503</v>
      </c>
      <c r="F6" s="1"/>
      <c r="G6" s="1" t="s">
        <v>88</v>
      </c>
      <c r="I6" t="s">
        <v>65</v>
      </c>
    </row>
    <row r="7" spans="2:12" x14ac:dyDescent="0.25">
      <c r="D7" s="1" t="s">
        <v>27</v>
      </c>
      <c r="E7" s="1" t="s">
        <v>503</v>
      </c>
      <c r="F7" s="1"/>
      <c r="G7" s="1"/>
    </row>
    <row r="8" spans="2:12" x14ac:dyDescent="0.25">
      <c r="D8" s="1" t="s">
        <v>28</v>
      </c>
      <c r="E8" s="1" t="s">
        <v>503</v>
      </c>
      <c r="F8" s="1"/>
      <c r="G8" s="1"/>
    </row>
    <row r="9" spans="2:12" x14ac:dyDescent="0.25">
      <c r="D9" s="1" t="s">
        <v>29</v>
      </c>
      <c r="E9" s="1" t="s">
        <v>503</v>
      </c>
      <c r="F9" s="1"/>
      <c r="G9" s="1"/>
    </row>
    <row r="10" spans="2:12" x14ac:dyDescent="0.25">
      <c r="D10" s="1" t="s">
        <v>30</v>
      </c>
      <c r="E10" s="31" t="s">
        <v>506</v>
      </c>
      <c r="F10" s="1"/>
      <c r="G10" s="1"/>
    </row>
    <row r="11" spans="2:12" x14ac:dyDescent="0.25">
      <c r="D11" s="1" t="s">
        <v>31</v>
      </c>
      <c r="E11" s="1" t="s">
        <v>502</v>
      </c>
      <c r="F11" s="1"/>
      <c r="G11" s="1"/>
    </row>
    <row r="12" spans="2:12" x14ac:dyDescent="0.25">
      <c r="D12" s="1" t="s">
        <v>32</v>
      </c>
      <c r="E12" s="1" t="s">
        <v>502</v>
      </c>
      <c r="F12" s="1"/>
      <c r="G12" s="1"/>
    </row>
    <row r="13" spans="2:12" x14ac:dyDescent="0.25">
      <c r="D13" s="1" t="s">
        <v>33</v>
      </c>
      <c r="E13" s="1" t="s">
        <v>502</v>
      </c>
      <c r="F13" s="1"/>
      <c r="G13" s="1"/>
    </row>
    <row r="14" spans="2:12" x14ac:dyDescent="0.25">
      <c r="D14" s="1" t="s">
        <v>34</v>
      </c>
      <c r="E14" s="1" t="s">
        <v>502</v>
      </c>
      <c r="F14" s="1"/>
      <c r="G14" s="1"/>
    </row>
    <row r="15" spans="2:12" x14ac:dyDescent="0.25">
      <c r="D15" s="1" t="s">
        <v>35</v>
      </c>
      <c r="E15" s="1" t="s">
        <v>502</v>
      </c>
      <c r="F15" s="1"/>
      <c r="G15" s="1"/>
    </row>
    <row r="16" spans="2:12" x14ac:dyDescent="0.25">
      <c r="D16" s="1" t="s">
        <v>36</v>
      </c>
      <c r="E16" s="1"/>
      <c r="F16" s="1"/>
      <c r="G16" s="1"/>
    </row>
    <row r="17" spans="4:7" x14ac:dyDescent="0.25">
      <c r="D17" s="1" t="s">
        <v>37</v>
      </c>
      <c r="E17" s="1" t="s">
        <v>504</v>
      </c>
      <c r="F17" s="1"/>
      <c r="G17" s="1"/>
    </row>
    <row r="18" spans="4:7" x14ac:dyDescent="0.25">
      <c r="D18" s="1" t="s">
        <v>38</v>
      </c>
      <c r="E18" s="1" t="s">
        <v>504</v>
      </c>
      <c r="F18" s="1"/>
      <c r="G18" s="1"/>
    </row>
    <row r="19" spans="4:7" x14ac:dyDescent="0.25">
      <c r="D19" s="1" t="s">
        <v>39</v>
      </c>
      <c r="E19" s="1" t="s">
        <v>504</v>
      </c>
      <c r="F19" s="1"/>
      <c r="G19" s="1"/>
    </row>
    <row r="20" spans="4:7" x14ac:dyDescent="0.25">
      <c r="D20" s="1" t="s">
        <v>40</v>
      </c>
      <c r="E20" s="1" t="s">
        <v>504</v>
      </c>
      <c r="F20" s="1"/>
      <c r="G20" s="1"/>
    </row>
    <row r="21" spans="4:7" x14ac:dyDescent="0.25">
      <c r="D21" s="1" t="s">
        <v>41</v>
      </c>
      <c r="E21" s="1" t="s">
        <v>505</v>
      </c>
      <c r="F21" s="1"/>
      <c r="G21" s="1"/>
    </row>
    <row r="22" spans="4:7" x14ac:dyDescent="0.25">
      <c r="D22" s="1" t="s">
        <v>42</v>
      </c>
      <c r="E22" s="1" t="s">
        <v>504</v>
      </c>
      <c r="F22" s="1"/>
      <c r="G22" s="1"/>
    </row>
    <row r="23" spans="4:7" x14ac:dyDescent="0.25">
      <c r="D23" s="1" t="s">
        <v>43</v>
      </c>
      <c r="E23" s="1" t="s">
        <v>504</v>
      </c>
      <c r="F23" s="1"/>
      <c r="G23" s="1"/>
    </row>
    <row r="24" spans="4:7" x14ac:dyDescent="0.25">
      <c r="D24" s="1" t="s">
        <v>44</v>
      </c>
      <c r="E24" s="1" t="s">
        <v>504</v>
      </c>
      <c r="F24" s="1"/>
      <c r="G24" s="1"/>
    </row>
    <row r="25" spans="4:7" x14ac:dyDescent="0.25">
      <c r="D25" s="1" t="s">
        <v>45</v>
      </c>
      <c r="E25" s="1" t="s">
        <v>504</v>
      </c>
      <c r="F25" s="1"/>
      <c r="G25" s="1"/>
    </row>
    <row r="26" spans="4:7" x14ac:dyDescent="0.25">
      <c r="D26" s="1" t="s">
        <v>46</v>
      </c>
      <c r="E26" s="1" t="s">
        <v>504</v>
      </c>
      <c r="F26" s="1"/>
      <c r="G26" s="1"/>
    </row>
    <row r="27" spans="4:7" x14ac:dyDescent="0.25">
      <c r="D27" s="1" t="s">
        <v>47</v>
      </c>
      <c r="E27" s="1" t="s">
        <v>504</v>
      </c>
      <c r="F27" s="1"/>
      <c r="G27" s="1"/>
    </row>
    <row r="28" spans="4:7" x14ac:dyDescent="0.25">
      <c r="D28" s="1" t="s">
        <v>48</v>
      </c>
      <c r="E28" s="1" t="s">
        <v>504</v>
      </c>
      <c r="F28" s="1"/>
      <c r="G28" s="1"/>
    </row>
    <row r="29" spans="4:7" x14ac:dyDescent="0.25">
      <c r="D29" s="1" t="s">
        <v>49</v>
      </c>
      <c r="E29" s="1" t="s">
        <v>504</v>
      </c>
      <c r="F29" s="1"/>
      <c r="G29" s="1"/>
    </row>
    <row r="30" spans="4:7" x14ac:dyDescent="0.25">
      <c r="D30" s="1" t="s">
        <v>50</v>
      </c>
      <c r="E30" s="1" t="s">
        <v>504</v>
      </c>
      <c r="F30" s="1"/>
      <c r="G30" s="1"/>
    </row>
    <row r="31" spans="4:7" x14ac:dyDescent="0.25">
      <c r="D31" s="1" t="s">
        <v>51</v>
      </c>
      <c r="E31" s="1" t="s">
        <v>504</v>
      </c>
      <c r="F31" s="1"/>
      <c r="G31" s="1"/>
    </row>
    <row r="32" spans="4:7" x14ac:dyDescent="0.25">
      <c r="D32" s="1"/>
      <c r="E32" s="1"/>
      <c r="F32" s="1"/>
      <c r="G32" s="1"/>
    </row>
    <row r="33" spans="4:7" x14ac:dyDescent="0.25">
      <c r="D33" s="1"/>
      <c r="E33" s="1"/>
      <c r="F33" s="1"/>
      <c r="G33" s="1"/>
    </row>
    <row r="34" spans="4:7" x14ac:dyDescent="0.25">
      <c r="D34" s="1"/>
      <c r="E34" s="1"/>
      <c r="F34" s="1"/>
      <c r="G34" s="1"/>
    </row>
    <row r="35" spans="4:7" x14ac:dyDescent="0.25">
      <c r="D35" s="1"/>
      <c r="E35" s="1"/>
      <c r="F35" s="1"/>
      <c r="G35" s="1"/>
    </row>
    <row r="36" spans="4:7" x14ac:dyDescent="0.25">
      <c r="D36" s="1"/>
      <c r="E36" s="1"/>
      <c r="F36" s="1"/>
      <c r="G36" s="1"/>
    </row>
    <row r="37" spans="4:7" x14ac:dyDescent="0.25">
      <c r="D37" s="1"/>
      <c r="E37" s="1"/>
      <c r="F37" s="1"/>
      <c r="G37" s="1"/>
    </row>
    <row r="38" spans="4:7" x14ac:dyDescent="0.25">
      <c r="D38" s="1"/>
      <c r="E38" s="1"/>
      <c r="F38" s="1"/>
      <c r="G38" s="1"/>
    </row>
    <row r="39" spans="4:7" x14ac:dyDescent="0.25">
      <c r="D39" s="1"/>
      <c r="E39" s="1"/>
      <c r="F39" s="1"/>
      <c r="G39" s="1"/>
    </row>
    <row r="40" spans="4:7" x14ac:dyDescent="0.25">
      <c r="D40" s="1"/>
      <c r="E40" s="1"/>
      <c r="F40" s="1"/>
      <c r="G40" s="1"/>
    </row>
    <row r="41" spans="4:7" x14ac:dyDescent="0.25">
      <c r="D41" s="1"/>
      <c r="E41" s="1"/>
      <c r="F41" s="1"/>
      <c r="G41" s="1"/>
    </row>
    <row r="42" spans="4:7" x14ac:dyDescent="0.25">
      <c r="D42" s="1"/>
      <c r="E42" s="1"/>
      <c r="F42" s="1"/>
      <c r="G42" s="1"/>
    </row>
    <row r="43" spans="4:7" x14ac:dyDescent="0.25">
      <c r="D43" s="1"/>
      <c r="E43" s="1"/>
      <c r="F43" s="1"/>
      <c r="G43" s="1"/>
    </row>
    <row r="44" spans="4:7" x14ac:dyDescent="0.25">
      <c r="D44" s="1"/>
      <c r="E44" s="1"/>
      <c r="F44" s="1"/>
      <c r="G44" s="1"/>
    </row>
    <row r="45" spans="4:7" x14ac:dyDescent="0.25">
      <c r="D45" s="1"/>
      <c r="E45" s="1"/>
      <c r="F45" s="1"/>
      <c r="G45" s="1"/>
    </row>
    <row r="46" spans="4:7" x14ac:dyDescent="0.25">
      <c r="D46" s="1"/>
      <c r="E46" s="1"/>
      <c r="F46" s="1"/>
      <c r="G46" s="1"/>
    </row>
    <row r="47" spans="4:7" x14ac:dyDescent="0.25">
      <c r="D47" s="1"/>
      <c r="E47" s="1"/>
      <c r="F47" s="1"/>
      <c r="G47" s="1"/>
    </row>
    <row r="48" spans="4:7" x14ac:dyDescent="0.25">
      <c r="D48" s="1"/>
      <c r="E48" s="1"/>
      <c r="F48" s="1"/>
      <c r="G48" s="1"/>
    </row>
    <row r="49" spans="4:7" x14ac:dyDescent="0.25">
      <c r="D49" s="1"/>
      <c r="E49" s="1"/>
      <c r="F49" s="1"/>
      <c r="G49" s="1"/>
    </row>
    <row r="50" spans="4:7" x14ac:dyDescent="0.25">
      <c r="D50" s="1"/>
      <c r="E50" s="1"/>
      <c r="F50" s="1"/>
      <c r="G50" s="1"/>
    </row>
    <row r="51" spans="4:7" x14ac:dyDescent="0.25">
      <c r="D51" s="1"/>
      <c r="E51" s="1"/>
      <c r="F51" s="1"/>
      <c r="G51" s="1"/>
    </row>
    <row r="52" spans="4:7" x14ac:dyDescent="0.25">
      <c r="D52" s="1"/>
      <c r="E52" s="1"/>
      <c r="F52" s="1"/>
      <c r="G52" s="1"/>
    </row>
    <row r="53" spans="4:7" x14ac:dyDescent="0.25">
      <c r="D53" s="1"/>
      <c r="E53" s="1"/>
      <c r="F53" s="1"/>
      <c r="G53" s="1"/>
    </row>
    <row r="54" spans="4:7" x14ac:dyDescent="0.25">
      <c r="D54" s="1"/>
      <c r="E54" s="1"/>
      <c r="F54" s="1"/>
      <c r="G54" s="1"/>
    </row>
    <row r="55" spans="4:7" x14ac:dyDescent="0.25">
      <c r="D55" s="1"/>
      <c r="E55" s="1"/>
      <c r="F55" s="1"/>
      <c r="G55" s="1"/>
    </row>
    <row r="56" spans="4:7" x14ac:dyDescent="0.25">
      <c r="D56" s="1"/>
      <c r="E56" s="1"/>
      <c r="F56" s="1"/>
      <c r="G56" s="1"/>
    </row>
    <row r="57" spans="4:7" x14ac:dyDescent="0.25">
      <c r="D57" s="1"/>
      <c r="E57" s="1"/>
      <c r="F57" s="1"/>
      <c r="G5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1"/>
  <sheetViews>
    <sheetView zoomScale="110" zoomScaleNormal="110" workbookViewId="0">
      <selection activeCell="B150" sqref="B150"/>
    </sheetView>
  </sheetViews>
  <sheetFormatPr baseColWidth="10" defaultRowHeight="15" x14ac:dyDescent="0.25"/>
  <cols>
    <col min="1" max="1" width="21.85546875" style="12" customWidth="1"/>
    <col min="2" max="2" width="36" style="13" customWidth="1"/>
    <col min="3" max="4" width="20.42578125" style="13" customWidth="1"/>
    <col min="5" max="5" width="15.85546875" style="13" customWidth="1"/>
    <col min="6" max="6" width="52.5703125" style="13" bestFit="1" customWidth="1"/>
    <col min="7" max="7" width="89.140625" style="13" bestFit="1" customWidth="1"/>
    <col min="8" max="8" width="19.5703125" style="13" bestFit="1" customWidth="1"/>
    <col min="9" max="9" width="11.42578125" style="15"/>
  </cols>
  <sheetData>
    <row r="1" spans="1:9" x14ac:dyDescent="0.25">
      <c r="A1" s="10"/>
      <c r="B1" s="11" t="s">
        <v>62</v>
      </c>
      <c r="C1" s="11" t="s">
        <v>66</v>
      </c>
      <c r="D1" s="11" t="s">
        <v>899</v>
      </c>
      <c r="E1" s="11" t="s">
        <v>63</v>
      </c>
      <c r="F1" s="11" t="s">
        <v>64</v>
      </c>
      <c r="G1" s="11" t="s">
        <v>480</v>
      </c>
      <c r="H1" s="11" t="s">
        <v>481</v>
      </c>
    </row>
    <row r="2" spans="1:9" x14ac:dyDescent="0.25">
      <c r="A2" s="12" t="s">
        <v>67</v>
      </c>
      <c r="B2" s="13" t="s">
        <v>68</v>
      </c>
      <c r="C2" s="13" t="s">
        <v>20</v>
      </c>
      <c r="E2" s="13" t="s">
        <v>80</v>
      </c>
      <c r="F2" s="13" t="s">
        <v>80</v>
      </c>
      <c r="I2" s="15" t="s">
        <v>93</v>
      </c>
    </row>
    <row r="3" spans="1:9" x14ac:dyDescent="0.25">
      <c r="A3" s="12" t="s">
        <v>69</v>
      </c>
      <c r="B3" s="13" t="s">
        <v>70</v>
      </c>
      <c r="C3" s="13" t="s">
        <v>20</v>
      </c>
      <c r="E3" s="13" t="s">
        <v>80</v>
      </c>
      <c r="F3" s="13" t="s">
        <v>80</v>
      </c>
      <c r="I3" s="15" t="s">
        <v>93</v>
      </c>
    </row>
    <row r="4" spans="1:9" x14ac:dyDescent="0.25">
      <c r="A4" s="14" t="s">
        <v>71</v>
      </c>
      <c r="B4" s="13" t="s">
        <v>72</v>
      </c>
      <c r="C4" s="13" t="s">
        <v>20</v>
      </c>
      <c r="E4" s="13" t="s">
        <v>80</v>
      </c>
      <c r="F4" s="13" t="s">
        <v>80</v>
      </c>
      <c r="I4" s="15" t="s">
        <v>93</v>
      </c>
    </row>
    <row r="5" spans="1:9" x14ac:dyDescent="0.25">
      <c r="A5" s="12" t="s">
        <v>73</v>
      </c>
      <c r="B5" s="13" t="s">
        <v>74</v>
      </c>
      <c r="C5" s="13" t="s">
        <v>20</v>
      </c>
      <c r="E5" s="13">
        <v>20563282381</v>
      </c>
      <c r="F5" s="13" t="s">
        <v>77</v>
      </c>
      <c r="G5" s="13" t="s">
        <v>482</v>
      </c>
      <c r="H5" s="13" t="s">
        <v>463</v>
      </c>
      <c r="I5" s="15" t="s">
        <v>93</v>
      </c>
    </row>
    <row r="6" spans="1:9" x14ac:dyDescent="0.25">
      <c r="A6" s="12" t="s">
        <v>75</v>
      </c>
      <c r="B6" s="13" t="s">
        <v>76</v>
      </c>
      <c r="C6" s="13" t="s">
        <v>20</v>
      </c>
      <c r="E6" s="13">
        <v>20563282381</v>
      </c>
      <c r="F6" s="13" t="s">
        <v>77</v>
      </c>
      <c r="G6" s="13" t="s">
        <v>482</v>
      </c>
      <c r="H6" s="13" t="s">
        <v>463</v>
      </c>
      <c r="I6" s="15" t="s">
        <v>93</v>
      </c>
    </row>
    <row r="7" spans="1:9" x14ac:dyDescent="0.25">
      <c r="A7" s="12" t="s">
        <v>78</v>
      </c>
      <c r="B7" s="13" t="s">
        <v>79</v>
      </c>
      <c r="C7" s="13" t="s">
        <v>20</v>
      </c>
      <c r="E7" s="13" t="s">
        <v>80</v>
      </c>
      <c r="F7" s="13" t="s">
        <v>80</v>
      </c>
      <c r="G7" s="13" t="s">
        <v>80</v>
      </c>
      <c r="I7" s="15" t="s">
        <v>93</v>
      </c>
    </row>
    <row r="8" spans="1:9" x14ac:dyDescent="0.25">
      <c r="A8" s="12" t="s">
        <v>89</v>
      </c>
      <c r="B8" s="13" t="s">
        <v>94</v>
      </c>
      <c r="C8" s="13" t="s">
        <v>21</v>
      </c>
      <c r="E8" s="13">
        <v>20433819544</v>
      </c>
      <c r="F8" s="13" t="s">
        <v>90</v>
      </c>
      <c r="G8" s="13" t="s">
        <v>624</v>
      </c>
      <c r="H8" s="13" t="s">
        <v>463</v>
      </c>
      <c r="I8" s="15" t="s">
        <v>93</v>
      </c>
    </row>
    <row r="9" spans="1:9" x14ac:dyDescent="0.25">
      <c r="A9" s="12" t="s">
        <v>91</v>
      </c>
      <c r="B9" s="13" t="s">
        <v>95</v>
      </c>
      <c r="C9" s="13" t="s">
        <v>20</v>
      </c>
      <c r="E9" s="13">
        <v>20433819544</v>
      </c>
      <c r="F9" s="13" t="s">
        <v>90</v>
      </c>
      <c r="G9" s="13" t="s">
        <v>624</v>
      </c>
      <c r="H9" s="13" t="s">
        <v>463</v>
      </c>
      <c r="I9" s="15" t="s">
        <v>93</v>
      </c>
    </row>
    <row r="10" spans="1:9" x14ac:dyDescent="0.25">
      <c r="A10" s="12" t="s">
        <v>92</v>
      </c>
      <c r="B10" s="13" t="s">
        <v>96</v>
      </c>
      <c r="C10" s="13" t="s">
        <v>20</v>
      </c>
      <c r="E10" s="13" t="s">
        <v>80</v>
      </c>
      <c r="F10" s="13" t="s">
        <v>80</v>
      </c>
      <c r="G10" s="13" t="s">
        <v>80</v>
      </c>
      <c r="I10" s="15" t="s">
        <v>93</v>
      </c>
    </row>
    <row r="11" spans="1:9" x14ac:dyDescent="0.25">
      <c r="A11" s="12" t="s">
        <v>97</v>
      </c>
      <c r="B11" s="13" t="s">
        <v>98</v>
      </c>
      <c r="C11" s="13" t="s">
        <v>20</v>
      </c>
      <c r="E11" s="13">
        <v>20480191537</v>
      </c>
      <c r="F11" s="13" t="s">
        <v>125</v>
      </c>
      <c r="G11" s="13" t="s">
        <v>483</v>
      </c>
      <c r="H11" s="13" t="s">
        <v>464</v>
      </c>
      <c r="I11" s="15" t="s">
        <v>93</v>
      </c>
    </row>
    <row r="12" spans="1:9" x14ac:dyDescent="0.25">
      <c r="A12" s="12" t="s">
        <v>99</v>
      </c>
      <c r="B12" s="13" t="s">
        <v>100</v>
      </c>
      <c r="C12" s="13" t="s">
        <v>20</v>
      </c>
      <c r="E12" s="13">
        <v>20503840121</v>
      </c>
      <c r="F12" s="13" t="s">
        <v>101</v>
      </c>
      <c r="G12" s="13" t="s">
        <v>484</v>
      </c>
      <c r="H12" s="13" t="s">
        <v>463</v>
      </c>
      <c r="I12" s="13" t="s">
        <v>93</v>
      </c>
    </row>
    <row r="13" spans="1:9" x14ac:dyDescent="0.25">
      <c r="A13" s="12" t="s">
        <v>104</v>
      </c>
      <c r="B13" s="13" t="s">
        <v>105</v>
      </c>
      <c r="C13" s="13" t="s">
        <v>20</v>
      </c>
      <c r="E13" s="13" t="s">
        <v>80</v>
      </c>
      <c r="F13" s="13" t="s">
        <v>80</v>
      </c>
      <c r="G13" s="13" t="s">
        <v>80</v>
      </c>
      <c r="I13" s="13" t="s">
        <v>93</v>
      </c>
    </row>
    <row r="14" spans="1:9" x14ac:dyDescent="0.25">
      <c r="A14" s="12" t="s">
        <v>106</v>
      </c>
      <c r="B14" s="13" t="s">
        <v>107</v>
      </c>
      <c r="C14" s="13" t="s">
        <v>20</v>
      </c>
      <c r="E14" s="13" t="s">
        <v>80</v>
      </c>
      <c r="F14" s="13" t="s">
        <v>80</v>
      </c>
      <c r="G14" s="13" t="s">
        <v>80</v>
      </c>
      <c r="I14" s="13" t="s">
        <v>93</v>
      </c>
    </row>
    <row r="15" spans="1:9" x14ac:dyDescent="0.25">
      <c r="A15" s="12" t="s">
        <v>108</v>
      </c>
      <c r="B15" s="13" t="s">
        <v>109</v>
      </c>
      <c r="C15" s="13" t="s">
        <v>20</v>
      </c>
      <c r="E15" s="13" t="s">
        <v>80</v>
      </c>
      <c r="F15" s="13" t="s">
        <v>80</v>
      </c>
      <c r="G15" s="13" t="s">
        <v>80</v>
      </c>
      <c r="I15" s="13" t="s">
        <v>93</v>
      </c>
    </row>
    <row r="16" spans="1:9" x14ac:dyDescent="0.25">
      <c r="A16" s="12" t="s">
        <v>110</v>
      </c>
      <c r="B16" s="13" t="s">
        <v>149</v>
      </c>
      <c r="C16" s="13" t="s">
        <v>20</v>
      </c>
      <c r="E16" s="13">
        <v>20544667069</v>
      </c>
      <c r="F16" s="13" t="s">
        <v>150</v>
      </c>
      <c r="G16" s="13" t="s">
        <v>485</v>
      </c>
      <c r="H16" s="13" t="s">
        <v>464</v>
      </c>
      <c r="I16" s="13" t="s">
        <v>93</v>
      </c>
    </row>
    <row r="17" spans="1:9" x14ac:dyDescent="0.25">
      <c r="A17" s="12" t="s">
        <v>111</v>
      </c>
      <c r="B17" s="13" t="s">
        <v>151</v>
      </c>
      <c r="C17" s="13" t="s">
        <v>20</v>
      </c>
      <c r="E17" s="13">
        <v>20502625706</v>
      </c>
      <c r="F17" s="13" t="s">
        <v>152</v>
      </c>
      <c r="G17" s="13" t="s">
        <v>486</v>
      </c>
      <c r="H17" s="13" t="s">
        <v>465</v>
      </c>
      <c r="I17" s="13" t="s">
        <v>93</v>
      </c>
    </row>
    <row r="18" spans="1:9" x14ac:dyDescent="0.25">
      <c r="A18" s="12" t="s">
        <v>113</v>
      </c>
      <c r="B18" s="13" t="s">
        <v>114</v>
      </c>
      <c r="C18" s="13" t="s">
        <v>20</v>
      </c>
      <c r="E18" s="13">
        <v>20543370518</v>
      </c>
      <c r="F18" s="13" t="s">
        <v>153</v>
      </c>
      <c r="G18" s="13" t="s">
        <v>487</v>
      </c>
      <c r="H18" s="13" t="s">
        <v>465</v>
      </c>
      <c r="I18" s="13" t="s">
        <v>93</v>
      </c>
    </row>
    <row r="19" spans="1:9" x14ac:dyDescent="0.25">
      <c r="A19" s="12" t="s">
        <v>112</v>
      </c>
      <c r="B19" s="13" t="s">
        <v>115</v>
      </c>
      <c r="C19" s="13" t="s">
        <v>20</v>
      </c>
      <c r="E19" s="13">
        <v>20543370518</v>
      </c>
      <c r="F19" s="13" t="s">
        <v>153</v>
      </c>
      <c r="G19" s="13" t="s">
        <v>487</v>
      </c>
      <c r="H19" s="13" t="s">
        <v>465</v>
      </c>
      <c r="I19" s="13" t="s">
        <v>93</v>
      </c>
    </row>
    <row r="20" spans="1:9" x14ac:dyDescent="0.25">
      <c r="A20" s="37" t="s">
        <v>154</v>
      </c>
      <c r="B20" s="13" t="s">
        <v>155</v>
      </c>
      <c r="C20" s="13" t="s">
        <v>20</v>
      </c>
      <c r="E20" s="13" t="s">
        <v>80</v>
      </c>
      <c r="F20" s="13" t="s">
        <v>80</v>
      </c>
      <c r="G20" s="13" t="s">
        <v>80</v>
      </c>
      <c r="I20" s="13" t="s">
        <v>93</v>
      </c>
    </row>
    <row r="21" spans="1:9" x14ac:dyDescent="0.25">
      <c r="A21" s="37" t="s">
        <v>156</v>
      </c>
      <c r="B21" s="13" t="s">
        <v>155</v>
      </c>
      <c r="C21" s="13" t="s">
        <v>21</v>
      </c>
      <c r="E21" s="13" t="s">
        <v>80</v>
      </c>
      <c r="F21" s="13" t="s">
        <v>80</v>
      </c>
      <c r="G21" s="13" t="s">
        <v>80</v>
      </c>
      <c r="I21" s="13" t="s">
        <v>93</v>
      </c>
    </row>
    <row r="22" spans="1:9" x14ac:dyDescent="0.25">
      <c r="A22" s="12" t="s">
        <v>116</v>
      </c>
      <c r="B22" s="13" t="s">
        <v>157</v>
      </c>
      <c r="C22" s="13" t="s">
        <v>20</v>
      </c>
      <c r="D22" s="13" t="s">
        <v>900</v>
      </c>
      <c r="E22" s="13">
        <v>20543002471</v>
      </c>
      <c r="F22" s="13" t="s">
        <v>135</v>
      </c>
      <c r="G22" s="13" t="s">
        <v>488</v>
      </c>
      <c r="H22" s="13" t="s">
        <v>466</v>
      </c>
      <c r="I22" s="13" t="s">
        <v>93</v>
      </c>
    </row>
    <row r="23" spans="1:9" x14ac:dyDescent="0.25">
      <c r="A23" s="12" t="s">
        <v>117</v>
      </c>
      <c r="B23" s="13" t="s">
        <v>158</v>
      </c>
      <c r="C23" s="13" t="s">
        <v>20</v>
      </c>
      <c r="D23" s="13" t="s">
        <v>900</v>
      </c>
      <c r="E23" s="13" t="s">
        <v>80</v>
      </c>
      <c r="F23" s="13" t="s">
        <v>80</v>
      </c>
      <c r="G23" s="13" t="s">
        <v>80</v>
      </c>
      <c r="I23" s="13" t="s">
        <v>93</v>
      </c>
    </row>
    <row r="24" spans="1:9" x14ac:dyDescent="0.25">
      <c r="A24" s="12" t="s">
        <v>118</v>
      </c>
      <c r="B24" s="13" t="s">
        <v>159</v>
      </c>
      <c r="C24" s="13" t="s">
        <v>20</v>
      </c>
      <c r="E24" s="13">
        <v>20100049008</v>
      </c>
      <c r="F24" s="13" t="s">
        <v>160</v>
      </c>
      <c r="G24" s="13" t="s">
        <v>489</v>
      </c>
      <c r="H24" s="13" t="s">
        <v>253</v>
      </c>
      <c r="I24" s="13" t="s">
        <v>93</v>
      </c>
    </row>
    <row r="25" spans="1:9" x14ac:dyDescent="0.25">
      <c r="A25" s="12" t="s">
        <v>119</v>
      </c>
      <c r="B25" s="13" t="s">
        <v>161</v>
      </c>
      <c r="C25" s="13" t="s">
        <v>20</v>
      </c>
      <c r="D25" s="13" t="s">
        <v>900</v>
      </c>
      <c r="E25" s="13">
        <v>20417432397</v>
      </c>
      <c r="F25" s="13" t="s">
        <v>120</v>
      </c>
      <c r="G25" s="13" t="s">
        <v>490</v>
      </c>
      <c r="H25" s="13" t="s">
        <v>467</v>
      </c>
      <c r="I25" s="13" t="s">
        <v>93</v>
      </c>
    </row>
    <row r="26" spans="1:9" x14ac:dyDescent="0.25">
      <c r="A26" s="12" t="s">
        <v>121</v>
      </c>
      <c r="B26" s="13" t="s">
        <v>162</v>
      </c>
      <c r="C26" s="13" t="s">
        <v>20</v>
      </c>
      <c r="E26" s="13">
        <v>20100049008</v>
      </c>
      <c r="F26" s="13" t="s">
        <v>160</v>
      </c>
      <c r="G26" s="13" t="s">
        <v>489</v>
      </c>
      <c r="H26" s="13" t="s">
        <v>253</v>
      </c>
      <c r="I26" s="13" t="s">
        <v>93</v>
      </c>
    </row>
    <row r="27" spans="1:9" x14ac:dyDescent="0.25">
      <c r="A27" s="12" t="s">
        <v>122</v>
      </c>
      <c r="B27" s="13" t="s">
        <v>163</v>
      </c>
      <c r="C27" s="13" t="s">
        <v>20</v>
      </c>
      <c r="E27" s="13">
        <v>20100049008</v>
      </c>
      <c r="F27" s="13" t="s">
        <v>160</v>
      </c>
      <c r="G27" s="13" t="s">
        <v>489</v>
      </c>
      <c r="H27" s="13" t="s">
        <v>253</v>
      </c>
      <c r="I27" s="13" t="s">
        <v>93</v>
      </c>
    </row>
    <row r="28" spans="1:9" x14ac:dyDescent="0.25">
      <c r="A28" s="12" t="s">
        <v>123</v>
      </c>
      <c r="B28" s="13" t="s">
        <v>164</v>
      </c>
      <c r="C28" s="13" t="s">
        <v>20</v>
      </c>
      <c r="E28" s="13">
        <v>20100049008</v>
      </c>
      <c r="F28" s="13" t="s">
        <v>160</v>
      </c>
      <c r="G28" s="13" t="s">
        <v>489</v>
      </c>
      <c r="H28" s="13" t="s">
        <v>253</v>
      </c>
      <c r="I28" s="13" t="s">
        <v>93</v>
      </c>
    </row>
    <row r="29" spans="1:9" x14ac:dyDescent="0.25">
      <c r="A29" s="12" t="s">
        <v>124</v>
      </c>
      <c r="B29" s="13" t="s">
        <v>165</v>
      </c>
      <c r="C29" s="13" t="s">
        <v>20</v>
      </c>
      <c r="E29" s="13" t="s">
        <v>80</v>
      </c>
      <c r="F29" s="13" t="s">
        <v>80</v>
      </c>
      <c r="G29" s="13" t="s">
        <v>80</v>
      </c>
      <c r="I29" s="13" t="s">
        <v>93</v>
      </c>
    </row>
    <row r="30" spans="1:9" x14ac:dyDescent="0.25">
      <c r="A30" s="12" t="s">
        <v>126</v>
      </c>
      <c r="B30" s="13" t="s">
        <v>166</v>
      </c>
      <c r="C30" s="13" t="s">
        <v>20</v>
      </c>
      <c r="E30" s="13">
        <v>20214969794</v>
      </c>
      <c r="F30" s="13" t="s">
        <v>128</v>
      </c>
      <c r="G30" s="13" t="s">
        <v>491</v>
      </c>
      <c r="H30" s="13" t="s">
        <v>468</v>
      </c>
      <c r="I30" s="13" t="s">
        <v>93</v>
      </c>
    </row>
    <row r="31" spans="1:9" x14ac:dyDescent="0.25">
      <c r="A31" s="12" t="s">
        <v>129</v>
      </c>
      <c r="B31" s="13" t="s">
        <v>167</v>
      </c>
      <c r="C31" s="13" t="s">
        <v>20</v>
      </c>
      <c r="E31" s="13">
        <v>20100015103</v>
      </c>
      <c r="F31" s="13" t="s">
        <v>133</v>
      </c>
      <c r="G31" s="13" t="s">
        <v>492</v>
      </c>
      <c r="H31" s="13" t="s">
        <v>464</v>
      </c>
      <c r="I31" s="13" t="s">
        <v>93</v>
      </c>
    </row>
    <row r="32" spans="1:9" x14ac:dyDescent="0.25">
      <c r="A32" s="12" t="s">
        <v>130</v>
      </c>
      <c r="B32" s="13" t="s">
        <v>131</v>
      </c>
      <c r="C32" s="13" t="s">
        <v>20</v>
      </c>
      <c r="E32" s="13">
        <v>20549768106</v>
      </c>
      <c r="F32" s="13" t="s">
        <v>184</v>
      </c>
      <c r="G32" s="13" t="s">
        <v>493</v>
      </c>
      <c r="H32" s="13" t="s">
        <v>465</v>
      </c>
      <c r="I32" s="13" t="s">
        <v>93</v>
      </c>
    </row>
    <row r="33" spans="1:9" x14ac:dyDescent="0.25">
      <c r="A33" s="12" t="s">
        <v>132</v>
      </c>
      <c r="B33" s="13" t="s">
        <v>168</v>
      </c>
      <c r="C33" s="13" t="s">
        <v>20</v>
      </c>
      <c r="E33" s="13">
        <v>20531639473</v>
      </c>
      <c r="F33" s="13" t="s">
        <v>185</v>
      </c>
      <c r="G33" s="13" t="s">
        <v>494</v>
      </c>
      <c r="H33" s="13" t="s">
        <v>469</v>
      </c>
      <c r="I33" s="13" t="s">
        <v>93</v>
      </c>
    </row>
    <row r="34" spans="1:9" x14ac:dyDescent="0.25">
      <c r="A34" s="12" t="s">
        <v>134</v>
      </c>
      <c r="B34" s="13" t="s">
        <v>169</v>
      </c>
      <c r="C34" s="13" t="s">
        <v>20</v>
      </c>
      <c r="E34" s="13">
        <v>20523775287</v>
      </c>
      <c r="F34" s="13" t="s">
        <v>148</v>
      </c>
      <c r="G34" s="13" t="s">
        <v>495</v>
      </c>
      <c r="H34" s="13" t="s">
        <v>458</v>
      </c>
      <c r="I34" s="13" t="s">
        <v>93</v>
      </c>
    </row>
    <row r="35" spans="1:9" x14ac:dyDescent="0.25">
      <c r="A35" s="12" t="s">
        <v>136</v>
      </c>
      <c r="B35" s="13" t="s">
        <v>170</v>
      </c>
      <c r="C35" s="13" t="s">
        <v>20</v>
      </c>
      <c r="D35" s="13" t="s">
        <v>900</v>
      </c>
      <c r="E35" s="13">
        <v>20125545247</v>
      </c>
      <c r="F35" s="13" t="s">
        <v>171</v>
      </c>
      <c r="G35" s="13" t="s">
        <v>498</v>
      </c>
      <c r="H35" s="13" t="s">
        <v>458</v>
      </c>
      <c r="I35" s="13" t="s">
        <v>93</v>
      </c>
    </row>
    <row r="36" spans="1:9" x14ac:dyDescent="0.25">
      <c r="A36" s="12" t="s">
        <v>137</v>
      </c>
      <c r="B36" s="13" t="s">
        <v>138</v>
      </c>
      <c r="C36" s="13" t="s">
        <v>20</v>
      </c>
      <c r="D36" s="13" t="s">
        <v>900</v>
      </c>
      <c r="E36" s="13">
        <v>20125545247</v>
      </c>
      <c r="F36" s="13" t="s">
        <v>171</v>
      </c>
      <c r="G36" s="13" t="s">
        <v>498</v>
      </c>
      <c r="H36" s="13" t="s">
        <v>458</v>
      </c>
      <c r="I36" s="13" t="s">
        <v>93</v>
      </c>
    </row>
    <row r="37" spans="1:9" x14ac:dyDescent="0.25">
      <c r="A37" s="12" t="s">
        <v>139</v>
      </c>
      <c r="B37" s="13" t="s">
        <v>140</v>
      </c>
      <c r="C37" s="13" t="s">
        <v>20</v>
      </c>
      <c r="D37" s="13" t="s">
        <v>900</v>
      </c>
      <c r="E37" s="13">
        <v>20508630345</v>
      </c>
      <c r="F37" s="13" t="s">
        <v>406</v>
      </c>
      <c r="G37" s="13" t="s">
        <v>512</v>
      </c>
      <c r="H37" s="13" t="s">
        <v>458</v>
      </c>
      <c r="I37" s="13" t="s">
        <v>93</v>
      </c>
    </row>
    <row r="38" spans="1:9" x14ac:dyDescent="0.25">
      <c r="A38" s="12" t="s">
        <v>141</v>
      </c>
      <c r="B38" s="13" t="s">
        <v>172</v>
      </c>
      <c r="C38" s="13" t="s">
        <v>20</v>
      </c>
      <c r="E38" s="13">
        <v>20440340181</v>
      </c>
      <c r="F38" s="13" t="s">
        <v>513</v>
      </c>
      <c r="G38" s="13" t="s">
        <v>496</v>
      </c>
      <c r="H38" s="13" t="s">
        <v>497</v>
      </c>
      <c r="I38" s="13" t="s">
        <v>93</v>
      </c>
    </row>
    <row r="39" spans="1:9" x14ac:dyDescent="0.25">
      <c r="A39" s="12" t="s">
        <v>142</v>
      </c>
      <c r="B39" s="13" t="s">
        <v>173</v>
      </c>
      <c r="C39" s="13" t="s">
        <v>20</v>
      </c>
      <c r="E39" s="13">
        <v>20131367008</v>
      </c>
      <c r="F39" s="13" t="s">
        <v>143</v>
      </c>
      <c r="G39" s="13" t="s">
        <v>841</v>
      </c>
      <c r="H39" s="13" t="s">
        <v>475</v>
      </c>
      <c r="I39" s="13" t="s">
        <v>93</v>
      </c>
    </row>
    <row r="40" spans="1:9" x14ac:dyDescent="0.25">
      <c r="A40" s="12" t="s">
        <v>144</v>
      </c>
      <c r="B40" s="13" t="s">
        <v>145</v>
      </c>
      <c r="C40" s="13" t="s">
        <v>20</v>
      </c>
      <c r="E40" s="13">
        <v>20131367008</v>
      </c>
      <c r="F40" s="13" t="s">
        <v>143</v>
      </c>
      <c r="G40" s="13" t="s">
        <v>546</v>
      </c>
      <c r="H40" s="13" t="s">
        <v>475</v>
      </c>
      <c r="I40" s="13" t="s">
        <v>93</v>
      </c>
    </row>
    <row r="41" spans="1:9" x14ac:dyDescent="0.25">
      <c r="A41" s="12" t="s">
        <v>146</v>
      </c>
      <c r="B41" s="13" t="s">
        <v>174</v>
      </c>
      <c r="C41" s="13" t="s">
        <v>20</v>
      </c>
      <c r="E41" s="13">
        <v>20131367008</v>
      </c>
      <c r="F41" s="13" t="s">
        <v>143</v>
      </c>
      <c r="G41" s="13" t="s">
        <v>546</v>
      </c>
      <c r="H41" s="13" t="s">
        <v>475</v>
      </c>
      <c r="I41" s="13" t="s">
        <v>93</v>
      </c>
    </row>
    <row r="42" spans="1:9" x14ac:dyDescent="0.25">
      <c r="A42" s="12" t="s">
        <v>147</v>
      </c>
      <c r="B42" s="13" t="s">
        <v>175</v>
      </c>
      <c r="C42" s="13" t="s">
        <v>20</v>
      </c>
      <c r="E42" s="13">
        <v>20557788841</v>
      </c>
      <c r="F42" s="13" t="s">
        <v>176</v>
      </c>
      <c r="G42" s="13" t="s">
        <v>547</v>
      </c>
      <c r="H42" s="13" t="s">
        <v>467</v>
      </c>
      <c r="I42" s="13" t="s">
        <v>93</v>
      </c>
    </row>
    <row r="43" spans="1:9" x14ac:dyDescent="0.25">
      <c r="A43" s="14" t="s">
        <v>127</v>
      </c>
      <c r="B43" s="13" t="s">
        <v>177</v>
      </c>
      <c r="C43" s="13" t="s">
        <v>21</v>
      </c>
      <c r="E43" s="13" t="s">
        <v>80</v>
      </c>
      <c r="F43" s="13" t="s">
        <v>80</v>
      </c>
      <c r="G43" s="13" t="s">
        <v>80</v>
      </c>
      <c r="I43" s="13"/>
    </row>
    <row r="44" spans="1:9" x14ac:dyDescent="0.25">
      <c r="A44" s="12" t="s">
        <v>178</v>
      </c>
      <c r="B44" s="13" t="s">
        <v>179</v>
      </c>
      <c r="C44" s="13" t="s">
        <v>20</v>
      </c>
      <c r="E44" s="13" t="s">
        <v>80</v>
      </c>
      <c r="F44" s="13" t="s">
        <v>80</v>
      </c>
      <c r="G44" s="13" t="s">
        <v>80</v>
      </c>
    </row>
    <row r="45" spans="1:9" x14ac:dyDescent="0.25">
      <c r="A45" s="12" t="s">
        <v>180</v>
      </c>
      <c r="B45" s="13" t="s">
        <v>181</v>
      </c>
      <c r="C45" s="13" t="s">
        <v>21</v>
      </c>
      <c r="D45" s="13" t="s">
        <v>905</v>
      </c>
      <c r="E45" s="13" t="s">
        <v>80</v>
      </c>
      <c r="F45" s="13" t="s">
        <v>80</v>
      </c>
      <c r="G45" s="13" t="s">
        <v>80</v>
      </c>
    </row>
    <row r="46" spans="1:9" x14ac:dyDescent="0.25">
      <c r="A46" s="12" t="s">
        <v>182</v>
      </c>
      <c r="B46" s="13" t="s">
        <v>183</v>
      </c>
      <c r="C46" s="13" t="s">
        <v>20</v>
      </c>
      <c r="E46" s="13">
        <v>20101334679</v>
      </c>
      <c r="F46" s="13" t="s">
        <v>538</v>
      </c>
      <c r="G46" s="13" t="s">
        <v>548</v>
      </c>
      <c r="H46" s="13" t="s">
        <v>464</v>
      </c>
      <c r="I46" s="13" t="s">
        <v>93</v>
      </c>
    </row>
    <row r="47" spans="1:9" x14ac:dyDescent="0.25">
      <c r="A47" s="12" t="s">
        <v>188</v>
      </c>
      <c r="B47" s="13" t="s">
        <v>189</v>
      </c>
      <c r="C47" s="13" t="s">
        <v>20</v>
      </c>
      <c r="E47" s="13">
        <v>20131367008</v>
      </c>
      <c r="F47" s="13" t="s">
        <v>143</v>
      </c>
      <c r="G47" s="13" t="s">
        <v>546</v>
      </c>
      <c r="H47" s="13" t="s">
        <v>464</v>
      </c>
      <c r="I47" s="13" t="s">
        <v>93</v>
      </c>
    </row>
    <row r="48" spans="1:9" x14ac:dyDescent="0.25">
      <c r="A48" s="12" t="s">
        <v>190</v>
      </c>
      <c r="B48" s="13" t="s">
        <v>191</v>
      </c>
      <c r="C48" s="13" t="s">
        <v>20</v>
      </c>
      <c r="E48" s="13">
        <v>20131367008</v>
      </c>
      <c r="F48" s="13" t="s">
        <v>143</v>
      </c>
      <c r="G48" s="13" t="s">
        <v>546</v>
      </c>
      <c r="H48" s="13" t="s">
        <v>464</v>
      </c>
      <c r="I48" s="13" t="s">
        <v>93</v>
      </c>
    </row>
    <row r="49" spans="1:9" x14ac:dyDescent="0.25">
      <c r="A49" s="12" t="s">
        <v>192</v>
      </c>
      <c r="B49" s="13" t="s">
        <v>222</v>
      </c>
      <c r="C49" s="13" t="s">
        <v>20</v>
      </c>
      <c r="D49" s="13" t="s">
        <v>900</v>
      </c>
      <c r="E49" s="13">
        <v>20432118895</v>
      </c>
      <c r="F49" s="13" t="s">
        <v>224</v>
      </c>
      <c r="G49" s="13" t="s">
        <v>539</v>
      </c>
      <c r="H49" s="13" t="s">
        <v>467</v>
      </c>
      <c r="I49" s="13" t="s">
        <v>93</v>
      </c>
    </row>
    <row r="50" spans="1:9" x14ac:dyDescent="0.25">
      <c r="A50" s="38" t="s">
        <v>186</v>
      </c>
      <c r="B50" s="16" t="s">
        <v>196</v>
      </c>
      <c r="C50" s="13" t="s">
        <v>20</v>
      </c>
      <c r="D50" s="13" t="s">
        <v>904</v>
      </c>
      <c r="E50" s="13">
        <v>20562870947</v>
      </c>
      <c r="F50" s="13" t="s">
        <v>194</v>
      </c>
      <c r="G50" s="13" t="s">
        <v>511</v>
      </c>
      <c r="H50" s="13" t="s">
        <v>465</v>
      </c>
      <c r="I50" s="13" t="s">
        <v>93</v>
      </c>
    </row>
    <row r="51" spans="1:9" x14ac:dyDescent="0.25">
      <c r="A51" s="39" t="s">
        <v>187</v>
      </c>
      <c r="B51" s="18" t="s">
        <v>197</v>
      </c>
      <c r="C51" s="13" t="s">
        <v>20</v>
      </c>
      <c r="D51" s="13" t="s">
        <v>904</v>
      </c>
      <c r="E51" s="13">
        <v>20562870947</v>
      </c>
      <c r="F51" s="13" t="s">
        <v>194</v>
      </c>
      <c r="G51" s="13" t="s">
        <v>511</v>
      </c>
      <c r="H51" s="13" t="s">
        <v>465</v>
      </c>
      <c r="I51" s="13" t="s">
        <v>93</v>
      </c>
    </row>
    <row r="52" spans="1:9" x14ac:dyDescent="0.25">
      <c r="A52" s="17" t="s">
        <v>198</v>
      </c>
      <c r="B52" s="18" t="s">
        <v>193</v>
      </c>
      <c r="C52" s="13" t="s">
        <v>20</v>
      </c>
      <c r="E52" s="13">
        <v>20508704217</v>
      </c>
      <c r="F52" s="13" t="s">
        <v>195</v>
      </c>
      <c r="G52" s="13" t="s">
        <v>549</v>
      </c>
      <c r="H52" s="13" t="s">
        <v>464</v>
      </c>
      <c r="I52" s="13" t="s">
        <v>93</v>
      </c>
    </row>
    <row r="53" spans="1:9" x14ac:dyDescent="0.25">
      <c r="A53" s="12" t="s">
        <v>199</v>
      </c>
      <c r="B53" s="13" t="s">
        <v>200</v>
      </c>
      <c r="C53" s="13" t="s">
        <v>20</v>
      </c>
      <c r="E53" s="13" t="s">
        <v>80</v>
      </c>
      <c r="F53" s="13" t="s">
        <v>80</v>
      </c>
      <c r="G53" s="13" t="s">
        <v>80</v>
      </c>
    </row>
    <row r="54" spans="1:9" x14ac:dyDescent="0.25">
      <c r="A54" s="12" t="s">
        <v>201</v>
      </c>
      <c r="B54" s="13" t="s">
        <v>202</v>
      </c>
      <c r="C54" s="13" t="s">
        <v>20</v>
      </c>
      <c r="E54" s="13">
        <v>20319956043</v>
      </c>
      <c r="F54" s="13" t="s">
        <v>230</v>
      </c>
      <c r="G54" s="13" t="s">
        <v>232</v>
      </c>
      <c r="H54" s="13" t="s">
        <v>472</v>
      </c>
      <c r="I54" s="13" t="s">
        <v>93</v>
      </c>
    </row>
    <row r="55" spans="1:9" x14ac:dyDescent="0.25">
      <c r="A55" s="12" t="s">
        <v>203</v>
      </c>
      <c r="B55" s="13" t="s">
        <v>204</v>
      </c>
      <c r="C55" s="13" t="s">
        <v>20</v>
      </c>
      <c r="E55" s="13">
        <v>20600655940</v>
      </c>
      <c r="F55" s="13" t="s">
        <v>229</v>
      </c>
      <c r="G55" s="13" t="s">
        <v>535</v>
      </c>
      <c r="H55" s="13" t="s">
        <v>536</v>
      </c>
      <c r="I55" s="13" t="s">
        <v>93</v>
      </c>
    </row>
    <row r="56" spans="1:9" x14ac:dyDescent="0.25">
      <c r="A56" s="12" t="s">
        <v>205</v>
      </c>
      <c r="B56" s="13" t="s">
        <v>206</v>
      </c>
      <c r="C56" s="13" t="s">
        <v>20</v>
      </c>
      <c r="E56" s="13">
        <v>20600655940</v>
      </c>
      <c r="F56" s="13" t="s">
        <v>229</v>
      </c>
      <c r="G56" s="13" t="s">
        <v>535</v>
      </c>
      <c r="H56" s="13" t="s">
        <v>536</v>
      </c>
      <c r="I56" s="13" t="s">
        <v>93</v>
      </c>
    </row>
    <row r="57" spans="1:9" x14ac:dyDescent="0.25">
      <c r="A57" s="12" t="s">
        <v>207</v>
      </c>
      <c r="B57" s="13" t="s">
        <v>601</v>
      </c>
      <c r="C57" s="13" t="s">
        <v>21</v>
      </c>
      <c r="D57" s="13" t="s">
        <v>900</v>
      </c>
      <c r="E57" s="13" t="s">
        <v>80</v>
      </c>
      <c r="F57" s="13" t="s">
        <v>80</v>
      </c>
      <c r="G57" s="13" t="s">
        <v>80</v>
      </c>
    </row>
    <row r="58" spans="1:9" x14ac:dyDescent="0.25">
      <c r="A58" s="12" t="s">
        <v>208</v>
      </c>
      <c r="B58" s="13" t="s">
        <v>209</v>
      </c>
      <c r="C58" s="13" t="s">
        <v>20</v>
      </c>
      <c r="E58" s="13" t="s">
        <v>80</v>
      </c>
      <c r="F58" s="13" t="s">
        <v>80</v>
      </c>
      <c r="G58" s="13" t="s">
        <v>80</v>
      </c>
    </row>
    <row r="59" spans="1:9" x14ac:dyDescent="0.25">
      <c r="A59" s="12" t="s">
        <v>210</v>
      </c>
      <c r="B59" s="13" t="s">
        <v>211</v>
      </c>
      <c r="C59" s="13" t="s">
        <v>20</v>
      </c>
      <c r="E59" s="13" t="s">
        <v>80</v>
      </c>
      <c r="F59" s="13" t="s">
        <v>80</v>
      </c>
      <c r="G59" s="13" t="s">
        <v>80</v>
      </c>
    </row>
    <row r="60" spans="1:9" x14ac:dyDescent="0.25">
      <c r="A60" s="12" t="s">
        <v>213</v>
      </c>
      <c r="B60" s="13" t="s">
        <v>212</v>
      </c>
      <c r="C60" s="13" t="s">
        <v>20</v>
      </c>
      <c r="E60" s="13" t="s">
        <v>80</v>
      </c>
      <c r="F60" s="13" t="s">
        <v>80</v>
      </c>
      <c r="G60" s="13" t="s">
        <v>80</v>
      </c>
    </row>
    <row r="61" spans="1:9" x14ac:dyDescent="0.25">
      <c r="A61" s="12" t="s">
        <v>214</v>
      </c>
      <c r="B61" s="13" t="s">
        <v>215</v>
      </c>
      <c r="C61" s="13" t="s">
        <v>20</v>
      </c>
      <c r="E61" s="13" t="s">
        <v>80</v>
      </c>
      <c r="F61" s="13" t="s">
        <v>80</v>
      </c>
      <c r="G61" s="13" t="s">
        <v>80</v>
      </c>
    </row>
    <row r="62" spans="1:9" x14ac:dyDescent="0.25">
      <c r="A62" s="12" t="s">
        <v>216</v>
      </c>
      <c r="B62" s="13" t="s">
        <v>217</v>
      </c>
      <c r="C62" s="13" t="s">
        <v>20</v>
      </c>
      <c r="D62" s="13" t="s">
        <v>900</v>
      </c>
      <c r="E62" s="13">
        <v>20549768106</v>
      </c>
      <c r="F62" s="13" t="s">
        <v>540</v>
      </c>
      <c r="G62" s="13" t="s">
        <v>550</v>
      </c>
      <c r="H62" s="13" t="s">
        <v>465</v>
      </c>
      <c r="I62" s="13" t="s">
        <v>93</v>
      </c>
    </row>
    <row r="63" spans="1:9" x14ac:dyDescent="0.25">
      <c r="A63" s="12" t="s">
        <v>218</v>
      </c>
      <c r="B63" s="13" t="s">
        <v>219</v>
      </c>
      <c r="C63" s="13" t="s">
        <v>20</v>
      </c>
      <c r="E63" s="13" t="s">
        <v>80</v>
      </c>
      <c r="F63" s="13" t="s">
        <v>80</v>
      </c>
      <c r="G63" s="13" t="s">
        <v>80</v>
      </c>
    </row>
    <row r="64" spans="1:9" x14ac:dyDescent="0.25">
      <c r="A64" s="12" t="s">
        <v>220</v>
      </c>
      <c r="B64" s="13" t="s">
        <v>221</v>
      </c>
      <c r="C64" s="13" t="s">
        <v>20</v>
      </c>
      <c r="E64" s="13" t="s">
        <v>80</v>
      </c>
      <c r="F64" s="13" t="s">
        <v>80</v>
      </c>
      <c r="G64" s="13" t="s">
        <v>80</v>
      </c>
    </row>
    <row r="65" spans="1:9" x14ac:dyDescent="0.25">
      <c r="A65" s="12" t="s">
        <v>227</v>
      </c>
      <c r="B65" s="13" t="s">
        <v>226</v>
      </c>
      <c r="C65" s="13" t="s">
        <v>21</v>
      </c>
      <c r="E65" s="13">
        <v>20319956043</v>
      </c>
      <c r="F65" s="13" t="s">
        <v>230</v>
      </c>
      <c r="G65" s="13" t="s">
        <v>231</v>
      </c>
      <c r="H65" s="13" t="s">
        <v>476</v>
      </c>
      <c r="I65" s="13" t="s">
        <v>93</v>
      </c>
    </row>
    <row r="66" spans="1:9" x14ac:dyDescent="0.25">
      <c r="A66" s="22" t="s">
        <v>228</v>
      </c>
      <c r="B66" s="13" t="s">
        <v>600</v>
      </c>
      <c r="C66" s="13" t="s">
        <v>20</v>
      </c>
      <c r="D66" s="13" t="s">
        <v>900</v>
      </c>
      <c r="E66" s="13">
        <v>20502625706</v>
      </c>
      <c r="F66" s="13" t="s">
        <v>152</v>
      </c>
      <c r="G66" s="13" t="s">
        <v>551</v>
      </c>
      <c r="H66" s="13" t="s">
        <v>465</v>
      </c>
      <c r="I66" s="13" t="s">
        <v>93</v>
      </c>
    </row>
    <row r="67" spans="1:9" x14ac:dyDescent="0.25">
      <c r="A67" s="12" t="s">
        <v>235</v>
      </c>
      <c r="B67" s="13" t="s">
        <v>236</v>
      </c>
      <c r="C67" s="13" t="s">
        <v>20</v>
      </c>
      <c r="E67" s="13">
        <v>20383773378</v>
      </c>
      <c r="F67" s="13" t="s">
        <v>237</v>
      </c>
      <c r="G67" s="13" t="s">
        <v>552</v>
      </c>
      <c r="H67" s="13" t="s">
        <v>463</v>
      </c>
      <c r="I67" s="13" t="s">
        <v>93</v>
      </c>
    </row>
    <row r="68" spans="1:9" x14ac:dyDescent="0.25">
      <c r="A68" s="12" t="s">
        <v>238</v>
      </c>
      <c r="B68" s="13" t="s">
        <v>239</v>
      </c>
      <c r="C68" s="13" t="s">
        <v>20</v>
      </c>
      <c r="E68" s="13" t="s">
        <v>80</v>
      </c>
      <c r="F68" s="13" t="s">
        <v>80</v>
      </c>
    </row>
    <row r="69" spans="1:9" x14ac:dyDescent="0.25">
      <c r="A69" s="12" t="s">
        <v>240</v>
      </c>
      <c r="B69" s="13" t="s">
        <v>241</v>
      </c>
      <c r="C69" s="13" t="s">
        <v>20</v>
      </c>
      <c r="E69" s="13" t="s">
        <v>80</v>
      </c>
      <c r="F69" s="13" t="s">
        <v>80</v>
      </c>
    </row>
    <row r="70" spans="1:9" x14ac:dyDescent="0.25">
      <c r="A70" s="12" t="s">
        <v>242</v>
      </c>
      <c r="B70" s="13" t="s">
        <v>243</v>
      </c>
      <c r="C70" s="13" t="s">
        <v>20</v>
      </c>
      <c r="E70" s="13">
        <v>20600004817</v>
      </c>
      <c r="F70" s="13" t="s">
        <v>244</v>
      </c>
      <c r="G70" s="13" t="s">
        <v>553</v>
      </c>
      <c r="H70" s="13" t="s">
        <v>588</v>
      </c>
    </row>
    <row r="71" spans="1:9" x14ac:dyDescent="0.25">
      <c r="A71" s="12" t="s">
        <v>246</v>
      </c>
      <c r="B71" s="13" t="s">
        <v>247</v>
      </c>
      <c r="C71" s="13" t="s">
        <v>20</v>
      </c>
      <c r="E71" s="13">
        <v>20506035121</v>
      </c>
      <c r="F71" s="13" t="s">
        <v>541</v>
      </c>
      <c r="G71" s="13" t="s">
        <v>554</v>
      </c>
      <c r="H71" s="13" t="s">
        <v>542</v>
      </c>
      <c r="I71" s="13" t="s">
        <v>93</v>
      </c>
    </row>
    <row r="72" spans="1:9" x14ac:dyDescent="0.25">
      <c r="A72" s="12" t="s">
        <v>248</v>
      </c>
      <c r="B72" s="13" t="s">
        <v>249</v>
      </c>
      <c r="C72" s="13" t="s">
        <v>20</v>
      </c>
      <c r="E72" s="13">
        <v>20551782914</v>
      </c>
      <c r="F72" s="13" t="s">
        <v>250</v>
      </c>
      <c r="G72" s="13" t="s">
        <v>555</v>
      </c>
      <c r="H72" s="13" t="s">
        <v>543</v>
      </c>
      <c r="I72" s="13" t="s">
        <v>93</v>
      </c>
    </row>
    <row r="73" spans="1:9" x14ac:dyDescent="0.25">
      <c r="A73" s="12" t="s">
        <v>251</v>
      </c>
      <c r="B73" s="13" t="s">
        <v>252</v>
      </c>
      <c r="C73" s="13" t="s">
        <v>20</v>
      </c>
      <c r="E73" s="13">
        <v>20506035121</v>
      </c>
      <c r="F73" s="13" t="s">
        <v>544</v>
      </c>
      <c r="G73" s="13" t="s">
        <v>554</v>
      </c>
      <c r="H73" s="13" t="s">
        <v>542</v>
      </c>
      <c r="I73" s="13" t="s">
        <v>93</v>
      </c>
    </row>
    <row r="74" spans="1:9" x14ac:dyDescent="0.25">
      <c r="A74" s="12" t="s">
        <v>256</v>
      </c>
      <c r="B74" s="13" t="s">
        <v>257</v>
      </c>
      <c r="C74" s="13" t="s">
        <v>21</v>
      </c>
      <c r="E74" s="13">
        <v>20333099455</v>
      </c>
      <c r="F74" s="13" t="s">
        <v>258</v>
      </c>
      <c r="G74" s="13" t="s">
        <v>556</v>
      </c>
      <c r="H74" s="13" t="s">
        <v>545</v>
      </c>
      <c r="I74" s="13" t="s">
        <v>93</v>
      </c>
    </row>
    <row r="75" spans="1:9" x14ac:dyDescent="0.25">
      <c r="A75" s="12" t="s">
        <v>259</v>
      </c>
      <c r="B75" s="13" t="s">
        <v>260</v>
      </c>
      <c r="C75" s="13" t="s">
        <v>20</v>
      </c>
      <c r="E75" s="13">
        <v>20546357377</v>
      </c>
      <c r="F75" s="13" t="s">
        <v>261</v>
      </c>
      <c r="G75" s="13" t="s">
        <v>583</v>
      </c>
      <c r="H75" s="13" t="s">
        <v>509</v>
      </c>
      <c r="I75" s="13" t="s">
        <v>93</v>
      </c>
    </row>
    <row r="76" spans="1:9" x14ac:dyDescent="0.25">
      <c r="A76" s="12" t="s">
        <v>263</v>
      </c>
      <c r="B76" s="13" t="s">
        <v>264</v>
      </c>
      <c r="C76" s="13" t="s">
        <v>20</v>
      </c>
    </row>
    <row r="77" spans="1:9" x14ac:dyDescent="0.25">
      <c r="A77" s="12" t="s">
        <v>265</v>
      </c>
      <c r="B77" s="13" t="s">
        <v>266</v>
      </c>
      <c r="C77" s="13" t="s">
        <v>20</v>
      </c>
      <c r="E77" s="13">
        <v>20408130639</v>
      </c>
      <c r="F77" s="13" t="s">
        <v>268</v>
      </c>
      <c r="G77" s="13" t="s">
        <v>584</v>
      </c>
      <c r="H77" s="13" t="s">
        <v>469</v>
      </c>
      <c r="I77" s="13" t="s">
        <v>93</v>
      </c>
    </row>
    <row r="78" spans="1:9" x14ac:dyDescent="0.25">
      <c r="A78" s="12" t="s">
        <v>269</v>
      </c>
      <c r="B78" s="13" t="s">
        <v>270</v>
      </c>
      <c r="C78" s="13" t="s">
        <v>20</v>
      </c>
      <c r="E78" s="13">
        <v>20331061655</v>
      </c>
      <c r="F78" s="13" t="s">
        <v>273</v>
      </c>
      <c r="G78" s="13" t="s">
        <v>585</v>
      </c>
      <c r="H78" s="13" t="s">
        <v>586</v>
      </c>
      <c r="I78" s="13" t="s">
        <v>93</v>
      </c>
    </row>
    <row r="79" spans="1:9" x14ac:dyDescent="0.25">
      <c r="A79" s="12" t="s">
        <v>271</v>
      </c>
      <c r="B79" s="13" t="s">
        <v>272</v>
      </c>
      <c r="C79" s="13" t="s">
        <v>20</v>
      </c>
      <c r="E79" s="13">
        <v>20331061655</v>
      </c>
      <c r="F79" s="13" t="s">
        <v>273</v>
      </c>
      <c r="G79" s="13" t="s">
        <v>585</v>
      </c>
      <c r="H79" s="13" t="s">
        <v>586</v>
      </c>
      <c r="I79" s="13" t="s">
        <v>93</v>
      </c>
    </row>
    <row r="80" spans="1:9" x14ac:dyDescent="0.25">
      <c r="A80" s="12" t="s">
        <v>274</v>
      </c>
      <c r="B80" s="13" t="s">
        <v>275</v>
      </c>
      <c r="C80" s="13" t="s">
        <v>21</v>
      </c>
      <c r="E80" s="13" t="s">
        <v>80</v>
      </c>
      <c r="F80" s="13" t="s">
        <v>80</v>
      </c>
      <c r="G80" s="13" t="s">
        <v>80</v>
      </c>
    </row>
    <row r="81" spans="1:9" x14ac:dyDescent="0.25">
      <c r="A81" s="12" t="s">
        <v>276</v>
      </c>
      <c r="B81" s="13" t="s">
        <v>510</v>
      </c>
      <c r="C81" s="13" t="s">
        <v>20</v>
      </c>
      <c r="E81" s="13">
        <v>20293331066</v>
      </c>
      <c r="F81" s="13" t="s">
        <v>283</v>
      </c>
      <c r="G81" s="13" t="s">
        <v>508</v>
      </c>
      <c r="H81" s="13" t="s">
        <v>509</v>
      </c>
      <c r="I81" s="13" t="s">
        <v>93</v>
      </c>
    </row>
    <row r="82" spans="1:9" x14ac:dyDescent="0.25">
      <c r="A82" s="12" t="s">
        <v>277</v>
      </c>
      <c r="B82" s="13" t="s">
        <v>278</v>
      </c>
      <c r="C82" s="13" t="s">
        <v>20</v>
      </c>
      <c r="E82" s="13">
        <v>20383929050</v>
      </c>
      <c r="F82" s="13" t="s">
        <v>282</v>
      </c>
      <c r="G82" s="13" t="s">
        <v>587</v>
      </c>
      <c r="H82" s="13" t="s">
        <v>588</v>
      </c>
      <c r="I82" s="13" t="s">
        <v>93</v>
      </c>
    </row>
    <row r="83" spans="1:9" x14ac:dyDescent="0.25">
      <c r="A83" s="12" t="s">
        <v>279</v>
      </c>
      <c r="B83" s="13" t="s">
        <v>280</v>
      </c>
      <c r="C83" s="13" t="s">
        <v>20</v>
      </c>
      <c r="E83" s="13">
        <v>20383929050</v>
      </c>
      <c r="F83" s="13" t="s">
        <v>282</v>
      </c>
      <c r="G83" s="13" t="s">
        <v>587</v>
      </c>
      <c r="H83" s="13" t="s">
        <v>588</v>
      </c>
      <c r="I83" s="13" t="s">
        <v>93</v>
      </c>
    </row>
    <row r="84" spans="1:9" x14ac:dyDescent="0.25">
      <c r="A84" s="12" t="s">
        <v>102</v>
      </c>
      <c r="B84" s="13" t="s">
        <v>281</v>
      </c>
      <c r="C84" s="13" t="s">
        <v>20</v>
      </c>
      <c r="D84" s="13" t="s">
        <v>903</v>
      </c>
      <c r="E84" s="13">
        <v>20100058503</v>
      </c>
      <c r="F84" s="13" t="s">
        <v>103</v>
      </c>
      <c r="G84" s="13" t="s">
        <v>589</v>
      </c>
      <c r="H84" s="13" t="s">
        <v>464</v>
      </c>
      <c r="I84" s="13" t="s">
        <v>93</v>
      </c>
    </row>
    <row r="85" spans="1:9" x14ac:dyDescent="0.25">
      <c r="A85" s="14" t="s">
        <v>285</v>
      </c>
      <c r="B85" s="13" t="s">
        <v>286</v>
      </c>
      <c r="C85" s="13" t="s">
        <v>20</v>
      </c>
      <c r="E85" s="13" t="s">
        <v>80</v>
      </c>
      <c r="F85" s="13" t="s">
        <v>80</v>
      </c>
      <c r="G85" s="13" t="s">
        <v>80</v>
      </c>
    </row>
    <row r="86" spans="1:9" x14ac:dyDescent="0.25">
      <c r="A86" s="12" t="s">
        <v>302</v>
      </c>
      <c r="B86" s="13" t="s">
        <v>303</v>
      </c>
      <c r="C86" s="13" t="s">
        <v>20</v>
      </c>
      <c r="E86" s="13" t="s">
        <v>80</v>
      </c>
      <c r="F86" s="13" t="s">
        <v>80</v>
      </c>
      <c r="G86" s="13" t="s">
        <v>80</v>
      </c>
      <c r="I86" s="13" t="s">
        <v>93</v>
      </c>
    </row>
    <row r="87" spans="1:9" x14ac:dyDescent="0.25">
      <c r="A87" s="12" t="s">
        <v>304</v>
      </c>
      <c r="B87" s="13" t="s">
        <v>305</v>
      </c>
      <c r="C87" s="13" t="s">
        <v>20</v>
      </c>
      <c r="E87" s="13" t="s">
        <v>80</v>
      </c>
      <c r="F87" s="13" t="s">
        <v>80</v>
      </c>
      <c r="G87" s="13" t="s">
        <v>80</v>
      </c>
    </row>
    <row r="88" spans="1:9" x14ac:dyDescent="0.25">
      <c r="A88" s="12" t="s">
        <v>306</v>
      </c>
      <c r="B88" s="13" t="s">
        <v>307</v>
      </c>
      <c r="C88" s="13" t="s">
        <v>20</v>
      </c>
      <c r="E88" s="13" t="s">
        <v>80</v>
      </c>
      <c r="F88" s="13" t="s">
        <v>80</v>
      </c>
      <c r="G88" s="13" t="s">
        <v>80</v>
      </c>
    </row>
    <row r="89" spans="1:9" x14ac:dyDescent="0.25">
      <c r="A89" s="12" t="s">
        <v>308</v>
      </c>
      <c r="B89" s="13" t="s">
        <v>309</v>
      </c>
      <c r="C89" s="13" t="s">
        <v>20</v>
      </c>
      <c r="E89" s="13" t="s">
        <v>80</v>
      </c>
      <c r="F89" s="13" t="s">
        <v>80</v>
      </c>
      <c r="G89" s="13" t="s">
        <v>80</v>
      </c>
    </row>
    <row r="90" spans="1:9" x14ac:dyDescent="0.25">
      <c r="A90" s="12" t="s">
        <v>311</v>
      </c>
      <c r="B90" s="13" t="s">
        <v>312</v>
      </c>
      <c r="C90" s="13" t="s">
        <v>21</v>
      </c>
      <c r="E90" s="13" t="s">
        <v>80</v>
      </c>
      <c r="F90" s="13" t="s">
        <v>80</v>
      </c>
      <c r="G90" s="13" t="s">
        <v>80</v>
      </c>
    </row>
    <row r="91" spans="1:9" x14ac:dyDescent="0.25">
      <c r="A91" s="12" t="s">
        <v>313</v>
      </c>
      <c r="B91" s="13" t="s">
        <v>314</v>
      </c>
      <c r="C91" s="13" t="s">
        <v>21</v>
      </c>
      <c r="E91" s="13" t="s">
        <v>80</v>
      </c>
      <c r="F91" s="13" t="s">
        <v>80</v>
      </c>
      <c r="G91" s="13" t="s">
        <v>80</v>
      </c>
    </row>
    <row r="92" spans="1:9" x14ac:dyDescent="0.25">
      <c r="A92" s="12" t="s">
        <v>262</v>
      </c>
      <c r="B92" s="13" t="s">
        <v>315</v>
      </c>
      <c r="C92" s="13" t="s">
        <v>20</v>
      </c>
      <c r="E92" s="13" t="s">
        <v>80</v>
      </c>
      <c r="F92" s="13" t="s">
        <v>80</v>
      </c>
      <c r="G92" s="13" t="s">
        <v>80</v>
      </c>
      <c r="I92" s="13"/>
    </row>
    <row r="93" spans="1:9" x14ac:dyDescent="0.25">
      <c r="A93" s="12" t="s">
        <v>287</v>
      </c>
      <c r="B93" s="13" t="s">
        <v>316</v>
      </c>
      <c r="C93" s="13" t="s">
        <v>21</v>
      </c>
      <c r="E93" s="13" t="s">
        <v>80</v>
      </c>
      <c r="F93" s="13" t="s">
        <v>80</v>
      </c>
      <c r="G93" s="13" t="s">
        <v>80</v>
      </c>
      <c r="I93" s="13"/>
    </row>
    <row r="94" spans="1:9" x14ac:dyDescent="0.25">
      <c r="A94" s="12" t="s">
        <v>288</v>
      </c>
      <c r="B94" s="13" t="s">
        <v>317</v>
      </c>
      <c r="C94" s="13" t="s">
        <v>20</v>
      </c>
      <c r="E94" s="13" t="s">
        <v>80</v>
      </c>
      <c r="F94" s="13" t="s">
        <v>80</v>
      </c>
      <c r="G94" s="13" t="s">
        <v>80</v>
      </c>
      <c r="I94" s="13"/>
    </row>
    <row r="95" spans="1:9" x14ac:dyDescent="0.25">
      <c r="A95" s="12" t="s">
        <v>318</v>
      </c>
      <c r="B95" s="13" t="s">
        <v>319</v>
      </c>
      <c r="C95" s="13" t="s">
        <v>20</v>
      </c>
      <c r="E95" s="13">
        <v>20108383471</v>
      </c>
      <c r="F95" s="13" t="s">
        <v>320</v>
      </c>
      <c r="G95" s="13" t="s">
        <v>590</v>
      </c>
      <c r="H95" s="13" t="s">
        <v>591</v>
      </c>
      <c r="I95" s="13" t="s">
        <v>93</v>
      </c>
    </row>
    <row r="96" spans="1:9" x14ac:dyDescent="0.25">
      <c r="A96" s="12" t="s">
        <v>321</v>
      </c>
      <c r="B96" s="13" t="s">
        <v>322</v>
      </c>
      <c r="C96" s="13" t="s">
        <v>21</v>
      </c>
      <c r="E96" s="13" t="s">
        <v>80</v>
      </c>
      <c r="F96" s="13" t="s">
        <v>80</v>
      </c>
      <c r="G96" s="13" t="s">
        <v>80</v>
      </c>
      <c r="I96" s="13"/>
    </row>
    <row r="97" spans="1:9" x14ac:dyDescent="0.25">
      <c r="A97" s="12" t="s">
        <v>323</v>
      </c>
      <c r="B97" s="13" t="s">
        <v>324</v>
      </c>
      <c r="C97" s="13" t="s">
        <v>20</v>
      </c>
      <c r="E97" s="13" t="s">
        <v>267</v>
      </c>
      <c r="F97" s="13" t="s">
        <v>267</v>
      </c>
      <c r="G97" s="13" t="s">
        <v>267</v>
      </c>
    </row>
    <row r="98" spans="1:9" x14ac:dyDescent="0.25">
      <c r="A98" s="12" t="s">
        <v>325</v>
      </c>
      <c r="B98" s="13" t="s">
        <v>326</v>
      </c>
      <c r="C98" s="13" t="s">
        <v>20</v>
      </c>
      <c r="E98" s="13" t="s">
        <v>80</v>
      </c>
      <c r="F98" s="13" t="s">
        <v>267</v>
      </c>
      <c r="G98" s="13" t="s">
        <v>267</v>
      </c>
    </row>
    <row r="99" spans="1:9" x14ac:dyDescent="0.25">
      <c r="A99" s="12" t="s">
        <v>327</v>
      </c>
      <c r="B99" s="13" t="s">
        <v>328</v>
      </c>
      <c r="C99" s="13" t="s">
        <v>20</v>
      </c>
      <c r="E99" s="13" t="s">
        <v>329</v>
      </c>
      <c r="F99" s="13" t="s">
        <v>267</v>
      </c>
      <c r="G99" s="13" t="s">
        <v>267</v>
      </c>
    </row>
    <row r="100" spans="1:9" x14ac:dyDescent="0.25">
      <c r="A100" s="12" t="s">
        <v>330</v>
      </c>
      <c r="B100" s="13" t="s">
        <v>331</v>
      </c>
      <c r="C100" s="13" t="s">
        <v>20</v>
      </c>
      <c r="E100" s="13">
        <v>20600475372</v>
      </c>
      <c r="F100" s="13" t="s">
        <v>619</v>
      </c>
      <c r="G100" s="13" t="s">
        <v>620</v>
      </c>
      <c r="H100" s="13" t="s">
        <v>621</v>
      </c>
      <c r="I100" s="13" t="s">
        <v>93</v>
      </c>
    </row>
    <row r="101" spans="1:9" x14ac:dyDescent="0.25">
      <c r="A101" s="12" t="s">
        <v>332</v>
      </c>
      <c r="B101" s="13" t="s">
        <v>333</v>
      </c>
      <c r="C101" s="13" t="s">
        <v>20</v>
      </c>
      <c r="E101" s="13" t="s">
        <v>334</v>
      </c>
      <c r="F101" s="13" t="s">
        <v>334</v>
      </c>
      <c r="G101" s="13" t="s">
        <v>334</v>
      </c>
    </row>
    <row r="102" spans="1:9" x14ac:dyDescent="0.25">
      <c r="A102" s="12" t="s">
        <v>335</v>
      </c>
      <c r="B102" s="13" t="s">
        <v>336</v>
      </c>
      <c r="C102" s="13" t="s">
        <v>21</v>
      </c>
      <c r="E102" s="13" t="s">
        <v>267</v>
      </c>
      <c r="F102" s="13" t="s">
        <v>267</v>
      </c>
      <c r="G102" s="13" t="s">
        <v>267</v>
      </c>
    </row>
    <row r="103" spans="1:9" x14ac:dyDescent="0.25">
      <c r="A103" s="12" t="s">
        <v>154</v>
      </c>
      <c r="B103" s="13" t="s">
        <v>337</v>
      </c>
      <c r="C103" s="13" t="s">
        <v>20</v>
      </c>
      <c r="E103" s="13">
        <v>20533686207</v>
      </c>
      <c r="F103" s="13" t="s">
        <v>342</v>
      </c>
      <c r="G103" s="13" t="s">
        <v>622</v>
      </c>
      <c r="H103" s="13" t="s">
        <v>623</v>
      </c>
      <c r="I103" s="13" t="s">
        <v>93</v>
      </c>
    </row>
    <row r="104" spans="1:9" x14ac:dyDescent="0.25">
      <c r="A104" s="12" t="s">
        <v>338</v>
      </c>
      <c r="B104" s="13" t="s">
        <v>339</v>
      </c>
      <c r="C104" s="13" t="s">
        <v>20</v>
      </c>
      <c r="E104" s="13">
        <v>20533686207</v>
      </c>
      <c r="F104" s="13" t="s">
        <v>342</v>
      </c>
      <c r="G104" s="13" t="s">
        <v>622</v>
      </c>
      <c r="H104" s="13" t="s">
        <v>623</v>
      </c>
      <c r="I104" s="13" t="s">
        <v>93</v>
      </c>
    </row>
    <row r="105" spans="1:9" x14ac:dyDescent="0.25">
      <c r="A105" s="12" t="s">
        <v>340</v>
      </c>
      <c r="B105" s="13" t="s">
        <v>341</v>
      </c>
      <c r="C105" s="13" t="s">
        <v>20</v>
      </c>
      <c r="E105" s="13">
        <v>20533686207</v>
      </c>
      <c r="F105" s="13" t="s">
        <v>342</v>
      </c>
      <c r="G105" s="13" t="s">
        <v>622</v>
      </c>
      <c r="H105" s="13" t="s">
        <v>623</v>
      </c>
      <c r="I105" s="13" t="s">
        <v>93</v>
      </c>
    </row>
    <row r="106" spans="1:9" x14ac:dyDescent="0.25">
      <c r="A106" s="12" t="s">
        <v>344</v>
      </c>
      <c r="B106" s="13" t="s">
        <v>345</v>
      </c>
      <c r="C106" s="13" t="s">
        <v>20</v>
      </c>
      <c r="E106" s="13">
        <v>20433819544</v>
      </c>
      <c r="F106" s="13" t="s">
        <v>90</v>
      </c>
      <c r="G106" s="13" t="s">
        <v>624</v>
      </c>
      <c r="H106" s="13" t="s">
        <v>463</v>
      </c>
      <c r="I106" s="13" t="s">
        <v>93</v>
      </c>
    </row>
    <row r="107" spans="1:9" x14ac:dyDescent="0.25">
      <c r="A107" s="12" t="s">
        <v>346</v>
      </c>
      <c r="B107" s="13" t="s">
        <v>347</v>
      </c>
      <c r="C107" s="13" t="s">
        <v>20</v>
      </c>
      <c r="E107" s="13">
        <v>20433819544</v>
      </c>
      <c r="F107" s="13" t="s">
        <v>90</v>
      </c>
      <c r="G107" s="13" t="s">
        <v>624</v>
      </c>
      <c r="H107" s="13" t="s">
        <v>463</v>
      </c>
      <c r="I107" s="13" t="s">
        <v>93</v>
      </c>
    </row>
    <row r="108" spans="1:9" x14ac:dyDescent="0.25">
      <c r="A108" s="12" t="s">
        <v>348</v>
      </c>
      <c r="B108" s="13" t="s">
        <v>349</v>
      </c>
      <c r="C108" s="13" t="s">
        <v>20</v>
      </c>
      <c r="E108" s="13">
        <v>20433819544</v>
      </c>
      <c r="F108" s="13" t="s">
        <v>90</v>
      </c>
      <c r="G108" s="13" t="s">
        <v>624</v>
      </c>
      <c r="H108" s="13" t="s">
        <v>463</v>
      </c>
      <c r="I108" s="13" t="s">
        <v>93</v>
      </c>
    </row>
    <row r="109" spans="1:9" x14ac:dyDescent="0.25">
      <c r="A109" s="12" t="s">
        <v>350</v>
      </c>
      <c r="B109" s="13" t="s">
        <v>351</v>
      </c>
      <c r="C109" s="13" t="s">
        <v>20</v>
      </c>
      <c r="E109" s="13">
        <v>20433819544</v>
      </c>
      <c r="F109" s="13" t="s">
        <v>90</v>
      </c>
      <c r="G109" s="13" t="s">
        <v>624</v>
      </c>
      <c r="H109" s="13" t="s">
        <v>463</v>
      </c>
      <c r="I109" s="13" t="s">
        <v>93</v>
      </c>
    </row>
    <row r="110" spans="1:9" x14ac:dyDescent="0.25">
      <c r="A110" s="12" t="s">
        <v>352</v>
      </c>
      <c r="B110" s="13" t="s">
        <v>353</v>
      </c>
      <c r="C110" s="13" t="s">
        <v>20</v>
      </c>
      <c r="E110" s="13">
        <v>20263322496</v>
      </c>
      <c r="F110" s="13" t="s">
        <v>354</v>
      </c>
      <c r="G110" s="13" t="s">
        <v>625</v>
      </c>
      <c r="H110" s="13" t="s">
        <v>464</v>
      </c>
      <c r="I110" s="13" t="s">
        <v>93</v>
      </c>
    </row>
    <row r="111" spans="1:9" x14ac:dyDescent="0.25">
      <c r="A111" s="12" t="s">
        <v>355</v>
      </c>
      <c r="B111" s="13" t="s">
        <v>356</v>
      </c>
      <c r="C111" s="13" t="s">
        <v>20</v>
      </c>
      <c r="E111" s="13">
        <v>20518488709</v>
      </c>
      <c r="F111" s="13" t="s">
        <v>359</v>
      </c>
      <c r="G111" s="13" t="s">
        <v>626</v>
      </c>
      <c r="H111" s="13" t="s">
        <v>253</v>
      </c>
      <c r="I111" s="13" t="s">
        <v>93</v>
      </c>
    </row>
    <row r="112" spans="1:9" x14ac:dyDescent="0.25">
      <c r="A112" s="12" t="s">
        <v>357</v>
      </c>
      <c r="B112" s="13" t="s">
        <v>358</v>
      </c>
      <c r="C112" s="13" t="s">
        <v>20</v>
      </c>
      <c r="E112" s="13">
        <v>20518488709</v>
      </c>
      <c r="F112" s="13" t="s">
        <v>359</v>
      </c>
      <c r="G112" s="13" t="s">
        <v>626</v>
      </c>
      <c r="H112" s="13" t="s">
        <v>253</v>
      </c>
      <c r="I112" s="13" t="s">
        <v>93</v>
      </c>
    </row>
    <row r="113" spans="1:9" x14ac:dyDescent="0.25">
      <c r="A113" s="12" t="s">
        <v>360</v>
      </c>
      <c r="B113" s="13" t="s">
        <v>361</v>
      </c>
      <c r="C113" s="13" t="s">
        <v>20</v>
      </c>
      <c r="E113" s="13">
        <v>20507051295</v>
      </c>
      <c r="F113" s="13" t="s">
        <v>362</v>
      </c>
      <c r="G113" s="13" t="s">
        <v>627</v>
      </c>
      <c r="H113" s="13" t="s">
        <v>471</v>
      </c>
      <c r="I113" s="13" t="s">
        <v>93</v>
      </c>
    </row>
    <row r="114" spans="1:9" x14ac:dyDescent="0.25">
      <c r="A114" s="22" t="s">
        <v>363</v>
      </c>
      <c r="B114" s="23" t="s">
        <v>364</v>
      </c>
      <c r="C114" s="13" t="s">
        <v>20</v>
      </c>
      <c r="E114" s="23">
        <v>20340584237</v>
      </c>
      <c r="F114" s="23" t="s">
        <v>365</v>
      </c>
      <c r="G114" s="13" t="s">
        <v>628</v>
      </c>
      <c r="H114" s="13" t="s">
        <v>465</v>
      </c>
      <c r="I114" s="13" t="s">
        <v>93</v>
      </c>
    </row>
    <row r="115" spans="1:9" x14ac:dyDescent="0.25">
      <c r="A115" s="24" t="s">
        <v>366</v>
      </c>
      <c r="B115" s="23" t="s">
        <v>367</v>
      </c>
      <c r="C115" s="25" t="s">
        <v>20</v>
      </c>
      <c r="D115" s="25"/>
      <c r="E115" s="23">
        <v>20379129219</v>
      </c>
      <c r="F115" s="23" t="s">
        <v>370</v>
      </c>
      <c r="G115" s="23" t="s">
        <v>629</v>
      </c>
      <c r="H115" s="13" t="s">
        <v>474</v>
      </c>
      <c r="I115" s="13" t="s">
        <v>93</v>
      </c>
    </row>
    <row r="116" spans="1:9" x14ac:dyDescent="0.25">
      <c r="A116" s="24" t="s">
        <v>368</v>
      </c>
      <c r="B116" s="23" t="s">
        <v>369</v>
      </c>
      <c r="C116" s="25" t="s">
        <v>20</v>
      </c>
      <c r="D116" s="25"/>
      <c r="E116" s="23">
        <v>20379129219</v>
      </c>
      <c r="F116" s="23" t="s">
        <v>370</v>
      </c>
      <c r="G116" s="23" t="s">
        <v>629</v>
      </c>
      <c r="H116" s="13" t="s">
        <v>474</v>
      </c>
      <c r="I116" s="13" t="s">
        <v>93</v>
      </c>
    </row>
    <row r="117" spans="1:9" x14ac:dyDescent="0.25">
      <c r="A117" s="12" t="s">
        <v>371</v>
      </c>
      <c r="B117" s="13" t="s">
        <v>372</v>
      </c>
      <c r="C117" s="13" t="s">
        <v>20</v>
      </c>
      <c r="E117" s="13" t="s">
        <v>334</v>
      </c>
      <c r="F117" s="13" t="s">
        <v>334</v>
      </c>
      <c r="G117" s="13" t="s">
        <v>334</v>
      </c>
    </row>
    <row r="118" spans="1:9" x14ac:dyDescent="0.25">
      <c r="A118" s="12" t="s">
        <v>373</v>
      </c>
      <c r="B118" s="13" t="s">
        <v>374</v>
      </c>
      <c r="C118" s="13" t="s">
        <v>20</v>
      </c>
      <c r="E118" s="13" t="s">
        <v>267</v>
      </c>
      <c r="F118" s="13" t="s">
        <v>267</v>
      </c>
      <c r="G118" s="13" t="s">
        <v>267</v>
      </c>
    </row>
    <row r="119" spans="1:9" ht="15" customHeight="1" x14ac:dyDescent="0.25">
      <c r="A119" s="12" t="s">
        <v>375</v>
      </c>
      <c r="B119" s="13" t="s">
        <v>604</v>
      </c>
      <c r="C119" s="13" t="s">
        <v>20</v>
      </c>
      <c r="E119" s="13" t="s">
        <v>376</v>
      </c>
      <c r="F119" s="13" t="s">
        <v>334</v>
      </c>
      <c r="G119" s="13" t="s">
        <v>334</v>
      </c>
    </row>
    <row r="120" spans="1:9" ht="15" customHeight="1" x14ac:dyDescent="0.25">
      <c r="A120" s="12" t="s">
        <v>377</v>
      </c>
      <c r="B120" s="13" t="s">
        <v>378</v>
      </c>
      <c r="C120" s="13" t="s">
        <v>20</v>
      </c>
      <c r="E120" s="13" t="s">
        <v>334</v>
      </c>
      <c r="F120" s="13" t="s">
        <v>267</v>
      </c>
      <c r="G120" s="13" t="s">
        <v>267</v>
      </c>
    </row>
    <row r="121" spans="1:9" ht="15" customHeight="1" x14ac:dyDescent="0.25">
      <c r="A121" s="12" t="s">
        <v>379</v>
      </c>
      <c r="B121" s="13" t="s">
        <v>380</v>
      </c>
      <c r="C121" s="13" t="s">
        <v>20</v>
      </c>
      <c r="E121" s="13">
        <v>20131367008</v>
      </c>
      <c r="F121" s="13" t="s">
        <v>143</v>
      </c>
      <c r="G121" s="13" t="s">
        <v>537</v>
      </c>
      <c r="H121" s="13" t="s">
        <v>464</v>
      </c>
      <c r="I121" s="13" t="s">
        <v>93</v>
      </c>
    </row>
    <row r="122" spans="1:9" x14ac:dyDescent="0.25">
      <c r="A122" s="12" t="s">
        <v>381</v>
      </c>
      <c r="B122" s="13" t="s">
        <v>382</v>
      </c>
      <c r="C122" s="13" t="s">
        <v>20</v>
      </c>
      <c r="E122" s="13">
        <v>20131367008</v>
      </c>
      <c r="F122" s="13" t="s">
        <v>143</v>
      </c>
      <c r="G122" s="13" t="s">
        <v>630</v>
      </c>
      <c r="H122" s="13" t="s">
        <v>464</v>
      </c>
      <c r="I122" s="13" t="s">
        <v>93</v>
      </c>
    </row>
    <row r="123" spans="1:9" x14ac:dyDescent="0.25">
      <c r="A123" s="12" t="s">
        <v>383</v>
      </c>
      <c r="B123" s="13" t="s">
        <v>384</v>
      </c>
      <c r="C123" s="13" t="s">
        <v>20</v>
      </c>
      <c r="E123" s="13">
        <v>20131367008</v>
      </c>
      <c r="F123" s="13" t="s">
        <v>143</v>
      </c>
      <c r="G123" s="13" t="s">
        <v>537</v>
      </c>
      <c r="H123" s="13" t="s">
        <v>464</v>
      </c>
      <c r="I123" s="13" t="s">
        <v>93</v>
      </c>
    </row>
    <row r="124" spans="1:9" x14ac:dyDescent="0.25">
      <c r="A124" s="12" t="s">
        <v>385</v>
      </c>
      <c r="B124" s="13" t="s">
        <v>386</v>
      </c>
      <c r="C124" s="13" t="s">
        <v>20</v>
      </c>
      <c r="E124" s="13">
        <v>20100027021</v>
      </c>
      <c r="F124" s="13" t="s">
        <v>387</v>
      </c>
      <c r="G124" s="13" t="s">
        <v>631</v>
      </c>
      <c r="H124" s="13" t="s">
        <v>464</v>
      </c>
      <c r="I124" s="13" t="s">
        <v>93</v>
      </c>
    </row>
    <row r="125" spans="1:9" x14ac:dyDescent="0.25">
      <c r="A125" s="12" t="s">
        <v>388</v>
      </c>
      <c r="B125" s="13" t="s">
        <v>389</v>
      </c>
      <c r="C125" s="13" t="s">
        <v>20</v>
      </c>
      <c r="E125" s="13">
        <v>20563282381</v>
      </c>
      <c r="F125" s="13" t="s">
        <v>77</v>
      </c>
      <c r="G125" s="13" t="s">
        <v>618</v>
      </c>
      <c r="H125" s="13" t="s">
        <v>470</v>
      </c>
      <c r="I125" s="13" t="s">
        <v>93</v>
      </c>
    </row>
    <row r="126" spans="1:9" x14ac:dyDescent="0.25">
      <c r="A126" s="12" t="s">
        <v>615</v>
      </c>
      <c r="B126" s="13" t="s">
        <v>616</v>
      </c>
      <c r="C126" s="13" t="s">
        <v>20</v>
      </c>
      <c r="E126" s="13">
        <v>20559623165</v>
      </c>
      <c r="F126" s="13" t="s">
        <v>390</v>
      </c>
      <c r="G126" s="13" t="s">
        <v>391</v>
      </c>
      <c r="H126" s="13" t="s">
        <v>617</v>
      </c>
      <c r="I126" s="13" t="s">
        <v>93</v>
      </c>
    </row>
    <row r="127" spans="1:9" x14ac:dyDescent="0.25">
      <c r="A127" s="12" t="s">
        <v>392</v>
      </c>
      <c r="B127" s="13" t="s">
        <v>393</v>
      </c>
      <c r="C127" s="13" t="s">
        <v>20</v>
      </c>
      <c r="E127" s="13">
        <v>20100027021</v>
      </c>
      <c r="F127" s="13" t="s">
        <v>387</v>
      </c>
      <c r="G127" s="13" t="s">
        <v>631</v>
      </c>
      <c r="H127" s="13" t="s">
        <v>464</v>
      </c>
      <c r="I127" s="13" t="s">
        <v>93</v>
      </c>
    </row>
    <row r="128" spans="1:9" x14ac:dyDescent="0.25">
      <c r="A128" s="12" t="s">
        <v>394</v>
      </c>
      <c r="B128" s="13" t="s">
        <v>395</v>
      </c>
      <c r="C128" s="13" t="s">
        <v>20</v>
      </c>
      <c r="E128" s="13" t="s">
        <v>267</v>
      </c>
      <c r="F128" s="13" t="s">
        <v>267</v>
      </c>
      <c r="G128" s="13" t="s">
        <v>267</v>
      </c>
    </row>
    <row r="129" spans="1:9" x14ac:dyDescent="0.25">
      <c r="A129" s="12" t="s">
        <v>396</v>
      </c>
      <c r="B129" s="13" t="s">
        <v>397</v>
      </c>
      <c r="C129" s="13" t="s">
        <v>21</v>
      </c>
      <c r="E129" s="13" t="s">
        <v>267</v>
      </c>
      <c r="F129" s="13" t="s">
        <v>267</v>
      </c>
      <c r="G129" s="13" t="s">
        <v>267</v>
      </c>
    </row>
    <row r="130" spans="1:9" x14ac:dyDescent="0.25">
      <c r="A130" s="12" t="s">
        <v>124</v>
      </c>
      <c r="B130" s="13" t="s">
        <v>165</v>
      </c>
      <c r="C130" s="13" t="s">
        <v>20</v>
      </c>
      <c r="E130" s="13" t="s">
        <v>334</v>
      </c>
      <c r="F130" s="13" t="s">
        <v>334</v>
      </c>
      <c r="G130" s="13" t="s">
        <v>334</v>
      </c>
    </row>
    <row r="131" spans="1:9" x14ac:dyDescent="0.25">
      <c r="A131" s="12" t="s">
        <v>398</v>
      </c>
      <c r="B131" s="13" t="s">
        <v>399</v>
      </c>
      <c r="C131" s="13" t="s">
        <v>20</v>
      </c>
      <c r="E131" s="13" t="s">
        <v>334</v>
      </c>
      <c r="F131" s="13" t="s">
        <v>334</v>
      </c>
      <c r="G131" s="13" t="s">
        <v>334</v>
      </c>
    </row>
    <row r="132" spans="1:9" x14ac:dyDescent="0.25">
      <c r="A132" s="12" t="s">
        <v>245</v>
      </c>
      <c r="B132" s="13" t="s">
        <v>400</v>
      </c>
      <c r="C132" s="13" t="s">
        <v>21</v>
      </c>
      <c r="D132" s="13" t="s">
        <v>900</v>
      </c>
      <c r="E132" s="13" t="s">
        <v>80</v>
      </c>
      <c r="F132" s="13" t="s">
        <v>80</v>
      </c>
      <c r="G132" s="13" t="s">
        <v>267</v>
      </c>
    </row>
    <row r="133" spans="1:9" x14ac:dyDescent="0.25">
      <c r="A133" s="12" t="s">
        <v>403</v>
      </c>
      <c r="B133" s="13" t="s">
        <v>404</v>
      </c>
      <c r="C133" s="13" t="s">
        <v>20</v>
      </c>
      <c r="E133" s="13" t="s">
        <v>267</v>
      </c>
      <c r="F133" s="13" t="s">
        <v>267</v>
      </c>
    </row>
    <row r="134" spans="1:9" x14ac:dyDescent="0.25">
      <c r="A134" s="12" t="s">
        <v>407</v>
      </c>
      <c r="B134" s="13" t="s">
        <v>408</v>
      </c>
      <c r="C134" s="13" t="s">
        <v>20</v>
      </c>
      <c r="E134" s="13">
        <v>20125545247</v>
      </c>
      <c r="F134" s="13" t="s">
        <v>171</v>
      </c>
      <c r="G134" s="13" t="s">
        <v>632</v>
      </c>
      <c r="H134" s="13" t="s">
        <v>458</v>
      </c>
      <c r="I134" s="13" t="s">
        <v>93</v>
      </c>
    </row>
    <row r="135" spans="1:9" x14ac:dyDescent="0.25">
      <c r="A135" s="12" t="s">
        <v>409</v>
      </c>
      <c r="B135" s="13" t="s">
        <v>410</v>
      </c>
      <c r="C135" s="13" t="s">
        <v>20</v>
      </c>
      <c r="E135" s="13">
        <v>20101030963</v>
      </c>
      <c r="F135" s="13" t="s">
        <v>411</v>
      </c>
      <c r="G135" s="13" t="s">
        <v>633</v>
      </c>
      <c r="H135" s="13" t="s">
        <v>471</v>
      </c>
      <c r="I135" s="13" t="s">
        <v>93</v>
      </c>
    </row>
    <row r="136" spans="1:9" x14ac:dyDescent="0.25">
      <c r="A136" s="12" t="s">
        <v>418</v>
      </c>
      <c r="B136" s="13" t="s">
        <v>419</v>
      </c>
      <c r="C136" s="13" t="s">
        <v>20</v>
      </c>
      <c r="E136" s="13" t="s">
        <v>80</v>
      </c>
      <c r="F136" s="13" t="s">
        <v>80</v>
      </c>
      <c r="G136" s="13" t="s">
        <v>80</v>
      </c>
    </row>
    <row r="137" spans="1:9" x14ac:dyDescent="0.25">
      <c r="A137" s="12" t="s">
        <v>420</v>
      </c>
      <c r="B137" s="13" t="s">
        <v>421</v>
      </c>
      <c r="C137" s="13" t="s">
        <v>20</v>
      </c>
      <c r="D137" s="13" t="s">
        <v>900</v>
      </c>
      <c r="E137" s="13">
        <v>20507685626</v>
      </c>
      <c r="F137" s="13" t="s">
        <v>433</v>
      </c>
      <c r="G137" s="13" t="s">
        <v>434</v>
      </c>
      <c r="H137" s="13" t="s">
        <v>253</v>
      </c>
    </row>
    <row r="138" spans="1:9" x14ac:dyDescent="0.25">
      <c r="A138" s="12" t="s">
        <v>422</v>
      </c>
      <c r="B138" s="13" t="s">
        <v>423</v>
      </c>
      <c r="C138" s="13" t="s">
        <v>21</v>
      </c>
      <c r="E138" s="13">
        <v>20263322496</v>
      </c>
      <c r="F138" s="13" t="s">
        <v>354</v>
      </c>
      <c r="G138" s="13" t="s">
        <v>424</v>
      </c>
      <c r="H138" s="13" t="s">
        <v>477</v>
      </c>
    </row>
    <row r="139" spans="1:9" x14ac:dyDescent="0.25">
      <c r="A139" s="12" t="s">
        <v>425</v>
      </c>
      <c r="B139" s="13" t="s">
        <v>426</v>
      </c>
      <c r="C139" s="13" t="s">
        <v>20</v>
      </c>
      <c r="E139" s="13">
        <v>20100027021</v>
      </c>
      <c r="F139" s="13" t="s">
        <v>387</v>
      </c>
      <c r="G139" s="13" t="s">
        <v>427</v>
      </c>
      <c r="H139" s="13" t="s">
        <v>478</v>
      </c>
    </row>
    <row r="140" spans="1:9" x14ac:dyDescent="0.25">
      <c r="A140" s="22" t="s">
        <v>431</v>
      </c>
      <c r="B140" s="13" t="s">
        <v>432</v>
      </c>
      <c r="C140" s="13" t="s">
        <v>20</v>
      </c>
      <c r="E140" s="13">
        <v>20100058503</v>
      </c>
      <c r="F140" s="13" t="s">
        <v>103</v>
      </c>
      <c r="G140" s="13" t="s">
        <v>234</v>
      </c>
      <c r="H140" s="13" t="s">
        <v>479</v>
      </c>
    </row>
    <row r="141" spans="1:9" x14ac:dyDescent="0.25">
      <c r="A141" s="12" t="s">
        <v>435</v>
      </c>
      <c r="B141" s="13" t="s">
        <v>436</v>
      </c>
      <c r="C141" s="13" t="s">
        <v>20</v>
      </c>
      <c r="E141" s="13">
        <v>20330401991</v>
      </c>
      <c r="F141" s="13" t="s">
        <v>450</v>
      </c>
      <c r="G141" s="13" t="s">
        <v>437</v>
      </c>
      <c r="H141" s="13" t="s">
        <v>463</v>
      </c>
    </row>
    <row r="142" spans="1:9" x14ac:dyDescent="0.25">
      <c r="A142" s="12" t="s">
        <v>438</v>
      </c>
      <c r="B142" s="13" t="s">
        <v>439</v>
      </c>
      <c r="C142" s="13" t="s">
        <v>20</v>
      </c>
      <c r="E142" s="13">
        <v>20125545247</v>
      </c>
      <c r="F142" s="13" t="s">
        <v>171</v>
      </c>
      <c r="G142" s="13" t="s">
        <v>233</v>
      </c>
    </row>
    <row r="143" spans="1:9" x14ac:dyDescent="0.25">
      <c r="A143" s="12" t="s">
        <v>440</v>
      </c>
      <c r="B143" s="13" t="s">
        <v>441</v>
      </c>
      <c r="C143" s="13" t="s">
        <v>20</v>
      </c>
      <c r="E143" s="13">
        <v>20125545247</v>
      </c>
      <c r="F143" s="13" t="s">
        <v>171</v>
      </c>
      <c r="G143" s="13" t="s">
        <v>233</v>
      </c>
    </row>
    <row r="144" spans="1:9" x14ac:dyDescent="0.25">
      <c r="A144" s="12" t="s">
        <v>448</v>
      </c>
      <c r="B144" s="13" t="s">
        <v>449</v>
      </c>
      <c r="C144" s="13" t="s">
        <v>20</v>
      </c>
      <c r="D144" s="13" t="s">
        <v>900</v>
      </c>
      <c r="E144" s="13" t="s">
        <v>80</v>
      </c>
      <c r="F144" s="13" t="s">
        <v>80</v>
      </c>
      <c r="G144" s="13" t="s">
        <v>80</v>
      </c>
    </row>
    <row r="145" spans="1:8" x14ac:dyDescent="0.25">
      <c r="A145" s="22" t="s">
        <v>442</v>
      </c>
      <c r="B145" s="13" t="s">
        <v>443</v>
      </c>
      <c r="C145" s="13" t="s">
        <v>20</v>
      </c>
      <c r="E145" s="13" t="s">
        <v>80</v>
      </c>
      <c r="F145" s="13" t="s">
        <v>80</v>
      </c>
      <c r="G145" s="13" t="s">
        <v>80</v>
      </c>
    </row>
    <row r="146" spans="1:8" x14ac:dyDescent="0.25">
      <c r="A146" s="22" t="s">
        <v>429</v>
      </c>
      <c r="B146" s="13" t="s">
        <v>430</v>
      </c>
      <c r="C146" s="13" t="s">
        <v>21</v>
      </c>
      <c r="E146" s="13" t="s">
        <v>80</v>
      </c>
      <c r="F146" s="13" t="s">
        <v>80</v>
      </c>
      <c r="G146" s="13" t="s">
        <v>80</v>
      </c>
    </row>
    <row r="147" spans="1:8" x14ac:dyDescent="0.25">
      <c r="A147" s="22" t="s">
        <v>415</v>
      </c>
      <c r="B147" s="13" t="s">
        <v>412</v>
      </c>
      <c r="C147" s="13" t="s">
        <v>20</v>
      </c>
      <c r="E147" s="13">
        <v>20563282381</v>
      </c>
      <c r="F147" s="13" t="s">
        <v>77</v>
      </c>
      <c r="G147" s="13" t="s">
        <v>225</v>
      </c>
      <c r="H147" s="13" t="s">
        <v>463</v>
      </c>
    </row>
    <row r="148" spans="1:8" x14ac:dyDescent="0.25">
      <c r="A148" s="22" t="s">
        <v>413</v>
      </c>
      <c r="B148" s="13" t="s">
        <v>414</v>
      </c>
      <c r="C148" s="13" t="s">
        <v>20</v>
      </c>
      <c r="E148" s="13">
        <v>20548960771</v>
      </c>
      <c r="F148" s="13" t="s">
        <v>416</v>
      </c>
      <c r="G148" s="13" t="s">
        <v>417</v>
      </c>
      <c r="H148" s="13" t="s">
        <v>473</v>
      </c>
    </row>
    <row r="149" spans="1:8" x14ac:dyDescent="0.25">
      <c r="A149" s="22" t="s">
        <v>137</v>
      </c>
      <c r="B149" s="13" t="s">
        <v>138</v>
      </c>
      <c r="E149" s="13">
        <v>20125545247</v>
      </c>
      <c r="F149" s="13" t="s">
        <v>171</v>
      </c>
      <c r="G149" s="13" t="s">
        <v>233</v>
      </c>
    </row>
    <row r="150" spans="1:8" x14ac:dyDescent="0.25">
      <c r="A150" s="22" t="s">
        <v>298</v>
      </c>
      <c r="B150" s="13" t="s">
        <v>299</v>
      </c>
      <c r="C150" s="13" t="s">
        <v>20</v>
      </c>
      <c r="E150" s="13" t="s">
        <v>80</v>
      </c>
      <c r="F150" s="13" t="s">
        <v>80</v>
      </c>
      <c r="G150" s="13" t="s">
        <v>80</v>
      </c>
    </row>
    <row r="151" spans="1:8" x14ac:dyDescent="0.25">
      <c r="A151" s="22" t="s">
        <v>289</v>
      </c>
      <c r="B151" s="13" t="s">
        <v>290</v>
      </c>
      <c r="C151" s="13" t="s">
        <v>20</v>
      </c>
      <c r="E151" s="13" t="s">
        <v>80</v>
      </c>
      <c r="F151" s="13" t="s">
        <v>80</v>
      </c>
      <c r="G151" s="13" t="s">
        <v>80</v>
      </c>
    </row>
    <row r="152" spans="1:8" x14ac:dyDescent="0.25">
      <c r="A152" s="22" t="s">
        <v>291</v>
      </c>
      <c r="B152" s="13" t="s">
        <v>292</v>
      </c>
      <c r="C152" s="13" t="s">
        <v>21</v>
      </c>
      <c r="E152" s="13" t="s">
        <v>80</v>
      </c>
      <c r="F152" s="13" t="s">
        <v>80</v>
      </c>
      <c r="G152" s="13" t="s">
        <v>80</v>
      </c>
    </row>
    <row r="153" spans="1:8" x14ac:dyDescent="0.25">
      <c r="A153" s="22" t="s">
        <v>294</v>
      </c>
      <c r="B153" s="13" t="s">
        <v>293</v>
      </c>
      <c r="C153" s="13" t="s">
        <v>21</v>
      </c>
      <c r="E153" s="13" t="s">
        <v>80</v>
      </c>
      <c r="F153" s="13" t="s">
        <v>80</v>
      </c>
      <c r="G153" s="13" t="s">
        <v>80</v>
      </c>
    </row>
    <row r="154" spans="1:8" x14ac:dyDescent="0.25">
      <c r="A154" s="22" t="s">
        <v>295</v>
      </c>
      <c r="B154" s="13" t="s">
        <v>296</v>
      </c>
      <c r="C154" s="13" t="s">
        <v>20</v>
      </c>
      <c r="E154" s="13" t="s">
        <v>80</v>
      </c>
      <c r="F154" s="13" t="s">
        <v>80</v>
      </c>
      <c r="G154" s="13" t="s">
        <v>80</v>
      </c>
    </row>
    <row r="155" spans="1:8" x14ac:dyDescent="0.25">
      <c r="A155" s="12" t="s">
        <v>451</v>
      </c>
      <c r="B155" s="13" t="s">
        <v>452</v>
      </c>
      <c r="C155" s="13" t="s">
        <v>20</v>
      </c>
      <c r="E155" s="13">
        <v>20100128994</v>
      </c>
      <c r="F155" s="13" t="s">
        <v>457</v>
      </c>
      <c r="G155" s="13" t="s">
        <v>458</v>
      </c>
    </row>
    <row r="156" spans="1:8" x14ac:dyDescent="0.25">
      <c r="A156" s="12" t="s">
        <v>453</v>
      </c>
      <c r="B156" s="13" t="s">
        <v>454</v>
      </c>
      <c r="C156" s="13" t="s">
        <v>21</v>
      </c>
      <c r="E156" s="13" t="s">
        <v>334</v>
      </c>
      <c r="F156" s="13" t="s">
        <v>334</v>
      </c>
      <c r="G156" s="13" t="s">
        <v>334</v>
      </c>
    </row>
    <row r="157" spans="1:8" x14ac:dyDescent="0.25">
      <c r="A157" s="12" t="s">
        <v>455</v>
      </c>
      <c r="B157" s="13" t="s">
        <v>456</v>
      </c>
      <c r="C157" s="13" t="s">
        <v>21</v>
      </c>
      <c r="E157" s="13" t="s">
        <v>334</v>
      </c>
      <c r="F157" s="13" t="s">
        <v>334</v>
      </c>
      <c r="G157" s="13" t="s">
        <v>334</v>
      </c>
    </row>
    <row r="158" spans="1:8" x14ac:dyDescent="0.25">
      <c r="A158" s="12" t="s">
        <v>514</v>
      </c>
      <c r="B158" s="13" t="s">
        <v>515</v>
      </c>
      <c r="C158" s="13" t="s">
        <v>20</v>
      </c>
      <c r="E158" s="13" t="s">
        <v>267</v>
      </c>
      <c r="F158" s="13" t="s">
        <v>267</v>
      </c>
      <c r="G158" s="13" t="s">
        <v>267</v>
      </c>
    </row>
    <row r="159" spans="1:8" x14ac:dyDescent="0.25">
      <c r="A159" s="12" t="s">
        <v>516</v>
      </c>
      <c r="B159" s="13" t="s">
        <v>517</v>
      </c>
      <c r="C159" s="13" t="s">
        <v>20</v>
      </c>
      <c r="E159" s="13" t="s">
        <v>518</v>
      </c>
      <c r="F159" s="13" t="s">
        <v>267</v>
      </c>
      <c r="G159" s="13" t="s">
        <v>267</v>
      </c>
    </row>
    <row r="160" spans="1:8" x14ac:dyDescent="0.25">
      <c r="A160" s="12" t="s">
        <v>519</v>
      </c>
      <c r="B160" s="13" t="s">
        <v>520</v>
      </c>
      <c r="C160" s="13" t="s">
        <v>20</v>
      </c>
      <c r="E160" s="13">
        <v>20345516264</v>
      </c>
      <c r="F160" s="13" t="s">
        <v>533</v>
      </c>
      <c r="G160" s="13" t="s">
        <v>534</v>
      </c>
    </row>
    <row r="161" spans="1:7" x14ac:dyDescent="0.25">
      <c r="A161" s="12" t="s">
        <v>521</v>
      </c>
      <c r="B161" s="13" t="s">
        <v>522</v>
      </c>
      <c r="C161" s="13" t="s">
        <v>20</v>
      </c>
      <c r="E161" s="13" t="s">
        <v>267</v>
      </c>
      <c r="F161" s="13" t="s">
        <v>267</v>
      </c>
      <c r="G161" s="13" t="s">
        <v>267</v>
      </c>
    </row>
    <row r="162" spans="1:7" x14ac:dyDescent="0.25">
      <c r="A162" s="12" t="s">
        <v>523</v>
      </c>
      <c r="B162" s="13" t="s">
        <v>524</v>
      </c>
      <c r="C162" s="13" t="s">
        <v>20</v>
      </c>
      <c r="E162" s="13" t="s">
        <v>267</v>
      </c>
      <c r="F162" s="13" t="s">
        <v>267</v>
      </c>
      <c r="G162" s="13" t="s">
        <v>267</v>
      </c>
    </row>
    <row r="163" spans="1:7" x14ac:dyDescent="0.25">
      <c r="A163" s="12" t="s">
        <v>525</v>
      </c>
      <c r="B163" s="13" t="s">
        <v>526</v>
      </c>
      <c r="C163" s="13" t="s">
        <v>20</v>
      </c>
      <c r="E163" s="13">
        <v>10072367338</v>
      </c>
      <c r="F163" s="13" t="s">
        <v>531</v>
      </c>
      <c r="G163" s="13" t="s">
        <v>532</v>
      </c>
    </row>
    <row r="164" spans="1:7" x14ac:dyDescent="0.25">
      <c r="A164" s="12" t="s">
        <v>527</v>
      </c>
      <c r="B164" s="13" t="s">
        <v>528</v>
      </c>
      <c r="C164" s="13" t="s">
        <v>21</v>
      </c>
      <c r="E164" s="13">
        <v>10072367338</v>
      </c>
      <c r="F164" s="13" t="s">
        <v>531</v>
      </c>
      <c r="G164" s="13" t="s">
        <v>532</v>
      </c>
    </row>
    <row r="165" spans="1:7" x14ac:dyDescent="0.25">
      <c r="A165" s="12" t="s">
        <v>529</v>
      </c>
      <c r="B165" s="13" t="s">
        <v>530</v>
      </c>
      <c r="C165" s="13" t="s">
        <v>20</v>
      </c>
      <c r="E165" s="13">
        <v>10072367338</v>
      </c>
      <c r="F165" s="13" t="s">
        <v>531</v>
      </c>
      <c r="G165" s="13" t="s">
        <v>532</v>
      </c>
    </row>
    <row r="166" spans="1:7" x14ac:dyDescent="0.25">
      <c r="A166" s="12" t="s">
        <v>558</v>
      </c>
      <c r="B166" s="13" t="s">
        <v>559</v>
      </c>
      <c r="C166" s="13" t="s">
        <v>20</v>
      </c>
      <c r="E166" s="13" t="s">
        <v>267</v>
      </c>
      <c r="F166" s="13" t="s">
        <v>267</v>
      </c>
      <c r="G166" s="13" t="s">
        <v>267</v>
      </c>
    </row>
    <row r="167" spans="1:7" x14ac:dyDescent="0.25">
      <c r="A167" s="12" t="s">
        <v>560</v>
      </c>
      <c r="B167" s="13" t="s">
        <v>561</v>
      </c>
      <c r="C167" s="13" t="s">
        <v>20</v>
      </c>
      <c r="E167" s="13" t="s">
        <v>267</v>
      </c>
      <c r="F167" s="13" t="s">
        <v>267</v>
      </c>
      <c r="G167" s="13" t="s">
        <v>267</v>
      </c>
    </row>
    <row r="168" spans="1:7" x14ac:dyDescent="0.25">
      <c r="A168" s="12" t="s">
        <v>563</v>
      </c>
      <c r="B168" s="13" t="s">
        <v>562</v>
      </c>
      <c r="C168" s="13" t="s">
        <v>21</v>
      </c>
      <c r="E168" s="13" t="s">
        <v>267</v>
      </c>
      <c r="F168" s="13" t="s">
        <v>267</v>
      </c>
      <c r="G168" s="13" t="s">
        <v>267</v>
      </c>
    </row>
    <row r="169" spans="1:7" x14ac:dyDescent="0.25">
      <c r="A169" s="22" t="s">
        <v>564</v>
      </c>
      <c r="B169" s="13" t="s">
        <v>580</v>
      </c>
      <c r="C169" s="13" t="s">
        <v>20</v>
      </c>
      <c r="E169" s="13">
        <v>20537756323</v>
      </c>
      <c r="F169" s="13" t="s">
        <v>581</v>
      </c>
      <c r="G169" s="13" t="s">
        <v>582</v>
      </c>
    </row>
    <row r="170" spans="1:7" x14ac:dyDescent="0.25">
      <c r="A170" s="22" t="s">
        <v>565</v>
      </c>
      <c r="B170" s="13" t="s">
        <v>566</v>
      </c>
      <c r="C170" s="13" t="s">
        <v>20</v>
      </c>
    </row>
    <row r="171" spans="1:7" x14ac:dyDescent="0.25">
      <c r="A171" s="12" t="s">
        <v>568</v>
      </c>
      <c r="B171" s="13" t="s">
        <v>567</v>
      </c>
      <c r="C171" s="13" t="s">
        <v>20</v>
      </c>
      <c r="E171" s="13" t="s">
        <v>334</v>
      </c>
      <c r="F171" s="13" t="s">
        <v>334</v>
      </c>
      <c r="G171" s="13" t="s">
        <v>334</v>
      </c>
    </row>
    <row r="172" spans="1:7" x14ac:dyDescent="0.25">
      <c r="A172" s="12" t="s">
        <v>570</v>
      </c>
      <c r="B172" s="13" t="s">
        <v>571</v>
      </c>
      <c r="C172" s="13" t="s">
        <v>20</v>
      </c>
      <c r="E172" s="13">
        <v>20563777789</v>
      </c>
      <c r="F172" s="13" t="s">
        <v>572</v>
      </c>
      <c r="G172" s="13" t="s">
        <v>573</v>
      </c>
    </row>
    <row r="173" spans="1:7" x14ac:dyDescent="0.25">
      <c r="A173" s="12" t="s">
        <v>574</v>
      </c>
      <c r="B173" s="13" t="s">
        <v>575</v>
      </c>
      <c r="C173" s="13" t="s">
        <v>20</v>
      </c>
      <c r="E173" s="13">
        <v>20563777789</v>
      </c>
      <c r="F173" s="13" t="s">
        <v>572</v>
      </c>
      <c r="G173" s="13" t="s">
        <v>573</v>
      </c>
    </row>
    <row r="174" spans="1:7" x14ac:dyDescent="0.25">
      <c r="A174" s="12" t="s">
        <v>577</v>
      </c>
      <c r="B174" s="13" t="s">
        <v>576</v>
      </c>
      <c r="C174" s="13" t="s">
        <v>20</v>
      </c>
    </row>
    <row r="175" spans="1:7" x14ac:dyDescent="0.25">
      <c r="A175" s="12" t="s">
        <v>579</v>
      </c>
      <c r="B175" s="13" t="s">
        <v>578</v>
      </c>
      <c r="C175" s="13" t="s">
        <v>21</v>
      </c>
    </row>
    <row r="176" spans="1:7" x14ac:dyDescent="0.25">
      <c r="A176" s="12" t="s">
        <v>592</v>
      </c>
      <c r="B176" s="13" t="s">
        <v>593</v>
      </c>
      <c r="C176" s="13" t="s">
        <v>20</v>
      </c>
      <c r="E176" s="13" t="s">
        <v>267</v>
      </c>
      <c r="F176" s="13" t="s">
        <v>267</v>
      </c>
      <c r="G176" s="13" t="s">
        <v>267</v>
      </c>
    </row>
    <row r="177" spans="1:9" x14ac:dyDescent="0.25">
      <c r="A177" s="12" t="s">
        <v>594</v>
      </c>
      <c r="B177" s="13" t="s">
        <v>595</v>
      </c>
      <c r="C177" s="13" t="s">
        <v>20</v>
      </c>
      <c r="E177" s="13">
        <v>20600251709</v>
      </c>
      <c r="F177" s="13" t="s">
        <v>596</v>
      </c>
      <c r="G177" s="13" t="s">
        <v>597</v>
      </c>
    </row>
    <row r="178" spans="1:9" x14ac:dyDescent="0.25">
      <c r="A178" s="12" t="s">
        <v>598</v>
      </c>
      <c r="B178" s="13" t="s">
        <v>599</v>
      </c>
      <c r="C178" s="13" t="s">
        <v>20</v>
      </c>
      <c r="E178" s="13" t="s">
        <v>334</v>
      </c>
      <c r="F178" s="13" t="s">
        <v>334</v>
      </c>
      <c r="G178" s="13" t="s">
        <v>334</v>
      </c>
    </row>
    <row r="179" spans="1:9" x14ac:dyDescent="0.25">
      <c r="A179" s="12">
        <v>9941564</v>
      </c>
      <c r="B179" s="13" t="s">
        <v>602</v>
      </c>
      <c r="C179" s="13" t="s">
        <v>21</v>
      </c>
      <c r="E179" s="13" t="s">
        <v>267</v>
      </c>
      <c r="F179" s="13" t="s">
        <v>267</v>
      </c>
      <c r="G179" s="13" t="s">
        <v>267</v>
      </c>
    </row>
    <row r="180" spans="1:9" x14ac:dyDescent="0.25">
      <c r="A180" s="12">
        <v>25696219</v>
      </c>
      <c r="B180" s="13" t="s">
        <v>603</v>
      </c>
      <c r="C180" s="13" t="s">
        <v>21</v>
      </c>
      <c r="E180" s="13" t="s">
        <v>267</v>
      </c>
      <c r="F180" s="13" t="s">
        <v>267</v>
      </c>
      <c r="G180" s="13" t="s">
        <v>267</v>
      </c>
    </row>
    <row r="181" spans="1:9" x14ac:dyDescent="0.25">
      <c r="A181" s="12" t="s">
        <v>605</v>
      </c>
      <c r="B181" s="13" t="s">
        <v>606</v>
      </c>
      <c r="C181" s="13" t="s">
        <v>21</v>
      </c>
      <c r="E181" s="13" t="s">
        <v>267</v>
      </c>
      <c r="F181" s="13" t="s">
        <v>267</v>
      </c>
      <c r="G181" s="13" t="s">
        <v>267</v>
      </c>
    </row>
    <row r="182" spans="1:9" x14ac:dyDescent="0.25">
      <c r="A182" s="12" t="s">
        <v>607</v>
      </c>
      <c r="B182" s="13" t="s">
        <v>608</v>
      </c>
      <c r="C182" s="13" t="s">
        <v>20</v>
      </c>
      <c r="E182" s="13" t="s">
        <v>267</v>
      </c>
      <c r="F182" s="13" t="s">
        <v>267</v>
      </c>
      <c r="G182" s="13" t="s">
        <v>267</v>
      </c>
    </row>
    <row r="183" spans="1:9" x14ac:dyDescent="0.25">
      <c r="A183" s="12" t="s">
        <v>609</v>
      </c>
      <c r="B183" s="13" t="s">
        <v>610</v>
      </c>
      <c r="C183" s="13" t="s">
        <v>20</v>
      </c>
      <c r="E183" s="13">
        <v>20100035121</v>
      </c>
      <c r="F183" s="13" t="s">
        <v>611</v>
      </c>
      <c r="G183" s="13" t="s">
        <v>612</v>
      </c>
      <c r="H183" s="13" t="s">
        <v>253</v>
      </c>
      <c r="I183" s="13" t="s">
        <v>93</v>
      </c>
    </row>
    <row r="184" spans="1:9" x14ac:dyDescent="0.25">
      <c r="A184" s="12" t="s">
        <v>613</v>
      </c>
      <c r="B184" s="13" t="s">
        <v>614</v>
      </c>
      <c r="C184" s="13" t="s">
        <v>20</v>
      </c>
      <c r="D184" s="13" t="s">
        <v>900</v>
      </c>
      <c r="E184" s="13">
        <v>20125545247</v>
      </c>
      <c r="F184" s="13" t="s">
        <v>171</v>
      </c>
      <c r="G184" s="13" t="s">
        <v>498</v>
      </c>
    </row>
    <row r="185" spans="1:9" x14ac:dyDescent="0.25">
      <c r="A185" s="12" t="s">
        <v>635</v>
      </c>
      <c r="B185" s="13" t="s">
        <v>636</v>
      </c>
      <c r="C185" s="13" t="s">
        <v>20</v>
      </c>
    </row>
    <row r="186" spans="1:9" x14ac:dyDescent="0.25">
      <c r="A186" s="12" t="s">
        <v>637</v>
      </c>
      <c r="B186" s="13" t="s">
        <v>638</v>
      </c>
      <c r="C186" s="13" t="s">
        <v>20</v>
      </c>
      <c r="E186" s="13">
        <v>20548347301</v>
      </c>
      <c r="F186" s="13" t="s">
        <v>639</v>
      </c>
      <c r="G186" s="13" t="s">
        <v>640</v>
      </c>
    </row>
    <row r="187" spans="1:9" x14ac:dyDescent="0.25">
      <c r="A187" s="12" t="s">
        <v>641</v>
      </c>
      <c r="B187" s="13" t="s">
        <v>642</v>
      </c>
      <c r="C187" s="13" t="s">
        <v>20</v>
      </c>
      <c r="E187" s="13">
        <v>2053068919</v>
      </c>
      <c r="F187" s="13" t="s">
        <v>645</v>
      </c>
      <c r="G187" s="13" t="s">
        <v>334</v>
      </c>
    </row>
    <row r="188" spans="1:9" x14ac:dyDescent="0.25">
      <c r="A188" s="12" t="s">
        <v>643</v>
      </c>
      <c r="B188" s="13" t="s">
        <v>644</v>
      </c>
      <c r="C188" s="13" t="s">
        <v>20</v>
      </c>
      <c r="E188" s="13">
        <v>2053068919</v>
      </c>
      <c r="F188" s="13" t="s">
        <v>645</v>
      </c>
      <c r="G188" s="13" t="s">
        <v>334</v>
      </c>
    </row>
    <row r="189" spans="1:9" x14ac:dyDescent="0.25">
      <c r="A189" s="12" t="s">
        <v>646</v>
      </c>
      <c r="B189" s="13" t="s">
        <v>647</v>
      </c>
      <c r="C189" s="13" t="s">
        <v>20</v>
      </c>
      <c r="E189" s="13" t="s">
        <v>267</v>
      </c>
      <c r="F189" s="13" t="s">
        <v>267</v>
      </c>
      <c r="G189" s="13" t="s">
        <v>267</v>
      </c>
    </row>
    <row r="190" spans="1:9" x14ac:dyDescent="0.25">
      <c r="A190" s="12" t="s">
        <v>655</v>
      </c>
      <c r="B190" s="13" t="s">
        <v>656</v>
      </c>
      <c r="C190" s="13" t="s">
        <v>20</v>
      </c>
      <c r="E190" s="13" t="s">
        <v>334</v>
      </c>
      <c r="F190" s="13" t="s">
        <v>334</v>
      </c>
      <c r="G190" s="13" t="s">
        <v>334</v>
      </c>
    </row>
    <row r="191" spans="1:9" x14ac:dyDescent="0.25">
      <c r="A191" s="12" t="s">
        <v>271</v>
      </c>
      <c r="B191" s="13" t="s">
        <v>693</v>
      </c>
      <c r="C191" s="13" t="s">
        <v>20</v>
      </c>
      <c r="D191" s="13" t="s">
        <v>901</v>
      </c>
      <c r="E191" s="13">
        <v>20331061655</v>
      </c>
      <c r="F191" s="13" t="s">
        <v>273</v>
      </c>
      <c r="G191" s="13" t="s">
        <v>694</v>
      </c>
      <c r="H191" s="13" t="s">
        <v>695</v>
      </c>
      <c r="I191" s="13" t="s">
        <v>93</v>
      </c>
    </row>
    <row r="192" spans="1:9" x14ac:dyDescent="0.25">
      <c r="A192" s="12" t="s">
        <v>657</v>
      </c>
      <c r="B192" s="25" t="s">
        <v>654</v>
      </c>
      <c r="C192" s="13" t="s">
        <v>20</v>
      </c>
    </row>
    <row r="193" spans="1:7" x14ac:dyDescent="0.25">
      <c r="A193" s="12" t="s">
        <v>658</v>
      </c>
      <c r="B193" s="25" t="s">
        <v>653</v>
      </c>
      <c r="C193" s="13" t="s">
        <v>20</v>
      </c>
    </row>
    <row r="194" spans="1:7" x14ac:dyDescent="0.25">
      <c r="A194" s="12" t="s">
        <v>660</v>
      </c>
      <c r="B194" s="25" t="s">
        <v>659</v>
      </c>
      <c r="C194" s="13" t="s">
        <v>20</v>
      </c>
    </row>
    <row r="195" spans="1:7" x14ac:dyDescent="0.25">
      <c r="A195" s="12" t="s">
        <v>662</v>
      </c>
      <c r="B195" s="25" t="s">
        <v>661</v>
      </c>
      <c r="C195" s="13" t="s">
        <v>20</v>
      </c>
    </row>
    <row r="196" spans="1:7" x14ac:dyDescent="0.25">
      <c r="A196" s="12" t="s">
        <v>663</v>
      </c>
      <c r="B196" s="25" t="s">
        <v>650</v>
      </c>
      <c r="C196" s="13" t="s">
        <v>20</v>
      </c>
    </row>
    <row r="197" spans="1:7" x14ac:dyDescent="0.25">
      <c r="A197" s="12" t="s">
        <v>666</v>
      </c>
      <c r="B197" s="25" t="s">
        <v>649</v>
      </c>
      <c r="C197" s="13" t="s">
        <v>20</v>
      </c>
    </row>
    <row r="198" spans="1:7" x14ac:dyDescent="0.25">
      <c r="A198" s="12" t="s">
        <v>664</v>
      </c>
      <c r="B198" s="25" t="s">
        <v>652</v>
      </c>
      <c r="C198" s="13" t="s">
        <v>20</v>
      </c>
    </row>
    <row r="199" spans="1:7" x14ac:dyDescent="0.25">
      <c r="A199" s="12" t="s">
        <v>665</v>
      </c>
      <c r="B199" s="25" t="s">
        <v>651</v>
      </c>
      <c r="C199" s="13" t="s">
        <v>20</v>
      </c>
    </row>
    <row r="200" spans="1:7" x14ac:dyDescent="0.25">
      <c r="A200" s="12" t="s">
        <v>667</v>
      </c>
      <c r="B200" s="25" t="s">
        <v>668</v>
      </c>
      <c r="C200" s="13" t="s">
        <v>20</v>
      </c>
      <c r="E200" s="13" t="s">
        <v>267</v>
      </c>
      <c r="F200" s="13" t="s">
        <v>267</v>
      </c>
      <c r="G200" s="13" t="s">
        <v>267</v>
      </c>
    </row>
    <row r="201" spans="1:7" x14ac:dyDescent="0.25">
      <c r="A201" s="12" t="s">
        <v>669</v>
      </c>
      <c r="B201" s="25" t="s">
        <v>670</v>
      </c>
      <c r="C201" s="13" t="s">
        <v>20</v>
      </c>
    </row>
    <row r="202" spans="1:7" x14ac:dyDescent="0.25">
      <c r="A202" s="12" t="s">
        <v>671</v>
      </c>
      <c r="B202" s="25" t="s">
        <v>672</v>
      </c>
      <c r="C202" s="13" t="s">
        <v>20</v>
      </c>
    </row>
    <row r="203" spans="1:7" x14ac:dyDescent="0.25">
      <c r="A203" s="12" t="s">
        <v>673</v>
      </c>
      <c r="B203" s="25" t="s">
        <v>674</v>
      </c>
      <c r="C203" s="13" t="s">
        <v>20</v>
      </c>
    </row>
    <row r="204" spans="1:7" x14ac:dyDescent="0.25">
      <c r="A204" s="12" t="s">
        <v>675</v>
      </c>
      <c r="B204" s="25" t="s">
        <v>676</v>
      </c>
      <c r="C204" s="13" t="s">
        <v>20</v>
      </c>
    </row>
    <row r="205" spans="1:7" x14ac:dyDescent="0.25">
      <c r="A205" s="12" t="s">
        <v>677</v>
      </c>
      <c r="B205" s="25" t="s">
        <v>678</v>
      </c>
      <c r="C205" s="13" t="s">
        <v>20</v>
      </c>
    </row>
    <row r="206" spans="1:7" x14ac:dyDescent="0.25">
      <c r="A206" s="12" t="s">
        <v>679</v>
      </c>
      <c r="B206" s="25" t="s">
        <v>680</v>
      </c>
      <c r="C206" s="13" t="s">
        <v>20</v>
      </c>
    </row>
    <row r="207" spans="1:7" x14ac:dyDescent="0.25">
      <c r="A207" s="12" t="s">
        <v>681</v>
      </c>
      <c r="B207" s="25" t="s">
        <v>682</v>
      </c>
      <c r="C207" s="13" t="s">
        <v>20</v>
      </c>
    </row>
    <row r="208" spans="1:7" x14ac:dyDescent="0.25">
      <c r="A208" s="12" t="s">
        <v>684</v>
      </c>
      <c r="B208" s="25" t="s">
        <v>685</v>
      </c>
      <c r="C208" s="13" t="s">
        <v>20</v>
      </c>
    </row>
    <row r="209" spans="1:7" x14ac:dyDescent="0.25">
      <c r="A209" s="12" t="s">
        <v>686</v>
      </c>
      <c r="B209" s="25" t="s">
        <v>687</v>
      </c>
      <c r="C209" s="13" t="s">
        <v>20</v>
      </c>
    </row>
    <row r="210" spans="1:7" x14ac:dyDescent="0.25">
      <c r="A210" s="12" t="s">
        <v>688</v>
      </c>
      <c r="B210" s="25" t="s">
        <v>689</v>
      </c>
      <c r="C210" s="13" t="s">
        <v>20</v>
      </c>
    </row>
    <row r="211" spans="1:7" x14ac:dyDescent="0.25">
      <c r="A211" s="12" t="s">
        <v>690</v>
      </c>
      <c r="B211" s="25" t="s">
        <v>691</v>
      </c>
      <c r="C211" s="13" t="s">
        <v>20</v>
      </c>
    </row>
    <row r="212" spans="1:7" x14ac:dyDescent="0.25">
      <c r="A212" s="12" t="s">
        <v>696</v>
      </c>
      <c r="B212" s="25" t="s">
        <v>697</v>
      </c>
      <c r="C212" s="13" t="s">
        <v>20</v>
      </c>
      <c r="E212" s="13" t="s">
        <v>267</v>
      </c>
      <c r="F212" s="13" t="s">
        <v>267</v>
      </c>
      <c r="G212" s="13" t="s">
        <v>267</v>
      </c>
    </row>
    <row r="213" spans="1:7" x14ac:dyDescent="0.25">
      <c r="A213" s="12" t="s">
        <v>698</v>
      </c>
      <c r="B213" s="13" t="s">
        <v>699</v>
      </c>
      <c r="C213" s="13" t="s">
        <v>20</v>
      </c>
      <c r="E213" s="13" t="s">
        <v>267</v>
      </c>
      <c r="F213" s="13" t="s">
        <v>267</v>
      </c>
      <c r="G213" s="13" t="s">
        <v>267</v>
      </c>
    </row>
    <row r="214" spans="1:7" x14ac:dyDescent="0.25">
      <c r="A214" s="12" t="s">
        <v>700</v>
      </c>
      <c r="B214" s="13" t="s">
        <v>701</v>
      </c>
      <c r="C214" s="13" t="s">
        <v>20</v>
      </c>
      <c r="E214" s="13">
        <v>20303328221</v>
      </c>
      <c r="F214" s="13" t="s">
        <v>766</v>
      </c>
      <c r="G214" s="13" t="s">
        <v>702</v>
      </c>
    </row>
    <row r="215" spans="1:7" x14ac:dyDescent="0.25">
      <c r="A215" s="12" t="s">
        <v>706</v>
      </c>
      <c r="B215" s="13" t="s">
        <v>705</v>
      </c>
      <c r="C215" s="13" t="s">
        <v>20</v>
      </c>
      <c r="E215" s="13">
        <v>20303328221</v>
      </c>
      <c r="F215" s="13" t="s">
        <v>766</v>
      </c>
      <c r="G215" s="13" t="s">
        <v>702</v>
      </c>
    </row>
    <row r="216" spans="1:7" x14ac:dyDescent="0.25">
      <c r="A216" s="12" t="s">
        <v>703</v>
      </c>
      <c r="B216" s="13" t="s">
        <v>704</v>
      </c>
      <c r="C216" s="13" t="s">
        <v>20</v>
      </c>
      <c r="D216" s="13" t="s">
        <v>900</v>
      </c>
      <c r="E216" s="13">
        <v>20100409225</v>
      </c>
      <c r="F216" s="13" t="s">
        <v>707</v>
      </c>
      <c r="G216" s="13" t="s">
        <v>708</v>
      </c>
    </row>
    <row r="217" spans="1:7" x14ac:dyDescent="0.25">
      <c r="A217" s="12" t="s">
        <v>709</v>
      </c>
      <c r="B217" s="13" t="s">
        <v>710</v>
      </c>
      <c r="C217" s="13" t="s">
        <v>20</v>
      </c>
    </row>
    <row r="218" spans="1:7" x14ac:dyDescent="0.25">
      <c r="A218" s="22" t="s">
        <v>711</v>
      </c>
      <c r="B218" s="13" t="s">
        <v>712</v>
      </c>
      <c r="C218" s="13" t="s">
        <v>20</v>
      </c>
    </row>
    <row r="219" spans="1:7" x14ac:dyDescent="0.25">
      <c r="A219" s="12" t="s">
        <v>714</v>
      </c>
      <c r="B219" s="13" t="s">
        <v>715</v>
      </c>
      <c r="C219" s="13" t="s">
        <v>20</v>
      </c>
      <c r="E219" s="13" t="s">
        <v>267</v>
      </c>
      <c r="F219" s="13" t="s">
        <v>267</v>
      </c>
      <c r="G219" s="13" t="s">
        <v>267</v>
      </c>
    </row>
    <row r="220" spans="1:7" x14ac:dyDescent="0.25">
      <c r="A220" s="12" t="s">
        <v>716</v>
      </c>
      <c r="B220" s="13" t="s">
        <v>717</v>
      </c>
      <c r="C220" s="13" t="s">
        <v>20</v>
      </c>
    </row>
    <row r="221" spans="1:7" x14ac:dyDescent="0.25">
      <c r="A221" s="12" t="s">
        <v>718</v>
      </c>
      <c r="B221" s="13" t="s">
        <v>719</v>
      </c>
      <c r="C221" s="13" t="s">
        <v>20</v>
      </c>
    </row>
    <row r="222" spans="1:7" x14ac:dyDescent="0.25">
      <c r="A222" s="12" t="s">
        <v>720</v>
      </c>
      <c r="B222" s="13" t="s">
        <v>721</v>
      </c>
      <c r="C222" s="13" t="s">
        <v>21</v>
      </c>
      <c r="E222" s="13" t="s">
        <v>334</v>
      </c>
      <c r="F222" s="13" t="s">
        <v>334</v>
      </c>
      <c r="G222" s="13" t="s">
        <v>334</v>
      </c>
    </row>
    <row r="223" spans="1:7" x14ac:dyDescent="0.25">
      <c r="A223" s="12" t="s">
        <v>722</v>
      </c>
      <c r="B223" s="13" t="s">
        <v>723</v>
      </c>
      <c r="C223" s="13" t="s">
        <v>21</v>
      </c>
      <c r="E223" s="13" t="s">
        <v>334</v>
      </c>
      <c r="F223" s="13" t="s">
        <v>334</v>
      </c>
      <c r="G223" s="13" t="s">
        <v>334</v>
      </c>
    </row>
    <row r="224" spans="1:7" x14ac:dyDescent="0.25">
      <c r="A224" s="12" t="s">
        <v>724</v>
      </c>
      <c r="B224" s="13" t="s">
        <v>725</v>
      </c>
      <c r="C224" s="13" t="s">
        <v>21</v>
      </c>
      <c r="E224" s="13" t="s">
        <v>334</v>
      </c>
      <c r="F224" s="13" t="s">
        <v>334</v>
      </c>
      <c r="G224" s="13" t="s">
        <v>334</v>
      </c>
    </row>
    <row r="225" spans="1:7" x14ac:dyDescent="0.25">
      <c r="A225" s="12" t="s">
        <v>726</v>
      </c>
      <c r="B225" s="13" t="s">
        <v>727</v>
      </c>
      <c r="C225" s="13" t="s">
        <v>21</v>
      </c>
      <c r="E225" s="13" t="s">
        <v>334</v>
      </c>
      <c r="F225" s="13" t="s">
        <v>334</v>
      </c>
      <c r="G225" s="13" t="s">
        <v>334</v>
      </c>
    </row>
    <row r="226" spans="1:7" x14ac:dyDescent="0.25">
      <c r="A226" s="12" t="s">
        <v>729</v>
      </c>
      <c r="B226" s="13" t="s">
        <v>728</v>
      </c>
      <c r="C226" s="13" t="s">
        <v>21</v>
      </c>
      <c r="E226" s="13" t="s">
        <v>334</v>
      </c>
      <c r="F226" s="13" t="s">
        <v>334</v>
      </c>
      <c r="G226" s="13" t="s">
        <v>334</v>
      </c>
    </row>
    <row r="227" spans="1:7" x14ac:dyDescent="0.25">
      <c r="A227" s="12" t="s">
        <v>730</v>
      </c>
      <c r="B227" s="13" t="s">
        <v>731</v>
      </c>
      <c r="C227" s="13" t="s">
        <v>20</v>
      </c>
      <c r="E227" s="13" t="s">
        <v>334</v>
      </c>
      <c r="F227" s="13" t="s">
        <v>334</v>
      </c>
      <c r="G227" s="13" t="s">
        <v>334</v>
      </c>
    </row>
    <row r="228" spans="1:7" x14ac:dyDescent="0.25">
      <c r="A228" s="12" t="s">
        <v>732</v>
      </c>
      <c r="B228" s="13" t="s">
        <v>733</v>
      </c>
      <c r="C228" s="13" t="s">
        <v>21</v>
      </c>
      <c r="E228" s="13" t="s">
        <v>334</v>
      </c>
      <c r="F228" s="13" t="s">
        <v>334</v>
      </c>
      <c r="G228" s="13" t="s">
        <v>334</v>
      </c>
    </row>
    <row r="229" spans="1:7" x14ac:dyDescent="0.25">
      <c r="A229" s="12" t="s">
        <v>736</v>
      </c>
      <c r="B229" s="13" t="s">
        <v>737</v>
      </c>
      <c r="C229" s="13" t="s">
        <v>21</v>
      </c>
    </row>
    <row r="230" spans="1:7" x14ac:dyDescent="0.25">
      <c r="A230" s="12" t="s">
        <v>740</v>
      </c>
      <c r="B230" s="13" t="s">
        <v>741</v>
      </c>
      <c r="C230" s="13" t="s">
        <v>20</v>
      </c>
      <c r="E230" s="13" t="s">
        <v>334</v>
      </c>
      <c r="F230" s="13" t="s">
        <v>334</v>
      </c>
      <c r="G230" s="13" t="s">
        <v>334</v>
      </c>
    </row>
    <row r="231" spans="1:7" x14ac:dyDescent="0.25">
      <c r="A231" s="12" t="s">
        <v>739</v>
      </c>
      <c r="B231" s="13" t="s">
        <v>742</v>
      </c>
      <c r="C231" s="13" t="s">
        <v>20</v>
      </c>
      <c r="E231" s="13" t="s">
        <v>334</v>
      </c>
      <c r="F231" s="13" t="s">
        <v>334</v>
      </c>
      <c r="G231" s="13" t="s">
        <v>334</v>
      </c>
    </row>
    <row r="232" spans="1:7" x14ac:dyDescent="0.25">
      <c r="A232" s="12" t="s">
        <v>743</v>
      </c>
      <c r="B232" s="13" t="s">
        <v>744</v>
      </c>
      <c r="C232" s="13" t="s">
        <v>20</v>
      </c>
      <c r="E232" s="13" t="s">
        <v>334</v>
      </c>
      <c r="F232" s="13" t="s">
        <v>334</v>
      </c>
      <c r="G232" s="13" t="s">
        <v>334</v>
      </c>
    </row>
    <row r="233" spans="1:7" x14ac:dyDescent="0.25">
      <c r="A233" s="12" t="s">
        <v>745</v>
      </c>
      <c r="B233" s="13" t="s">
        <v>746</v>
      </c>
      <c r="C233" s="13" t="s">
        <v>20</v>
      </c>
      <c r="E233" s="13" t="s">
        <v>334</v>
      </c>
      <c r="F233" s="13" t="s">
        <v>334</v>
      </c>
      <c r="G233" s="13" t="s">
        <v>334</v>
      </c>
    </row>
    <row r="234" spans="1:7" x14ac:dyDescent="0.25">
      <c r="A234" s="12" t="s">
        <v>747</v>
      </c>
      <c r="B234" s="13" t="s">
        <v>748</v>
      </c>
      <c r="C234" s="13" t="s">
        <v>20</v>
      </c>
      <c r="E234" s="13" t="s">
        <v>334</v>
      </c>
      <c r="F234" s="13" t="s">
        <v>334</v>
      </c>
      <c r="G234" s="13" t="s">
        <v>334</v>
      </c>
    </row>
    <row r="235" spans="1:7" x14ac:dyDescent="0.25">
      <c r="A235" s="12" t="s">
        <v>750</v>
      </c>
      <c r="B235" s="13" t="s">
        <v>751</v>
      </c>
      <c r="C235" s="13" t="s">
        <v>20</v>
      </c>
      <c r="E235" s="13" t="s">
        <v>334</v>
      </c>
      <c r="F235" s="13" t="s">
        <v>334</v>
      </c>
      <c r="G235" s="13" t="s">
        <v>334</v>
      </c>
    </row>
    <row r="236" spans="1:7" x14ac:dyDescent="0.25">
      <c r="A236" s="12" t="s">
        <v>752</v>
      </c>
      <c r="B236" s="13" t="s">
        <v>753</v>
      </c>
      <c r="C236" s="13" t="s">
        <v>20</v>
      </c>
      <c r="E236" s="13" t="s">
        <v>334</v>
      </c>
      <c r="F236" s="13" t="s">
        <v>334</v>
      </c>
      <c r="G236" s="13" t="s">
        <v>334</v>
      </c>
    </row>
    <row r="237" spans="1:7" x14ac:dyDescent="0.25">
      <c r="A237" s="12" t="s">
        <v>754</v>
      </c>
      <c r="B237" s="13" t="s">
        <v>755</v>
      </c>
      <c r="C237" s="13" t="s">
        <v>20</v>
      </c>
      <c r="E237" s="13" t="s">
        <v>334</v>
      </c>
      <c r="F237" s="13" t="s">
        <v>334</v>
      </c>
      <c r="G237" s="13" t="s">
        <v>334</v>
      </c>
    </row>
    <row r="238" spans="1:7" x14ac:dyDescent="0.25">
      <c r="A238" s="12" t="s">
        <v>756</v>
      </c>
      <c r="B238" s="13" t="s">
        <v>757</v>
      </c>
      <c r="C238" s="13" t="s">
        <v>20</v>
      </c>
      <c r="E238" s="13" t="s">
        <v>334</v>
      </c>
      <c r="F238" s="13" t="s">
        <v>334</v>
      </c>
      <c r="G238" s="13" t="s">
        <v>334</v>
      </c>
    </row>
    <row r="239" spans="1:7" x14ac:dyDescent="0.25">
      <c r="A239" s="12" t="s">
        <v>758</v>
      </c>
      <c r="B239" s="13" t="s">
        <v>759</v>
      </c>
      <c r="C239" s="13" t="s">
        <v>20</v>
      </c>
      <c r="E239" s="13" t="s">
        <v>334</v>
      </c>
      <c r="F239" s="13" t="s">
        <v>334</v>
      </c>
      <c r="G239" s="13" t="s">
        <v>334</v>
      </c>
    </row>
    <row r="240" spans="1:7" x14ac:dyDescent="0.25">
      <c r="A240" s="12" t="s">
        <v>760</v>
      </c>
      <c r="B240" s="13" t="s">
        <v>761</v>
      </c>
      <c r="C240" s="13" t="s">
        <v>21</v>
      </c>
      <c r="E240" s="13" t="s">
        <v>334</v>
      </c>
      <c r="F240" s="13" t="s">
        <v>334</v>
      </c>
      <c r="G240" s="13" t="s">
        <v>334</v>
      </c>
    </row>
    <row r="241" spans="1:7" x14ac:dyDescent="0.25">
      <c r="A241" s="12" t="s">
        <v>762</v>
      </c>
      <c r="B241" s="13" t="s">
        <v>763</v>
      </c>
      <c r="C241" s="13" t="s">
        <v>21</v>
      </c>
      <c r="E241" s="13" t="s">
        <v>334</v>
      </c>
      <c r="F241" s="13" t="s">
        <v>334</v>
      </c>
      <c r="G241" s="13" t="s">
        <v>334</v>
      </c>
    </row>
    <row r="242" spans="1:7" x14ac:dyDescent="0.25">
      <c r="A242" s="12" t="s">
        <v>764</v>
      </c>
      <c r="B242" s="13" t="s">
        <v>765</v>
      </c>
      <c r="C242" s="13" t="s">
        <v>20</v>
      </c>
      <c r="E242" s="13" t="s">
        <v>334</v>
      </c>
      <c r="F242" s="13" t="s">
        <v>334</v>
      </c>
      <c r="G242" s="13" t="s">
        <v>334</v>
      </c>
    </row>
    <row r="243" spans="1:7" x14ac:dyDescent="0.25">
      <c r="A243" s="12" t="s">
        <v>767</v>
      </c>
      <c r="B243" s="13" t="s">
        <v>768</v>
      </c>
      <c r="C243" s="13" t="s">
        <v>20</v>
      </c>
      <c r="E243" s="13" t="s">
        <v>267</v>
      </c>
      <c r="F243" s="13" t="s">
        <v>267</v>
      </c>
      <c r="G243" s="13" t="s">
        <v>267</v>
      </c>
    </row>
    <row r="244" spans="1:7" x14ac:dyDescent="0.25">
      <c r="A244" s="12" t="s">
        <v>769</v>
      </c>
      <c r="B244" s="13" t="s">
        <v>770</v>
      </c>
      <c r="C244" s="13" t="s">
        <v>20</v>
      </c>
      <c r="E244" s="13" t="s">
        <v>518</v>
      </c>
      <c r="F244" s="13" t="s">
        <v>267</v>
      </c>
      <c r="G244" s="13" t="s">
        <v>80</v>
      </c>
    </row>
    <row r="245" spans="1:7" x14ac:dyDescent="0.25">
      <c r="A245" s="12" t="s">
        <v>771</v>
      </c>
      <c r="B245" s="13" t="s">
        <v>772</v>
      </c>
      <c r="C245" s="13" t="s">
        <v>20</v>
      </c>
      <c r="E245" s="13" t="s">
        <v>518</v>
      </c>
    </row>
    <row r="246" spans="1:7" x14ac:dyDescent="0.25">
      <c r="A246" s="12" t="s">
        <v>773</v>
      </c>
      <c r="B246" s="13" t="s">
        <v>774</v>
      </c>
      <c r="C246" s="13" t="s">
        <v>20</v>
      </c>
      <c r="E246" s="13" t="s">
        <v>518</v>
      </c>
      <c r="F246" s="13" t="s">
        <v>267</v>
      </c>
      <c r="G246" s="13" t="s">
        <v>80</v>
      </c>
    </row>
    <row r="247" spans="1:7" x14ac:dyDescent="0.25">
      <c r="A247" s="12" t="s">
        <v>775</v>
      </c>
      <c r="B247" s="13" t="s">
        <v>776</v>
      </c>
      <c r="C247" s="13" t="s">
        <v>20</v>
      </c>
      <c r="E247" s="13" t="s">
        <v>334</v>
      </c>
      <c r="F247" s="13" t="s">
        <v>334</v>
      </c>
      <c r="G247" s="13" t="s">
        <v>334</v>
      </c>
    </row>
    <row r="248" spans="1:7" x14ac:dyDescent="0.25">
      <c r="A248" s="12" t="s">
        <v>69</v>
      </c>
      <c r="B248" s="13" t="s">
        <v>777</v>
      </c>
      <c r="C248" s="13" t="s">
        <v>20</v>
      </c>
      <c r="E248" s="13" t="s">
        <v>334</v>
      </c>
      <c r="F248" s="13" t="s">
        <v>334</v>
      </c>
      <c r="G248" s="13" t="s">
        <v>334</v>
      </c>
    </row>
    <row r="249" spans="1:7" x14ac:dyDescent="0.25">
      <c r="A249" s="12" t="s">
        <v>778</v>
      </c>
      <c r="B249" s="13" t="s">
        <v>779</v>
      </c>
      <c r="C249" s="13" t="s">
        <v>21</v>
      </c>
      <c r="E249" s="13" t="s">
        <v>334</v>
      </c>
      <c r="F249" s="13" t="s">
        <v>334</v>
      </c>
      <c r="G249" s="13" t="s">
        <v>334</v>
      </c>
    </row>
    <row r="250" spans="1:7" x14ac:dyDescent="0.25">
      <c r="A250" s="12" t="s">
        <v>780</v>
      </c>
      <c r="B250" s="13" t="s">
        <v>781</v>
      </c>
      <c r="C250" s="13" t="s">
        <v>20</v>
      </c>
      <c r="E250" s="13" t="s">
        <v>334</v>
      </c>
      <c r="F250" s="13" t="s">
        <v>334</v>
      </c>
      <c r="G250" s="13" t="s">
        <v>334</v>
      </c>
    </row>
    <row r="251" spans="1:7" x14ac:dyDescent="0.25">
      <c r="A251" s="12" t="s">
        <v>783</v>
      </c>
      <c r="B251" s="13" t="s">
        <v>114</v>
      </c>
      <c r="C251" s="13" t="s">
        <v>20</v>
      </c>
      <c r="E251" s="13">
        <v>20543370518</v>
      </c>
      <c r="F251" s="13" t="s">
        <v>153</v>
      </c>
      <c r="G251" s="13" t="s">
        <v>784</v>
      </c>
    </row>
    <row r="252" spans="1:7" x14ac:dyDescent="0.25">
      <c r="A252" s="12" t="s">
        <v>785</v>
      </c>
      <c r="B252" s="13" t="s">
        <v>786</v>
      </c>
      <c r="C252" s="13" t="s">
        <v>21</v>
      </c>
    </row>
    <row r="253" spans="1:7" x14ac:dyDescent="0.25">
      <c r="A253" s="12" t="s">
        <v>787</v>
      </c>
      <c r="B253" s="13" t="s">
        <v>788</v>
      </c>
      <c r="C253" s="13" t="s">
        <v>21</v>
      </c>
    </row>
    <row r="254" spans="1:7" x14ac:dyDescent="0.25">
      <c r="A254" s="12" t="s">
        <v>67</v>
      </c>
      <c r="B254" s="13" t="s">
        <v>789</v>
      </c>
      <c r="C254" s="13" t="s">
        <v>20</v>
      </c>
      <c r="E254" s="13" t="s">
        <v>334</v>
      </c>
      <c r="F254" s="13" t="s">
        <v>334</v>
      </c>
      <c r="G254" s="13" t="s">
        <v>334</v>
      </c>
    </row>
    <row r="255" spans="1:7" x14ac:dyDescent="0.25">
      <c r="A255" s="12" t="s">
        <v>790</v>
      </c>
      <c r="B255" s="13" t="s">
        <v>791</v>
      </c>
      <c r="C255" s="13" t="s">
        <v>20</v>
      </c>
      <c r="E255" s="13" t="s">
        <v>334</v>
      </c>
      <c r="F255" s="13" t="s">
        <v>334</v>
      </c>
      <c r="G255" s="13" t="s">
        <v>334</v>
      </c>
    </row>
    <row r="256" spans="1:7" x14ac:dyDescent="0.25">
      <c r="A256" s="12" t="s">
        <v>792</v>
      </c>
      <c r="B256" s="13" t="s">
        <v>793</v>
      </c>
      <c r="C256" s="13" t="s">
        <v>21</v>
      </c>
      <c r="E256" s="13" t="s">
        <v>334</v>
      </c>
      <c r="F256" s="13" t="s">
        <v>334</v>
      </c>
      <c r="G256" s="13" t="s">
        <v>334</v>
      </c>
    </row>
    <row r="257" spans="1:7" x14ac:dyDescent="0.25">
      <c r="A257" s="22" t="s">
        <v>794</v>
      </c>
      <c r="B257" s="13" t="s">
        <v>795</v>
      </c>
      <c r="C257" s="13" t="s">
        <v>20</v>
      </c>
      <c r="D257" s="13" t="s">
        <v>901</v>
      </c>
      <c r="E257" s="13" t="s">
        <v>334</v>
      </c>
      <c r="F257" s="13" t="s">
        <v>334</v>
      </c>
      <c r="G257" s="13" t="s">
        <v>334</v>
      </c>
    </row>
    <row r="258" spans="1:7" x14ac:dyDescent="0.25">
      <c r="A258" s="12" t="s">
        <v>800</v>
      </c>
      <c r="B258" s="13" t="s">
        <v>801</v>
      </c>
      <c r="C258" s="13" t="s">
        <v>20</v>
      </c>
      <c r="E258" s="13" t="s">
        <v>334</v>
      </c>
      <c r="F258" s="13" t="s">
        <v>334</v>
      </c>
      <c r="G258" s="13" t="s">
        <v>334</v>
      </c>
    </row>
    <row r="259" spans="1:7" x14ac:dyDescent="0.25">
      <c r="A259" s="12" t="s">
        <v>802</v>
      </c>
      <c r="B259" s="13" t="s">
        <v>803</v>
      </c>
      <c r="C259" s="13" t="s">
        <v>20</v>
      </c>
      <c r="E259" s="13" t="s">
        <v>334</v>
      </c>
      <c r="F259" s="13" t="s">
        <v>334</v>
      </c>
      <c r="G259" s="13" t="s">
        <v>334</v>
      </c>
    </row>
    <row r="260" spans="1:7" x14ac:dyDescent="0.25">
      <c r="A260" s="12" t="s">
        <v>804</v>
      </c>
      <c r="B260" s="13" t="s">
        <v>805</v>
      </c>
      <c r="C260" s="13" t="s">
        <v>20</v>
      </c>
      <c r="E260" s="13" t="s">
        <v>334</v>
      </c>
      <c r="F260" s="13" t="s">
        <v>334</v>
      </c>
      <c r="G260" s="13" t="s">
        <v>334</v>
      </c>
    </row>
    <row r="261" spans="1:7" x14ac:dyDescent="0.25">
      <c r="A261" s="22" t="s">
        <v>808</v>
      </c>
      <c r="B261" s="13" t="s">
        <v>809</v>
      </c>
      <c r="C261" s="13" t="s">
        <v>20</v>
      </c>
      <c r="E261" s="13">
        <v>20425320701</v>
      </c>
      <c r="F261" s="13" t="s">
        <v>810</v>
      </c>
      <c r="G261" s="13" t="s">
        <v>811</v>
      </c>
    </row>
    <row r="262" spans="1:7" x14ac:dyDescent="0.25">
      <c r="A262" s="12" t="s">
        <v>812</v>
      </c>
      <c r="B262" s="13" t="s">
        <v>813</v>
      </c>
      <c r="C262" s="13" t="s">
        <v>20</v>
      </c>
      <c r="E262" s="13" t="s">
        <v>267</v>
      </c>
      <c r="F262" s="13" t="s">
        <v>267</v>
      </c>
      <c r="G262" s="13" t="s">
        <v>267</v>
      </c>
    </row>
    <row r="263" spans="1:7" x14ac:dyDescent="0.25">
      <c r="A263" s="12" t="s">
        <v>818</v>
      </c>
      <c r="B263" s="13" t="s">
        <v>819</v>
      </c>
      <c r="C263" s="13" t="s">
        <v>20</v>
      </c>
      <c r="E263" s="13">
        <v>20451653700</v>
      </c>
      <c r="F263" s="13" t="s">
        <v>820</v>
      </c>
      <c r="G263" s="13" t="s">
        <v>821</v>
      </c>
    </row>
    <row r="264" spans="1:7" x14ac:dyDescent="0.25">
      <c r="A264" s="12" t="s">
        <v>823</v>
      </c>
      <c r="B264" s="13" t="s">
        <v>824</v>
      </c>
      <c r="C264" s="13" t="s">
        <v>20</v>
      </c>
      <c r="E264" s="13">
        <v>20307150981</v>
      </c>
      <c r="F264" s="13" t="s">
        <v>825</v>
      </c>
      <c r="G264" s="13" t="s">
        <v>826</v>
      </c>
    </row>
    <row r="265" spans="1:7" x14ac:dyDescent="0.25">
      <c r="A265" s="12" t="s">
        <v>827</v>
      </c>
      <c r="B265" s="13" t="s">
        <v>828</v>
      </c>
      <c r="C265" s="13" t="s">
        <v>20</v>
      </c>
      <c r="D265" s="13" t="s">
        <v>900</v>
      </c>
      <c r="E265" s="13" t="s">
        <v>267</v>
      </c>
      <c r="F265" s="13" t="s">
        <v>267</v>
      </c>
      <c r="G265" s="13" t="s">
        <v>267</v>
      </c>
    </row>
    <row r="266" spans="1:7" x14ac:dyDescent="0.25">
      <c r="A266" s="12" t="s">
        <v>829</v>
      </c>
      <c r="B266" s="13" t="s">
        <v>830</v>
      </c>
      <c r="C266" s="13" t="s">
        <v>21</v>
      </c>
      <c r="E266" s="13">
        <v>20565429656</v>
      </c>
      <c r="F266" s="13" t="s">
        <v>835</v>
      </c>
      <c r="G266" s="13" t="s">
        <v>836</v>
      </c>
    </row>
    <row r="267" spans="1:7" x14ac:dyDescent="0.25">
      <c r="A267" s="12" t="s">
        <v>831</v>
      </c>
      <c r="B267" s="13" t="s">
        <v>832</v>
      </c>
      <c r="C267" s="13" t="s">
        <v>20</v>
      </c>
      <c r="D267" s="13" t="s">
        <v>900</v>
      </c>
      <c r="E267" s="13">
        <v>20565429656</v>
      </c>
      <c r="F267" s="13" t="s">
        <v>835</v>
      </c>
      <c r="G267" s="13" t="s">
        <v>836</v>
      </c>
    </row>
    <row r="268" spans="1:7" x14ac:dyDescent="0.25">
      <c r="A268" s="12" t="s">
        <v>833</v>
      </c>
      <c r="B268" s="13" t="s">
        <v>834</v>
      </c>
      <c r="C268" s="13" t="s">
        <v>20</v>
      </c>
      <c r="E268" s="13">
        <v>20565429656</v>
      </c>
      <c r="F268" s="13" t="s">
        <v>835</v>
      </c>
      <c r="G268" s="13" t="s">
        <v>836</v>
      </c>
    </row>
    <row r="269" spans="1:7" x14ac:dyDescent="0.25">
      <c r="A269" s="12" t="s">
        <v>838</v>
      </c>
      <c r="B269" s="13" t="s">
        <v>839</v>
      </c>
      <c r="C269" s="13" t="s">
        <v>20</v>
      </c>
      <c r="E269" s="13" t="s">
        <v>267</v>
      </c>
      <c r="F269" s="13" t="s">
        <v>267</v>
      </c>
      <c r="G269" s="13" t="s">
        <v>267</v>
      </c>
    </row>
    <row r="270" spans="1:7" x14ac:dyDescent="0.25">
      <c r="A270" s="12" t="s">
        <v>842</v>
      </c>
      <c r="B270" s="13" t="s">
        <v>843</v>
      </c>
      <c r="C270" s="13" t="s">
        <v>20</v>
      </c>
      <c r="E270" s="13">
        <v>20131367008</v>
      </c>
      <c r="F270" s="13" t="s">
        <v>143</v>
      </c>
      <c r="G270" s="13" t="s">
        <v>841</v>
      </c>
    </row>
    <row r="271" spans="1:7" x14ac:dyDescent="0.25">
      <c r="A271" s="12" t="s">
        <v>844</v>
      </c>
      <c r="B271" s="13" t="s">
        <v>845</v>
      </c>
      <c r="C271" s="13" t="s">
        <v>20</v>
      </c>
      <c r="E271" s="13">
        <v>20100028698</v>
      </c>
      <c r="F271" s="13" t="s">
        <v>846</v>
      </c>
      <c r="G271" s="13" t="s">
        <v>847</v>
      </c>
    </row>
    <row r="272" spans="1:7" x14ac:dyDescent="0.25">
      <c r="A272" s="22" t="s">
        <v>849</v>
      </c>
      <c r="B272" s="13" t="s">
        <v>848</v>
      </c>
      <c r="C272" s="13" t="s">
        <v>21</v>
      </c>
      <c r="E272" s="13" t="s">
        <v>267</v>
      </c>
      <c r="F272" s="13" t="s">
        <v>267</v>
      </c>
      <c r="G272" s="13" t="s">
        <v>267</v>
      </c>
    </row>
    <row r="273" spans="1:7" x14ac:dyDescent="0.25">
      <c r="A273" s="22" t="s">
        <v>851</v>
      </c>
      <c r="B273" s="13" t="s">
        <v>850</v>
      </c>
      <c r="C273" s="13" t="s">
        <v>20</v>
      </c>
      <c r="E273" s="13" t="s">
        <v>267</v>
      </c>
      <c r="F273" s="13" t="s">
        <v>267</v>
      </c>
      <c r="G273" s="13" t="s">
        <v>267</v>
      </c>
    </row>
    <row r="274" spans="1:7" x14ac:dyDescent="0.25">
      <c r="A274" s="12" t="s">
        <v>852</v>
      </c>
      <c r="B274" s="13" t="s">
        <v>853</v>
      </c>
      <c r="C274" s="13" t="s">
        <v>20</v>
      </c>
    </row>
    <row r="275" spans="1:7" x14ac:dyDescent="0.25">
      <c r="A275" s="12" t="s">
        <v>854</v>
      </c>
      <c r="B275" s="13" t="s">
        <v>855</v>
      </c>
      <c r="C275" s="13" t="s">
        <v>20</v>
      </c>
      <c r="E275" s="13">
        <v>20522672547</v>
      </c>
      <c r="F275" s="13" t="s">
        <v>856</v>
      </c>
      <c r="G275" s="13" t="s">
        <v>861</v>
      </c>
    </row>
    <row r="276" spans="1:7" x14ac:dyDescent="0.25">
      <c r="A276" s="12" t="s">
        <v>857</v>
      </c>
      <c r="B276" s="13" t="s">
        <v>858</v>
      </c>
      <c r="C276" s="13" t="s">
        <v>20</v>
      </c>
      <c r="D276" s="13" t="s">
        <v>900</v>
      </c>
      <c r="E276" s="13">
        <v>20335508981</v>
      </c>
      <c r="F276" s="13" t="s">
        <v>859</v>
      </c>
      <c r="G276" s="13" t="s">
        <v>860</v>
      </c>
    </row>
    <row r="277" spans="1:7" x14ac:dyDescent="0.25">
      <c r="A277" s="12" t="s">
        <v>862</v>
      </c>
      <c r="B277" s="13" t="s">
        <v>863</v>
      </c>
      <c r="C277" s="13" t="s">
        <v>21</v>
      </c>
      <c r="E277" s="13" t="s">
        <v>334</v>
      </c>
      <c r="F277" s="13" t="s">
        <v>334</v>
      </c>
      <c r="G277" s="13" t="s">
        <v>334</v>
      </c>
    </row>
    <row r="278" spans="1:7" x14ac:dyDescent="0.25">
      <c r="A278" s="12" t="s">
        <v>864</v>
      </c>
      <c r="B278" s="13" t="s">
        <v>865</v>
      </c>
      <c r="C278" s="13" t="s">
        <v>20</v>
      </c>
      <c r="E278" s="13" t="s">
        <v>334</v>
      </c>
      <c r="F278" s="13" t="s">
        <v>334</v>
      </c>
      <c r="G278" s="13" t="s">
        <v>334</v>
      </c>
    </row>
    <row r="279" spans="1:7" x14ac:dyDescent="0.25">
      <c r="A279" s="12" t="s">
        <v>866</v>
      </c>
      <c r="B279" s="13" t="s">
        <v>867</v>
      </c>
      <c r="C279" s="13" t="s">
        <v>20</v>
      </c>
      <c r="D279" s="13" t="s">
        <v>905</v>
      </c>
      <c r="E279" s="13" t="s">
        <v>267</v>
      </c>
      <c r="F279" s="13" t="s">
        <v>267</v>
      </c>
      <c r="G279" s="13" t="s">
        <v>267</v>
      </c>
    </row>
    <row r="280" spans="1:7" x14ac:dyDescent="0.25">
      <c r="A280" s="12" t="s">
        <v>794</v>
      </c>
      <c r="B280" s="13" t="s">
        <v>795</v>
      </c>
      <c r="C280" s="13" t="s">
        <v>20</v>
      </c>
      <c r="D280" s="13" t="s">
        <v>900</v>
      </c>
    </row>
    <row r="281" spans="1:7" x14ac:dyDescent="0.25">
      <c r="A281" s="12" t="s">
        <v>868</v>
      </c>
      <c r="B281" s="13" t="s">
        <v>869</v>
      </c>
      <c r="C281" s="13" t="s">
        <v>20</v>
      </c>
      <c r="E281" s="13" t="s">
        <v>334</v>
      </c>
      <c r="F281" s="13" t="s">
        <v>334</v>
      </c>
      <c r="G281" s="13" t="s">
        <v>334</v>
      </c>
    </row>
    <row r="282" spans="1:7" x14ac:dyDescent="0.25">
      <c r="A282" s="12" t="s">
        <v>870</v>
      </c>
      <c r="B282" s="13" t="s">
        <v>871</v>
      </c>
      <c r="C282" s="13" t="s">
        <v>20</v>
      </c>
      <c r="E282" s="13" t="s">
        <v>334</v>
      </c>
      <c r="F282" s="13" t="s">
        <v>334</v>
      </c>
      <c r="G282" s="13" t="s">
        <v>334</v>
      </c>
    </row>
    <row r="283" spans="1:7" x14ac:dyDescent="0.25">
      <c r="A283" s="12" t="s">
        <v>872</v>
      </c>
      <c r="B283" s="13" t="s">
        <v>873</v>
      </c>
      <c r="C283" s="13" t="s">
        <v>20</v>
      </c>
    </row>
    <row r="284" spans="1:7" x14ac:dyDescent="0.25">
      <c r="A284" s="12" t="s">
        <v>875</v>
      </c>
      <c r="B284" s="13" t="s">
        <v>876</v>
      </c>
      <c r="C284" s="13" t="s">
        <v>20</v>
      </c>
      <c r="D284" s="13" t="s">
        <v>900</v>
      </c>
    </row>
    <row r="285" spans="1:7" x14ac:dyDescent="0.25">
      <c r="A285" s="12" t="s">
        <v>877</v>
      </c>
      <c r="B285" s="13" t="s">
        <v>878</v>
      </c>
      <c r="C285" s="13" t="s">
        <v>20</v>
      </c>
      <c r="D285" s="13" t="s">
        <v>900</v>
      </c>
    </row>
    <row r="286" spans="1:7" x14ac:dyDescent="0.25">
      <c r="A286" s="12" t="s">
        <v>879</v>
      </c>
      <c r="B286" s="13" t="s">
        <v>880</v>
      </c>
      <c r="C286" s="13" t="s">
        <v>20</v>
      </c>
      <c r="D286" s="13" t="s">
        <v>900</v>
      </c>
      <c r="E286" s="13">
        <v>20100060311</v>
      </c>
      <c r="F286" s="13" t="s">
        <v>881</v>
      </c>
      <c r="G286" s="13" t="s">
        <v>882</v>
      </c>
    </row>
    <row r="287" spans="1:7" x14ac:dyDescent="0.25">
      <c r="A287" s="12" t="s">
        <v>883</v>
      </c>
      <c r="B287" s="13" t="s">
        <v>884</v>
      </c>
      <c r="C287" s="13" t="s">
        <v>20</v>
      </c>
      <c r="D287" s="13" t="s">
        <v>900</v>
      </c>
      <c r="E287" s="13">
        <v>20100060311</v>
      </c>
      <c r="F287" s="13" t="s">
        <v>881</v>
      </c>
      <c r="G287" s="13" t="s">
        <v>882</v>
      </c>
    </row>
    <row r="288" spans="1:7" x14ac:dyDescent="0.25">
      <c r="A288" s="12" t="s">
        <v>889</v>
      </c>
      <c r="B288" s="13" t="s">
        <v>890</v>
      </c>
      <c r="C288" s="13" t="s">
        <v>20</v>
      </c>
      <c r="E288" s="13" t="s">
        <v>334</v>
      </c>
      <c r="F288" s="13" t="s">
        <v>334</v>
      </c>
      <c r="G288" s="13" t="s">
        <v>334</v>
      </c>
    </row>
    <row r="289" spans="1:7" x14ac:dyDescent="0.25">
      <c r="A289" s="12" t="s">
        <v>885</v>
      </c>
      <c r="B289" s="13" t="s">
        <v>886</v>
      </c>
      <c r="C289" s="13" t="s">
        <v>20</v>
      </c>
      <c r="D289" s="13" t="s">
        <v>902</v>
      </c>
      <c r="E289" s="13">
        <v>20453655904</v>
      </c>
      <c r="F289" s="13" t="s">
        <v>887</v>
      </c>
      <c r="G289" s="13" t="s">
        <v>888</v>
      </c>
    </row>
    <row r="290" spans="1:7" x14ac:dyDescent="0.25">
      <c r="A290" s="12" t="s">
        <v>891</v>
      </c>
      <c r="B290" s="13" t="s">
        <v>892</v>
      </c>
      <c r="C290" s="13" t="s">
        <v>20</v>
      </c>
      <c r="E290" s="13" t="s">
        <v>267</v>
      </c>
      <c r="F290" s="13" t="s">
        <v>267</v>
      </c>
      <c r="G290" s="13" t="s">
        <v>267</v>
      </c>
    </row>
    <row r="291" spans="1:7" x14ac:dyDescent="0.25">
      <c r="A291" s="12" t="s">
        <v>897</v>
      </c>
      <c r="B291" s="13" t="s">
        <v>898</v>
      </c>
      <c r="C291" s="13" t="s">
        <v>20</v>
      </c>
      <c r="D291" s="13" t="s">
        <v>900</v>
      </c>
      <c r="E291" s="13" t="s">
        <v>334</v>
      </c>
      <c r="F291" s="13" t="s">
        <v>334</v>
      </c>
      <c r="G291" s="13" t="s">
        <v>334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2"/>
  <sheetViews>
    <sheetView tabSelected="1" topLeftCell="C371" zoomScale="130" zoomScaleNormal="130" workbookViewId="0">
      <selection activeCell="I379" sqref="I379"/>
    </sheetView>
  </sheetViews>
  <sheetFormatPr baseColWidth="10" defaultRowHeight="15" x14ac:dyDescent="0.25"/>
  <cols>
    <col min="1" max="1" width="11.42578125" style="1" customWidth="1"/>
    <col min="2" max="2" width="38.42578125" customWidth="1"/>
    <col min="3" max="4" width="11.42578125" customWidth="1"/>
    <col min="5" max="5" width="14.28515625" customWidth="1"/>
    <col min="6" max="8" width="11.42578125" customWidth="1"/>
    <col min="9" max="9" width="12.85546875" customWidth="1"/>
    <col min="10" max="14" width="11.42578125" customWidth="1"/>
    <col min="15" max="15" width="14.140625" bestFit="1" customWidth="1"/>
    <col min="16" max="17" width="11.42578125" customWidth="1"/>
    <col min="18" max="18" width="25.28515625" customWidth="1"/>
  </cols>
  <sheetData>
    <row r="1" spans="1:20" x14ac:dyDescent="0.25">
      <c r="S1" t="s">
        <v>2</v>
      </c>
    </row>
    <row r="2" spans="1:20" ht="23.25" x14ac:dyDescent="0.35">
      <c r="A2" s="50" t="s">
        <v>0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S2" t="s">
        <v>56</v>
      </c>
      <c r="T2" t="s">
        <v>60</v>
      </c>
    </row>
    <row r="3" spans="1:20" ht="18.75" x14ac:dyDescent="0.3">
      <c r="A3" s="51" t="s">
        <v>1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</row>
    <row r="5" spans="1:20" x14ac:dyDescent="0.25">
      <c r="A5" s="52" t="s">
        <v>3</v>
      </c>
      <c r="B5" s="52"/>
      <c r="C5" s="52"/>
      <c r="D5" s="52"/>
      <c r="E5" s="52"/>
      <c r="F5" s="52" t="s">
        <v>6</v>
      </c>
      <c r="G5" s="52"/>
      <c r="H5" s="52" t="s">
        <v>82</v>
      </c>
      <c r="I5" s="52"/>
      <c r="J5" s="6"/>
      <c r="K5" s="52" t="s">
        <v>8</v>
      </c>
      <c r="L5" s="52"/>
      <c r="M5" s="52" t="s">
        <v>16</v>
      </c>
      <c r="N5" s="52"/>
      <c r="O5" s="6"/>
      <c r="P5" s="52" t="s">
        <v>19</v>
      </c>
      <c r="Q5" s="52"/>
    </row>
    <row r="6" spans="1:20" x14ac:dyDescent="0.25">
      <c r="A6" s="19" t="s">
        <v>61</v>
      </c>
      <c r="B6" s="7" t="s">
        <v>4</v>
      </c>
      <c r="C6" s="7" t="s">
        <v>5</v>
      </c>
      <c r="D6" s="7" t="s">
        <v>899</v>
      </c>
      <c r="E6" s="7" t="s">
        <v>9</v>
      </c>
      <c r="F6" s="7" t="s">
        <v>10</v>
      </c>
      <c r="G6" s="7" t="s">
        <v>81</v>
      </c>
      <c r="H6" s="7" t="s">
        <v>83</v>
      </c>
      <c r="I6" s="7" t="s">
        <v>7</v>
      </c>
      <c r="J6" s="7" t="s">
        <v>11</v>
      </c>
      <c r="K6" s="7" t="s">
        <v>12</v>
      </c>
      <c r="L6" s="7" t="s">
        <v>14</v>
      </c>
      <c r="M6" s="7" t="s">
        <v>15</v>
      </c>
      <c r="N6" s="7" t="s">
        <v>13</v>
      </c>
      <c r="O6" s="7" t="s">
        <v>17</v>
      </c>
      <c r="P6" s="7" t="s">
        <v>18</v>
      </c>
      <c r="Q6" s="40" t="s">
        <v>798</v>
      </c>
      <c r="R6" s="40" t="s">
        <v>815</v>
      </c>
      <c r="S6" s="40" t="s">
        <v>817</v>
      </c>
    </row>
    <row r="7" spans="1:20" x14ac:dyDescent="0.25">
      <c r="A7" s="1" t="s">
        <v>89</v>
      </c>
      <c r="B7" s="4" t="str">
        <f>IF(Tabla2[[#This Row],[DNI / C.E.]]="","¿DNI?",VLOOKUP(Tabla2[[#This Row],[DNI / C.E.]],'Base Datos'!A:F,2,FALSE))</f>
        <v>Sheilla Flor Alva Quilcat</v>
      </c>
      <c r="C7" s="4" t="str">
        <f>IF(Tabla2[[#This Row],[DNI / C.E.]]="","¿DNI?",VLOOKUP(Tabla2[[#This Row],[DNI / C.E.]],'Base Datos'!A:F,3,FALSE))</f>
        <v>Femenino</v>
      </c>
      <c r="D7" s="4"/>
      <c r="E7" s="3">
        <v>42254</v>
      </c>
      <c r="F7" s="2">
        <v>0.71388888888888891</v>
      </c>
      <c r="G7" t="s">
        <v>49</v>
      </c>
      <c r="H7" t="s">
        <v>85</v>
      </c>
      <c r="I7">
        <v>95</v>
      </c>
      <c r="J7" s="3">
        <v>42255</v>
      </c>
      <c r="K7" s="2">
        <v>0.27083333333333331</v>
      </c>
      <c r="L7" s="4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7">
        <v>1</v>
      </c>
      <c r="N7" s="4">
        <f>IF(Tabla2[[#This Row],[TARIFA]]="","¿Tarifa?",IF(Tabla2[[#This Row],[COBRADOS]]="","¿Días?",Tabla2[[#This Row],[TARIFA]]*Tabla2[[#This Row],[COBRADOS]]))</f>
        <v>95</v>
      </c>
      <c r="O7" t="s">
        <v>54</v>
      </c>
      <c r="P7">
        <v>396</v>
      </c>
    </row>
    <row r="8" spans="1:20" x14ac:dyDescent="0.25">
      <c r="A8" s="1" t="s">
        <v>91</v>
      </c>
      <c r="B8" s="4" t="str">
        <f>IF(Tabla2[[#This Row],[DNI / C.E.]]="","¿DNI?",VLOOKUP(Tabla2[[#This Row],[DNI / C.E.]],'Base Datos'!A:F,2,FALSE))</f>
        <v>Javier Eusebio Quispe Zevillanos</v>
      </c>
      <c r="C8" s="4" t="str">
        <f>IF(Tabla2[[#This Row],[DNI / C.E.]]="","¿DNI?",VLOOKUP(Tabla2[[#This Row],[DNI / C.E.]],'Base Datos'!A:F,3,FALSE))</f>
        <v>Masculino</v>
      </c>
      <c r="D8" s="4"/>
      <c r="E8" s="3">
        <v>42254</v>
      </c>
      <c r="F8" s="2">
        <v>0.71597222222222223</v>
      </c>
      <c r="G8" t="s">
        <v>50</v>
      </c>
      <c r="H8" t="s">
        <v>85</v>
      </c>
      <c r="I8">
        <v>95</v>
      </c>
      <c r="J8" s="3">
        <v>42255</v>
      </c>
      <c r="K8" s="2">
        <v>0.27083333333333331</v>
      </c>
      <c r="L8" s="4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8">
        <v>1</v>
      </c>
      <c r="N8" s="4">
        <f>IF(Tabla2[[#This Row],[TARIFA]]="","¿Tarifa?",IF(Tabla2[[#This Row],[COBRADOS]]="","¿Días?",Tabla2[[#This Row],[TARIFA]]*Tabla2[[#This Row],[COBRADOS]]))</f>
        <v>95</v>
      </c>
      <c r="O8" t="s">
        <v>54</v>
      </c>
      <c r="P8">
        <v>396</v>
      </c>
    </row>
    <row r="9" spans="1:20" x14ac:dyDescent="0.25">
      <c r="A9" s="1" t="s">
        <v>78</v>
      </c>
      <c r="B9" s="4" t="str">
        <f>IF(Tabla2[[#This Row],[DNI / C.E.]]="","¿DNI?",VLOOKUP(Tabla2[[#This Row],[DNI / C.E.]],'Base Datos'!A:F,2,FALSE))</f>
        <v>Miguel Angel Vereau Torres</v>
      </c>
      <c r="C9" s="4" t="str">
        <f>IF(Tabla2[[#This Row],[DNI / C.E.]]="","¿DNI?",VLOOKUP(Tabla2[[#This Row],[DNI / C.E.]],'Base Datos'!A:F,3,FALSE))</f>
        <v>Masculino</v>
      </c>
      <c r="D9" s="4"/>
      <c r="E9" s="3">
        <v>42254</v>
      </c>
      <c r="F9" s="2">
        <v>7.6388888888888895E-2</v>
      </c>
      <c r="G9" t="s">
        <v>35</v>
      </c>
      <c r="H9" t="s">
        <v>87</v>
      </c>
      <c r="I9">
        <v>80</v>
      </c>
      <c r="J9" s="3">
        <v>42254</v>
      </c>
      <c r="K9" s="2">
        <v>0.22916666666666666</v>
      </c>
      <c r="L9" s="4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9">
        <v>1</v>
      </c>
      <c r="N9" s="4">
        <f>IF(Tabla2[[#This Row],[TARIFA]]="","¿Tarifa?",IF(Tabla2[[#This Row],[COBRADOS]]="","¿Días?",Tabla2[[#This Row],[TARIFA]]*Tabla2[[#This Row],[COBRADOS]]))</f>
        <v>80</v>
      </c>
      <c r="O9" t="s">
        <v>53</v>
      </c>
      <c r="P9">
        <v>182</v>
      </c>
    </row>
    <row r="10" spans="1:20" x14ac:dyDescent="0.25">
      <c r="A10" s="1" t="s">
        <v>92</v>
      </c>
      <c r="B10" s="4" t="str">
        <f>IF(Tabla2[[#This Row],[DNI / C.E.]]="","¿DNI?",VLOOKUP(Tabla2[[#This Row],[DNI / C.E.]],'Base Datos'!A:F,2,FALSE))</f>
        <v>Marlon Adolfo Pastor Granados</v>
      </c>
      <c r="C10" s="4" t="str">
        <f>IF(Tabla2[[#This Row],[DNI / C.E.]]="","¿DNI?",VLOOKUP(Tabla2[[#This Row],[DNI / C.E.]],'Base Datos'!A:F,3,FALSE))</f>
        <v>Masculino</v>
      </c>
      <c r="D10" s="4"/>
      <c r="E10" s="3">
        <v>42255</v>
      </c>
      <c r="F10" s="2">
        <v>0.42569444444444443</v>
      </c>
      <c r="G10" t="s">
        <v>29</v>
      </c>
      <c r="H10" t="s">
        <v>85</v>
      </c>
      <c r="I10">
        <v>40</v>
      </c>
      <c r="J10" s="3">
        <v>42258</v>
      </c>
      <c r="K10" s="2">
        <v>0.41666666666666669</v>
      </c>
      <c r="L10" s="4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4</v>
      </c>
      <c r="M10">
        <v>3</v>
      </c>
      <c r="N10" s="4">
        <f>IF(Tabla2[[#This Row],[TARIFA]]="","¿Tarifa?",IF(Tabla2[[#This Row],[COBRADOS]]="","¿Días?",Tabla2[[#This Row],[TARIFA]]*Tabla2[[#This Row],[COBRADOS]]))</f>
        <v>120</v>
      </c>
      <c r="O10" t="s">
        <v>55</v>
      </c>
    </row>
    <row r="11" spans="1:20" x14ac:dyDescent="0.25">
      <c r="A11" s="1" t="s">
        <v>97</v>
      </c>
      <c r="B11" s="4" t="str">
        <f>IF(Tabla2[[#This Row],[DNI / C.E.]]="","¿DNI?",VLOOKUP(Tabla2[[#This Row],[DNI / C.E.]],'Base Datos'!A:F,2,FALSE))</f>
        <v>Pedro Alberto Barba Caballero</v>
      </c>
      <c r="C11" s="4" t="str">
        <f>IF(Tabla2[[#This Row],[DNI / C.E.]]="","¿DNI?",VLOOKUP(Tabla2[[#This Row],[DNI / C.E.]],'Base Datos'!A:F,3,FALSE))</f>
        <v>Masculino</v>
      </c>
      <c r="D11" s="4"/>
      <c r="E11" s="3">
        <v>42255</v>
      </c>
      <c r="F11" s="2">
        <v>0.62013888888888891</v>
      </c>
      <c r="G11" t="s">
        <v>42</v>
      </c>
      <c r="H11" t="s">
        <v>85</v>
      </c>
      <c r="I11">
        <v>80</v>
      </c>
      <c r="J11" s="3">
        <v>42257</v>
      </c>
      <c r="K11" s="2">
        <v>0.47361111111111115</v>
      </c>
      <c r="L11" s="4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11">
        <v>2</v>
      </c>
      <c r="N11" s="4">
        <f>IF(Tabla2[[#This Row],[TARIFA]]="","¿Tarifa?",IF(Tabla2[[#This Row],[COBRADOS]]="","¿Días?",Tabla2[[#This Row],[TARIFA]]*Tabla2[[#This Row],[COBRADOS]]))</f>
        <v>160</v>
      </c>
      <c r="O11" t="s">
        <v>54</v>
      </c>
      <c r="P11">
        <v>400</v>
      </c>
    </row>
    <row r="12" spans="1:20" x14ac:dyDescent="0.25">
      <c r="A12" s="1" t="s">
        <v>99</v>
      </c>
      <c r="B12" s="4" t="str">
        <f>IF(Tabla2[[#This Row],[DNI / C.E.]]="","¿DNI?",VLOOKUP(Tabla2[[#This Row],[DNI / C.E.]],'Base Datos'!A:F,2,FALSE))</f>
        <v>Herbert Alex Gomez Chiroque</v>
      </c>
      <c r="C12" s="4" t="str">
        <f>IF(Tabla2[[#This Row],[DNI / C.E.]]="","¿DNI?",VLOOKUP(Tabla2[[#This Row],[DNI / C.E.]],'Base Datos'!A:F,3,FALSE))</f>
        <v>Masculino</v>
      </c>
      <c r="D12" s="4"/>
      <c r="E12" s="3">
        <v>42255</v>
      </c>
      <c r="F12" s="2">
        <v>0.62152777777777779</v>
      </c>
      <c r="G12" t="s">
        <v>38</v>
      </c>
      <c r="H12" t="s">
        <v>85</v>
      </c>
      <c r="I12">
        <v>100</v>
      </c>
      <c r="J12" s="3">
        <v>42257</v>
      </c>
      <c r="K12" s="2">
        <v>0.47361111111111115</v>
      </c>
      <c r="L12" s="4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12">
        <v>2</v>
      </c>
      <c r="N12" s="4">
        <f>IF(Tabla2[[#This Row],[TARIFA]]="","¿Tarifa?",IF(Tabla2[[#This Row],[COBRADOS]]="","¿Días?",Tabla2[[#This Row],[TARIFA]]*Tabla2[[#This Row],[COBRADOS]]))</f>
        <v>200</v>
      </c>
      <c r="O12" t="s">
        <v>54</v>
      </c>
      <c r="P12">
        <v>404</v>
      </c>
    </row>
    <row r="13" spans="1:20" x14ac:dyDescent="0.25">
      <c r="A13" s="1" t="s">
        <v>102</v>
      </c>
      <c r="B13" s="4" t="str">
        <f>IF(Tabla2[[#This Row],[DNI / C.E.]]="","¿DNI?",VLOOKUP(Tabla2[[#This Row],[DNI / C.E.]],'Base Datos'!A:F,2,FALSE))</f>
        <v>Javier Escobar Zeballos</v>
      </c>
      <c r="C13" s="4" t="str">
        <f>IF(Tabla2[[#This Row],[DNI / C.E.]]="","¿DNI?",VLOOKUP(Tabla2[[#This Row],[DNI / C.E.]],'Base Datos'!A:F,3,FALSE))</f>
        <v>Masculino</v>
      </c>
      <c r="D13" s="4"/>
      <c r="E13" s="3">
        <v>42255</v>
      </c>
      <c r="F13" s="2">
        <v>0.80833333333333324</v>
      </c>
      <c r="G13" t="s">
        <v>25</v>
      </c>
      <c r="H13" t="s">
        <v>85</v>
      </c>
      <c r="I13">
        <v>60</v>
      </c>
      <c r="J13" s="3">
        <v>42255</v>
      </c>
      <c r="K13" s="2">
        <v>0.47361111111111115</v>
      </c>
      <c r="L13" s="4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0</v>
      </c>
      <c r="M13">
        <v>1</v>
      </c>
      <c r="N13" s="4">
        <f>IF(Tabla2[[#This Row],[TARIFA]]="","¿Tarifa?",IF(Tabla2[[#This Row],[COBRADOS]]="","¿Días?",Tabla2[[#This Row],[TARIFA]]*Tabla2[[#This Row],[COBRADOS]]))</f>
        <v>60</v>
      </c>
      <c r="O13" t="s">
        <v>54</v>
      </c>
      <c r="P13">
        <v>397</v>
      </c>
    </row>
    <row r="14" spans="1:20" x14ac:dyDescent="0.25">
      <c r="A14" s="1" t="s">
        <v>111</v>
      </c>
      <c r="B14" s="4" t="str">
        <f>IF(Tabla2[[#This Row],[DNI / C.E.]]="","¿DNI?",VLOOKUP(Tabla2[[#This Row],[DNI / C.E.]],'Base Datos'!A:F,2,FALSE))</f>
        <v>Daniel Felipe Quiroz Novoa</v>
      </c>
      <c r="C14" s="4" t="str">
        <f>IF(Tabla2[[#This Row],[DNI / C.E.]]="","¿DNI?",VLOOKUP(Tabla2[[#This Row],[DNI / C.E.]],'Base Datos'!A:F,3,FALSE))</f>
        <v>Masculino</v>
      </c>
      <c r="D14" s="4"/>
      <c r="E14" s="3">
        <v>42256</v>
      </c>
      <c r="F14" s="2">
        <v>0.78402777777777777</v>
      </c>
      <c r="G14" t="s">
        <v>49</v>
      </c>
      <c r="H14" t="s">
        <v>85</v>
      </c>
      <c r="I14">
        <v>90</v>
      </c>
      <c r="J14" s="3">
        <v>42259</v>
      </c>
      <c r="K14" s="2">
        <v>0.39583333333333331</v>
      </c>
      <c r="L14" s="4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14">
        <v>3</v>
      </c>
      <c r="N14" s="4">
        <f>IF(Tabla2[[#This Row],[TARIFA]]="","¿Tarifa?",IF(Tabla2[[#This Row],[COBRADOS]]="","¿Días?",Tabla2[[#This Row],[TARIFA]]*Tabla2[[#This Row],[COBRADOS]]))</f>
        <v>270</v>
      </c>
      <c r="O14" t="s">
        <v>54</v>
      </c>
      <c r="P14">
        <v>406</v>
      </c>
    </row>
    <row r="15" spans="1:20" x14ac:dyDescent="0.25">
      <c r="A15" s="1" t="s">
        <v>116</v>
      </c>
      <c r="B15" s="4" t="str">
        <f>IF(Tabla2[[#This Row],[DNI / C.E.]]="","¿DNI?",VLOOKUP(Tabla2[[#This Row],[DNI / C.E.]],'Base Datos'!A:F,2,FALSE))</f>
        <v>Mario Enrique Plasencia Ramirez</v>
      </c>
      <c r="C15" s="4" t="str">
        <f>IF(Tabla2[[#This Row],[DNI / C.E.]]="","¿DNI?",VLOOKUP(Tabla2[[#This Row],[DNI / C.E.]],'Base Datos'!A:F,3,FALSE))</f>
        <v>Masculino</v>
      </c>
      <c r="D15" s="4"/>
      <c r="E15" s="3">
        <v>42256</v>
      </c>
      <c r="F15" s="2">
        <v>0.84444444444444444</v>
      </c>
      <c r="G15" t="s">
        <v>50</v>
      </c>
      <c r="H15" t="s">
        <v>85</v>
      </c>
      <c r="I15">
        <v>90</v>
      </c>
      <c r="J15" s="3">
        <v>42259</v>
      </c>
      <c r="K15" s="2">
        <v>0</v>
      </c>
      <c r="L15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15">
        <v>3</v>
      </c>
      <c r="N15" s="5">
        <f>IF(Tabla2[[#This Row],[TARIFA]]="","¿Tarifa?",IF(Tabla2[[#This Row],[COBRADOS]]="","¿Días?",Tabla2[[#This Row],[TARIFA]]*Tabla2[[#This Row],[COBRADOS]]))</f>
        <v>270</v>
      </c>
      <c r="O15" t="s">
        <v>54</v>
      </c>
      <c r="P15">
        <v>406</v>
      </c>
    </row>
    <row r="16" spans="1:20" x14ac:dyDescent="0.25">
      <c r="A16" s="12" t="s">
        <v>112</v>
      </c>
      <c r="B16" s="4" t="str">
        <f>IF(Tabla2[[#This Row],[DNI / C.E.]]="","¿DNI?",VLOOKUP(Tabla2[[#This Row],[DNI / C.E.]],'Base Datos'!A:F,2,FALSE))</f>
        <v>Jose Carlos Guerra Gomez</v>
      </c>
      <c r="C16" s="4" t="str">
        <f>IF(Tabla2[[#This Row],[DNI / C.E.]]="","¿DNI?",VLOOKUP(Tabla2[[#This Row],[DNI / C.E.]],'Base Datos'!A:F,3,FALSE))</f>
        <v>Masculino</v>
      </c>
      <c r="D16" s="4"/>
      <c r="E16" s="3">
        <v>42256</v>
      </c>
      <c r="F16" s="2">
        <v>0.79305555555555562</v>
      </c>
      <c r="G16" t="s">
        <v>27</v>
      </c>
      <c r="H16" t="s">
        <v>85</v>
      </c>
      <c r="I16">
        <v>65</v>
      </c>
      <c r="J16" s="3">
        <v>42257</v>
      </c>
      <c r="K16" s="2">
        <v>0.34652777777777777</v>
      </c>
      <c r="L16" s="4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16">
        <v>1</v>
      </c>
      <c r="N16" s="4">
        <f>IF(Tabla2[[#This Row],[TARIFA]]="","¿Tarifa?",IF(Tabla2[[#This Row],[COBRADOS]]="","¿Días?",Tabla2[[#This Row],[TARIFA]]*Tabla2[[#This Row],[COBRADOS]]))</f>
        <v>65</v>
      </c>
      <c r="O16" t="s">
        <v>54</v>
      </c>
      <c r="P16">
        <v>402</v>
      </c>
    </row>
    <row r="17" spans="1:16" x14ac:dyDescent="0.25">
      <c r="A17" s="1" t="s">
        <v>113</v>
      </c>
      <c r="B17" s="4" t="str">
        <f>IF(Tabla2[[#This Row],[DNI / C.E.]]="","¿DNI?",VLOOKUP(Tabla2[[#This Row],[DNI / C.E.]],'Base Datos'!A:F,2,FALSE))</f>
        <v>Marco Antonio Prudencio Quiroz</v>
      </c>
      <c r="C17" s="4" t="str">
        <f>IF(Tabla2[[#This Row],[DNI / C.E.]]="","¿DNI?",VLOOKUP(Tabla2[[#This Row],[DNI / C.E.]],'Base Datos'!A:F,3,FALSE))</f>
        <v>Masculino</v>
      </c>
      <c r="D17" s="4"/>
      <c r="E17" s="3">
        <v>42256</v>
      </c>
      <c r="F17" s="2">
        <v>0.79375000000000007</v>
      </c>
      <c r="G17" t="s">
        <v>25</v>
      </c>
      <c r="H17" t="s">
        <v>85</v>
      </c>
      <c r="I17">
        <v>65</v>
      </c>
      <c r="J17" s="3">
        <v>42257</v>
      </c>
      <c r="K17" s="2">
        <v>0.34652777777777777</v>
      </c>
      <c r="L17" s="4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17">
        <v>1</v>
      </c>
      <c r="N17" s="4">
        <f>IF(Tabla2[[#This Row],[TARIFA]]="","¿Tarifa?",IF(Tabla2[[#This Row],[COBRADOS]]="","¿Días?",Tabla2[[#This Row],[TARIFA]]*Tabla2[[#This Row],[COBRADOS]]))</f>
        <v>65</v>
      </c>
      <c r="O17" t="s">
        <v>54</v>
      </c>
      <c r="P17">
        <v>402</v>
      </c>
    </row>
    <row r="18" spans="1:16" x14ac:dyDescent="0.25">
      <c r="A18" s="12" t="s">
        <v>375</v>
      </c>
      <c r="B18" s="4" t="str">
        <f>IF(Tabla2[[#This Row],[DNI / C.E.]]="","¿DNI?",VLOOKUP(Tabla2[[#This Row],[DNI / C.E.]],'Base Datos'!A:F,2,FALSE))</f>
        <v>Maximo O´Phelan Agama</v>
      </c>
      <c r="C18" s="4" t="str">
        <f>IF(Tabla2[[#This Row],[DNI / C.E.]]="","¿DNI?",VLOOKUP(Tabla2[[#This Row],[DNI / C.E.]],'Base Datos'!A:F,3,FALSE))</f>
        <v>Masculino</v>
      </c>
      <c r="D18" s="4"/>
      <c r="E18" s="3">
        <v>42256</v>
      </c>
      <c r="F18" s="2">
        <v>0.81458333333333333</v>
      </c>
      <c r="G18" t="s">
        <v>28</v>
      </c>
      <c r="H18" t="s">
        <v>85</v>
      </c>
      <c r="I18">
        <v>70</v>
      </c>
      <c r="J18" s="3">
        <v>42257</v>
      </c>
      <c r="K18" s="2">
        <v>0.34861111111111115</v>
      </c>
      <c r="L18" s="4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18">
        <v>1</v>
      </c>
      <c r="N18" s="4">
        <f>IF(Tabla2[[#This Row],[TARIFA]]="","¿Tarifa?",IF(Tabla2[[#This Row],[COBRADOS]]="","¿Días?",Tabla2[[#This Row],[TARIFA]]*Tabla2[[#This Row],[COBRADOS]]))</f>
        <v>70</v>
      </c>
      <c r="O18" t="s">
        <v>55</v>
      </c>
    </row>
    <row r="19" spans="1:16" x14ac:dyDescent="0.25">
      <c r="A19" s="1" t="s">
        <v>104</v>
      </c>
      <c r="B19" s="4" t="str">
        <f>IF(Tabla2[[#This Row],[DNI / C.E.]]="","¿DNI?",VLOOKUP(Tabla2[[#This Row],[DNI / C.E.]],'Base Datos'!A:F,2,FALSE))</f>
        <v>Silvio Ambrioxix Ramirez Alvarez</v>
      </c>
      <c r="C19" s="4" t="str">
        <f>IF(Tabla2[[#This Row],[DNI / C.E.]]="","¿DNI?",VLOOKUP(Tabla2[[#This Row],[DNI / C.E.]],'Base Datos'!A:F,3,FALSE))</f>
        <v>Masculino</v>
      </c>
      <c r="D19" s="4"/>
      <c r="E19" s="3">
        <v>42256</v>
      </c>
      <c r="F19" s="2">
        <v>6.25E-2</v>
      </c>
      <c r="G19" t="s">
        <v>33</v>
      </c>
      <c r="H19" t="s">
        <v>86</v>
      </c>
      <c r="I19">
        <v>130</v>
      </c>
      <c r="J19" s="3">
        <v>42256</v>
      </c>
      <c r="K19" s="2">
        <v>0.43611111111111112</v>
      </c>
      <c r="L19" s="4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19">
        <v>1</v>
      </c>
      <c r="N19" s="4">
        <f>IF(Tabla2[[#This Row],[TARIFA]]="","¿Tarifa?",IF(Tabla2[[#This Row],[COBRADOS]]="","¿Días?",Tabla2[[#This Row],[TARIFA]]*Tabla2[[#This Row],[COBRADOS]]))</f>
        <v>130</v>
      </c>
      <c r="O19" t="s">
        <v>53</v>
      </c>
      <c r="P19">
        <v>183</v>
      </c>
    </row>
    <row r="20" spans="1:16" x14ac:dyDescent="0.25">
      <c r="A20" s="1" t="s">
        <v>106</v>
      </c>
      <c r="B20" s="4" t="str">
        <f>IF(Tabla2[[#This Row],[DNI / C.E.]]="","¿DNI?",VLOOKUP(Tabla2[[#This Row],[DNI / C.E.]],'Base Datos'!A:F,2,FALSE))</f>
        <v>Felix Polanco Cristian</v>
      </c>
      <c r="C20" s="4" t="str">
        <f>IF(Tabla2[[#This Row],[DNI / C.E.]]="","¿DNI?",VLOOKUP(Tabla2[[#This Row],[DNI / C.E.]],'Base Datos'!A:F,3,FALSE))</f>
        <v>Masculino</v>
      </c>
      <c r="D20" s="4"/>
      <c r="E20" s="3">
        <v>42256</v>
      </c>
      <c r="F20" s="2">
        <v>6.25E-2</v>
      </c>
      <c r="G20" t="s">
        <v>23</v>
      </c>
      <c r="H20" t="s">
        <v>86</v>
      </c>
      <c r="I20">
        <v>130</v>
      </c>
      <c r="J20" s="3">
        <v>42256</v>
      </c>
      <c r="K20" s="2">
        <v>0.43611111111111112</v>
      </c>
      <c r="L20" s="4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0">
        <v>1</v>
      </c>
      <c r="N20" s="4">
        <f>IF(Tabla2[[#This Row],[TARIFA]]="","¿Tarifa?",IF(Tabla2[[#This Row],[COBRADOS]]="","¿Días?",Tabla2[[#This Row],[TARIFA]]*Tabla2[[#This Row],[COBRADOS]]))</f>
        <v>130</v>
      </c>
      <c r="O20" t="s">
        <v>53</v>
      </c>
      <c r="P20">
        <v>183</v>
      </c>
    </row>
    <row r="21" spans="1:16" x14ac:dyDescent="0.25">
      <c r="A21" s="1" t="s">
        <v>108</v>
      </c>
      <c r="B21" s="4" t="str">
        <f>IF(Tabla2[[#This Row],[DNI / C.E.]]="","¿DNI?",VLOOKUP(Tabla2[[#This Row],[DNI / C.E.]],'Base Datos'!A:F,2,FALSE))</f>
        <v>Casimiro Maurizio Chieti</v>
      </c>
      <c r="C21" s="4" t="str">
        <f>IF(Tabla2[[#This Row],[DNI / C.E.]]="","¿DNI?",VLOOKUP(Tabla2[[#This Row],[DNI / C.E.]],'Base Datos'!A:F,3,FALSE))</f>
        <v>Masculino</v>
      </c>
      <c r="D21" s="4"/>
      <c r="E21" s="3">
        <v>42256</v>
      </c>
      <c r="F21" s="2">
        <v>6.25E-2</v>
      </c>
      <c r="G21" t="s">
        <v>34</v>
      </c>
      <c r="H21" t="s">
        <v>86</v>
      </c>
      <c r="I21">
        <v>130</v>
      </c>
      <c r="J21" s="3">
        <v>42256</v>
      </c>
      <c r="K21" s="2">
        <v>0.43611111111111112</v>
      </c>
      <c r="L21" s="4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1">
        <v>1</v>
      </c>
      <c r="N21" s="4">
        <f>IF(Tabla2[[#This Row],[TARIFA]]="","¿Tarifa?",IF(Tabla2[[#This Row],[COBRADOS]]="","¿Días?",Tabla2[[#This Row],[TARIFA]]*Tabla2[[#This Row],[COBRADOS]]))</f>
        <v>130</v>
      </c>
      <c r="O21" t="s">
        <v>53</v>
      </c>
      <c r="P21">
        <v>183</v>
      </c>
    </row>
    <row r="22" spans="1:16" x14ac:dyDescent="0.25">
      <c r="A22" s="1" t="s">
        <v>118</v>
      </c>
      <c r="B22" s="5" t="str">
        <f>IF(Tabla2[[#This Row],[DNI / C.E.]]="","¿DNI?",VLOOKUP(Tabla2[[#This Row],[DNI / C.E.]],'Base Datos'!A:F,2,FALSE))</f>
        <v>Danny Daniel Lopez Felix</v>
      </c>
      <c r="C22" s="5" t="str">
        <f>IF(Tabla2[[#This Row],[DNI / C.E.]]="","¿DNI?",VLOOKUP(Tabla2[[#This Row],[DNI / C.E.]],'Base Datos'!A:F,3,FALSE))</f>
        <v>Masculino</v>
      </c>
      <c r="D22" s="5"/>
      <c r="E22" s="3">
        <v>42257</v>
      </c>
      <c r="F22" s="2">
        <v>0.81874999999999998</v>
      </c>
      <c r="G22" t="s">
        <v>28</v>
      </c>
      <c r="H22" t="s">
        <v>85</v>
      </c>
      <c r="I22">
        <v>65</v>
      </c>
      <c r="J22" s="3">
        <v>42258</v>
      </c>
      <c r="K22" s="2">
        <v>0.41944444444444445</v>
      </c>
      <c r="L22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2">
        <v>1</v>
      </c>
      <c r="N22" s="5">
        <f>IF(Tabla2[[#This Row],[TARIFA]]="","¿Tarifa?",IF(Tabla2[[#This Row],[COBRADOS]]="","¿Días?",Tabla2[[#This Row],[TARIFA]]*Tabla2[[#This Row],[COBRADOS]]))</f>
        <v>65</v>
      </c>
      <c r="O22" t="s">
        <v>54</v>
      </c>
      <c r="P22">
        <v>405</v>
      </c>
    </row>
    <row r="23" spans="1:16" x14ac:dyDescent="0.25">
      <c r="A23" s="1" t="s">
        <v>121</v>
      </c>
      <c r="B23" s="5" t="str">
        <f>IF(Tabla2[[#This Row],[DNI / C.E.]]="","¿DNI?",VLOOKUP(Tabla2[[#This Row],[DNI / C.E.]],'Base Datos'!A:F,2,FALSE))</f>
        <v>Marco Antonio Lara Perez</v>
      </c>
      <c r="C23" s="5" t="str">
        <f>IF(Tabla2[[#This Row],[DNI / C.E.]]="","¿DNI?",VLOOKUP(Tabla2[[#This Row],[DNI / C.E.]],'Base Datos'!A:F,3,FALSE))</f>
        <v>Masculino</v>
      </c>
      <c r="D23" s="5"/>
      <c r="E23" s="3">
        <v>42257</v>
      </c>
      <c r="F23" s="2">
        <v>0.82013888888888886</v>
      </c>
      <c r="G23" t="s">
        <v>27</v>
      </c>
      <c r="H23" t="s">
        <v>85</v>
      </c>
      <c r="I23">
        <v>65</v>
      </c>
      <c r="J23" s="3">
        <v>42258</v>
      </c>
      <c r="K23" s="2">
        <v>0.41944444444444445</v>
      </c>
      <c r="L23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3">
        <v>1</v>
      </c>
      <c r="N23" s="5">
        <f>IF(Tabla2[[#This Row],[TARIFA]]="","¿Tarifa?",IF(Tabla2[[#This Row],[COBRADOS]]="","¿Días?",Tabla2[[#This Row],[TARIFA]]*Tabla2[[#This Row],[COBRADOS]]))</f>
        <v>65</v>
      </c>
      <c r="O23" t="s">
        <v>54</v>
      </c>
      <c r="P23">
        <v>405</v>
      </c>
    </row>
    <row r="24" spans="1:16" x14ac:dyDescent="0.25">
      <c r="A24" s="1" t="s">
        <v>122</v>
      </c>
      <c r="B24" s="5" t="str">
        <f>IF(Tabla2[[#This Row],[DNI / C.E.]]="","¿DNI?",VLOOKUP(Tabla2[[#This Row],[DNI / C.E.]],'Base Datos'!A:F,2,FALSE))</f>
        <v>Cesar Alberto Suarez Rocha</v>
      </c>
      <c r="C24" s="5" t="str">
        <f>IF(Tabla2[[#This Row],[DNI / C.E.]]="","¿DNI?",VLOOKUP(Tabla2[[#This Row],[DNI / C.E.]],'Base Datos'!A:F,3,FALSE))</f>
        <v>Masculino</v>
      </c>
      <c r="D24" s="5"/>
      <c r="E24" s="3">
        <v>42257</v>
      </c>
      <c r="F24" s="2">
        <v>0.82152777777777775</v>
      </c>
      <c r="G24" t="s">
        <v>25</v>
      </c>
      <c r="H24" t="s">
        <v>85</v>
      </c>
      <c r="I24">
        <v>65</v>
      </c>
      <c r="J24" s="3">
        <v>42258</v>
      </c>
      <c r="K24" s="2">
        <v>0.41944444444444445</v>
      </c>
      <c r="L24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4">
        <v>1</v>
      </c>
      <c r="N24" s="5">
        <f>IF(Tabla2[[#This Row],[TARIFA]]="","¿Tarifa?",IF(Tabla2[[#This Row],[COBRADOS]]="","¿Días?",Tabla2[[#This Row],[TARIFA]]*Tabla2[[#This Row],[COBRADOS]]))</f>
        <v>65</v>
      </c>
      <c r="O24" t="s">
        <v>54</v>
      </c>
      <c r="P24">
        <v>405</v>
      </c>
    </row>
    <row r="25" spans="1:16" x14ac:dyDescent="0.25">
      <c r="A25" s="1" t="s">
        <v>123</v>
      </c>
      <c r="B25" s="5" t="str">
        <f>IF(Tabla2[[#This Row],[DNI / C.E.]]="","¿DNI?",VLOOKUP(Tabla2[[#This Row],[DNI / C.E.]],'Base Datos'!A:F,2,FALSE))</f>
        <v>Jose Martin Sosa Quiroga</v>
      </c>
      <c r="C25" s="5" t="str">
        <f>IF(Tabla2[[#This Row],[DNI / C.E.]]="","¿DNI?",VLOOKUP(Tabla2[[#This Row],[DNI / C.E.]],'Base Datos'!A:F,3,FALSE))</f>
        <v>Masculino</v>
      </c>
      <c r="D25" s="5"/>
      <c r="E25" s="3">
        <v>42257</v>
      </c>
      <c r="F25" s="2">
        <v>0.8222222222222223</v>
      </c>
      <c r="G25" t="s">
        <v>26</v>
      </c>
      <c r="H25" t="s">
        <v>85</v>
      </c>
      <c r="I25">
        <v>65</v>
      </c>
      <c r="J25" s="3">
        <v>42258</v>
      </c>
      <c r="K25" s="2">
        <v>0.41944444444444445</v>
      </c>
      <c r="L25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5">
        <v>1</v>
      </c>
      <c r="N25" s="5">
        <f>IF(Tabla2[[#This Row],[TARIFA]]="","¿Tarifa?",IF(Tabla2[[#This Row],[COBRADOS]]="","¿Días?",Tabla2[[#This Row],[TARIFA]]*Tabla2[[#This Row],[COBRADOS]]))</f>
        <v>65</v>
      </c>
      <c r="O25" t="s">
        <v>54</v>
      </c>
      <c r="P25">
        <v>405</v>
      </c>
    </row>
    <row r="26" spans="1:16" x14ac:dyDescent="0.25">
      <c r="A26" s="1" t="s">
        <v>117</v>
      </c>
      <c r="B26" s="5" t="str">
        <f>IF(Tabla2[[#This Row],[DNI / C.E.]]="","¿DNI?",VLOOKUP(Tabla2[[#This Row],[DNI / C.E.]],'Base Datos'!A:F,2,FALSE))</f>
        <v>Emilio Jose Sanchez Jimenez</v>
      </c>
      <c r="C26" s="5" t="str">
        <f>IF(Tabla2[[#This Row],[DNI / C.E.]]="","¿DNI?",VLOOKUP(Tabla2[[#This Row],[DNI / C.E.]],'Base Datos'!A:F,3,FALSE))</f>
        <v>Masculino</v>
      </c>
      <c r="D26" s="5"/>
      <c r="E26" s="3">
        <v>42257</v>
      </c>
      <c r="F26" s="2">
        <v>5.1388888888888894E-2</v>
      </c>
      <c r="G26" t="s">
        <v>26</v>
      </c>
      <c r="H26" t="s">
        <v>85</v>
      </c>
      <c r="I26">
        <v>60</v>
      </c>
      <c r="J26" s="3">
        <v>42257</v>
      </c>
      <c r="K26" s="2">
        <v>0.37013888888888885</v>
      </c>
      <c r="L26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6">
        <v>1</v>
      </c>
      <c r="N26" s="5">
        <f>IF(Tabla2[[#This Row],[TARIFA]]="","¿Tarifa?",IF(Tabla2[[#This Row],[COBRADOS]]="","¿Días?",Tabla2[[#This Row],[TARIFA]]*Tabla2[[#This Row],[COBRADOS]]))</f>
        <v>60</v>
      </c>
      <c r="O26" t="s">
        <v>55</v>
      </c>
    </row>
    <row r="27" spans="1:16" x14ac:dyDescent="0.25">
      <c r="A27" s="1" t="s">
        <v>117</v>
      </c>
      <c r="B27" s="5" t="str">
        <f>IF(Tabla2[[#This Row],[DNI / C.E.]]="","¿DNI?",VLOOKUP(Tabla2[[#This Row],[DNI / C.E.]],'Base Datos'!A:F,2,FALSE))</f>
        <v>Emilio Jose Sanchez Jimenez</v>
      </c>
      <c r="C27" s="5" t="str">
        <f>IF(Tabla2[[#This Row],[DNI / C.E.]]="","¿DNI?",VLOOKUP(Tabla2[[#This Row],[DNI / C.E.]],'Base Datos'!A:F,3,FALSE))</f>
        <v>Masculino</v>
      </c>
      <c r="D27" s="5"/>
      <c r="E27" s="3">
        <v>42257</v>
      </c>
      <c r="F27" s="2">
        <v>5.2083333333333336E-2</v>
      </c>
      <c r="G27" t="s">
        <v>23</v>
      </c>
      <c r="H27" t="s">
        <v>86</v>
      </c>
      <c r="I27">
        <v>120</v>
      </c>
      <c r="J27" s="3">
        <v>42257</v>
      </c>
      <c r="K27" s="2">
        <v>0.37083333333333335</v>
      </c>
      <c r="L27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7">
        <v>1</v>
      </c>
      <c r="N27" s="5">
        <f>IF(Tabla2[[#This Row],[TARIFA]]="","¿Tarifa?",IF(Tabla2[[#This Row],[COBRADOS]]="","¿Días?",Tabla2[[#This Row],[TARIFA]]*Tabla2[[#This Row],[COBRADOS]]))</f>
        <v>120</v>
      </c>
      <c r="O27" t="s">
        <v>55</v>
      </c>
    </row>
    <row r="28" spans="1:16" x14ac:dyDescent="0.25">
      <c r="A28" s="1" t="s">
        <v>116</v>
      </c>
      <c r="B28" s="5" t="str">
        <f>IF(Tabla2[[#This Row],[DNI / C.E.]]="","¿DNI?",VLOOKUP(Tabla2[[#This Row],[DNI / C.E.]],'Base Datos'!A:F,2,FALSE))</f>
        <v>Mario Enrique Plasencia Ramirez</v>
      </c>
      <c r="C28" s="5" t="str">
        <f>IF(Tabla2[[#This Row],[DNI / C.E.]]="","¿DNI?",VLOOKUP(Tabla2[[#This Row],[DNI / C.E.]],'Base Datos'!A:F,3,FALSE))</f>
        <v>Masculino</v>
      </c>
      <c r="D28" s="5"/>
      <c r="E28" s="3">
        <v>42259</v>
      </c>
      <c r="F28" s="2">
        <v>0.625</v>
      </c>
      <c r="G28" s="9" t="s">
        <v>50</v>
      </c>
      <c r="H28" t="s">
        <v>85</v>
      </c>
      <c r="I28">
        <v>90</v>
      </c>
      <c r="J28" s="3">
        <v>42261</v>
      </c>
      <c r="K28" s="2">
        <v>0.57361111111111118</v>
      </c>
      <c r="L28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28">
        <v>2</v>
      </c>
      <c r="N28" s="5">
        <f>IF(Tabla2[[#This Row],[TARIFA]]="","¿Tarifa?",IF(Tabla2[[#This Row],[COBRADOS]]="","¿Días?",Tabla2[[#This Row],[TARIFA]]*Tabla2[[#This Row],[COBRADOS]]))</f>
        <v>180</v>
      </c>
      <c r="O28" t="s">
        <v>54</v>
      </c>
      <c r="P28">
        <v>409</v>
      </c>
    </row>
    <row r="29" spans="1:16" x14ac:dyDescent="0.25">
      <c r="A29" s="1" t="s">
        <v>127</v>
      </c>
      <c r="B29" s="5" t="str">
        <f>IF(Tabla2[[#This Row],[DNI / C.E.]]="","¿DNI?",VLOOKUP(Tabla2[[#This Row],[DNI / C.E.]],'Base Datos'!A:F,2,FALSE))</f>
        <v>Milagros Lizbeth Aliaga Vidal</v>
      </c>
      <c r="C29" s="5" t="str">
        <f>IF(Tabla2[[#This Row],[DNI / C.E.]]="","¿DNI?",VLOOKUP(Tabla2[[#This Row],[DNI / C.E.]],'Base Datos'!A:F,3,FALSE))</f>
        <v>Femenino</v>
      </c>
      <c r="D29" s="5"/>
      <c r="E29" s="3">
        <v>42259</v>
      </c>
      <c r="F29" s="2">
        <v>0.6875</v>
      </c>
      <c r="G29" t="s">
        <v>30</v>
      </c>
      <c r="H29" t="s">
        <v>88</v>
      </c>
      <c r="I29">
        <v>150</v>
      </c>
      <c r="J29" s="3">
        <v>42260</v>
      </c>
      <c r="K29" s="2">
        <v>0.55138888888888882</v>
      </c>
      <c r="L29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29">
        <v>2</v>
      </c>
      <c r="N29" s="5">
        <f>IF(Tabla2[[#This Row],[TARIFA]]="","¿Tarifa?",IF(Tabla2[[#This Row],[COBRADOS]]="","¿Días?",Tabla2[[#This Row],[TARIFA]]*Tabla2[[#This Row],[COBRADOS]]))</f>
        <v>300</v>
      </c>
      <c r="O29" t="s">
        <v>53</v>
      </c>
      <c r="P29">
        <v>185</v>
      </c>
    </row>
    <row r="30" spans="1:16" x14ac:dyDescent="0.25">
      <c r="A30" s="12" t="s">
        <v>126</v>
      </c>
      <c r="B30" s="5" t="str">
        <f>IF(Tabla2[[#This Row],[DNI / C.E.]]="","¿DNI?",VLOOKUP(Tabla2[[#This Row],[DNI / C.E.]],'Base Datos'!A:F,2,FALSE))</f>
        <v>Luis Enrique Desposorio Nazario</v>
      </c>
      <c r="C30" s="5" t="str">
        <f>IF(Tabla2[[#This Row],[DNI / C.E.]]="","¿DNI?",VLOOKUP(Tabla2[[#This Row],[DNI / C.E.]],'Base Datos'!A:F,3,FALSE))</f>
        <v>Masculino</v>
      </c>
      <c r="D30" s="5"/>
      <c r="E30" s="3">
        <v>42259</v>
      </c>
      <c r="F30" s="2">
        <v>0.9277777777777777</v>
      </c>
      <c r="G30" s="9" t="s">
        <v>27</v>
      </c>
      <c r="H30" t="s">
        <v>87</v>
      </c>
      <c r="I30">
        <v>70</v>
      </c>
      <c r="J30" s="3">
        <v>42260</v>
      </c>
      <c r="K30" s="2">
        <v>0.54583333333333328</v>
      </c>
      <c r="L30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30">
        <v>1</v>
      </c>
      <c r="N30" s="5">
        <f>IF(Tabla2[[#This Row],[TARIFA]]="","¿Tarifa?",IF(Tabla2[[#This Row],[COBRADOS]]="","¿Días?",Tabla2[[#This Row],[TARIFA]]*Tabla2[[#This Row],[COBRADOS]]))</f>
        <v>70</v>
      </c>
      <c r="O30" t="s">
        <v>54</v>
      </c>
      <c r="P30">
        <v>408</v>
      </c>
    </row>
    <row r="31" spans="1:16" x14ac:dyDescent="0.25">
      <c r="A31" s="1" t="s">
        <v>124</v>
      </c>
      <c r="B31" s="5" t="str">
        <f>IF(Tabla2[[#This Row],[DNI / C.E.]]="","¿DNI?",VLOOKUP(Tabla2[[#This Row],[DNI / C.E.]],'Base Datos'!A:F,2,FALSE))</f>
        <v>Giovanni Francesco Sanguineti Ovalle</v>
      </c>
      <c r="C31" s="5" t="str">
        <f>IF(Tabla2[[#This Row],[DNI / C.E.]]="","¿DNI?",VLOOKUP(Tabla2[[#This Row],[DNI / C.E.]],'Base Datos'!A:F,3,FALSE))</f>
        <v>Masculino</v>
      </c>
      <c r="D31" s="5"/>
      <c r="E31" s="3">
        <v>42259</v>
      </c>
      <c r="F31" s="2">
        <v>1.5277777777777777E-2</v>
      </c>
      <c r="G31" t="s">
        <v>37</v>
      </c>
      <c r="H31" t="s">
        <v>85</v>
      </c>
      <c r="I31">
        <v>90</v>
      </c>
      <c r="J31" s="3">
        <v>42259</v>
      </c>
      <c r="K31" s="2">
        <v>0.35416666666666669</v>
      </c>
      <c r="L31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31">
        <v>1</v>
      </c>
      <c r="N31" s="5">
        <f>IF(Tabla2[[#This Row],[TARIFA]]="","¿Tarifa?",IF(Tabla2[[#This Row],[COBRADOS]]="","¿Días?",Tabla2[[#This Row],[TARIFA]]*Tabla2[[#This Row],[COBRADOS]]))</f>
        <v>90</v>
      </c>
      <c r="O31" t="s">
        <v>54</v>
      </c>
      <c r="P31">
        <v>407</v>
      </c>
    </row>
    <row r="32" spans="1:16" x14ac:dyDescent="0.25">
      <c r="A32" s="12" t="s">
        <v>228</v>
      </c>
      <c r="B32" s="5" t="str">
        <f>IF(Tabla2[[#This Row],[DNI / C.E.]]="","¿DNI?",VLOOKUP(Tabla2[[#This Row],[DNI / C.E.]],'Base Datos'!A:F,2,FALSE))</f>
        <v>Jorge Efrain Quiroz Novoa</v>
      </c>
      <c r="C32" s="5" t="str">
        <f>IF(Tabla2[[#This Row],[DNI / C.E.]]="","¿DNI?",VLOOKUP(Tabla2[[#This Row],[DNI / C.E.]],'Base Datos'!A:F,3,FALSE))</f>
        <v>Masculino</v>
      </c>
      <c r="D32" s="5"/>
      <c r="E32" s="3">
        <v>42259</v>
      </c>
      <c r="F32" s="8">
        <v>1.5972222222222224E-2</v>
      </c>
      <c r="G32" t="s">
        <v>42</v>
      </c>
      <c r="H32" t="s">
        <v>85</v>
      </c>
      <c r="I32">
        <v>90</v>
      </c>
      <c r="J32" s="3">
        <v>42259</v>
      </c>
      <c r="K32" s="2">
        <v>0.35416666666666669</v>
      </c>
      <c r="L32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32">
        <v>1</v>
      </c>
      <c r="N32" s="5">
        <f>IF(Tabla2[[#This Row],[TARIFA]]="","¿Tarifa?",IF(Tabla2[[#This Row],[COBRADOS]]="","¿Días?",Tabla2[[#This Row],[TARIFA]]*Tabla2[[#This Row],[COBRADOS]]))</f>
        <v>90</v>
      </c>
      <c r="O32" t="s">
        <v>54</v>
      </c>
      <c r="P32">
        <v>407</v>
      </c>
    </row>
    <row r="33" spans="1:16" x14ac:dyDescent="0.25">
      <c r="A33" s="1" t="s">
        <v>129</v>
      </c>
      <c r="B33" s="5" t="str">
        <f>IF(Tabla2[[#This Row],[DNI / C.E.]]="","¿DNI?",VLOOKUP(Tabla2[[#This Row],[DNI / C.E.]],'Base Datos'!A:F,2,FALSE))</f>
        <v>Marcelino Demetrio De La Cruz Ruiz</v>
      </c>
      <c r="C33" s="5" t="str">
        <f>IF(Tabla2[[#This Row],[DNI / C.E.]]="","¿DNI?",VLOOKUP(Tabla2[[#This Row],[DNI / C.E.]],'Base Datos'!A:F,3,FALSE))</f>
        <v>Masculino</v>
      </c>
      <c r="D33" s="5"/>
      <c r="E33" s="3">
        <v>42260</v>
      </c>
      <c r="F33" s="2">
        <v>0.92291666666666661</v>
      </c>
      <c r="G33" s="9" t="s">
        <v>31</v>
      </c>
      <c r="H33" t="s">
        <v>85</v>
      </c>
      <c r="I33">
        <v>80</v>
      </c>
      <c r="J33" s="3">
        <v>42261</v>
      </c>
      <c r="K33" s="2">
        <v>0.58333333333333337</v>
      </c>
      <c r="L33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33">
        <v>1</v>
      </c>
      <c r="N33" s="5">
        <f>IF(Tabla2[[#This Row],[TARIFA]]="","¿Tarifa?",IF(Tabla2[[#This Row],[COBRADOS]]="","¿Días?",Tabla2[[#This Row],[TARIFA]]*Tabla2[[#This Row],[COBRADOS]]))</f>
        <v>80</v>
      </c>
      <c r="O33" t="s">
        <v>54</v>
      </c>
      <c r="P33">
        <v>410</v>
      </c>
    </row>
    <row r="34" spans="1:16" x14ac:dyDescent="0.25">
      <c r="A34" s="1" t="s">
        <v>127</v>
      </c>
      <c r="B34" s="5" t="str">
        <f>IF(Tabla2[[#This Row],[DNI / C.E.]]="","¿DNI?",VLOOKUP(Tabla2[[#This Row],[DNI / C.E.]],'Base Datos'!A:F,2,FALSE))</f>
        <v>Milagros Lizbeth Aliaga Vidal</v>
      </c>
      <c r="C34" s="5" t="str">
        <f>IF(Tabla2[[#This Row],[DNI / C.E.]]="","¿DNI?",VLOOKUP(Tabla2[[#This Row],[DNI / C.E.]],'Base Datos'!A:F,3,FALSE))</f>
        <v>Femenino</v>
      </c>
      <c r="D34" s="5"/>
      <c r="E34" s="3">
        <v>42260</v>
      </c>
      <c r="F34" s="2">
        <v>0.55208333333333337</v>
      </c>
      <c r="G34" t="s">
        <v>30</v>
      </c>
      <c r="H34" t="s">
        <v>88</v>
      </c>
      <c r="I34">
        <v>150</v>
      </c>
      <c r="J34" s="3">
        <v>42260</v>
      </c>
      <c r="K34" s="2">
        <v>0.9916666666666667</v>
      </c>
      <c r="L34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34">
        <v>0.5</v>
      </c>
      <c r="N34" s="5">
        <f>IF(Tabla2[[#This Row],[TARIFA]]="","¿Tarifa?",IF(Tabla2[[#This Row],[COBRADOS]]="","¿Días?",Tabla2[[#This Row],[TARIFA]]*Tabla2[[#This Row],[COBRADOS]]))</f>
        <v>75</v>
      </c>
      <c r="O34" t="s">
        <v>53</v>
      </c>
      <c r="P34">
        <v>186</v>
      </c>
    </row>
    <row r="35" spans="1:16" x14ac:dyDescent="0.25">
      <c r="A35" s="1" t="s">
        <v>130</v>
      </c>
      <c r="B35" s="5" t="str">
        <f>IF(Tabla2[[#This Row],[DNI / C.E.]]="","¿DNI?",VLOOKUP(Tabla2[[#This Row],[DNI / C.E.]],'Base Datos'!A:F,2,FALSE))</f>
        <v>Erwin Moises Foguer Coriat</v>
      </c>
      <c r="C35" s="5" t="str">
        <f>IF(Tabla2[[#This Row],[DNI / C.E.]]="","¿DNI?",VLOOKUP(Tabla2[[#This Row],[DNI / C.E.]],'Base Datos'!A:F,3,FALSE))</f>
        <v>Masculino</v>
      </c>
      <c r="D35" s="5"/>
      <c r="E35" s="3">
        <v>42261</v>
      </c>
      <c r="F35" s="2">
        <v>0.50277777777777777</v>
      </c>
      <c r="G35" t="s">
        <v>23</v>
      </c>
      <c r="H35" t="s">
        <v>86</v>
      </c>
      <c r="I35">
        <v>130</v>
      </c>
      <c r="J35" s="3">
        <v>42264</v>
      </c>
      <c r="K35" s="2">
        <v>0.47013888888888888</v>
      </c>
      <c r="L35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35">
        <v>3</v>
      </c>
      <c r="N35" s="5">
        <f>IF(Tabla2[[#This Row],[TARIFA]]="","¿Tarifa?",IF(Tabla2[[#This Row],[COBRADOS]]="","¿Días?",Tabla2[[#This Row],[TARIFA]]*Tabla2[[#This Row],[COBRADOS]]))</f>
        <v>390</v>
      </c>
      <c r="O35" t="s">
        <v>54</v>
      </c>
      <c r="P35">
        <v>415</v>
      </c>
    </row>
    <row r="36" spans="1:16" x14ac:dyDescent="0.25">
      <c r="A36" s="1" t="s">
        <v>132</v>
      </c>
      <c r="B36" s="5" t="str">
        <f>IF(Tabla2[[#This Row],[DNI / C.E.]]="","¿DNI?",VLOOKUP(Tabla2[[#This Row],[DNI / C.E.]],'Base Datos'!A:F,2,FALSE))</f>
        <v>Deyvin Nino Palacios Estrada</v>
      </c>
      <c r="C36" s="5" t="str">
        <f>IF(Tabla2[[#This Row],[DNI / C.E.]]="","¿DNI?",VLOOKUP(Tabla2[[#This Row],[DNI / C.E.]],'Base Datos'!A:F,3,FALSE))</f>
        <v>Masculino</v>
      </c>
      <c r="D36" s="5"/>
      <c r="E36" s="3">
        <v>42261</v>
      </c>
      <c r="F36" s="2">
        <v>0.50347222222222221</v>
      </c>
      <c r="G36" t="s">
        <v>27</v>
      </c>
      <c r="H36" t="s">
        <v>85</v>
      </c>
      <c r="I36">
        <v>65</v>
      </c>
      <c r="J36" s="3">
        <v>42264</v>
      </c>
      <c r="K36" s="2">
        <v>0.53819444444444442</v>
      </c>
      <c r="L36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4</v>
      </c>
      <c r="M36">
        <v>3</v>
      </c>
      <c r="N36" s="5">
        <f>IF(Tabla2[[#This Row],[TARIFA]]="","¿Tarifa?",IF(Tabla2[[#This Row],[COBRADOS]]="","¿Días?",Tabla2[[#This Row],[TARIFA]]*Tabla2[[#This Row],[COBRADOS]]))</f>
        <v>195</v>
      </c>
      <c r="O36" t="s">
        <v>54</v>
      </c>
      <c r="P36">
        <v>416</v>
      </c>
    </row>
    <row r="37" spans="1:16" x14ac:dyDescent="0.25">
      <c r="A37" s="12" t="s">
        <v>134</v>
      </c>
      <c r="B37" s="5" t="str">
        <f>IF(Tabla2[[#This Row],[DNI / C.E.]]="","¿DNI?",VLOOKUP(Tabla2[[#This Row],[DNI / C.E.]],'Base Datos'!A:F,2,FALSE))</f>
        <v>Danny Edgar Vasquez Correa</v>
      </c>
      <c r="C37" s="5" t="str">
        <f>IF(Tabla2[[#This Row],[DNI / C.E.]]="","¿DNI?",VLOOKUP(Tabla2[[#This Row],[DNI / C.E.]],'Base Datos'!A:F,3,FALSE))</f>
        <v>Masculino</v>
      </c>
      <c r="D37" s="5"/>
      <c r="E37" s="3">
        <v>42261</v>
      </c>
      <c r="F37" s="2">
        <v>0.70277777777777783</v>
      </c>
      <c r="G37" t="s">
        <v>28</v>
      </c>
      <c r="H37" t="s">
        <v>87</v>
      </c>
      <c r="I37">
        <v>85</v>
      </c>
      <c r="J37" s="3">
        <v>42262</v>
      </c>
      <c r="K37" s="2">
        <v>0.44166666666666665</v>
      </c>
      <c r="L37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37">
        <v>1</v>
      </c>
      <c r="N37" s="5">
        <f>IF(Tabla2[[#This Row],[TARIFA]]="","¿Tarifa?",IF(Tabla2[[#This Row],[COBRADOS]]="","¿Días?",Tabla2[[#This Row],[TARIFA]]*Tabla2[[#This Row],[COBRADOS]]))</f>
        <v>85</v>
      </c>
      <c r="O37" t="s">
        <v>54</v>
      </c>
      <c r="P37">
        <v>411</v>
      </c>
    </row>
    <row r="38" spans="1:16" x14ac:dyDescent="0.25">
      <c r="A38" s="1" t="s">
        <v>147</v>
      </c>
      <c r="B38" s="5" t="str">
        <f>IF(Tabla2[[#This Row],[DNI / C.E.]]="","¿DNI?",VLOOKUP(Tabla2[[#This Row],[DNI / C.E.]],'Base Datos'!A:F,2,FALSE))</f>
        <v>Diego Gonzalo Huacho Rodriguez</v>
      </c>
      <c r="C38" s="5" t="str">
        <f>IF(Tabla2[[#This Row],[DNI / C.E.]]="","¿DNI?",VLOOKUP(Tabla2[[#This Row],[DNI / C.E.]],'Base Datos'!A:F,3,FALSE))</f>
        <v>Masculino</v>
      </c>
      <c r="D38" s="5"/>
      <c r="E38" s="3">
        <v>42262</v>
      </c>
      <c r="F38" s="2">
        <v>0.23819444444444446</v>
      </c>
      <c r="G38" s="9" t="s">
        <v>26</v>
      </c>
      <c r="H38" t="s">
        <v>85</v>
      </c>
      <c r="I38">
        <v>80</v>
      </c>
      <c r="J38" s="3">
        <v>42263</v>
      </c>
      <c r="K38" s="2">
        <v>7.6388888888888886E-3</v>
      </c>
      <c r="L38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38">
        <v>1</v>
      </c>
      <c r="N38" s="5">
        <f>IF(Tabla2[[#This Row],[TARIFA]]="","¿Tarifa?",IF(Tabla2[[#This Row],[COBRADOS]]="","¿Días?",Tabla2[[#This Row],[TARIFA]]*Tabla2[[#This Row],[COBRADOS]]))</f>
        <v>80</v>
      </c>
      <c r="O38" t="s">
        <v>54</v>
      </c>
      <c r="P38">
        <v>412</v>
      </c>
    </row>
    <row r="39" spans="1:16" x14ac:dyDescent="0.25">
      <c r="A39" s="1" t="s">
        <v>73</v>
      </c>
      <c r="B39" s="5" t="str">
        <f>IF(Tabla2[[#This Row],[DNI / C.E.]]="","¿DNI?",VLOOKUP(Tabla2[[#This Row],[DNI / C.E.]],'Base Datos'!A:F,2,FALSE))</f>
        <v>Jose Luis Quispe Verastegui</v>
      </c>
      <c r="C39" s="5" t="str">
        <f>IF(Tabla2[[#This Row],[DNI / C.E.]]="","¿DNI?",VLOOKUP(Tabla2[[#This Row],[DNI / C.E.]],'Base Datos'!A:F,3,FALSE))</f>
        <v>Masculino</v>
      </c>
      <c r="D39" s="5"/>
      <c r="E39" s="3">
        <v>42263</v>
      </c>
      <c r="F39" s="2">
        <v>0.58333333333333337</v>
      </c>
      <c r="G39" t="s">
        <v>47</v>
      </c>
      <c r="H39" t="s">
        <v>85</v>
      </c>
      <c r="I39">
        <v>80</v>
      </c>
      <c r="J39" s="3">
        <v>42278</v>
      </c>
      <c r="K39" s="2">
        <v>0.54861111111111105</v>
      </c>
      <c r="L39" s="5">
        <v>15</v>
      </c>
      <c r="M39">
        <v>15</v>
      </c>
      <c r="N39" s="5">
        <v>1200</v>
      </c>
      <c r="O39" t="s">
        <v>54</v>
      </c>
      <c r="P39" t="s">
        <v>284</v>
      </c>
    </row>
    <row r="40" spans="1:16" x14ac:dyDescent="0.25">
      <c r="A40" s="1" t="s">
        <v>75</v>
      </c>
      <c r="B40" s="5" t="str">
        <f>IF(Tabla2[[#This Row],[DNI / C.E.]]="","¿DNI?",VLOOKUP(Tabla2[[#This Row],[DNI / C.E.]],'Base Datos'!A:F,2,FALSE))</f>
        <v>Jose Antonio Chirinos Zaquinaula</v>
      </c>
      <c r="C40" s="5" t="str">
        <f>IF(Tabla2[[#This Row],[DNI / C.E.]]="","¿DNI?",VLOOKUP(Tabla2[[#This Row],[DNI / C.E.]],'Base Datos'!A:F,3,FALSE))</f>
        <v>Masculino</v>
      </c>
      <c r="D40" s="5"/>
      <c r="E40" s="3">
        <v>42263</v>
      </c>
      <c r="F40" s="2">
        <v>0.5854166666666667</v>
      </c>
      <c r="G40" t="s">
        <v>43</v>
      </c>
      <c r="H40" t="s">
        <v>85</v>
      </c>
      <c r="I40">
        <v>80</v>
      </c>
      <c r="J40" s="3">
        <v>42273</v>
      </c>
      <c r="K40" s="2">
        <v>0.57708333333333328</v>
      </c>
      <c r="L40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11</v>
      </c>
      <c r="M40">
        <v>10</v>
      </c>
      <c r="N40" s="5">
        <f>IF(Tabla2[[#This Row],[TARIFA]]="","¿Tarifa?",IF(Tabla2[[#This Row],[COBRADOS]]="","¿Días?",Tabla2[[#This Row],[TARIFA]]*Tabla2[[#This Row],[COBRADOS]]))</f>
        <v>800</v>
      </c>
      <c r="O40" t="s">
        <v>54</v>
      </c>
      <c r="P40" t="s">
        <v>284</v>
      </c>
    </row>
    <row r="41" spans="1:16" x14ac:dyDescent="0.25">
      <c r="A41" s="1" t="s">
        <v>136</v>
      </c>
      <c r="B41" s="5" t="str">
        <f>IF(Tabla2[[#This Row],[DNI / C.E.]]="","¿DNI?",VLOOKUP(Tabla2[[#This Row],[DNI / C.E.]],'Base Datos'!A:F,2,FALSE))</f>
        <v>Edwin Omar Angulo Quispe</v>
      </c>
      <c r="C41" s="5" t="str">
        <f>IF(Tabla2[[#This Row],[DNI / C.E.]]="","¿DNI?",VLOOKUP(Tabla2[[#This Row],[DNI / C.E.]],'Base Datos'!A:F,3,FALSE))</f>
        <v>Masculino</v>
      </c>
      <c r="D41" s="5"/>
      <c r="E41" s="3">
        <v>42263</v>
      </c>
      <c r="F41" s="2">
        <v>0.33333333333333331</v>
      </c>
      <c r="G41" t="s">
        <v>25</v>
      </c>
      <c r="H41" t="s">
        <v>85</v>
      </c>
      <c r="I41">
        <v>60</v>
      </c>
      <c r="J41" s="3">
        <v>42266</v>
      </c>
      <c r="K41" s="2">
        <v>0.69236111111111109</v>
      </c>
      <c r="L41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5</v>
      </c>
      <c r="M41">
        <v>4</v>
      </c>
      <c r="N41" s="5">
        <f>IF(Tabla2[[#This Row],[TARIFA]]="","¿Tarifa?",IF(Tabla2[[#This Row],[COBRADOS]]="","¿Días?",Tabla2[[#This Row],[TARIFA]]*Tabla2[[#This Row],[COBRADOS]]))</f>
        <v>240</v>
      </c>
      <c r="O41" t="s">
        <v>54</v>
      </c>
      <c r="P41">
        <v>423</v>
      </c>
    </row>
    <row r="42" spans="1:16" x14ac:dyDescent="0.25">
      <c r="A42" s="1" t="s">
        <v>137</v>
      </c>
      <c r="B42" s="5" t="str">
        <f>IF(Tabla2[[#This Row],[DNI / C.E.]]="","¿DNI?",VLOOKUP(Tabla2[[#This Row],[DNI / C.E.]],'Base Datos'!A:F,2,FALSE))</f>
        <v>Renato Torres Camizan</v>
      </c>
      <c r="C42" s="5" t="str">
        <f>IF(Tabla2[[#This Row],[DNI / C.E.]]="","¿DNI?",VLOOKUP(Tabla2[[#This Row],[DNI / C.E.]],'Base Datos'!A:F,3,FALSE))</f>
        <v>Masculino</v>
      </c>
      <c r="D42" s="5"/>
      <c r="E42" s="3">
        <v>42263</v>
      </c>
      <c r="F42" s="2">
        <v>0.33402777777777781</v>
      </c>
      <c r="G42" t="s">
        <v>24</v>
      </c>
      <c r="H42" t="s">
        <v>85</v>
      </c>
      <c r="I42">
        <v>60</v>
      </c>
      <c r="J42" s="3">
        <v>42266</v>
      </c>
      <c r="K42" s="2">
        <v>0.69236111111111109</v>
      </c>
      <c r="L42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5</v>
      </c>
      <c r="M42">
        <v>4</v>
      </c>
      <c r="N42" s="5">
        <f>IF(Tabla2[[#This Row],[TARIFA]]="","¿Tarifa?",IF(Tabla2[[#This Row],[COBRADOS]]="","¿Días?",Tabla2[[#This Row],[TARIFA]]*Tabla2[[#This Row],[COBRADOS]]))</f>
        <v>240</v>
      </c>
      <c r="O42" t="s">
        <v>54</v>
      </c>
      <c r="P42">
        <v>423</v>
      </c>
    </row>
    <row r="43" spans="1:16" x14ac:dyDescent="0.25">
      <c r="A43" s="12" t="s">
        <v>180</v>
      </c>
      <c r="B43" s="5" t="str">
        <f>IF(Tabla2[[#This Row],[DNI / C.E.]]="","¿DNI?",VLOOKUP(Tabla2[[#This Row],[DNI / C.E.]],'Base Datos'!A:F,2,FALSE))</f>
        <v>Liz Cordova Murga</v>
      </c>
      <c r="C43" s="5" t="str">
        <f>IF(Tabla2[[#This Row],[DNI / C.E.]]="","¿DNI?",VLOOKUP(Tabla2[[#This Row],[DNI / C.E.]],'Base Datos'!A:F,3,FALSE))</f>
        <v>Femenino</v>
      </c>
      <c r="D43" s="5"/>
      <c r="E43" s="3">
        <v>42263</v>
      </c>
      <c r="F43" s="2">
        <v>0.60486111111111118</v>
      </c>
      <c r="G43" t="s">
        <v>31</v>
      </c>
      <c r="H43" t="s">
        <v>87</v>
      </c>
      <c r="I43">
        <v>110</v>
      </c>
      <c r="J43" s="3">
        <v>42264</v>
      </c>
      <c r="K43" s="2">
        <v>0.31388888888888888</v>
      </c>
      <c r="L43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43">
        <v>1</v>
      </c>
      <c r="N43" s="5">
        <f>IF(Tabla2[[#This Row],[TARIFA]]="","¿Tarifa?",IF(Tabla2[[#This Row],[COBRADOS]]="","¿Días?",Tabla2[[#This Row],[TARIFA]]*Tabla2[[#This Row],[COBRADOS]]))</f>
        <v>110</v>
      </c>
      <c r="O43" t="s">
        <v>55</v>
      </c>
    </row>
    <row r="44" spans="1:16" x14ac:dyDescent="0.25">
      <c r="A44" s="1" t="s">
        <v>102</v>
      </c>
      <c r="B44" s="5" t="str">
        <f>IF(Tabla2[[#This Row],[DNI / C.E.]]="","¿DNI?",VLOOKUP(Tabla2[[#This Row],[DNI / C.E.]],'Base Datos'!A:F,2,FALSE))</f>
        <v>Javier Escobar Zeballos</v>
      </c>
      <c r="C44" s="5" t="str">
        <f>IF(Tabla2[[#This Row],[DNI / C.E.]]="","¿DNI?",VLOOKUP(Tabla2[[#This Row],[DNI / C.E.]],'Base Datos'!A:F,3,FALSE))</f>
        <v>Masculino</v>
      </c>
      <c r="D44" s="5"/>
      <c r="E44" s="3">
        <v>42263</v>
      </c>
      <c r="F44" s="2">
        <v>0.83680555555555547</v>
      </c>
      <c r="G44" t="s">
        <v>26</v>
      </c>
      <c r="H44" t="s">
        <v>85</v>
      </c>
      <c r="I44">
        <v>60</v>
      </c>
      <c r="J44" s="3">
        <v>42264</v>
      </c>
      <c r="K44" s="2">
        <v>0.35972222222222222</v>
      </c>
      <c r="L44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44">
        <v>1</v>
      </c>
      <c r="N44" s="5">
        <f>IF(Tabla2[[#This Row],[TARIFA]]="","¿Tarifa?",IF(Tabla2[[#This Row],[COBRADOS]]="","¿Días?",Tabla2[[#This Row],[TARIFA]]*Tabla2[[#This Row],[COBRADOS]]))</f>
        <v>60</v>
      </c>
      <c r="O44" t="s">
        <v>54</v>
      </c>
      <c r="P44">
        <v>414</v>
      </c>
    </row>
    <row r="45" spans="1:16" x14ac:dyDescent="0.25">
      <c r="A45" s="1" t="s">
        <v>182</v>
      </c>
      <c r="B45" s="5" t="str">
        <f>IF(Tabla2[[#This Row],[DNI / C.E.]]="","¿DNI?",VLOOKUP(Tabla2[[#This Row],[DNI / C.E.]],'Base Datos'!A:F,2,FALSE))</f>
        <v>German Granados Loaiza</v>
      </c>
      <c r="C45" s="5" t="str">
        <f>IF(Tabla2[[#This Row],[DNI / C.E.]]="","¿DNI?",VLOOKUP(Tabla2[[#This Row],[DNI / C.E.]],'Base Datos'!A:F,3,FALSE))</f>
        <v>Masculino</v>
      </c>
      <c r="D45" s="5"/>
      <c r="E45" s="3">
        <v>42263</v>
      </c>
      <c r="F45" s="2">
        <v>0.99513888888888891</v>
      </c>
      <c r="G45" t="s">
        <v>29</v>
      </c>
      <c r="H45" t="s">
        <v>85</v>
      </c>
      <c r="I45">
        <v>80</v>
      </c>
      <c r="J45" s="3">
        <v>42264</v>
      </c>
      <c r="K45" s="2">
        <v>0.3</v>
      </c>
      <c r="L45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45">
        <v>1</v>
      </c>
      <c r="N45" s="5">
        <f>IF(Tabla2[[#This Row],[TARIFA]]="","¿Tarifa?",IF(Tabla2[[#This Row],[COBRADOS]]="","¿Días?",Tabla2[[#This Row],[TARIFA]]*Tabla2[[#This Row],[COBRADOS]]))</f>
        <v>80</v>
      </c>
      <c r="O45" t="s">
        <v>54</v>
      </c>
      <c r="P45">
        <v>413</v>
      </c>
    </row>
    <row r="46" spans="1:16" x14ac:dyDescent="0.25">
      <c r="A46" s="1" t="s">
        <v>178</v>
      </c>
      <c r="B46" s="5" t="str">
        <f>IF(Tabla2[[#This Row],[DNI / C.E.]]="","¿DNI?",VLOOKUP(Tabla2[[#This Row],[DNI / C.E.]],'Base Datos'!A:F,2,FALSE))</f>
        <v>Roberto Haro Reyes</v>
      </c>
      <c r="C46" s="5" t="str">
        <f>IF(Tabla2[[#This Row],[DNI / C.E.]]="","¿DNI?",VLOOKUP(Tabla2[[#This Row],[DNI / C.E.]],'Base Datos'!A:F,3,FALSE))</f>
        <v>Masculino</v>
      </c>
      <c r="D46" s="5"/>
      <c r="E46" s="3">
        <v>42263</v>
      </c>
      <c r="F46" s="2">
        <v>0.3263888888888889</v>
      </c>
      <c r="G46" t="s">
        <v>28</v>
      </c>
      <c r="H46" t="s">
        <v>87</v>
      </c>
      <c r="I46">
        <v>95</v>
      </c>
      <c r="J46" s="3">
        <v>42263</v>
      </c>
      <c r="K46" s="2">
        <v>0.54652777777777783</v>
      </c>
      <c r="L46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46">
        <v>1</v>
      </c>
      <c r="N46" s="5">
        <f>IF(Tabla2[[#This Row],[TARIFA]]="","¿Tarifa?",IF(Tabla2[[#This Row],[COBRADOS]]="","¿Días?",Tabla2[[#This Row],[TARIFA]]*Tabla2[[#This Row],[COBRADOS]]))</f>
        <v>95</v>
      </c>
      <c r="O46" t="s">
        <v>55</v>
      </c>
    </row>
    <row r="47" spans="1:16" x14ac:dyDescent="0.25">
      <c r="A47" s="1" t="s">
        <v>178</v>
      </c>
      <c r="B47" s="5" t="str">
        <f>IF(Tabla2[[#This Row],[DNI / C.E.]]="","¿DNI?",VLOOKUP(Tabla2[[#This Row],[DNI / C.E.]],'Base Datos'!A:F,2,FALSE))</f>
        <v>Roberto Haro Reyes</v>
      </c>
      <c r="C47" s="5" t="str">
        <f>IF(Tabla2[[#This Row],[DNI / C.E.]]="","¿DNI?",VLOOKUP(Tabla2[[#This Row],[DNI / C.E.]],'Base Datos'!A:F,3,FALSE))</f>
        <v>Masculino</v>
      </c>
      <c r="D47" s="5"/>
      <c r="E47" s="3">
        <v>42263</v>
      </c>
      <c r="F47" s="2">
        <v>0.3263888888888889</v>
      </c>
      <c r="G47" t="s">
        <v>31</v>
      </c>
      <c r="H47" t="s">
        <v>85</v>
      </c>
      <c r="I47">
        <v>85</v>
      </c>
      <c r="J47" s="3">
        <v>42263</v>
      </c>
      <c r="K47" s="2">
        <v>0.54652777777777783</v>
      </c>
      <c r="L47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47">
        <v>1</v>
      </c>
      <c r="N47" s="5">
        <f>IF(Tabla2[[#This Row],[TARIFA]]="","¿Tarifa?",IF(Tabla2[[#This Row],[COBRADOS]]="","¿Días?",Tabla2[[#This Row],[TARIFA]]*Tabla2[[#This Row],[COBRADOS]]))</f>
        <v>85</v>
      </c>
      <c r="O47" t="s">
        <v>55</v>
      </c>
    </row>
    <row r="48" spans="1:16" x14ac:dyDescent="0.25">
      <c r="A48" s="12" t="s">
        <v>119</v>
      </c>
      <c r="B48" s="5" t="str">
        <f>IF(Tabla2[[#This Row],[DNI / C.E.]]="","¿DNI?",VLOOKUP(Tabla2[[#This Row],[DNI / C.E.]],'Base Datos'!A:F,2,FALSE))</f>
        <v>Luiggi Montoya Rojas</v>
      </c>
      <c r="C48" s="5" t="str">
        <f>IF(Tabla2[[#This Row],[DNI / C.E.]]="","¿DNI?",VLOOKUP(Tabla2[[#This Row],[DNI / C.E.]],'Base Datos'!A:F,3,FALSE))</f>
        <v>Masculino</v>
      </c>
      <c r="D48" s="5"/>
      <c r="E48" s="3">
        <v>42264</v>
      </c>
      <c r="F48" s="2">
        <v>0.7895833333333333</v>
      </c>
      <c r="G48" t="s">
        <v>31</v>
      </c>
      <c r="H48" t="s">
        <v>85</v>
      </c>
      <c r="I48">
        <v>90</v>
      </c>
      <c r="J48" s="3">
        <v>42266</v>
      </c>
      <c r="K48" s="2">
        <v>0.24305555555555555</v>
      </c>
      <c r="L48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48">
        <v>2</v>
      </c>
      <c r="N48" s="5">
        <f>IF(Tabla2[[#This Row],[TARIFA]]="","¿Tarifa?",IF(Tabla2[[#This Row],[COBRADOS]]="","¿Días?",Tabla2[[#This Row],[TARIFA]]*Tabla2[[#This Row],[COBRADOS]]))</f>
        <v>180</v>
      </c>
      <c r="O48" t="s">
        <v>54</v>
      </c>
      <c r="P48">
        <v>418</v>
      </c>
    </row>
    <row r="49" spans="1:22" x14ac:dyDescent="0.25">
      <c r="A49" s="1" t="s">
        <v>186</v>
      </c>
      <c r="B49" s="5" t="str">
        <f>IF(Tabla2[[#This Row],[DNI / C.E.]]="","¿DNI?",VLOOKUP(Tabla2[[#This Row],[DNI / C.E.]],'Base Datos'!A:F,2,FALSE))</f>
        <v>Xu Jin</v>
      </c>
      <c r="C49" s="5" t="str">
        <f>IF(Tabla2[[#This Row],[DNI / C.E.]]="","¿DNI?",VLOOKUP(Tabla2[[#This Row],[DNI / C.E.]],'Base Datos'!A:F,3,FALSE))</f>
        <v>Masculino</v>
      </c>
      <c r="D49" s="5"/>
      <c r="E49" s="3">
        <v>42264</v>
      </c>
      <c r="F49" s="2">
        <v>0.89583333333333337</v>
      </c>
      <c r="G49" t="s">
        <v>26</v>
      </c>
      <c r="H49" t="s">
        <v>85</v>
      </c>
      <c r="I49">
        <v>65</v>
      </c>
      <c r="J49" s="3">
        <v>42266</v>
      </c>
      <c r="K49" s="2">
        <v>0.32430555555555557</v>
      </c>
      <c r="L49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49">
        <v>2</v>
      </c>
      <c r="N49" s="5">
        <f>IF(Tabla2[[#This Row],[TARIFA]]="","¿Tarifa?",IF(Tabla2[[#This Row],[COBRADOS]]="","¿Días?",Tabla2[[#This Row],[TARIFA]]*Tabla2[[#This Row],[COBRADOS]]))</f>
        <v>130</v>
      </c>
      <c r="O49" t="s">
        <v>54</v>
      </c>
      <c r="P49">
        <v>422</v>
      </c>
    </row>
    <row r="50" spans="1:22" x14ac:dyDescent="0.25">
      <c r="A50" s="1" t="s">
        <v>187</v>
      </c>
      <c r="B50" s="5" t="str">
        <f>IF(Tabla2[[#This Row],[DNI / C.E.]]="","¿DNI?",VLOOKUP(Tabla2[[#This Row],[DNI / C.E.]],'Base Datos'!A:F,2,FALSE))</f>
        <v>Liu Wei</v>
      </c>
      <c r="C50" s="5" t="str">
        <f>IF(Tabla2[[#This Row],[DNI / C.E.]]="","¿DNI?",VLOOKUP(Tabla2[[#This Row],[DNI / C.E.]],'Base Datos'!A:F,3,FALSE))</f>
        <v>Masculino</v>
      </c>
      <c r="D50" s="5"/>
      <c r="E50" s="3">
        <v>42264</v>
      </c>
      <c r="F50" s="2">
        <v>0.89583333333333337</v>
      </c>
      <c r="G50" t="s">
        <v>27</v>
      </c>
      <c r="H50" t="s">
        <v>85</v>
      </c>
      <c r="I50">
        <v>65</v>
      </c>
      <c r="J50" s="3">
        <v>42266</v>
      </c>
      <c r="K50" s="2">
        <v>0.32430555555555557</v>
      </c>
      <c r="L50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50">
        <v>2</v>
      </c>
      <c r="N50" s="5">
        <f>IF(Tabla2[[#This Row],[TARIFA]]="","¿Tarifa?",IF(Tabla2[[#This Row],[COBRADOS]]="","¿Días?",Tabla2[[#This Row],[TARIFA]]*Tabla2[[#This Row],[COBRADOS]]))</f>
        <v>130</v>
      </c>
      <c r="O50" t="s">
        <v>54</v>
      </c>
      <c r="P50">
        <v>422</v>
      </c>
    </row>
    <row r="51" spans="1:22" x14ac:dyDescent="0.25">
      <c r="A51" s="1" t="s">
        <v>187</v>
      </c>
      <c r="B51" s="5" t="str">
        <f>IF(Tabla2[[#This Row],[DNI / C.E.]]="","¿DNI?",VLOOKUP(Tabla2[[#This Row],[DNI / C.E.]],'Base Datos'!A:F,2,FALSE))</f>
        <v>Liu Wei</v>
      </c>
      <c r="C51" s="5" t="str">
        <f>IF(Tabla2[[#This Row],[DNI / C.E.]]="","¿DNI?",VLOOKUP(Tabla2[[#This Row],[DNI / C.E.]],'Base Datos'!A:F,3,FALSE))</f>
        <v>Masculino</v>
      </c>
      <c r="D51" s="5"/>
      <c r="E51" s="3">
        <v>42264</v>
      </c>
      <c r="F51" s="2">
        <v>0.89583333333333337</v>
      </c>
      <c r="G51" t="s">
        <v>28</v>
      </c>
      <c r="H51" t="s">
        <v>85</v>
      </c>
      <c r="I51">
        <v>65</v>
      </c>
      <c r="J51" s="3">
        <v>42266</v>
      </c>
      <c r="K51" s="2">
        <v>0.32500000000000001</v>
      </c>
      <c r="L51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51">
        <v>2</v>
      </c>
      <c r="N51" s="5">
        <f>IF(Tabla2[[#This Row],[TARIFA]]="","¿Tarifa?",IF(Tabla2[[#This Row],[COBRADOS]]="","¿Días?",Tabla2[[#This Row],[TARIFA]]*Tabla2[[#This Row],[COBRADOS]]))</f>
        <v>130</v>
      </c>
      <c r="O51" t="s">
        <v>54</v>
      </c>
      <c r="P51">
        <v>422</v>
      </c>
    </row>
    <row r="52" spans="1:22" x14ac:dyDescent="0.25">
      <c r="A52" s="1" t="s">
        <v>130</v>
      </c>
      <c r="B52" s="5" t="str">
        <f>IF(Tabla2[[#This Row],[DNI / C.E.]]="","¿DNI?",VLOOKUP(Tabla2[[#This Row],[DNI / C.E.]],'Base Datos'!A:F,2,FALSE))</f>
        <v>Erwin Moises Foguer Coriat</v>
      </c>
      <c r="C52" s="5" t="str">
        <f>IF(Tabla2[[#This Row],[DNI / C.E.]]="","¿DNI?",VLOOKUP(Tabla2[[#This Row],[DNI / C.E.]],'Base Datos'!A:F,3,FALSE))</f>
        <v>Masculino</v>
      </c>
      <c r="D52" s="5"/>
      <c r="E52" s="3">
        <v>42264</v>
      </c>
      <c r="F52" s="2">
        <v>0.50416666666666665</v>
      </c>
      <c r="G52" t="s">
        <v>29</v>
      </c>
      <c r="H52" t="s">
        <v>85</v>
      </c>
      <c r="I52">
        <v>65</v>
      </c>
      <c r="J52" s="3">
        <v>42265</v>
      </c>
      <c r="K52" s="2">
        <v>0.41319444444444442</v>
      </c>
      <c r="L52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52">
        <v>1</v>
      </c>
      <c r="N52" s="5">
        <f>IF(Tabla2[[#This Row],[TARIFA]]="","¿Tarifa?",IF(Tabla2[[#This Row],[COBRADOS]]="","¿Días?",Tabla2[[#This Row],[TARIFA]]*Tabla2[[#This Row],[COBRADOS]]))</f>
        <v>65</v>
      </c>
      <c r="O52" t="s">
        <v>54</v>
      </c>
      <c r="P52">
        <v>415</v>
      </c>
    </row>
    <row r="53" spans="1:22" x14ac:dyDescent="0.25">
      <c r="A53" s="1" t="s">
        <v>188</v>
      </c>
      <c r="B53" s="5" t="str">
        <f>IF(Tabla2[[#This Row],[DNI / C.E.]]="","¿DNI?",VLOOKUP(Tabla2[[#This Row],[DNI / C.E.]],'Base Datos'!A:F,2,FALSE))</f>
        <v>Fuentes Meza Grover</v>
      </c>
      <c r="C53" s="5" t="str">
        <f>IF(Tabla2[[#This Row],[DNI / C.E.]]="","¿DNI?",VLOOKUP(Tabla2[[#This Row],[DNI / C.E.]],'Base Datos'!A:F,3,FALSE))</f>
        <v>Masculino</v>
      </c>
      <c r="D53" s="5"/>
      <c r="E53" s="3">
        <v>42265</v>
      </c>
      <c r="F53" s="2">
        <v>0.72777777777777775</v>
      </c>
      <c r="G53" s="9" t="s">
        <v>38</v>
      </c>
      <c r="H53" t="s">
        <v>85</v>
      </c>
      <c r="I53">
        <v>95</v>
      </c>
      <c r="J53" s="3">
        <v>42266</v>
      </c>
      <c r="K53" s="2">
        <v>0.35069444444444442</v>
      </c>
      <c r="L53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53">
        <v>1</v>
      </c>
      <c r="N53" s="5">
        <f>IF(Tabla2[[#This Row],[TARIFA]]="","¿Tarifa?",IF(Tabla2[[#This Row],[COBRADOS]]="","¿Días?",Tabla2[[#This Row],[TARIFA]]*Tabla2[[#This Row],[COBRADOS]]))</f>
        <v>95</v>
      </c>
      <c r="O53" t="s">
        <v>54</v>
      </c>
      <c r="P53">
        <v>419</v>
      </c>
    </row>
    <row r="54" spans="1:22" x14ac:dyDescent="0.25">
      <c r="A54" s="1" t="s">
        <v>190</v>
      </c>
      <c r="B54" s="5" t="str">
        <f>IF(Tabla2[[#This Row],[DNI / C.E.]]="","¿DNI?",VLOOKUP(Tabla2[[#This Row],[DNI / C.E.]],'Base Datos'!A:F,2,FALSE))</f>
        <v>Joel  De La Cruz Leon</v>
      </c>
      <c r="C54" s="5" t="str">
        <f>IF(Tabla2[[#This Row],[DNI / C.E.]]="","¿DNI?",VLOOKUP(Tabla2[[#This Row],[DNI / C.E.]],'Base Datos'!A:F,3,FALSE))</f>
        <v>Masculino</v>
      </c>
      <c r="D54" s="5"/>
      <c r="E54" s="3">
        <v>42265</v>
      </c>
      <c r="F54" s="2">
        <v>0.72777777777777775</v>
      </c>
      <c r="G54" s="9" t="s">
        <v>37</v>
      </c>
      <c r="H54" t="s">
        <v>85</v>
      </c>
      <c r="I54">
        <v>95</v>
      </c>
      <c r="J54" s="3">
        <v>42266</v>
      </c>
      <c r="K54" s="2">
        <v>0.35069444444444442</v>
      </c>
      <c r="L54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54">
        <v>1</v>
      </c>
      <c r="N54" s="5">
        <f>IF(Tabla2[[#This Row],[TARIFA]]="","¿Tarifa?",IF(Tabla2[[#This Row],[COBRADOS]]="","¿Días?",Tabla2[[#This Row],[TARIFA]]*Tabla2[[#This Row],[COBRADOS]]))</f>
        <v>95</v>
      </c>
      <c r="O54" t="s">
        <v>54</v>
      </c>
      <c r="P54">
        <v>420</v>
      </c>
    </row>
    <row r="55" spans="1:22" x14ac:dyDescent="0.25">
      <c r="A55" s="1" t="s">
        <v>192</v>
      </c>
      <c r="B55" s="5" t="str">
        <f>IF(Tabla2[[#This Row],[DNI / C.E.]]="","¿DNI?",VLOOKUP(Tabla2[[#This Row],[DNI / C.E.]],'Base Datos'!A:F,2,FALSE))</f>
        <v>Gaston Cruz Cruz</v>
      </c>
      <c r="C55" s="5" t="str">
        <f>IF(Tabla2[[#This Row],[DNI / C.E.]]="","¿DNI?",VLOOKUP(Tabla2[[#This Row],[DNI / C.E.]],'Base Datos'!A:F,3,FALSE))</f>
        <v>Masculino</v>
      </c>
      <c r="D55" s="5"/>
      <c r="E55" s="3">
        <v>42265</v>
      </c>
      <c r="F55" s="2">
        <v>0.76458333333333339</v>
      </c>
      <c r="G55" s="9" t="s">
        <v>42</v>
      </c>
      <c r="H55" t="s">
        <v>85</v>
      </c>
      <c r="I55">
        <v>100</v>
      </c>
      <c r="J55" s="3">
        <v>42266</v>
      </c>
      <c r="K55" s="2">
        <v>0.29166666666666669</v>
      </c>
      <c r="L55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55">
        <v>1</v>
      </c>
      <c r="N55" s="5">
        <f>IF(Tabla2[[#This Row],[TARIFA]]="","¿Tarifa?",IF(Tabla2[[#This Row],[COBRADOS]]="","¿Días?",Tabla2[[#This Row],[TARIFA]]*Tabla2[[#This Row],[COBRADOS]]))</f>
        <v>100</v>
      </c>
      <c r="O55" t="s">
        <v>55</v>
      </c>
    </row>
    <row r="56" spans="1:22" x14ac:dyDescent="0.25">
      <c r="A56" s="17" t="s">
        <v>198</v>
      </c>
      <c r="B56" s="5" t="str">
        <f>IF(Tabla2[[#This Row],[DNI / C.E.]]="","¿DNI?",VLOOKUP(Tabla2[[#This Row],[DNI / C.E.]],'Base Datos'!A:F,2,FALSE))</f>
        <v>Uculmana Cabrejos Daniel</v>
      </c>
      <c r="C56" s="5" t="str">
        <f>IF(Tabla2[[#This Row],[DNI / C.E.]]="","¿DNI?",VLOOKUP(Tabla2[[#This Row],[DNI / C.E.]],'Base Datos'!A:F,3,FALSE))</f>
        <v>Masculino</v>
      </c>
      <c r="D56" s="5"/>
      <c r="E56" s="3">
        <v>42265</v>
      </c>
      <c r="F56" s="2">
        <v>0.9243055555555556</v>
      </c>
      <c r="G56" t="s">
        <v>35</v>
      </c>
      <c r="H56" t="s">
        <v>85</v>
      </c>
      <c r="I56">
        <v>80</v>
      </c>
      <c r="J56" s="3">
        <v>42266</v>
      </c>
      <c r="K56" s="2">
        <v>0.32708333333333334</v>
      </c>
      <c r="L56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56">
        <v>1</v>
      </c>
      <c r="N56" s="5">
        <f>IF(Tabla2[[#This Row],[TARIFA]]="","¿Tarifa?",IF(Tabla2[[#This Row],[COBRADOS]]="","¿Días?",Tabla2[[#This Row],[TARIFA]]*Tabla2[[#This Row],[COBRADOS]]))</f>
        <v>80</v>
      </c>
      <c r="O56" t="s">
        <v>54</v>
      </c>
      <c r="P56">
        <v>421</v>
      </c>
    </row>
    <row r="57" spans="1:22" x14ac:dyDescent="0.25">
      <c r="A57" s="12" t="s">
        <v>228</v>
      </c>
      <c r="B57" s="5" t="str">
        <f>IF(Tabla2[[#This Row],[DNI / C.E.]]="","¿DNI?",VLOOKUP(Tabla2[[#This Row],[DNI / C.E.]],'Base Datos'!A:F,2,FALSE))</f>
        <v>Jorge Efrain Quiroz Novoa</v>
      </c>
      <c r="C57" s="5" t="str">
        <f>IF(Tabla2[[#This Row],[DNI / C.E.]]="","¿DNI?",VLOOKUP(Tabla2[[#This Row],[DNI / C.E.]],'Base Datos'!A:F,3,FALSE))</f>
        <v>Masculino</v>
      </c>
      <c r="D57" s="5"/>
      <c r="E57" s="3">
        <v>42265</v>
      </c>
      <c r="F57" s="2">
        <v>4.5138888888888888E-2</v>
      </c>
      <c r="G57" t="s">
        <v>42</v>
      </c>
      <c r="H57" t="s">
        <v>85</v>
      </c>
      <c r="I57">
        <v>90</v>
      </c>
      <c r="J57" s="3">
        <v>42265</v>
      </c>
      <c r="K57" s="2">
        <v>0.33333333333333331</v>
      </c>
      <c r="L57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57">
        <v>1</v>
      </c>
      <c r="N57" s="5">
        <f>IF(Tabla2[[#This Row],[TARIFA]]="","¿Tarifa?",IF(Tabla2[[#This Row],[COBRADOS]]="","¿Días?",Tabla2[[#This Row],[TARIFA]]*Tabla2[[#This Row],[COBRADOS]]))</f>
        <v>90</v>
      </c>
      <c r="O57" t="s">
        <v>54</v>
      </c>
      <c r="P57">
        <v>417</v>
      </c>
    </row>
    <row r="58" spans="1:22" x14ac:dyDescent="0.25">
      <c r="A58" s="1" t="s">
        <v>111</v>
      </c>
      <c r="B58" s="5" t="str">
        <f>IF(Tabla2[[#This Row],[DNI / C.E.]]="","¿DNI?",VLOOKUP(Tabla2[[#This Row],[DNI / C.E.]],'Base Datos'!A:F,2,FALSE))</f>
        <v>Daniel Felipe Quiroz Novoa</v>
      </c>
      <c r="C58" s="5" t="str">
        <f>IF(Tabla2[[#This Row],[DNI / C.E.]]="","¿DNI?",VLOOKUP(Tabla2[[#This Row],[DNI / C.E.]],'Base Datos'!A:F,3,FALSE))</f>
        <v>Masculino</v>
      </c>
      <c r="D58" s="5"/>
      <c r="E58" s="3">
        <v>42265</v>
      </c>
      <c r="F58" s="2">
        <v>4.5138888888888888E-2</v>
      </c>
      <c r="G58" t="s">
        <v>50</v>
      </c>
      <c r="H58" t="s">
        <v>85</v>
      </c>
      <c r="I58">
        <v>90</v>
      </c>
      <c r="J58" s="3">
        <v>42265</v>
      </c>
      <c r="K58" s="2">
        <v>0.33333333333333331</v>
      </c>
      <c r="L58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58">
        <v>1</v>
      </c>
      <c r="N58" s="5">
        <f>IF(Tabla2[[#This Row],[TARIFA]]="","¿Tarifa?",IF(Tabla2[[#This Row],[COBRADOS]]="","¿Días?",Tabla2[[#This Row],[TARIFA]]*Tabla2[[#This Row],[COBRADOS]]))</f>
        <v>90</v>
      </c>
      <c r="O58" t="s">
        <v>54</v>
      </c>
      <c r="P58">
        <v>417</v>
      </c>
    </row>
    <row r="59" spans="1:22" x14ac:dyDescent="0.25">
      <c r="A59" s="12" t="s">
        <v>132</v>
      </c>
      <c r="B59" s="5" t="str">
        <f>IF(Tabla2[[#This Row],[DNI / C.E.]]="","¿DNI?",VLOOKUP(Tabla2[[#This Row],[DNI / C.E.]],'Base Datos'!A:F,2,FALSE))</f>
        <v>Deyvin Nino Palacios Estrada</v>
      </c>
      <c r="C59" s="5" t="str">
        <f>IF(Tabla2[[#This Row],[DNI / C.E.]]="","¿DNI?",VLOOKUP(Tabla2[[#This Row],[DNI / C.E.]],'Base Datos'!A:F,3,FALSE))</f>
        <v>Masculino</v>
      </c>
      <c r="D59" s="5"/>
      <c r="E59" s="3">
        <v>42266</v>
      </c>
      <c r="F59" s="2">
        <v>0.69791666666666663</v>
      </c>
      <c r="G59" t="s">
        <v>27</v>
      </c>
      <c r="H59" t="s">
        <v>85</v>
      </c>
      <c r="I59">
        <v>65</v>
      </c>
      <c r="J59" s="3">
        <v>42272</v>
      </c>
      <c r="K59" s="2">
        <v>0.39166666666666666</v>
      </c>
      <c r="L59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6</v>
      </c>
      <c r="M59">
        <v>6</v>
      </c>
      <c r="N59" s="5">
        <f>IF(Tabla2[[#This Row],[TARIFA]]="","¿Tarifa?",IF(Tabla2[[#This Row],[COBRADOS]]="","¿Días?",Tabla2[[#This Row],[TARIFA]]*Tabla2[[#This Row],[COBRADOS]]))</f>
        <v>390</v>
      </c>
      <c r="O59" t="s">
        <v>54</v>
      </c>
      <c r="P59">
        <v>434</v>
      </c>
    </row>
    <row r="60" spans="1:22" x14ac:dyDescent="0.25">
      <c r="A60" s="1" t="s">
        <v>199</v>
      </c>
      <c r="B60" s="5" t="str">
        <f>IF(Tabla2[[#This Row],[DNI / C.E.]]="","¿DNI?",VLOOKUP(Tabla2[[#This Row],[DNI / C.E.]],'Base Datos'!A:F,2,FALSE))</f>
        <v>Abrham Isaias Llecllish Salazar</v>
      </c>
      <c r="C60" s="5" t="str">
        <f>IF(Tabla2[[#This Row],[DNI / C.E.]]="","¿DNI?",VLOOKUP(Tabla2[[#This Row],[DNI / C.E.]],'Base Datos'!A:F,3,FALSE))</f>
        <v>Masculino</v>
      </c>
      <c r="D60" s="5"/>
      <c r="E60" s="3">
        <v>42266</v>
      </c>
      <c r="F60" s="2">
        <v>0.8208333333333333</v>
      </c>
      <c r="G60" t="s">
        <v>29</v>
      </c>
      <c r="H60" t="s">
        <v>87</v>
      </c>
      <c r="I60">
        <v>105</v>
      </c>
      <c r="J60" s="3">
        <v>42267</v>
      </c>
      <c r="K60" s="2">
        <v>0.3527777777777778</v>
      </c>
      <c r="L60" s="5">
        <v>1</v>
      </c>
      <c r="M60">
        <v>1</v>
      </c>
      <c r="N60" s="5">
        <f>IF(Tabla2[[#This Row],[TARIFA]]="","¿Tarifa?",IF(Tabla2[[#This Row],[COBRADOS]]="","¿Días?",Tabla2[[#This Row],[TARIFA]]*Tabla2[[#This Row],[COBRADOS]]))</f>
        <v>105</v>
      </c>
      <c r="O60" t="s">
        <v>53</v>
      </c>
      <c r="P60">
        <v>187</v>
      </c>
    </row>
    <row r="61" spans="1:22" x14ac:dyDescent="0.25">
      <c r="A61" s="1" t="s">
        <v>201</v>
      </c>
      <c r="B61" s="5" t="str">
        <f>IF(Tabla2[[#This Row],[DNI / C.E.]]="","¿DNI?",VLOOKUP(Tabla2[[#This Row],[DNI / C.E.]],'Base Datos'!A:F,2,FALSE))</f>
        <v>Francisco Americo Sirvente</v>
      </c>
      <c r="C61" s="5" t="str">
        <f>IF(Tabla2[[#This Row],[DNI / C.E.]]="","¿DNI?",VLOOKUP(Tabla2[[#This Row],[DNI / C.E.]],'Base Datos'!A:F,3,FALSE))</f>
        <v>Masculino</v>
      </c>
      <c r="D61" s="5"/>
      <c r="E61" s="3">
        <v>42267</v>
      </c>
      <c r="F61" s="2">
        <v>0.83333333333333337</v>
      </c>
      <c r="G61" t="s">
        <v>42</v>
      </c>
      <c r="H61" t="s">
        <v>85</v>
      </c>
      <c r="I61">
        <v>95</v>
      </c>
      <c r="J61" s="3">
        <v>42271</v>
      </c>
      <c r="K61" s="2">
        <v>0.47916666666666669</v>
      </c>
      <c r="L61" s="5">
        <v>4</v>
      </c>
      <c r="M61">
        <v>4</v>
      </c>
      <c r="N61" s="5">
        <f>IF(Tabla2[[#This Row],[TARIFA]]="","¿Tarifa?",IF(Tabla2[[#This Row],[COBRADOS]]="","¿Días?",Tabla2[[#This Row],[TARIFA]]*Tabla2[[#This Row],[COBRADOS]]))</f>
        <v>380</v>
      </c>
      <c r="O61" t="s">
        <v>54</v>
      </c>
      <c r="P61">
        <v>425</v>
      </c>
      <c r="V61" s="21"/>
    </row>
    <row r="62" spans="1:22" x14ac:dyDescent="0.25">
      <c r="A62" s="1" t="s">
        <v>208</v>
      </c>
      <c r="B62" s="5" t="str">
        <f>IF(Tabla2[[#This Row],[DNI / C.E.]]="","¿DNI?",VLOOKUP(Tabla2[[#This Row],[DNI / C.E.]],'Base Datos'!A:F,2,FALSE))</f>
        <v>Jorge Luis Holguin Jimenez</v>
      </c>
      <c r="C62" s="5" t="str">
        <f>IF(Tabla2[[#This Row],[DNI / C.E.]]="","¿DNI?",VLOOKUP(Tabla2[[#This Row],[DNI / C.E.]],'Base Datos'!A:F,3,FALSE))</f>
        <v>Masculino</v>
      </c>
      <c r="D62" s="5"/>
      <c r="E62" s="3">
        <v>42268</v>
      </c>
      <c r="F62" s="2">
        <v>0.8041666666666667</v>
      </c>
      <c r="G62" t="s">
        <v>24</v>
      </c>
      <c r="H62" t="s">
        <v>85</v>
      </c>
      <c r="I62">
        <v>40</v>
      </c>
      <c r="J62" s="3">
        <v>42273</v>
      </c>
      <c r="K62" s="2">
        <v>0.48958333333333331</v>
      </c>
      <c r="L62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5</v>
      </c>
      <c r="M62">
        <v>5</v>
      </c>
      <c r="N62" s="5">
        <f>IF(Tabla2[[#This Row],[TARIFA]]="","¿Tarifa?",IF(Tabla2[[#This Row],[COBRADOS]]="","¿Días?",Tabla2[[#This Row],[TARIFA]]*Tabla2[[#This Row],[COBRADOS]]))</f>
        <v>200</v>
      </c>
      <c r="O62" t="s">
        <v>55</v>
      </c>
    </row>
    <row r="63" spans="1:22" x14ac:dyDescent="0.25">
      <c r="A63" s="1" t="s">
        <v>210</v>
      </c>
      <c r="B63" s="5" t="str">
        <f>IF(Tabla2[[#This Row],[DNI / C.E.]]="","¿DNI?",VLOOKUP(Tabla2[[#This Row],[DNI / C.E.]],'Base Datos'!A:F,2,FALSE))</f>
        <v>Luis Carlos Robles Chavarria</v>
      </c>
      <c r="C63" s="5" t="str">
        <f>IF(Tabla2[[#This Row],[DNI / C.E.]]="","¿DNI?",VLOOKUP(Tabla2[[#This Row],[DNI / C.E.]],'Base Datos'!A:F,3,FALSE))</f>
        <v>Masculino</v>
      </c>
      <c r="D63" s="5"/>
      <c r="E63" s="3">
        <v>42268</v>
      </c>
      <c r="F63" s="2">
        <v>0.80486111111111114</v>
      </c>
      <c r="G63" t="s">
        <v>26</v>
      </c>
      <c r="H63" t="s">
        <v>85</v>
      </c>
      <c r="I63">
        <v>40</v>
      </c>
      <c r="J63" s="3">
        <v>42273</v>
      </c>
      <c r="K63" s="2">
        <v>0.48958333333333331</v>
      </c>
      <c r="L63" s="5">
        <v>5</v>
      </c>
      <c r="M63">
        <v>5</v>
      </c>
      <c r="N63" s="5">
        <f>IF(Tabla2[[#This Row],[TARIFA]]="","¿Tarifa?",IF(Tabla2[[#This Row],[COBRADOS]]="","¿Días?",Tabla2[[#This Row],[TARIFA]]*Tabla2[[#This Row],[COBRADOS]]))</f>
        <v>200</v>
      </c>
      <c r="O63" t="s">
        <v>55</v>
      </c>
    </row>
    <row r="64" spans="1:22" x14ac:dyDescent="0.25">
      <c r="A64" s="1" t="s">
        <v>156</v>
      </c>
      <c r="B64" s="5" t="s">
        <v>223</v>
      </c>
      <c r="C64" s="5" t="str">
        <f>IF(Tabla2[[#This Row],[DNI / C.E.]]="","¿DNI?",VLOOKUP(Tabla2[[#This Row],[DNI / C.E.]],'Base Datos'!A:F,3,FALSE))</f>
        <v>Femenino</v>
      </c>
      <c r="D64" s="5"/>
      <c r="E64" s="3">
        <v>42268</v>
      </c>
      <c r="F64" s="2">
        <v>0.7729166666666667</v>
      </c>
      <c r="G64" t="s">
        <v>41</v>
      </c>
      <c r="H64" t="s">
        <v>88</v>
      </c>
      <c r="I64">
        <v>0</v>
      </c>
      <c r="J64" s="3">
        <v>42272</v>
      </c>
      <c r="K64" s="2">
        <v>0.35416666666666669</v>
      </c>
      <c r="L64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4</v>
      </c>
      <c r="M64">
        <v>0</v>
      </c>
      <c r="N64" s="5">
        <f>IF(Tabla2[[#This Row],[TARIFA]]="","¿Tarifa?",IF(Tabla2[[#This Row],[COBRADOS]]="","¿Días?",Tabla2[[#This Row],[TARIFA]]*Tabla2[[#This Row],[COBRADOS]]))</f>
        <v>0</v>
      </c>
      <c r="O64" t="s">
        <v>55</v>
      </c>
    </row>
    <row r="65" spans="1:16" x14ac:dyDescent="0.25">
      <c r="A65" s="1" t="s">
        <v>207</v>
      </c>
      <c r="B65" s="5" t="str">
        <f>IF(Tabla2[[#This Row],[DNI / C.E.]]="","¿DNI?",VLOOKUP(Tabla2[[#This Row],[DNI / C.E.]],'Base Datos'!A:F,2,FALSE))</f>
        <v>Rosa Esther Uceda Quezada</v>
      </c>
      <c r="C65" s="5" t="str">
        <f>IF(Tabla2[[#This Row],[DNI / C.E.]]="","¿DNI?",VLOOKUP(Tabla2[[#This Row],[DNI / C.E.]],'Base Datos'!A:F,3,FALSE))</f>
        <v>Femenino</v>
      </c>
      <c r="D65" s="5"/>
      <c r="E65" s="3">
        <v>42268</v>
      </c>
      <c r="F65" s="2">
        <v>0.77430555555555547</v>
      </c>
      <c r="G65" t="s">
        <v>45</v>
      </c>
      <c r="H65" t="s">
        <v>86</v>
      </c>
      <c r="I65">
        <v>0</v>
      </c>
      <c r="J65" s="3">
        <v>42272</v>
      </c>
      <c r="K65" s="2">
        <v>0.35416666666666669</v>
      </c>
      <c r="L65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4</v>
      </c>
      <c r="M65">
        <v>0</v>
      </c>
      <c r="N65" s="5">
        <f>IF(Tabla2[[#This Row],[TARIFA]]="","¿Tarifa?",IF(Tabla2[[#This Row],[COBRADOS]]="","¿Días?",Tabla2[[#This Row],[TARIFA]]*Tabla2[[#This Row],[COBRADOS]]))</f>
        <v>0</v>
      </c>
      <c r="O65" t="s">
        <v>55</v>
      </c>
    </row>
    <row r="66" spans="1:16" x14ac:dyDescent="0.25">
      <c r="A66" s="1" t="s">
        <v>203</v>
      </c>
      <c r="B66" s="5" t="str">
        <f>IF(Tabla2[[#This Row],[DNI / C.E.]]="","¿DNI?",VLOOKUP(Tabla2[[#This Row],[DNI / C.E.]],'Base Datos'!A:F,2,FALSE))</f>
        <v>Alexander Yllanes Calderon</v>
      </c>
      <c r="C66" s="5" t="str">
        <f>IF(Tabla2[[#This Row],[DNI / C.E.]]="","¿DNI?",VLOOKUP(Tabla2[[#This Row],[DNI / C.E.]],'Base Datos'!A:F,3,FALSE))</f>
        <v>Masculino</v>
      </c>
      <c r="D66" s="5"/>
      <c r="E66" s="3">
        <v>42268</v>
      </c>
      <c r="F66" s="2">
        <v>0.51041666666666663</v>
      </c>
      <c r="G66" t="s">
        <v>34</v>
      </c>
      <c r="H66" t="s">
        <v>86</v>
      </c>
      <c r="I66">
        <v>120</v>
      </c>
      <c r="J66" s="3">
        <v>42271</v>
      </c>
      <c r="K66" s="2">
        <v>0.43055555555555558</v>
      </c>
      <c r="L66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66">
        <v>3</v>
      </c>
      <c r="N66" s="5">
        <f>IF(Tabla2[[#This Row],[TARIFA]]="","¿Tarifa?",IF(Tabla2[[#This Row],[COBRADOS]]="","¿Días?",Tabla2[[#This Row],[TARIFA]]*Tabla2[[#This Row],[COBRADOS]]))</f>
        <v>360</v>
      </c>
      <c r="O66" t="s">
        <v>54</v>
      </c>
      <c r="P66">
        <v>428</v>
      </c>
    </row>
    <row r="67" spans="1:16" x14ac:dyDescent="0.25">
      <c r="A67" s="1" t="s">
        <v>205</v>
      </c>
      <c r="B67" s="5" t="str">
        <f>IF(Tabla2[[#This Row],[DNI / C.E.]]="","¿DNI?",VLOOKUP(Tabla2[[#This Row],[DNI / C.E.]],'Base Datos'!A:F,2,FALSE))</f>
        <v>Juan Jacobo Castro Rubio</v>
      </c>
      <c r="C67" s="5" t="str">
        <f>IF(Tabla2[[#This Row],[DNI / C.E.]]="","¿DNI?",VLOOKUP(Tabla2[[#This Row],[DNI / C.E.]],'Base Datos'!A:F,3,FALSE))</f>
        <v>Masculino</v>
      </c>
      <c r="D67" s="5"/>
      <c r="E67" s="3">
        <v>42268</v>
      </c>
      <c r="F67" s="2">
        <v>0.51041666666666663</v>
      </c>
      <c r="G67" t="s">
        <v>33</v>
      </c>
      <c r="H67" t="s">
        <v>86</v>
      </c>
      <c r="I67">
        <v>120</v>
      </c>
      <c r="J67" s="3">
        <v>42271</v>
      </c>
      <c r="K67" s="2">
        <v>0.43124999999999997</v>
      </c>
      <c r="L67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67">
        <v>3</v>
      </c>
      <c r="N67" s="5">
        <f>IF(Tabla2[[#This Row],[TARIFA]]="","¿Tarifa?",IF(Tabla2[[#This Row],[COBRADOS]]="","¿Días?",Tabla2[[#This Row],[TARIFA]]*Tabla2[[#This Row],[COBRADOS]]))</f>
        <v>360</v>
      </c>
      <c r="O67" t="s">
        <v>54</v>
      </c>
      <c r="P67">
        <v>428</v>
      </c>
    </row>
    <row r="68" spans="1:16" x14ac:dyDescent="0.25">
      <c r="A68" s="1" t="s">
        <v>213</v>
      </c>
      <c r="B68" s="5" t="str">
        <f>IF(Tabla2[[#This Row],[DNI / C.E.]]="","¿DNI?",VLOOKUP(Tabla2[[#This Row],[DNI / C.E.]],'Base Datos'!A:F,2,FALSE))</f>
        <v>Diego Vigo Carbajal</v>
      </c>
      <c r="C68" s="5" t="str">
        <f>IF(Tabla2[[#This Row],[DNI / C.E.]]="","¿DNI?",VLOOKUP(Tabla2[[#This Row],[DNI / C.E.]],'Base Datos'!A:F,3,FALSE))</f>
        <v>Masculino</v>
      </c>
      <c r="D68" s="5"/>
      <c r="E68" s="3">
        <v>42268</v>
      </c>
      <c r="F68" s="2">
        <v>0.91527777777777775</v>
      </c>
      <c r="G68" t="s">
        <v>32</v>
      </c>
      <c r="H68" t="s">
        <v>86</v>
      </c>
      <c r="I68">
        <v>0</v>
      </c>
      <c r="J68" s="3">
        <v>42270</v>
      </c>
      <c r="K68" s="2">
        <v>0.3972222222222222</v>
      </c>
      <c r="L68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68">
        <v>2</v>
      </c>
      <c r="N68" s="5">
        <f>IF(Tabla2[[#This Row],[TARIFA]]="","¿Tarifa?",IF(Tabla2[[#This Row],[COBRADOS]]="","¿Días?",Tabla2[[#This Row],[TARIFA]]*Tabla2[[#This Row],[COBRADOS]]))</f>
        <v>0</v>
      </c>
      <c r="O68" t="s">
        <v>55</v>
      </c>
    </row>
    <row r="69" spans="1:16" x14ac:dyDescent="0.25">
      <c r="A69" s="1" t="s">
        <v>214</v>
      </c>
      <c r="B69" s="5" t="str">
        <f>IF(Tabla2[[#This Row],[DNI / C.E.]]="","¿DNI?",VLOOKUP(Tabla2[[#This Row],[DNI / C.E.]],'Base Datos'!A:F,2,FALSE))</f>
        <v>Gilmer  Llallihuaman Sanchez</v>
      </c>
      <c r="C69" s="5" t="str">
        <f>IF(Tabla2[[#This Row],[DNI / C.E.]]="","¿DNI?",VLOOKUP(Tabla2[[#This Row],[DNI / C.E.]],'Base Datos'!A:F,3,FALSE))</f>
        <v>Masculino</v>
      </c>
      <c r="D69" s="5"/>
      <c r="E69" s="3">
        <v>42268</v>
      </c>
      <c r="F69" s="2">
        <v>0.91527777777777775</v>
      </c>
      <c r="G69" t="s">
        <v>23</v>
      </c>
      <c r="H69" t="s">
        <v>86</v>
      </c>
      <c r="I69">
        <v>0</v>
      </c>
      <c r="J69" s="3">
        <v>42270</v>
      </c>
      <c r="K69" s="2">
        <v>0.3972222222222222</v>
      </c>
      <c r="L69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69">
        <v>2</v>
      </c>
      <c r="N69" s="5">
        <f>IF(Tabla2[[#This Row],[TARIFA]]="","¿Tarifa?",IF(Tabla2[[#This Row],[COBRADOS]]="","¿Días?",Tabla2[[#This Row],[TARIFA]]*Tabla2[[#This Row],[COBRADOS]]))</f>
        <v>0</v>
      </c>
      <c r="O69" t="s">
        <v>55</v>
      </c>
    </row>
    <row r="70" spans="1:16" x14ac:dyDescent="0.25">
      <c r="A70" s="1" t="s">
        <v>180</v>
      </c>
      <c r="B70" s="5" t="str">
        <f>IF(Tabla2[[#This Row],[DNI / C.E.]]="","¿DNI?",VLOOKUP(Tabla2[[#This Row],[DNI / C.E.]],'Base Datos'!A:F,2,FALSE))</f>
        <v>Liz Cordova Murga</v>
      </c>
      <c r="C70" s="5" t="str">
        <f>IF(Tabla2[[#This Row],[DNI / C.E.]]="","¿DNI?",VLOOKUP(Tabla2[[#This Row],[DNI / C.E.]],'Base Datos'!A:F,3,FALSE))</f>
        <v>Femenino</v>
      </c>
      <c r="D70" s="5"/>
      <c r="E70" s="3">
        <v>42268</v>
      </c>
      <c r="F70" s="2">
        <v>0.94861111111111107</v>
      </c>
      <c r="G70" s="9" t="s">
        <v>31</v>
      </c>
      <c r="H70" t="s">
        <v>87</v>
      </c>
      <c r="I70">
        <v>110</v>
      </c>
      <c r="J70" s="3">
        <v>42269</v>
      </c>
      <c r="K70" s="2">
        <v>0.4055555555555555</v>
      </c>
      <c r="L70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70">
        <v>1</v>
      </c>
      <c r="N70" s="5">
        <f>IF(Tabla2[[#This Row],[TARIFA]]="","¿Tarifa?",IF(Tabla2[[#This Row],[COBRADOS]]="","¿Días?",Tabla2[[#This Row],[TARIFA]]*Tabla2[[#This Row],[COBRADOS]]))</f>
        <v>110</v>
      </c>
      <c r="O70" t="s">
        <v>55</v>
      </c>
    </row>
    <row r="71" spans="1:16" x14ac:dyDescent="0.25">
      <c r="A71" s="1" t="s">
        <v>216</v>
      </c>
      <c r="B71" s="5" t="str">
        <f>IF(Tabla2[[#This Row],[DNI / C.E.]]="","¿DNI?",VLOOKUP(Tabla2[[#This Row],[DNI / C.E.]],'Base Datos'!A:F,2,FALSE))</f>
        <v>Andres  Foguer Coriat</v>
      </c>
      <c r="C71" s="5" t="str">
        <f>IF(Tabla2[[#This Row],[DNI / C.E.]]="","¿DNI?",VLOOKUP(Tabla2[[#This Row],[DNI / C.E.]],'Base Datos'!A:F,3,FALSE))</f>
        <v>Masculino</v>
      </c>
      <c r="D71" s="5"/>
      <c r="E71" s="3">
        <v>42269</v>
      </c>
      <c r="F71" s="2">
        <v>1.3194444444444444E-2</v>
      </c>
      <c r="G71" s="9" t="s">
        <v>25</v>
      </c>
      <c r="H71" t="s">
        <v>85</v>
      </c>
      <c r="I71">
        <v>65</v>
      </c>
      <c r="J71" s="3">
        <v>42271</v>
      </c>
      <c r="K71" s="2">
        <v>0.49861111111111112</v>
      </c>
      <c r="L71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71">
        <v>3</v>
      </c>
      <c r="N71" s="5">
        <f>IF(Tabla2[[#This Row],[TARIFA]]="","¿Tarifa?",IF(Tabla2[[#This Row],[COBRADOS]]="","¿Días?",Tabla2[[#This Row],[TARIFA]]*Tabla2[[#This Row],[COBRADOS]]))</f>
        <v>195</v>
      </c>
      <c r="O71" t="s">
        <v>54</v>
      </c>
      <c r="P71">
        <v>435</v>
      </c>
    </row>
    <row r="72" spans="1:16" x14ac:dyDescent="0.25">
      <c r="A72" s="1" t="s">
        <v>218</v>
      </c>
      <c r="B72" s="5" t="str">
        <f>IF(Tabla2[[#This Row],[DNI / C.E.]]="","¿DNI?",VLOOKUP(Tabla2[[#This Row],[DNI / C.E.]],'Base Datos'!A:F,2,FALSE))</f>
        <v>Oscar Damian Chilca</v>
      </c>
      <c r="C72" s="5" t="str">
        <f>IF(Tabla2[[#This Row],[DNI / C.E.]]="","¿DNI?",VLOOKUP(Tabla2[[#This Row],[DNI / C.E.]],'Base Datos'!A:F,3,FALSE))</f>
        <v>Masculino</v>
      </c>
      <c r="D72" s="5"/>
      <c r="E72" s="3">
        <v>42269</v>
      </c>
      <c r="F72" s="2">
        <v>0.51597222222222217</v>
      </c>
      <c r="G72" t="s">
        <v>28</v>
      </c>
      <c r="H72" t="s">
        <v>85</v>
      </c>
      <c r="I72">
        <v>65</v>
      </c>
      <c r="J72" s="3">
        <v>42270</v>
      </c>
      <c r="K72" s="2">
        <v>0.52430555555555558</v>
      </c>
      <c r="L72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72">
        <v>1</v>
      </c>
      <c r="N72" s="5">
        <f>IF(Tabla2[[#This Row],[TARIFA]]="","¿Tarifa?",IF(Tabla2[[#This Row],[COBRADOS]]="","¿Días?",Tabla2[[#This Row],[TARIFA]]*Tabla2[[#This Row],[COBRADOS]]))</f>
        <v>65</v>
      </c>
      <c r="O72" t="s">
        <v>53</v>
      </c>
      <c r="P72">
        <v>191</v>
      </c>
    </row>
    <row r="73" spans="1:16" x14ac:dyDescent="0.25">
      <c r="A73" s="1" t="s">
        <v>220</v>
      </c>
      <c r="B73" s="5" t="str">
        <f>IF(Tabla2[[#This Row],[DNI / C.E.]]="","¿DNI?",VLOOKUP(Tabla2[[#This Row],[DNI / C.E.]],'Base Datos'!A:F,2,FALSE))</f>
        <v>Carlos Mogrovejo Alvarado</v>
      </c>
      <c r="C73" s="5" t="str">
        <f>IF(Tabla2[[#This Row],[DNI / C.E.]]="","¿DNI?",VLOOKUP(Tabla2[[#This Row],[DNI / C.E.]],'Base Datos'!A:F,3,FALSE))</f>
        <v>Masculino</v>
      </c>
      <c r="D73" s="5"/>
      <c r="E73" s="3">
        <v>42269</v>
      </c>
      <c r="F73" s="2">
        <v>0.51666666666666672</v>
      </c>
      <c r="G73" t="s">
        <v>29</v>
      </c>
      <c r="H73" t="s">
        <v>85</v>
      </c>
      <c r="I73">
        <v>65</v>
      </c>
      <c r="J73" s="3">
        <v>42270</v>
      </c>
      <c r="K73" s="2">
        <v>0.52430555555555558</v>
      </c>
      <c r="L73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73">
        <v>1</v>
      </c>
      <c r="N73" s="5">
        <f>IF(Tabla2[[#This Row],[TARIFA]]="","¿Tarifa?",IF(Tabla2[[#This Row],[COBRADOS]]="","¿Días?",Tabla2[[#This Row],[TARIFA]]*Tabla2[[#This Row],[COBRADOS]]))</f>
        <v>65</v>
      </c>
      <c r="O73" t="s">
        <v>53</v>
      </c>
      <c r="P73">
        <v>191</v>
      </c>
    </row>
    <row r="74" spans="1:16" x14ac:dyDescent="0.25">
      <c r="A74" s="1" t="s">
        <v>192</v>
      </c>
      <c r="B74" s="5" t="str">
        <f>IF(Tabla2[[#This Row],[DNI / C.E.]]="","¿DNI?",VLOOKUP(Tabla2[[#This Row],[DNI / C.E.]],'Base Datos'!A:F,2,FALSE))</f>
        <v>Gaston Cruz Cruz</v>
      </c>
      <c r="C74" s="5" t="str">
        <f>IF(Tabla2[[#This Row],[DNI / C.E.]]="","¿DNI?",VLOOKUP(Tabla2[[#This Row],[DNI / C.E.]],'Base Datos'!A:F,3,FALSE))</f>
        <v>Masculino</v>
      </c>
      <c r="D74" s="5"/>
      <c r="E74" s="3">
        <v>42269</v>
      </c>
      <c r="F74" s="2">
        <v>0.69513888888888886</v>
      </c>
      <c r="G74" t="s">
        <v>37</v>
      </c>
      <c r="H74" t="s">
        <v>85</v>
      </c>
      <c r="I74">
        <v>100</v>
      </c>
      <c r="J74" s="3">
        <v>42270</v>
      </c>
      <c r="K74" s="2">
        <v>0.31319444444444444</v>
      </c>
      <c r="L74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74">
        <v>1</v>
      </c>
      <c r="N74" s="5">
        <f>IF(Tabla2[[#This Row],[TARIFA]]="","¿Tarifa?",IF(Tabla2[[#This Row],[COBRADOS]]="","¿Días?",Tabla2[[#This Row],[TARIFA]]*Tabla2[[#This Row],[COBRADOS]]))</f>
        <v>100</v>
      </c>
      <c r="O74" t="s">
        <v>54</v>
      </c>
      <c r="P74">
        <v>427</v>
      </c>
    </row>
    <row r="75" spans="1:16" x14ac:dyDescent="0.25">
      <c r="A75" s="1" t="s">
        <v>218</v>
      </c>
      <c r="B75" s="5" t="str">
        <f>IF(Tabla2[[#This Row],[DNI / C.E.]]="","¿DNI?",VLOOKUP(Tabla2[[#This Row],[DNI / C.E.]],'Base Datos'!A:F,2,FALSE))</f>
        <v>Oscar Damian Chilca</v>
      </c>
      <c r="C75" s="5" t="str">
        <f>IF(Tabla2[[#This Row],[DNI / C.E.]]="","¿DNI?",VLOOKUP(Tabla2[[#This Row],[DNI / C.E.]],'Base Datos'!A:F,3,FALSE))</f>
        <v>Masculino</v>
      </c>
      <c r="D75" s="5"/>
      <c r="E75" s="3">
        <v>42269</v>
      </c>
      <c r="F75" s="2">
        <v>0.15277777777777776</v>
      </c>
      <c r="G75" s="9" t="s">
        <v>28</v>
      </c>
      <c r="H75" t="s">
        <v>85</v>
      </c>
      <c r="I75">
        <v>65</v>
      </c>
      <c r="J75" s="3">
        <v>42269</v>
      </c>
      <c r="K75" s="2">
        <v>0.51527777777777783</v>
      </c>
      <c r="L75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75">
        <v>1</v>
      </c>
      <c r="N75" s="5">
        <f>IF(Tabla2[[#This Row],[TARIFA]]="","¿Tarifa?",IF(Tabla2[[#This Row],[COBRADOS]]="","¿Días?",Tabla2[[#This Row],[TARIFA]]*Tabla2[[#This Row],[COBRADOS]]))</f>
        <v>65</v>
      </c>
      <c r="O75" t="s">
        <v>53</v>
      </c>
      <c r="P75">
        <v>188</v>
      </c>
    </row>
    <row r="76" spans="1:16" x14ac:dyDescent="0.25">
      <c r="A76" s="1" t="s">
        <v>220</v>
      </c>
      <c r="B76" s="5" t="str">
        <f>IF(Tabla2[[#This Row],[DNI / C.E.]]="","¿DNI?",VLOOKUP(Tabla2[[#This Row],[DNI / C.E.]],'Base Datos'!A:F,2,FALSE))</f>
        <v>Carlos Mogrovejo Alvarado</v>
      </c>
      <c r="C76" s="5" t="str">
        <f>IF(Tabla2[[#This Row],[DNI / C.E.]]="","¿DNI?",VLOOKUP(Tabla2[[#This Row],[DNI / C.E.]],'Base Datos'!A:F,3,FALSE))</f>
        <v>Masculino</v>
      </c>
      <c r="D76" s="5"/>
      <c r="E76" s="3">
        <v>42269</v>
      </c>
      <c r="F76" s="2">
        <v>0.15277777777777776</v>
      </c>
      <c r="G76" s="9" t="s">
        <v>29</v>
      </c>
      <c r="H76" t="s">
        <v>85</v>
      </c>
      <c r="I76">
        <v>65</v>
      </c>
      <c r="J76" s="3">
        <v>42269</v>
      </c>
      <c r="K76" s="2">
        <v>0.51527777777777783</v>
      </c>
      <c r="L76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76">
        <v>1</v>
      </c>
      <c r="N76" s="5">
        <f>IF(Tabla2[[#This Row],[TARIFA]]="","¿Tarifa?",IF(Tabla2[[#This Row],[COBRADOS]]="","¿Días?",Tabla2[[#This Row],[TARIFA]]*Tabla2[[#This Row],[COBRADOS]]))</f>
        <v>65</v>
      </c>
      <c r="O76" t="s">
        <v>53</v>
      </c>
      <c r="P76">
        <v>188</v>
      </c>
    </row>
    <row r="77" spans="1:16" x14ac:dyDescent="0.25">
      <c r="A77" s="1" t="s">
        <v>227</v>
      </c>
      <c r="B77" s="5" t="str">
        <f>IF(Tabla2[[#This Row],[DNI / C.E.]]="","¿DNI?",VLOOKUP(Tabla2[[#This Row],[DNI / C.E.]],'Base Datos'!A:F,2,FALSE))</f>
        <v>Iris Agustina Jimenez</v>
      </c>
      <c r="C77" s="5" t="str">
        <f>IF(Tabla2[[#This Row],[DNI / C.E.]]="","¿DNI?",VLOOKUP(Tabla2[[#This Row],[DNI / C.E.]],'Base Datos'!A:F,3,FALSE))</f>
        <v>Femenino</v>
      </c>
      <c r="D77" s="5"/>
      <c r="E77" s="3">
        <v>42270</v>
      </c>
      <c r="F77" s="2">
        <v>0.24791666666666667</v>
      </c>
      <c r="G77" s="9" t="s">
        <v>49</v>
      </c>
      <c r="H77" t="s">
        <v>85</v>
      </c>
      <c r="I77">
        <v>95</v>
      </c>
      <c r="J77" s="3">
        <v>42271</v>
      </c>
      <c r="K77" s="2">
        <v>0.52916666666666667</v>
      </c>
      <c r="L77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77">
        <v>1</v>
      </c>
      <c r="N77" s="5">
        <f>IF(Tabla2[[#This Row],[TARIFA]]="","¿Tarifa?",IF(Tabla2[[#This Row],[COBRADOS]]="","¿Días?",Tabla2[[#This Row],[TARIFA]]*Tabla2[[#This Row],[COBRADOS]]))</f>
        <v>95</v>
      </c>
      <c r="O77" t="s">
        <v>54</v>
      </c>
      <c r="P77">
        <v>425</v>
      </c>
    </row>
    <row r="78" spans="1:16" x14ac:dyDescent="0.25">
      <c r="A78" s="1" t="s">
        <v>111</v>
      </c>
      <c r="B78" s="5" t="str">
        <f>IF(Tabla2[[#This Row],[DNI / C.E.]]="","¿DNI?",VLOOKUP(Tabla2[[#This Row],[DNI / C.E.]],'Base Datos'!A:F,2,FALSE))</f>
        <v>Daniel Felipe Quiroz Novoa</v>
      </c>
      <c r="C78" s="5" t="str">
        <f>IF(Tabla2[[#This Row],[DNI / C.E.]]="","¿DNI?",VLOOKUP(Tabla2[[#This Row],[DNI / C.E.]],'Base Datos'!A:F,3,FALSE))</f>
        <v>Masculino</v>
      </c>
      <c r="D78" s="5"/>
      <c r="E78" s="3">
        <v>42271</v>
      </c>
      <c r="F78" s="2">
        <v>0.16319444444444445</v>
      </c>
      <c r="G78" s="9" t="s">
        <v>37</v>
      </c>
      <c r="H78" t="s">
        <v>85</v>
      </c>
      <c r="I78">
        <v>90</v>
      </c>
      <c r="J78" s="3">
        <v>42273</v>
      </c>
      <c r="K78" s="2">
        <v>0.3520833333333333</v>
      </c>
      <c r="L78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78">
        <v>3</v>
      </c>
      <c r="N78" s="5">
        <f>IF(Tabla2[[#This Row],[TARIFA]]="","¿Tarifa?",IF(Tabla2[[#This Row],[COBRADOS]]="","¿Días?",Tabla2[[#This Row],[TARIFA]]*Tabla2[[#This Row],[COBRADOS]]))</f>
        <v>270</v>
      </c>
      <c r="O78" t="s">
        <v>54</v>
      </c>
      <c r="P78">
        <v>436</v>
      </c>
    </row>
    <row r="79" spans="1:16" x14ac:dyDescent="0.25">
      <c r="A79" s="1" t="s">
        <v>228</v>
      </c>
      <c r="B79" s="5" t="str">
        <f>IF(Tabla2[[#This Row],[DNI / C.E.]]="","¿DNI?",VLOOKUP(Tabla2[[#This Row],[DNI / C.E.]],'Base Datos'!A:F,2,FALSE))</f>
        <v>Jorge Efrain Quiroz Novoa</v>
      </c>
      <c r="C79" s="5" t="str">
        <f>IF(Tabla2[[#This Row],[DNI / C.E.]]="","¿DNI?",VLOOKUP(Tabla2[[#This Row],[DNI / C.E.]],'Base Datos'!A:F,3,FALSE))</f>
        <v>Masculino</v>
      </c>
      <c r="D79" s="5"/>
      <c r="E79" s="3">
        <v>42271</v>
      </c>
      <c r="F79" s="2">
        <v>0.16319444444444445</v>
      </c>
      <c r="G79" s="9" t="s">
        <v>38</v>
      </c>
      <c r="H79" t="s">
        <v>85</v>
      </c>
      <c r="I79">
        <v>90</v>
      </c>
      <c r="J79" s="3">
        <v>42273</v>
      </c>
      <c r="K79" s="2">
        <v>0.35416666666666669</v>
      </c>
      <c r="L79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79">
        <v>3</v>
      </c>
      <c r="N79" s="5">
        <f>IF(Tabla2[[#This Row],[TARIFA]]="","¿Tarifa?",IF(Tabla2[[#This Row],[COBRADOS]]="","¿Días?",Tabla2[[#This Row],[TARIFA]]*Tabla2[[#This Row],[COBRADOS]]))</f>
        <v>270</v>
      </c>
      <c r="O79" t="s">
        <v>54</v>
      </c>
      <c r="P79">
        <v>436</v>
      </c>
    </row>
    <row r="80" spans="1:16" x14ac:dyDescent="0.25">
      <c r="A80" s="1" t="s">
        <v>227</v>
      </c>
      <c r="B80" s="5" t="str">
        <f>IF(Tabla2[[#This Row],[DNI / C.E.]]="","¿DNI?",VLOOKUP(Tabla2[[#This Row],[DNI / C.E.]],'Base Datos'!A:F,2,FALSE))</f>
        <v>Iris Agustina Jimenez</v>
      </c>
      <c r="C80" s="5" t="str">
        <f>IF(Tabla2[[#This Row],[DNI / C.E.]]="","¿DNI?",VLOOKUP(Tabla2[[#This Row],[DNI / C.E.]],'Base Datos'!A:F,3,FALSE))</f>
        <v>Femenino</v>
      </c>
      <c r="D80" s="5"/>
      <c r="E80" s="3">
        <v>42271</v>
      </c>
      <c r="F80" s="2">
        <v>0.52986111111111112</v>
      </c>
      <c r="G80" t="s">
        <v>49</v>
      </c>
      <c r="H80" t="s">
        <v>85</v>
      </c>
      <c r="I80">
        <v>95</v>
      </c>
      <c r="J80" s="3">
        <v>42273</v>
      </c>
      <c r="K80" s="2">
        <v>0.50694444444444442</v>
      </c>
      <c r="L80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80">
        <v>2</v>
      </c>
      <c r="N80" s="5">
        <f>IF(Tabla2[[#This Row],[TARIFA]]="","¿Tarifa?",IF(Tabla2[[#This Row],[COBRADOS]]="","¿Días?",Tabla2[[#This Row],[TARIFA]]*Tabla2[[#This Row],[COBRADOS]]))</f>
        <v>190</v>
      </c>
      <c r="O80" t="s">
        <v>54</v>
      </c>
      <c r="P80">
        <v>430</v>
      </c>
    </row>
    <row r="81" spans="1:16" x14ac:dyDescent="0.25">
      <c r="A81" s="1" t="s">
        <v>201</v>
      </c>
      <c r="B81" s="5" t="str">
        <f>IF(Tabla2[[#This Row],[DNI / C.E.]]="","¿DNI?",VLOOKUP(Tabla2[[#This Row],[DNI / C.E.]],'Base Datos'!A:F,2,FALSE))</f>
        <v>Francisco Americo Sirvente</v>
      </c>
      <c r="C81" s="5" t="str">
        <f>IF(Tabla2[[#This Row],[DNI / C.E.]]="","¿DNI?",VLOOKUP(Tabla2[[#This Row],[DNI / C.E.]],'Base Datos'!A:F,3,FALSE))</f>
        <v>Masculino</v>
      </c>
      <c r="D81" s="5"/>
      <c r="E81" s="3">
        <v>42271</v>
      </c>
      <c r="F81" s="2">
        <v>0.53055555555555556</v>
      </c>
      <c r="G81" t="s">
        <v>42</v>
      </c>
      <c r="H81" t="s">
        <v>85</v>
      </c>
      <c r="I81">
        <v>95</v>
      </c>
      <c r="J81" s="3">
        <v>42273</v>
      </c>
      <c r="K81" s="2">
        <v>0.51041666666666663</v>
      </c>
      <c r="L81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81">
        <v>2</v>
      </c>
      <c r="N81" s="5">
        <f>IF(Tabla2[[#This Row],[TARIFA]]="","¿Tarifa?",IF(Tabla2[[#This Row],[COBRADOS]]="","¿Días?",Tabla2[[#This Row],[TARIFA]]*Tabla2[[#This Row],[COBRADOS]]))</f>
        <v>190</v>
      </c>
      <c r="O81" t="s">
        <v>54</v>
      </c>
      <c r="P81">
        <v>430</v>
      </c>
    </row>
    <row r="82" spans="1:16" x14ac:dyDescent="0.25">
      <c r="A82" s="1" t="s">
        <v>119</v>
      </c>
      <c r="B82" s="5" t="str">
        <f>IF(Tabla2[[#This Row],[DNI / C.E.]]="","¿DNI?",VLOOKUP(Tabla2[[#This Row],[DNI / C.E.]],'Base Datos'!A:F,2,FALSE))</f>
        <v>Luiggi Montoya Rojas</v>
      </c>
      <c r="C82" s="5" t="str">
        <f>IF(Tabla2[[#This Row],[DNI / C.E.]]="","¿DNI?",VLOOKUP(Tabla2[[#This Row],[DNI / C.E.]],'Base Datos'!A:F,3,FALSE))</f>
        <v>Masculino</v>
      </c>
      <c r="D82" s="5"/>
      <c r="E82" s="3">
        <v>42271</v>
      </c>
      <c r="F82" s="2">
        <v>0.75277777777777777</v>
      </c>
      <c r="G82" t="s">
        <v>31</v>
      </c>
      <c r="H82" t="s">
        <v>85</v>
      </c>
      <c r="I82">
        <v>90</v>
      </c>
      <c r="J82" s="3">
        <v>42273</v>
      </c>
      <c r="K82" s="2">
        <v>0.35694444444444445</v>
      </c>
      <c r="L82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82">
        <v>2</v>
      </c>
      <c r="N82" s="5">
        <f>IF(Tabla2[[#This Row],[TARIFA]]="","¿Tarifa?",IF(Tabla2[[#This Row],[COBRADOS]]="","¿Días?",Tabla2[[#This Row],[TARIFA]]*Tabla2[[#This Row],[COBRADOS]]))</f>
        <v>180</v>
      </c>
      <c r="O82" t="s">
        <v>54</v>
      </c>
      <c r="P82">
        <v>437</v>
      </c>
    </row>
    <row r="83" spans="1:16" x14ac:dyDescent="0.25">
      <c r="A83" s="1" t="s">
        <v>91</v>
      </c>
      <c r="B83" s="5" t="str">
        <f>IF(Tabla2[[#This Row],[DNI / C.E.]]="","¿DNI?",VLOOKUP(Tabla2[[#This Row],[DNI / C.E.]],'Base Datos'!A:F,2,FALSE))</f>
        <v>Javier Eusebio Quispe Zevillanos</v>
      </c>
      <c r="C83" s="5" t="str">
        <f>IF(Tabla2[[#This Row],[DNI / C.E.]]="","¿DNI?",VLOOKUP(Tabla2[[#This Row],[DNI / C.E.]],'Base Datos'!A:F,3,FALSE))</f>
        <v>Masculino</v>
      </c>
      <c r="D83" s="5"/>
      <c r="E83" s="3">
        <v>42271</v>
      </c>
      <c r="F83" s="2">
        <v>0.35833333333333334</v>
      </c>
      <c r="G83" t="s">
        <v>39</v>
      </c>
      <c r="H83" t="s">
        <v>85</v>
      </c>
      <c r="I83">
        <v>95</v>
      </c>
      <c r="J83" s="3">
        <v>42272</v>
      </c>
      <c r="K83" s="2">
        <v>0.35416666666666669</v>
      </c>
      <c r="L83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83">
        <v>1</v>
      </c>
      <c r="N83" s="5">
        <f>IF(Tabla2[[#This Row],[TARIFA]]="","¿Tarifa?",IF(Tabla2[[#This Row],[COBRADOS]]="","¿Días?",Tabla2[[#This Row],[TARIFA]]*Tabla2[[#This Row],[COBRADOS]]))</f>
        <v>95</v>
      </c>
      <c r="O83" t="s">
        <v>54</v>
      </c>
      <c r="P83">
        <v>432</v>
      </c>
    </row>
    <row r="84" spans="1:16" x14ac:dyDescent="0.25">
      <c r="A84" s="1" t="s">
        <v>216</v>
      </c>
      <c r="B84" s="5" t="str">
        <f>IF(Tabla2[[#This Row],[DNI / C.E.]]="","¿DNI?",VLOOKUP(Tabla2[[#This Row],[DNI / C.E.]],'Base Datos'!A:F,2,FALSE))</f>
        <v>Andres  Foguer Coriat</v>
      </c>
      <c r="C84" s="5" t="str">
        <f>IF(Tabla2[[#This Row],[DNI / C.E.]]="","¿DNI?",VLOOKUP(Tabla2[[#This Row],[DNI / C.E.]],'Base Datos'!A:F,3,FALSE))</f>
        <v>Masculino</v>
      </c>
      <c r="D84" s="5"/>
      <c r="E84" s="3">
        <v>42271</v>
      </c>
      <c r="F84" s="2">
        <v>0.52777777777777779</v>
      </c>
      <c r="G84" t="s">
        <v>23</v>
      </c>
      <c r="H84" t="s">
        <v>86</v>
      </c>
      <c r="I84">
        <v>130</v>
      </c>
      <c r="J84" s="3">
        <v>42272</v>
      </c>
      <c r="K84" s="2">
        <v>0.58958333333333335</v>
      </c>
      <c r="L84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84">
        <v>1</v>
      </c>
      <c r="N84" s="5">
        <f>IF(Tabla2[[#This Row],[TARIFA]]="","¿Tarifa?",IF(Tabla2[[#This Row],[COBRADOS]]="","¿Días?",Tabla2[[#This Row],[TARIFA]]*Tabla2[[#This Row],[COBRADOS]]))</f>
        <v>130</v>
      </c>
      <c r="O84" t="s">
        <v>54</v>
      </c>
      <c r="P84">
        <v>435</v>
      </c>
    </row>
    <row r="85" spans="1:16" x14ac:dyDescent="0.25">
      <c r="A85" s="1" t="s">
        <v>186</v>
      </c>
      <c r="B85" s="5" t="str">
        <f>IF(Tabla2[[#This Row],[DNI / C.E.]]="","¿DNI?",VLOOKUP(Tabla2[[#This Row],[DNI / C.E.]],'Base Datos'!A:F,2,FALSE))</f>
        <v>Xu Jin</v>
      </c>
      <c r="C85" s="5" t="str">
        <f>IF(Tabla2[[#This Row],[DNI / C.E.]]="","¿DNI?",VLOOKUP(Tabla2[[#This Row],[DNI / C.E.]],'Base Datos'!A:F,3,FALSE))</f>
        <v>Masculino</v>
      </c>
      <c r="D85" s="5"/>
      <c r="E85" s="3">
        <v>42271</v>
      </c>
      <c r="F85" s="2">
        <v>0.98263888888888884</v>
      </c>
      <c r="G85" t="s">
        <v>50</v>
      </c>
      <c r="H85" t="s">
        <v>85</v>
      </c>
      <c r="I85">
        <v>90</v>
      </c>
      <c r="J85" s="3">
        <v>42272</v>
      </c>
      <c r="K85" s="2">
        <v>0.37361111111111112</v>
      </c>
      <c r="L85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85">
        <v>1</v>
      </c>
      <c r="N85" s="5">
        <f>IF(Tabla2[[#This Row],[TARIFA]]="","¿Tarifa?",IF(Tabla2[[#This Row],[COBRADOS]]="","¿Días?",Tabla2[[#This Row],[TARIFA]]*Tabla2[[#This Row],[COBRADOS]]))</f>
        <v>90</v>
      </c>
      <c r="O85" t="s">
        <v>54</v>
      </c>
      <c r="P85">
        <v>433</v>
      </c>
    </row>
    <row r="86" spans="1:16" x14ac:dyDescent="0.25">
      <c r="A86" s="1" t="s">
        <v>187</v>
      </c>
      <c r="B86" s="5" t="str">
        <f>IF(Tabla2[[#This Row],[DNI / C.E.]]="","¿DNI?",VLOOKUP(Tabla2[[#This Row],[DNI / C.E.]],'Base Datos'!A:F,2,FALSE))</f>
        <v>Liu Wei</v>
      </c>
      <c r="C86" s="5" t="str">
        <f>IF(Tabla2[[#This Row],[DNI / C.E.]]="","¿DNI?",VLOOKUP(Tabla2[[#This Row],[DNI / C.E.]],'Base Datos'!A:F,3,FALSE))</f>
        <v>Masculino</v>
      </c>
      <c r="D86" s="5"/>
      <c r="E86" s="3">
        <v>42271</v>
      </c>
      <c r="F86" s="2">
        <v>0.98263888888888884</v>
      </c>
      <c r="G86" t="s">
        <v>51</v>
      </c>
      <c r="H86" t="s">
        <v>85</v>
      </c>
      <c r="I86">
        <v>90</v>
      </c>
      <c r="J86" s="3">
        <v>42272</v>
      </c>
      <c r="K86" s="2">
        <v>0.37361111111111112</v>
      </c>
      <c r="L86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86">
        <v>1</v>
      </c>
      <c r="N86" s="5">
        <f>IF(Tabla2[[#This Row],[TARIFA]]="","¿Tarifa?",IF(Tabla2[[#This Row],[COBRADOS]]="","¿Días?",Tabla2[[#This Row],[TARIFA]]*Tabla2[[#This Row],[COBRADOS]]))</f>
        <v>90</v>
      </c>
      <c r="O86" t="s">
        <v>54</v>
      </c>
      <c r="P86">
        <v>433</v>
      </c>
    </row>
    <row r="87" spans="1:16" x14ac:dyDescent="0.25">
      <c r="A87" s="1" t="s">
        <v>187</v>
      </c>
      <c r="B87" s="5" t="str">
        <f>IF(Tabla2[[#This Row],[DNI / C.E.]]="","¿DNI?",VLOOKUP(Tabla2[[#This Row],[DNI / C.E.]],'Base Datos'!A:F,2,FALSE))</f>
        <v>Liu Wei</v>
      </c>
      <c r="C87" s="5" t="str">
        <f>IF(Tabla2[[#This Row],[DNI / C.E.]]="","¿DNI?",VLOOKUP(Tabla2[[#This Row],[DNI / C.E.]],'Base Datos'!A:F,3,FALSE))</f>
        <v>Masculino</v>
      </c>
      <c r="D87" s="5"/>
      <c r="E87" s="3">
        <v>42271</v>
      </c>
      <c r="F87" s="2">
        <v>0.98263888888888884</v>
      </c>
      <c r="G87" t="s">
        <v>25</v>
      </c>
      <c r="H87" t="s">
        <v>85</v>
      </c>
      <c r="I87">
        <v>65</v>
      </c>
      <c r="J87" s="3">
        <v>42272</v>
      </c>
      <c r="K87" s="2">
        <v>0.37361111111111112</v>
      </c>
      <c r="L87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87">
        <v>1</v>
      </c>
      <c r="N87" s="5">
        <f>IF(Tabla2[[#This Row],[TARIFA]]="","¿Tarifa?",IF(Tabla2[[#This Row],[COBRADOS]]="","¿Días?",Tabla2[[#This Row],[TARIFA]]*Tabla2[[#This Row],[COBRADOS]]))</f>
        <v>65</v>
      </c>
      <c r="O87" t="s">
        <v>54</v>
      </c>
      <c r="P87">
        <v>433</v>
      </c>
    </row>
    <row r="88" spans="1:16" x14ac:dyDescent="0.25">
      <c r="A88" s="1" t="s">
        <v>137</v>
      </c>
      <c r="B88" s="5" t="str">
        <f>IF(Tabla2[[#This Row],[DNI / C.E.]]="","¿DNI?",VLOOKUP(Tabla2[[#This Row],[DNI / C.E.]],'Base Datos'!A:F,2,FALSE))</f>
        <v>Renato Torres Camizan</v>
      </c>
      <c r="C88" s="5" t="str">
        <f>IF(Tabla2[[#This Row],[DNI / C.E.]]="","¿DNI?",VLOOKUP(Tabla2[[#This Row],[DNI / C.E.]],'Base Datos'!A:F,3,FALSE))</f>
        <v>Masculino</v>
      </c>
      <c r="D88" s="5"/>
      <c r="E88" s="3">
        <v>42271</v>
      </c>
      <c r="F88" s="2">
        <v>0.29583333333333334</v>
      </c>
      <c r="G88" s="9" t="s">
        <v>28</v>
      </c>
      <c r="H88" t="s">
        <v>85</v>
      </c>
      <c r="I88">
        <v>60</v>
      </c>
      <c r="J88" s="3">
        <v>42271</v>
      </c>
      <c r="K88" s="2">
        <v>0.97916666666666663</v>
      </c>
      <c r="L88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88">
        <v>1</v>
      </c>
      <c r="N88" s="5">
        <f>IF(Tabla2[[#This Row],[TARIFA]]="","¿Tarifa?",IF(Tabla2[[#This Row],[COBRADOS]]="","¿Días?",Tabla2[[#This Row],[TARIFA]]*Tabla2[[#This Row],[COBRADOS]]))</f>
        <v>60</v>
      </c>
      <c r="O88" t="s">
        <v>54</v>
      </c>
      <c r="P88">
        <v>462</v>
      </c>
    </row>
    <row r="89" spans="1:16" x14ac:dyDescent="0.25">
      <c r="A89" s="1" t="s">
        <v>235</v>
      </c>
      <c r="B89" s="5" t="str">
        <f>IF(Tabla2[[#This Row],[DNI / C.E.]]="","¿DNI?",VLOOKUP(Tabla2[[#This Row],[DNI / C.E.]],'Base Datos'!A:F,2,FALSE))</f>
        <v>Jimmy Cartolin Ventura</v>
      </c>
      <c r="C89" s="5" t="str">
        <f>IF(Tabla2[[#This Row],[DNI / C.E.]]="","¿DNI?",VLOOKUP(Tabla2[[#This Row],[DNI / C.E.]],'Base Datos'!A:F,3,FALSE))</f>
        <v>Masculino</v>
      </c>
      <c r="D89" s="5"/>
      <c r="E89" s="3">
        <v>42273</v>
      </c>
      <c r="F89" s="2">
        <v>0.52569444444444446</v>
      </c>
      <c r="G89" t="s">
        <v>25</v>
      </c>
      <c r="H89" t="s">
        <v>85</v>
      </c>
      <c r="I89">
        <v>60</v>
      </c>
      <c r="J89" s="3">
        <v>42276</v>
      </c>
      <c r="K89" s="2">
        <v>0.79861111111111116</v>
      </c>
      <c r="L89" s="5">
        <v>4</v>
      </c>
      <c r="M89">
        <v>4</v>
      </c>
      <c r="N89" s="5">
        <f>IF(Tabla2[[#This Row],[TARIFA]]="","¿Tarifa?",IF(Tabla2[[#This Row],[COBRADOS]]="","¿Días?",Tabla2[[#This Row],[TARIFA]]*Tabla2[[#This Row],[COBRADOS]]))</f>
        <v>240</v>
      </c>
      <c r="O89" t="s">
        <v>54</v>
      </c>
      <c r="P89">
        <v>438</v>
      </c>
    </row>
    <row r="90" spans="1:16" x14ac:dyDescent="0.25">
      <c r="A90" s="1" t="s">
        <v>117</v>
      </c>
      <c r="B90" s="5" t="str">
        <f>IF(Tabla2[[#This Row],[DNI / C.E.]]="","¿DNI?",VLOOKUP(Tabla2[[#This Row],[DNI / C.E.]],'Base Datos'!A:F,2,FALSE))</f>
        <v>Emilio Jose Sanchez Jimenez</v>
      </c>
      <c r="C90" s="5" t="str">
        <f>IF(Tabla2[[#This Row],[DNI / C.E.]]="","¿DNI?",VLOOKUP(Tabla2[[#This Row],[DNI / C.E.]],'Base Datos'!A:F,3,FALSE))</f>
        <v>Masculino</v>
      </c>
      <c r="D90" s="5"/>
      <c r="E90" s="3">
        <v>42273</v>
      </c>
      <c r="F90" s="2">
        <v>0.99097222222222225</v>
      </c>
      <c r="G90" s="9" t="s">
        <v>31</v>
      </c>
      <c r="H90" t="s">
        <v>87</v>
      </c>
      <c r="I90">
        <v>95</v>
      </c>
      <c r="J90" s="3">
        <v>42275</v>
      </c>
      <c r="K90" s="2">
        <v>0.21527777777777779</v>
      </c>
      <c r="L90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90">
        <v>2</v>
      </c>
      <c r="N90" s="5">
        <f>IF(Tabla2[[#This Row],[TARIFA]]="","¿Tarifa?",IF(Tabla2[[#This Row],[COBRADOS]]="","¿Días?",Tabla2[[#This Row],[TARIFA]]*Tabla2[[#This Row],[COBRADOS]]))</f>
        <v>190</v>
      </c>
      <c r="O90" t="s">
        <v>55</v>
      </c>
    </row>
    <row r="91" spans="1:16" x14ac:dyDescent="0.25">
      <c r="A91" s="1" t="s">
        <v>238</v>
      </c>
      <c r="B91" s="5" t="str">
        <f>IF(Tabla2[[#This Row],[DNI / C.E.]]="","¿DNI?",VLOOKUP(Tabla2[[#This Row],[DNI / C.E.]],'Base Datos'!A:F,2,FALSE))</f>
        <v>Milko Puente</v>
      </c>
      <c r="C91" s="5" t="str">
        <f>IF(Tabla2[[#This Row],[DNI / C.E.]]="","¿DNI?",VLOOKUP(Tabla2[[#This Row],[DNI / C.E.]],'Base Datos'!A:F,3,FALSE))</f>
        <v>Masculino</v>
      </c>
      <c r="D91" s="5"/>
      <c r="E91" s="3">
        <v>42273</v>
      </c>
      <c r="F91" s="2">
        <v>0.52569444444444446</v>
      </c>
      <c r="G91" t="s">
        <v>50</v>
      </c>
      <c r="H91" t="s">
        <v>85</v>
      </c>
      <c r="I91">
        <v>100</v>
      </c>
      <c r="J91" s="3">
        <v>42274</v>
      </c>
      <c r="K91" s="2">
        <v>0.41597222222222219</v>
      </c>
      <c r="L91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91">
        <v>1</v>
      </c>
      <c r="N91" s="5">
        <f>IF(Tabla2[[#This Row],[TARIFA]]="","¿Tarifa?",IF(Tabla2[[#This Row],[COBRADOS]]="","¿Días?",Tabla2[[#This Row],[TARIFA]]*Tabla2[[#This Row],[COBRADOS]]))</f>
        <v>100</v>
      </c>
      <c r="O91" t="s">
        <v>55</v>
      </c>
    </row>
    <row r="92" spans="1:16" x14ac:dyDescent="0.25">
      <c r="A92" s="1" t="s">
        <v>245</v>
      </c>
      <c r="B92" s="5" t="str">
        <f>IF(Tabla2[[#This Row],[DNI / C.E.]]="","¿DNI?",VLOOKUP(Tabla2[[#This Row],[DNI / C.E.]],'Base Datos'!A:F,2,FALSE))</f>
        <v>Jessica Morera Zevallos</v>
      </c>
      <c r="C92" s="5" t="str">
        <f>IF(Tabla2[[#This Row],[DNI / C.E.]]="","¿DNI?",VLOOKUP(Tabla2[[#This Row],[DNI / C.E.]],'Base Datos'!A:F,3,FALSE))</f>
        <v>Femenino</v>
      </c>
      <c r="D92" s="5"/>
      <c r="E92" s="3">
        <v>42274</v>
      </c>
      <c r="F92" s="2">
        <v>0.6333333333333333</v>
      </c>
      <c r="G92" t="s">
        <v>27</v>
      </c>
      <c r="H92" t="s">
        <v>85</v>
      </c>
      <c r="I92">
        <v>60</v>
      </c>
      <c r="J92" s="3">
        <v>42275</v>
      </c>
      <c r="K92" s="2">
        <v>0.97916666666666663</v>
      </c>
      <c r="L92" s="5">
        <v>1</v>
      </c>
      <c r="M92">
        <v>1</v>
      </c>
      <c r="N92" s="5">
        <f>IF(Tabla2[[#This Row],[TARIFA]]="","¿Tarifa?",IF(Tabla2[[#This Row],[COBRADOS]]="","¿Días?",Tabla2[[#This Row],[TARIFA]]*Tabla2[[#This Row],[COBRADOS]]))</f>
        <v>60</v>
      </c>
      <c r="O92" t="s">
        <v>55</v>
      </c>
    </row>
    <row r="93" spans="1:16" x14ac:dyDescent="0.25">
      <c r="A93" s="1" t="s">
        <v>240</v>
      </c>
      <c r="B93" s="5" t="str">
        <f>IF(Tabla2[[#This Row],[DNI / C.E.]]="","¿DNI?",VLOOKUP(Tabla2[[#This Row],[DNI / C.E.]],'Base Datos'!A:F,2,FALSE))</f>
        <v>Silvio Puebla Gonzales</v>
      </c>
      <c r="C93" s="5" t="str">
        <f>IF(Tabla2[[#This Row],[DNI / C.E.]]="","¿DNI?",VLOOKUP(Tabla2[[#This Row],[DNI / C.E.]],'Base Datos'!A:F,3,FALSE))</f>
        <v>Masculino</v>
      </c>
      <c r="D93" s="5"/>
      <c r="E93" s="3">
        <v>42274</v>
      </c>
      <c r="F93" s="2">
        <v>6.3888888888888884E-2</v>
      </c>
      <c r="G93" s="9" t="s">
        <v>27</v>
      </c>
      <c r="H93" t="s">
        <v>85</v>
      </c>
      <c r="I93">
        <v>60</v>
      </c>
      <c r="J93" s="3">
        <v>42274</v>
      </c>
      <c r="K93" s="2">
        <v>0.38958333333333334</v>
      </c>
      <c r="L93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93">
        <v>1</v>
      </c>
      <c r="N93" s="5">
        <v>60</v>
      </c>
      <c r="O93" t="s">
        <v>53</v>
      </c>
      <c r="P93">
        <v>192</v>
      </c>
    </row>
    <row r="94" spans="1:16" x14ac:dyDescent="0.25">
      <c r="A94" s="1" t="s">
        <v>242</v>
      </c>
      <c r="B94" s="5" t="str">
        <f>IF(Tabla2[[#This Row],[DNI / C.E.]]="","¿DNI?",VLOOKUP(Tabla2[[#This Row],[DNI / C.E.]],'Base Datos'!A:F,2,FALSE))</f>
        <v>Cesar Muñoz Arco</v>
      </c>
      <c r="C94" s="5" t="str">
        <f>IF(Tabla2[[#This Row],[DNI / C.E.]]="","¿DNI?",VLOOKUP(Tabla2[[#This Row],[DNI / C.E.]],'Base Datos'!A:F,3,FALSE))</f>
        <v>Masculino</v>
      </c>
      <c r="D94" s="5"/>
      <c r="E94" s="3">
        <v>42274</v>
      </c>
      <c r="F94" s="2">
        <v>6.3888888888888884E-2</v>
      </c>
      <c r="G94" s="9" t="s">
        <v>29</v>
      </c>
      <c r="H94" t="s">
        <v>85</v>
      </c>
      <c r="I94">
        <v>85</v>
      </c>
      <c r="J94" s="3">
        <v>42274</v>
      </c>
      <c r="K94" s="2">
        <v>0.38958333333333334</v>
      </c>
      <c r="L94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94">
        <v>1</v>
      </c>
      <c r="N94" s="5">
        <f>IF(Tabla2[[#This Row],[TARIFA]]="","¿Tarifa?",IF(Tabla2[[#This Row],[COBRADOS]]="","¿Días?",Tabla2[[#This Row],[TARIFA]]*Tabla2[[#This Row],[COBRADOS]]))</f>
        <v>85</v>
      </c>
      <c r="O94" t="s">
        <v>54</v>
      </c>
      <c r="P94">
        <v>439</v>
      </c>
    </row>
    <row r="95" spans="1:16" x14ac:dyDescent="0.25">
      <c r="A95" s="1" t="s">
        <v>136</v>
      </c>
      <c r="B95" s="5" t="str">
        <f>IF(Tabla2[[#This Row],[DNI / C.E.]]="","¿DNI?",VLOOKUP(Tabla2[[#This Row],[DNI / C.E.]],'Base Datos'!A:F,2,FALSE))</f>
        <v>Edwin Omar Angulo Quispe</v>
      </c>
      <c r="C95" s="5" t="str">
        <f>IF(Tabla2[[#This Row],[DNI / C.E.]]="","¿DNI?",VLOOKUP(Tabla2[[#This Row],[DNI / C.E.]],'Base Datos'!A:F,3,FALSE))</f>
        <v>Masculino</v>
      </c>
      <c r="D95" s="5"/>
      <c r="E95" s="3">
        <v>42275</v>
      </c>
      <c r="F95" s="2">
        <v>0.74791666666666667</v>
      </c>
      <c r="G95" t="s">
        <v>27</v>
      </c>
      <c r="H95" t="s">
        <v>85</v>
      </c>
      <c r="I95">
        <v>60</v>
      </c>
      <c r="J95" s="3">
        <v>42284</v>
      </c>
      <c r="K95" s="2">
        <v>0.82777777777777783</v>
      </c>
      <c r="L95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10</v>
      </c>
      <c r="M95">
        <v>10</v>
      </c>
      <c r="N95" s="5">
        <f>IF(Tabla2[[#This Row],[TARIFA]]="","¿Tarifa?",IF(Tabla2[[#This Row],[COBRADOS]]="","¿Días?",Tabla2[[#This Row],[TARIFA]]*Tabla2[[#This Row],[COBRADOS]]))</f>
        <v>600</v>
      </c>
      <c r="O95" t="s">
        <v>54</v>
      </c>
      <c r="P95">
        <v>462</v>
      </c>
    </row>
    <row r="96" spans="1:16" x14ac:dyDescent="0.25">
      <c r="A96" s="1" t="s">
        <v>137</v>
      </c>
      <c r="B96" s="5" t="str">
        <f>IF(Tabla2[[#This Row],[DNI / C.E.]]="","¿DNI?",VLOOKUP(Tabla2[[#This Row],[DNI / C.E.]],'Base Datos'!A:F,2,FALSE))</f>
        <v>Renato Torres Camizan</v>
      </c>
      <c r="C96" s="5" t="str">
        <f>IF(Tabla2[[#This Row],[DNI / C.E.]]="","¿DNI?",VLOOKUP(Tabla2[[#This Row],[DNI / C.E.]],'Base Datos'!A:F,3,FALSE))</f>
        <v>Masculino</v>
      </c>
      <c r="D96" s="5"/>
      <c r="E96" s="3">
        <v>42275</v>
      </c>
      <c r="F96" s="2">
        <v>0.74791666666666667</v>
      </c>
      <c r="G96" t="s">
        <v>28</v>
      </c>
      <c r="H96" t="s">
        <v>85</v>
      </c>
      <c r="I96">
        <v>60</v>
      </c>
      <c r="J96" s="3">
        <v>42284</v>
      </c>
      <c r="K96" s="2">
        <v>0.82847222222222217</v>
      </c>
      <c r="L96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10</v>
      </c>
      <c r="M96">
        <v>10</v>
      </c>
      <c r="N96" s="5">
        <f>IF(Tabla2[[#This Row],[TARIFA]]="","¿Tarifa?",IF(Tabla2[[#This Row],[COBRADOS]]="","¿Días?",Tabla2[[#This Row],[TARIFA]]*Tabla2[[#This Row],[COBRADOS]]))</f>
        <v>600</v>
      </c>
      <c r="O96" t="s">
        <v>54</v>
      </c>
      <c r="P96">
        <v>462</v>
      </c>
    </row>
    <row r="97" spans="1:16" x14ac:dyDescent="0.25">
      <c r="A97" s="1" t="s">
        <v>248</v>
      </c>
      <c r="B97" s="5" t="str">
        <f>IF(Tabla2[[#This Row],[DNI / C.E.]]="","¿DNI?",VLOOKUP(Tabla2[[#This Row],[DNI / C.E.]],'Base Datos'!A:F,2,FALSE))</f>
        <v>Juan Rodolfo Poma Maguiña</v>
      </c>
      <c r="C97" s="5" t="str">
        <f>IF(Tabla2[[#This Row],[DNI / C.E.]]="","¿DNI?",VLOOKUP(Tabla2[[#This Row],[DNI / C.E.]],'Base Datos'!A:F,3,FALSE))</f>
        <v>Masculino</v>
      </c>
      <c r="D97" s="5"/>
      <c r="E97" s="3">
        <v>42275</v>
      </c>
      <c r="F97" s="2">
        <v>0.61597222222222225</v>
      </c>
      <c r="G97" t="s">
        <v>33</v>
      </c>
      <c r="H97" t="s">
        <v>86</v>
      </c>
      <c r="I97">
        <v>160</v>
      </c>
      <c r="J97" s="3">
        <v>42277</v>
      </c>
      <c r="K97" s="2">
        <v>0.40069444444444446</v>
      </c>
      <c r="L97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97">
        <v>2</v>
      </c>
      <c r="N97" s="5">
        <f>IF(Tabla2[[#This Row],[TARIFA]]="","¿Tarifa?",IF(Tabla2[[#This Row],[COBRADOS]]="","¿Días?",Tabla2[[#This Row],[TARIFA]]*Tabla2[[#This Row],[COBRADOS]]))</f>
        <v>320</v>
      </c>
      <c r="O97" t="s">
        <v>54</v>
      </c>
      <c r="P97">
        <v>444</v>
      </c>
    </row>
    <row r="98" spans="1:16" x14ac:dyDescent="0.25">
      <c r="A98" s="1" t="s">
        <v>251</v>
      </c>
      <c r="B98" s="5" t="str">
        <f>IF(Tabla2[[#This Row],[DNI / C.E.]]="","¿DNI?",VLOOKUP(Tabla2[[#This Row],[DNI / C.E.]],'Base Datos'!A:F,2,FALSE))</f>
        <v>Miguel Marca Mejia</v>
      </c>
      <c r="C98" s="5" t="str">
        <f>IF(Tabla2[[#This Row],[DNI / C.E.]]="","¿DNI?",VLOOKUP(Tabla2[[#This Row],[DNI / C.E.]],'Base Datos'!A:F,3,FALSE))</f>
        <v>Masculino</v>
      </c>
      <c r="D98" s="5"/>
      <c r="E98" s="3">
        <v>42275</v>
      </c>
      <c r="F98" s="2">
        <v>0.91111111111111109</v>
      </c>
      <c r="G98" s="9" t="s">
        <v>37</v>
      </c>
      <c r="H98" t="s">
        <v>85</v>
      </c>
      <c r="I98">
        <v>90</v>
      </c>
      <c r="J98" s="3">
        <v>42277</v>
      </c>
      <c r="K98" s="2">
        <v>0.5395833333333333</v>
      </c>
      <c r="L98" s="5">
        <v>2</v>
      </c>
      <c r="M98">
        <v>2</v>
      </c>
      <c r="N98" s="5">
        <f>IF(Tabla2[[#This Row],[TARIFA]]="","¿Tarifa?",IF(Tabla2[[#This Row],[COBRADOS]]="","¿Días?",Tabla2[[#This Row],[TARIFA]]*Tabla2[[#This Row],[COBRADOS]]))</f>
        <v>180</v>
      </c>
      <c r="O98" t="s">
        <v>54</v>
      </c>
      <c r="P98">
        <v>446</v>
      </c>
    </row>
    <row r="99" spans="1:16" x14ac:dyDescent="0.25">
      <c r="A99" s="1" t="s">
        <v>216</v>
      </c>
      <c r="B99" s="5" t="str">
        <f>IF(Tabla2[[#This Row],[DNI / C.E.]]="","¿DNI?",VLOOKUP(Tabla2[[#This Row],[DNI / C.E.]],'Base Datos'!A:F,2,FALSE))</f>
        <v>Andres  Foguer Coriat</v>
      </c>
      <c r="C99" s="5" t="str">
        <f>IF(Tabla2[[#This Row],[DNI / C.E.]]="","¿DNI?",VLOOKUP(Tabla2[[#This Row],[DNI / C.E.]],'Base Datos'!A:F,3,FALSE))</f>
        <v>Masculino</v>
      </c>
      <c r="D99" s="5"/>
      <c r="E99" s="3">
        <v>42276</v>
      </c>
      <c r="F99" s="2">
        <v>0.7055555555555556</v>
      </c>
      <c r="G99" t="s">
        <v>29</v>
      </c>
      <c r="H99" t="s">
        <v>85</v>
      </c>
      <c r="I99">
        <v>65</v>
      </c>
      <c r="J99" s="3">
        <v>42279</v>
      </c>
      <c r="K99" s="2">
        <v>0.55138888888888882</v>
      </c>
      <c r="L99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4</v>
      </c>
      <c r="M99">
        <v>3</v>
      </c>
      <c r="N99" s="5">
        <f>IF(Tabla2[[#This Row],[TARIFA]]="","¿Tarifa?",IF(Tabla2[[#This Row],[COBRADOS]]="","¿Días?",Tabla2[[#This Row],[TARIFA]]*Tabla2[[#This Row],[COBRADOS]]))</f>
        <v>195</v>
      </c>
      <c r="O99" t="s">
        <v>54</v>
      </c>
      <c r="P99">
        <v>451</v>
      </c>
    </row>
    <row r="100" spans="1:16" x14ac:dyDescent="0.25">
      <c r="A100" s="1" t="s">
        <v>180</v>
      </c>
      <c r="B100" s="5" t="str">
        <f>IF(Tabla2[[#This Row],[DNI / C.E.]]="","¿DNI?",VLOOKUP(Tabla2[[#This Row],[DNI / C.E.]],'Base Datos'!A:F,2,FALSE))</f>
        <v>Liz Cordova Murga</v>
      </c>
      <c r="C100" s="5" t="str">
        <f>IF(Tabla2[[#This Row],[DNI / C.E.]]="","¿DNI?",VLOOKUP(Tabla2[[#This Row],[DNI / C.E.]],'Base Datos'!A:F,3,FALSE))</f>
        <v>Femenino</v>
      </c>
      <c r="D100" s="5"/>
      <c r="E100" s="3">
        <v>42276</v>
      </c>
      <c r="F100" s="2">
        <v>2.013888888888889E-2</v>
      </c>
      <c r="G100" s="9" t="s">
        <v>31</v>
      </c>
      <c r="H100" t="s">
        <v>87</v>
      </c>
      <c r="I100">
        <v>110</v>
      </c>
      <c r="J100" s="3">
        <v>42276</v>
      </c>
      <c r="K100" s="2">
        <v>0.4055555555555555</v>
      </c>
      <c r="L100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100">
        <v>1</v>
      </c>
      <c r="N100" s="5">
        <f>IF(Tabla2[[#This Row],[TARIFA]]="","¿Tarifa?",IF(Tabla2[[#This Row],[COBRADOS]]="","¿Días?",Tabla2[[#This Row],[TARIFA]]*Tabla2[[#This Row],[COBRADOS]]))</f>
        <v>110</v>
      </c>
      <c r="O100" t="s">
        <v>55</v>
      </c>
    </row>
    <row r="101" spans="1:16" x14ac:dyDescent="0.25">
      <c r="A101" s="1" t="s">
        <v>154</v>
      </c>
      <c r="B101" s="5" t="s">
        <v>254</v>
      </c>
      <c r="C101" s="5" t="str">
        <f>IF(Tabla2[[#This Row],[DNI / C.E.]]="","¿DNI?",VLOOKUP(Tabla2[[#This Row],[DNI / C.E.]],'Base Datos'!A:F,3,FALSE))</f>
        <v>Masculino</v>
      </c>
      <c r="D101" s="5"/>
      <c r="E101" s="3">
        <v>42277</v>
      </c>
      <c r="F101" s="2">
        <v>0.83819444444444446</v>
      </c>
      <c r="G101" t="s">
        <v>26</v>
      </c>
      <c r="H101" t="s">
        <v>85</v>
      </c>
      <c r="I101">
        <v>50</v>
      </c>
      <c r="J101" s="3">
        <v>42277</v>
      </c>
      <c r="K101" s="2" t="s">
        <v>255</v>
      </c>
      <c r="L101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101" s="20"/>
      <c r="N101" s="5"/>
      <c r="O101" t="s">
        <v>55</v>
      </c>
    </row>
    <row r="102" spans="1:16" x14ac:dyDescent="0.25">
      <c r="A102" s="1" t="s">
        <v>73</v>
      </c>
      <c r="B102" s="5" t="str">
        <f>IF(Tabla2[[#This Row],[DNI / C.E.]]="","¿DNI?",VLOOKUP(Tabla2[[#This Row],[DNI / C.E.]],'Base Datos'!A:F,2,FALSE))</f>
        <v>Jose Luis Quispe Verastegui</v>
      </c>
      <c r="C102" s="5" t="str">
        <f>IF(Tabla2[[#This Row],[DNI / C.E.]]="","¿DNI?",VLOOKUP(Tabla2[[#This Row],[DNI / C.E.]],'Base Datos'!A:F,3,FALSE))</f>
        <v>Masculino</v>
      </c>
      <c r="D102" s="5"/>
      <c r="E102" s="3">
        <v>42278</v>
      </c>
      <c r="F102" s="2">
        <v>0.55555555555555558</v>
      </c>
      <c r="G102" t="s">
        <v>47</v>
      </c>
      <c r="H102" t="s">
        <v>85</v>
      </c>
      <c r="I102">
        <v>80</v>
      </c>
      <c r="J102" s="3">
        <v>42293</v>
      </c>
      <c r="K102" s="2">
        <v>0.34027777777777773</v>
      </c>
      <c r="L102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15</v>
      </c>
      <c r="M102">
        <v>15</v>
      </c>
      <c r="N102" s="5">
        <f>IF(Tabla2[[#This Row],[TARIFA]]="","¿Tarifa?",IF(Tabla2[[#This Row],[COBRADOS]]="","¿Días?",Tabla2[[#This Row],[TARIFA]]*Tabla2[[#This Row],[COBRADOS]]))</f>
        <v>1200</v>
      </c>
      <c r="O102" t="s">
        <v>54</v>
      </c>
      <c r="P102" t="s">
        <v>428</v>
      </c>
    </row>
    <row r="103" spans="1:16" x14ac:dyDescent="0.25">
      <c r="A103" s="1" t="s">
        <v>111</v>
      </c>
      <c r="B103" s="5" t="str">
        <f>IF(Tabla2[[#This Row],[DNI / C.E.]]="","¿DNI?",VLOOKUP(Tabla2[[#This Row],[DNI / C.E.]],'Base Datos'!A:F,2,FALSE))</f>
        <v>Daniel Felipe Quiroz Novoa</v>
      </c>
      <c r="C103" s="5" t="str">
        <f>IF(Tabla2[[#This Row],[DNI / C.E.]]="","¿DNI?",VLOOKUP(Tabla2[[#This Row],[DNI / C.E.]],'Base Datos'!A:F,3,FALSE))</f>
        <v>Masculino</v>
      </c>
      <c r="D103" s="5"/>
      <c r="E103" s="3">
        <v>42278</v>
      </c>
      <c r="F103" s="2">
        <v>7.4999999999999997E-2</v>
      </c>
      <c r="G103" s="9" t="s">
        <v>37</v>
      </c>
      <c r="H103" t="s">
        <v>85</v>
      </c>
      <c r="I103">
        <v>90</v>
      </c>
      <c r="J103" s="3">
        <v>42279</v>
      </c>
      <c r="K103" s="2">
        <v>0.84305555555555556</v>
      </c>
      <c r="L103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103">
        <v>2</v>
      </c>
      <c r="N103" s="5">
        <f>IF(Tabla2[[#This Row],[TARIFA]]="","¿Tarifa?",IF(Tabla2[[#This Row],[COBRADOS]]="","¿Días?",Tabla2[[#This Row],[TARIFA]]*Tabla2[[#This Row],[COBRADOS]]))</f>
        <v>180</v>
      </c>
      <c r="O103" t="s">
        <v>54</v>
      </c>
      <c r="P103">
        <v>453</v>
      </c>
    </row>
    <row r="104" spans="1:16" x14ac:dyDescent="0.25">
      <c r="A104" s="1" t="s">
        <v>228</v>
      </c>
      <c r="B104" s="5" t="str">
        <f>IF(Tabla2[[#This Row],[DNI / C.E.]]="","¿DNI?",VLOOKUP(Tabla2[[#This Row],[DNI / C.E.]],'Base Datos'!A:F,2,FALSE))</f>
        <v>Jorge Efrain Quiroz Novoa</v>
      </c>
      <c r="C104" s="5" t="str">
        <f>IF(Tabla2[[#This Row],[DNI / C.E.]]="","¿DNI?",VLOOKUP(Tabla2[[#This Row],[DNI / C.E.]],'Base Datos'!A:F,3,FALSE))</f>
        <v>Masculino</v>
      </c>
      <c r="D104" s="5"/>
      <c r="E104" s="3">
        <v>42278</v>
      </c>
      <c r="F104" s="2">
        <v>7.4999999999999997E-2</v>
      </c>
      <c r="G104" s="9" t="s">
        <v>38</v>
      </c>
      <c r="H104" t="s">
        <v>85</v>
      </c>
      <c r="I104">
        <v>90</v>
      </c>
      <c r="J104" s="3">
        <v>42279</v>
      </c>
      <c r="K104" s="2">
        <v>0.84305555555555556</v>
      </c>
      <c r="L104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104">
        <v>2</v>
      </c>
      <c r="N104" s="5">
        <f>IF(Tabla2[[#This Row],[TARIFA]]="","¿Tarifa?",IF(Tabla2[[#This Row],[COBRADOS]]="","¿Días?",Tabla2[[#This Row],[TARIFA]]*Tabla2[[#This Row],[COBRADOS]]))</f>
        <v>180</v>
      </c>
      <c r="O104" t="s">
        <v>54</v>
      </c>
      <c r="P104">
        <v>453</v>
      </c>
    </row>
    <row r="105" spans="1:16" x14ac:dyDescent="0.25">
      <c r="A105" s="1" t="s">
        <v>256</v>
      </c>
      <c r="B105" s="5" t="str">
        <f>IF(Tabla2[[#This Row],[DNI / C.E.]]="","¿DNI?",VLOOKUP(Tabla2[[#This Row],[DNI / C.E.]],'Base Datos'!A:F,2,FALSE))</f>
        <v>Manuela Socorro Leon Lunavictoria</v>
      </c>
      <c r="C105" s="5" t="str">
        <f>IF(Tabla2[[#This Row],[DNI / C.E.]]="","¿DNI?",VLOOKUP(Tabla2[[#This Row],[DNI / C.E.]],'Base Datos'!A:F,3,FALSE))</f>
        <v>Femenino</v>
      </c>
      <c r="D105" s="5"/>
      <c r="E105" s="3">
        <v>42278</v>
      </c>
      <c r="F105" s="2">
        <v>0.5493055555555556</v>
      </c>
      <c r="G105" t="s">
        <v>25</v>
      </c>
      <c r="H105" t="s">
        <v>87</v>
      </c>
      <c r="I105">
        <v>85</v>
      </c>
      <c r="J105" s="3">
        <v>42279</v>
      </c>
      <c r="K105" s="2">
        <v>0.37638888888888888</v>
      </c>
      <c r="L105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105">
        <v>1</v>
      </c>
      <c r="N105" s="5">
        <f>IF(Tabla2[[#This Row],[TARIFA]]="","¿Tarifa?",IF(Tabla2[[#This Row],[COBRADOS]]="","¿Días?",Tabla2[[#This Row],[TARIFA]]*Tabla2[[#This Row],[COBRADOS]]))</f>
        <v>85</v>
      </c>
      <c r="O105" t="s">
        <v>54</v>
      </c>
      <c r="P105">
        <v>447</v>
      </c>
    </row>
    <row r="106" spans="1:16" x14ac:dyDescent="0.25">
      <c r="A106" s="1" t="s">
        <v>259</v>
      </c>
      <c r="B106" s="5" t="str">
        <f>IF(Tabla2[[#This Row],[DNI / C.E.]]="","¿DNI?",VLOOKUP(Tabla2[[#This Row],[DNI / C.E.]],'Base Datos'!A:F,2,FALSE))</f>
        <v>David Njcanor Aguilar Amaya</v>
      </c>
      <c r="C106" s="5" t="str">
        <f>IF(Tabla2[[#This Row],[DNI / C.E.]]="","¿DNI?",VLOOKUP(Tabla2[[#This Row],[DNI / C.E.]],'Base Datos'!A:F,3,FALSE))</f>
        <v>Masculino</v>
      </c>
      <c r="D106" s="5"/>
      <c r="E106" s="3">
        <v>42278</v>
      </c>
      <c r="F106" s="2">
        <v>0.54999999999999993</v>
      </c>
      <c r="G106" t="s">
        <v>50</v>
      </c>
      <c r="H106" t="s">
        <v>85</v>
      </c>
      <c r="I106">
        <v>100</v>
      </c>
      <c r="J106" s="3">
        <v>42279</v>
      </c>
      <c r="K106" s="2">
        <v>0.32569444444444445</v>
      </c>
      <c r="L106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106">
        <v>1</v>
      </c>
      <c r="N106" s="5">
        <f>IF(Tabla2[[#This Row],[TARIFA]]="","¿Tarifa?",IF(Tabla2[[#This Row],[COBRADOS]]="","¿Días?",Tabla2[[#This Row],[TARIFA]]*Tabla2[[#This Row],[COBRADOS]]))</f>
        <v>100</v>
      </c>
      <c r="O106" t="s">
        <v>54</v>
      </c>
      <c r="P106">
        <v>449</v>
      </c>
    </row>
    <row r="107" spans="1:16" x14ac:dyDescent="0.25">
      <c r="A107" s="1" t="s">
        <v>119</v>
      </c>
      <c r="B107" s="5" t="str">
        <f>IF(Tabla2[[#This Row],[DNI / C.E.]]="","¿DNI?",VLOOKUP(Tabla2[[#This Row],[DNI / C.E.]],'Base Datos'!A:F,2,FALSE))</f>
        <v>Luiggi Montoya Rojas</v>
      </c>
      <c r="C107" s="5" t="str">
        <f>IF(Tabla2[[#This Row],[DNI / C.E.]]="","¿DNI?",VLOOKUP(Tabla2[[#This Row],[DNI / C.E.]],'Base Datos'!A:F,3,FALSE))</f>
        <v>Masculino</v>
      </c>
      <c r="D107" s="5"/>
      <c r="E107" s="3">
        <v>42278</v>
      </c>
      <c r="F107" s="2">
        <v>0.74236111111111114</v>
      </c>
      <c r="G107" t="s">
        <v>31</v>
      </c>
      <c r="H107" t="s">
        <v>85</v>
      </c>
      <c r="I107">
        <v>90</v>
      </c>
      <c r="J107" s="3">
        <v>42279</v>
      </c>
      <c r="K107" s="2">
        <v>0.87222222222222223</v>
      </c>
      <c r="L107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107">
        <v>1.5</v>
      </c>
      <c r="N107" s="5">
        <v>140</v>
      </c>
      <c r="O107" t="s">
        <v>54</v>
      </c>
      <c r="P107">
        <v>452</v>
      </c>
    </row>
    <row r="108" spans="1:16" x14ac:dyDescent="0.25">
      <c r="A108" s="1" t="s">
        <v>141</v>
      </c>
      <c r="B108" s="5" t="str">
        <f>IF(Tabla2[[#This Row],[DNI / C.E.]]="","¿DNI?",VLOOKUP(Tabla2[[#This Row],[DNI / C.E.]],'Base Datos'!A:F,2,FALSE))</f>
        <v>Cristian Alexander Reyes Muñoz</v>
      </c>
      <c r="C108" s="5" t="str">
        <f>IF(Tabla2[[#This Row],[DNI / C.E.]]="","¿DNI?",VLOOKUP(Tabla2[[#This Row],[DNI / C.E.]],'Base Datos'!A:F,3,FALSE))</f>
        <v>Masculino</v>
      </c>
      <c r="D108" s="5"/>
      <c r="E108" s="3">
        <v>42279</v>
      </c>
      <c r="F108" s="2">
        <v>0.48194444444444445</v>
      </c>
      <c r="G108" s="9" t="s">
        <v>49</v>
      </c>
      <c r="H108" t="s">
        <v>85</v>
      </c>
      <c r="I108">
        <v>90</v>
      </c>
      <c r="J108" s="3">
        <v>42280</v>
      </c>
      <c r="K108" s="2">
        <v>0.38472222222222219</v>
      </c>
      <c r="L108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108">
        <v>1</v>
      </c>
      <c r="N108" s="5">
        <f>IF(Tabla2[[#This Row],[TARIFA]]="","¿Tarifa?",IF(Tabla2[[#This Row],[COBRADOS]]="","¿Días?",Tabla2[[#This Row],[TARIFA]]*Tabla2[[#This Row],[COBRADOS]]))</f>
        <v>90</v>
      </c>
      <c r="O108" t="s">
        <v>54</v>
      </c>
      <c r="P108">
        <v>454</v>
      </c>
    </row>
    <row r="109" spans="1:16" x14ac:dyDescent="0.25">
      <c r="A109" s="1" t="s">
        <v>263</v>
      </c>
      <c r="B109" s="5" t="str">
        <f>IF(Tabla2[[#This Row],[DNI / C.E.]]="","¿DNI?",VLOOKUP(Tabla2[[#This Row],[DNI / C.E.]],'Base Datos'!A:F,2,FALSE))</f>
        <v>Mejia Rosales Victor</v>
      </c>
      <c r="C109" s="5" t="str">
        <f>IF(Tabla2[[#This Row],[DNI / C.E.]]="","¿DNI?",VLOOKUP(Tabla2[[#This Row],[DNI / C.E.]],'Base Datos'!A:F,3,FALSE))</f>
        <v>Masculino</v>
      </c>
      <c r="D109" s="5"/>
      <c r="E109" s="3">
        <v>42279</v>
      </c>
      <c r="F109" s="2">
        <v>0.8340277777777777</v>
      </c>
      <c r="G109" s="9" t="s">
        <v>29</v>
      </c>
      <c r="H109" t="s">
        <v>87</v>
      </c>
      <c r="I109">
        <v>85</v>
      </c>
      <c r="J109" s="3">
        <v>42280</v>
      </c>
      <c r="K109" s="2">
        <v>0.2986111111111111</v>
      </c>
      <c r="L109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109">
        <v>1</v>
      </c>
      <c r="N109" s="5">
        <f>IF(Tabla2[[#This Row],[TARIFA]]="","¿Tarifa?",IF(Tabla2[[#This Row],[COBRADOS]]="","¿Días?",Tabla2[[#This Row],[TARIFA]]*Tabla2[[#This Row],[COBRADOS]]))</f>
        <v>85</v>
      </c>
      <c r="O109" t="s">
        <v>55</v>
      </c>
    </row>
    <row r="110" spans="1:16" x14ac:dyDescent="0.25">
      <c r="A110" s="1" t="s">
        <v>262</v>
      </c>
      <c r="B110" s="5" t="str">
        <f>IF(Tabla2[[#This Row],[DNI / C.E.]]="","¿DNI?",VLOOKUP(Tabla2[[#This Row],[DNI / C.E.]],'Base Datos'!A:F,2,FALSE))</f>
        <v>Victor Jesus Salcedo Vertiz</v>
      </c>
      <c r="C110" s="5" t="str">
        <f>IF(Tabla2[[#This Row],[DNI / C.E.]]="","¿DNI?",VLOOKUP(Tabla2[[#This Row],[DNI / C.E.]],'Base Datos'!A:F,3,FALSE))</f>
        <v>Masculino</v>
      </c>
      <c r="D110" s="5"/>
      <c r="E110" s="3">
        <v>42279</v>
      </c>
      <c r="F110" s="2">
        <v>0.1986111111111111</v>
      </c>
      <c r="G110" t="s">
        <v>24</v>
      </c>
      <c r="H110" t="s">
        <v>85</v>
      </c>
      <c r="I110">
        <v>50</v>
      </c>
      <c r="J110" s="3">
        <v>42279</v>
      </c>
      <c r="K110" s="2">
        <v>0.76458333333333339</v>
      </c>
      <c r="L110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110">
        <v>1</v>
      </c>
      <c r="N110" s="5">
        <f>IF(Tabla2[[#This Row],[TARIFA]]="","¿Tarifa?",IF(Tabla2[[#This Row],[COBRADOS]]="","¿Días?",Tabla2[[#This Row],[TARIFA]]*Tabla2[[#This Row],[COBRADOS]]))</f>
        <v>50</v>
      </c>
      <c r="O110" t="s">
        <v>55</v>
      </c>
    </row>
    <row r="111" spans="1:16" x14ac:dyDescent="0.25">
      <c r="A111" s="1" t="s">
        <v>265</v>
      </c>
      <c r="B111" s="5" t="str">
        <f>IF(Tabla2[[#This Row],[DNI / C.E.]]="","¿DNI?",VLOOKUP(Tabla2[[#This Row],[DNI / C.E.]],'Base Datos'!A:F,2,FALSE))</f>
        <v xml:space="preserve">Pretel Saldaña Jose </v>
      </c>
      <c r="C111" s="5" t="str">
        <f>IF(Tabla2[[#This Row],[DNI / C.E.]]="","¿DNI?",VLOOKUP(Tabla2[[#This Row],[DNI / C.E.]],'Base Datos'!A:F,3,FALSE))</f>
        <v>Masculino</v>
      </c>
      <c r="D111" s="5"/>
      <c r="E111" s="3">
        <v>42280</v>
      </c>
      <c r="F111" s="2">
        <v>0.92361111111111116</v>
      </c>
      <c r="G111" s="9" t="s">
        <v>29</v>
      </c>
      <c r="H111" t="s">
        <v>87</v>
      </c>
      <c r="I111">
        <v>90</v>
      </c>
      <c r="J111" s="3">
        <v>42281</v>
      </c>
      <c r="K111" s="2">
        <v>0.52777777777777779</v>
      </c>
      <c r="L111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111">
        <v>1</v>
      </c>
      <c r="N111" s="5">
        <f>IF(Tabla2[[#This Row],[TARIFA]]="","¿Tarifa?",IF(Tabla2[[#This Row],[COBRADOS]]="","¿Días?",Tabla2[[#This Row],[TARIFA]]*Tabla2[[#This Row],[COBRADOS]]))</f>
        <v>90</v>
      </c>
      <c r="O111" t="s">
        <v>54</v>
      </c>
      <c r="P111">
        <v>455</v>
      </c>
    </row>
    <row r="112" spans="1:16" x14ac:dyDescent="0.25">
      <c r="A112" s="1" t="s">
        <v>75</v>
      </c>
      <c r="B112" s="5" t="str">
        <f>IF(Tabla2[[#This Row],[DNI / C.E.]]="","¿DNI?",VLOOKUP(Tabla2[[#This Row],[DNI / C.E.]],'Base Datos'!A:F,2,FALSE))</f>
        <v>Jose Antonio Chirinos Zaquinaula</v>
      </c>
      <c r="C112" s="5" t="str">
        <f>IF(Tabla2[[#This Row],[DNI / C.E.]]="","¿DNI?",VLOOKUP(Tabla2[[#This Row],[DNI / C.E.]],'Base Datos'!A:F,3,FALSE))</f>
        <v>Masculino</v>
      </c>
      <c r="D112" s="5"/>
      <c r="E112" s="3">
        <v>42281</v>
      </c>
      <c r="F112" s="2">
        <v>0.74722222222222223</v>
      </c>
      <c r="G112" t="s">
        <v>43</v>
      </c>
      <c r="H112" t="s">
        <v>85</v>
      </c>
      <c r="I112">
        <v>80</v>
      </c>
      <c r="J112" s="3">
        <v>42286</v>
      </c>
      <c r="K112" s="2">
        <v>0.79166666666666663</v>
      </c>
      <c r="L112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6</v>
      </c>
      <c r="M112">
        <v>6</v>
      </c>
      <c r="N112" s="5">
        <f>IF(Tabla2[[#This Row],[TARIFA]]="","¿Tarifa?",IF(Tabla2[[#This Row],[COBRADOS]]="","¿Días?",Tabla2[[#This Row],[TARIFA]]*Tabla2[[#This Row],[COBRADOS]]))</f>
        <v>480</v>
      </c>
      <c r="O112" t="s">
        <v>54</v>
      </c>
      <c r="P112" t="s">
        <v>428</v>
      </c>
    </row>
    <row r="113" spans="1:16" x14ac:dyDescent="0.25">
      <c r="A113" s="1" t="s">
        <v>265</v>
      </c>
      <c r="B113" s="5" t="str">
        <f>IF(Tabla2[[#This Row],[DNI / C.E.]]="","¿DNI?",VLOOKUP(Tabla2[[#This Row],[DNI / C.E.]],'Base Datos'!A:F,2,FALSE))</f>
        <v xml:space="preserve">Pretel Saldaña Jose </v>
      </c>
      <c r="C113" s="5" t="str">
        <f>IF(Tabla2[[#This Row],[DNI / C.E.]]="","¿DNI?",VLOOKUP(Tabla2[[#This Row],[DNI / C.E.]],'Base Datos'!A:F,3,FALSE))</f>
        <v>Masculino</v>
      </c>
      <c r="D113" s="5"/>
      <c r="E113" s="3">
        <v>42281</v>
      </c>
      <c r="F113" s="2">
        <v>0.6430555555555556</v>
      </c>
      <c r="G113" t="s">
        <v>29</v>
      </c>
      <c r="H113" t="s">
        <v>87</v>
      </c>
      <c r="I113">
        <v>90</v>
      </c>
      <c r="J113" s="3">
        <v>42282</v>
      </c>
      <c r="K113" s="2">
        <v>0.29583333333333334</v>
      </c>
      <c r="L113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113">
        <v>1</v>
      </c>
      <c r="N113" s="5">
        <f>IF(Tabla2[[#This Row],[TARIFA]]="","¿Tarifa?",IF(Tabla2[[#This Row],[COBRADOS]]="","¿Días?",Tabla2[[#This Row],[TARIFA]]*Tabla2[[#This Row],[COBRADOS]]))</f>
        <v>90</v>
      </c>
      <c r="O113" t="s">
        <v>54</v>
      </c>
      <c r="P113">
        <v>455</v>
      </c>
    </row>
    <row r="114" spans="1:16" x14ac:dyDescent="0.25">
      <c r="A114" s="1" t="s">
        <v>208</v>
      </c>
      <c r="B114" s="5" t="str">
        <f>IF(Tabla2[[#This Row],[DNI / C.E.]]="","¿DNI?",VLOOKUP(Tabla2[[#This Row],[DNI / C.E.]],'Base Datos'!A:F,2,FALSE))</f>
        <v>Jorge Luis Holguin Jimenez</v>
      </c>
      <c r="C114" s="5" t="str">
        <f>IF(Tabla2[[#This Row],[DNI / C.E.]]="","¿DNI?",VLOOKUP(Tabla2[[#This Row],[DNI / C.E.]],'Base Datos'!A:F,3,FALSE))</f>
        <v>Masculino</v>
      </c>
      <c r="D114" s="5"/>
      <c r="E114" s="3">
        <v>42282</v>
      </c>
      <c r="F114" s="2">
        <v>0.68888888888888899</v>
      </c>
      <c r="G114" t="s">
        <v>24</v>
      </c>
      <c r="H114" t="s">
        <v>85</v>
      </c>
      <c r="I114">
        <v>40</v>
      </c>
      <c r="J114" s="3">
        <v>42294</v>
      </c>
      <c r="K114" s="2">
        <v>0.46249999999999997</v>
      </c>
      <c r="L114" s="26"/>
      <c r="M114">
        <v>12</v>
      </c>
      <c r="N114" s="5">
        <f>IF(Tabla2[[#This Row],[TARIFA]]="","¿Tarifa?",IF(Tabla2[[#This Row],[COBRADOS]]="","¿Días?",Tabla2[[#This Row],[TARIFA]]*Tabla2[[#This Row],[COBRADOS]]))</f>
        <v>480</v>
      </c>
      <c r="O114" t="s">
        <v>55</v>
      </c>
    </row>
    <row r="115" spans="1:16" x14ac:dyDescent="0.25">
      <c r="A115" s="1" t="s">
        <v>210</v>
      </c>
      <c r="B115" s="5" t="str">
        <f>IF(Tabla2[[#This Row],[DNI / C.E.]]="","¿DNI?",VLOOKUP(Tabla2[[#This Row],[DNI / C.E.]],'Base Datos'!A:F,2,FALSE))</f>
        <v>Luis Carlos Robles Chavarria</v>
      </c>
      <c r="C115" s="5" t="str">
        <f>IF(Tabla2[[#This Row],[DNI / C.E.]]="","¿DNI?",VLOOKUP(Tabla2[[#This Row],[DNI / C.E.]],'Base Datos'!A:F,3,FALSE))</f>
        <v>Masculino</v>
      </c>
      <c r="D115" s="5"/>
      <c r="E115" s="3">
        <v>42282</v>
      </c>
      <c r="F115" s="2">
        <v>0.68888888888888899</v>
      </c>
      <c r="G115" t="s">
        <v>26</v>
      </c>
      <c r="H115" t="s">
        <v>85</v>
      </c>
      <c r="I115">
        <v>40</v>
      </c>
      <c r="J115" s="3">
        <v>42286</v>
      </c>
      <c r="K115" s="2">
        <v>0.47916666666666669</v>
      </c>
      <c r="L115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4</v>
      </c>
      <c r="M115">
        <v>4</v>
      </c>
      <c r="N115" s="27">
        <f>IF(Tabla2[[#This Row],[TARIFA]]="","¿Tarifa?",IF(Tabla2[[#This Row],[COBRADOS]]="","¿Días?",Tabla2[[#This Row],[TARIFA]]*Tabla2[[#This Row],[COBRADOS]]))</f>
        <v>160</v>
      </c>
      <c r="O115" t="s">
        <v>55</v>
      </c>
    </row>
    <row r="116" spans="1:16" x14ac:dyDescent="0.25">
      <c r="A116" s="1" t="s">
        <v>269</v>
      </c>
      <c r="B116" s="5" t="str">
        <f>IF(Tabla2[[#This Row],[DNI / C.E.]]="","¿DNI?",VLOOKUP(Tabla2[[#This Row],[DNI / C.E.]],'Base Datos'!A:F,2,FALSE))</f>
        <v>Edinson Tinoco Ramirez</v>
      </c>
      <c r="C116" s="5" t="str">
        <f>IF(Tabla2[[#This Row],[DNI / C.E.]]="","¿DNI?",VLOOKUP(Tabla2[[#This Row],[DNI / C.E.]],'Base Datos'!A:F,3,FALSE))</f>
        <v>Masculino</v>
      </c>
      <c r="D116" s="5"/>
      <c r="E116" s="3">
        <v>42282</v>
      </c>
      <c r="F116" s="2">
        <v>0.29652777777777778</v>
      </c>
      <c r="G116" s="9" t="s">
        <v>39</v>
      </c>
      <c r="H116" t="s">
        <v>85</v>
      </c>
      <c r="I116">
        <v>100</v>
      </c>
      <c r="J116" s="3">
        <v>42283</v>
      </c>
      <c r="K116" s="2">
        <v>0.96944444444444444</v>
      </c>
      <c r="L116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116">
        <v>2</v>
      </c>
      <c r="N116" s="5">
        <f>IF(Tabla2[[#This Row],[TARIFA]]="","¿Tarifa?",IF(Tabla2[[#This Row],[COBRADOS]]="","¿Días?",Tabla2[[#This Row],[TARIFA]]*Tabla2[[#This Row],[COBRADOS]]))</f>
        <v>200</v>
      </c>
      <c r="O116" t="s">
        <v>54</v>
      </c>
      <c r="P116">
        <v>457</v>
      </c>
    </row>
    <row r="117" spans="1:16" x14ac:dyDescent="0.25">
      <c r="A117" s="1" t="s">
        <v>271</v>
      </c>
      <c r="B117" s="5" t="str">
        <f>IF(Tabla2[[#This Row],[DNI / C.E.]]="","¿DNI?",VLOOKUP(Tabla2[[#This Row],[DNI / C.E.]],'Base Datos'!A:F,2,FALSE))</f>
        <v>Willyan Zapatero Huaynates</v>
      </c>
      <c r="C117" s="5" t="str">
        <f>IF(Tabla2[[#This Row],[DNI / C.E.]]="","¿DNI?",VLOOKUP(Tabla2[[#This Row],[DNI / C.E.]],'Base Datos'!A:F,3,FALSE))</f>
        <v>Masculino</v>
      </c>
      <c r="D117" s="5"/>
      <c r="E117" s="3">
        <v>42282</v>
      </c>
      <c r="F117" s="2">
        <v>0.29652777777777778</v>
      </c>
      <c r="G117" s="9" t="s">
        <v>38</v>
      </c>
      <c r="H117" t="s">
        <v>85</v>
      </c>
      <c r="I117">
        <v>100</v>
      </c>
      <c r="J117" s="3">
        <v>42283</v>
      </c>
      <c r="K117" s="2">
        <v>0.96944444444444444</v>
      </c>
      <c r="L117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117">
        <v>2</v>
      </c>
      <c r="N117" s="5">
        <f>IF(Tabla2[[#This Row],[TARIFA]]="","¿Tarifa?",IF(Tabla2[[#This Row],[COBRADOS]]="","¿Días?",Tabla2[[#This Row],[TARIFA]]*Tabla2[[#This Row],[COBRADOS]]))</f>
        <v>200</v>
      </c>
      <c r="O117" t="s">
        <v>54</v>
      </c>
      <c r="P117">
        <v>456</v>
      </c>
    </row>
    <row r="118" spans="1:16" x14ac:dyDescent="0.25">
      <c r="A118" s="1" t="s">
        <v>262</v>
      </c>
      <c r="B118" s="5" t="str">
        <f>IF(Tabla2[[#This Row],[DNI / C.E.]]="","¿DNI?",VLOOKUP(Tabla2[[#This Row],[DNI / C.E.]],'Base Datos'!A:F,2,FALSE))</f>
        <v>Victor Jesus Salcedo Vertiz</v>
      </c>
      <c r="C118" s="5" t="str">
        <f>IF(Tabla2[[#This Row],[DNI / C.E.]]="","¿DNI?",VLOOKUP(Tabla2[[#This Row],[DNI / C.E.]],'Base Datos'!A:F,3,FALSE))</f>
        <v>Masculino</v>
      </c>
      <c r="D118" s="5"/>
      <c r="E118" s="3">
        <v>42282</v>
      </c>
      <c r="F118" s="2">
        <v>6.458333333333334E-2</v>
      </c>
      <c r="G118" s="9" t="s">
        <v>26</v>
      </c>
      <c r="H118" t="s">
        <v>85</v>
      </c>
      <c r="I118">
        <v>60</v>
      </c>
      <c r="J118" s="3">
        <v>42282</v>
      </c>
      <c r="K118" s="2">
        <v>0.44930555555555557</v>
      </c>
      <c r="L118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118">
        <v>1</v>
      </c>
      <c r="N118" s="5">
        <f>IF(Tabla2[[#This Row],[TARIFA]]="","¿Tarifa?",IF(Tabla2[[#This Row],[COBRADOS]]="","¿Días?",Tabla2[[#This Row],[TARIFA]]*Tabla2[[#This Row],[COBRADOS]]))</f>
        <v>60</v>
      </c>
      <c r="O118" t="s">
        <v>53</v>
      </c>
      <c r="P118">
        <v>194</v>
      </c>
    </row>
    <row r="119" spans="1:16" x14ac:dyDescent="0.25">
      <c r="A119" s="1" t="s">
        <v>274</v>
      </c>
      <c r="B119" s="5" t="str">
        <f>IF(Tabla2[[#This Row],[DNI / C.E.]]="","¿DNI?",VLOOKUP(Tabla2[[#This Row],[DNI / C.E.]],'Base Datos'!A:F,2,FALSE))</f>
        <v>Luz Maria Perez Cisneros</v>
      </c>
      <c r="C119" s="5" t="str">
        <f>IF(Tabla2[[#This Row],[DNI / C.E.]]="","¿DNI?",VLOOKUP(Tabla2[[#This Row],[DNI / C.E.]],'Base Datos'!A:F,3,FALSE))</f>
        <v>Femenino</v>
      </c>
      <c r="D119" s="5"/>
      <c r="E119" s="3">
        <v>42283</v>
      </c>
      <c r="F119" s="2">
        <v>0.30694444444444441</v>
      </c>
      <c r="G119" s="9" t="s">
        <v>29</v>
      </c>
      <c r="H119" t="s">
        <v>85</v>
      </c>
      <c r="I119">
        <v>80</v>
      </c>
      <c r="J119" s="3">
        <v>42284</v>
      </c>
      <c r="K119" s="2">
        <v>0.41666666666666669</v>
      </c>
      <c r="L119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119">
        <v>1</v>
      </c>
      <c r="N119" s="5">
        <f>IF(Tabla2[[#This Row],[TARIFA]]="","¿Tarifa?",IF(Tabla2[[#This Row],[COBRADOS]]="","¿Días?",Tabla2[[#This Row],[TARIFA]]*Tabla2[[#This Row],[COBRADOS]]))</f>
        <v>80</v>
      </c>
      <c r="O119" t="s">
        <v>53</v>
      </c>
      <c r="P119">
        <v>195</v>
      </c>
    </row>
    <row r="120" spans="1:16" x14ac:dyDescent="0.25">
      <c r="A120" s="1" t="s">
        <v>276</v>
      </c>
      <c r="B120" s="5" t="str">
        <f>IF(Tabla2[[#This Row],[DNI / C.E.]]="","¿DNI?",VLOOKUP(Tabla2[[#This Row],[DNI / C.E.]],'Base Datos'!A:F,2,FALSE))</f>
        <v>Roger Lino Acosta Viera</v>
      </c>
      <c r="C120" s="5" t="str">
        <f>IF(Tabla2[[#This Row],[DNI / C.E.]]="","¿DNI?",VLOOKUP(Tabla2[[#This Row],[DNI / C.E.]],'Base Datos'!A:F,3,FALSE))</f>
        <v>Masculino</v>
      </c>
      <c r="D120" s="5"/>
      <c r="E120" s="3">
        <v>42283</v>
      </c>
      <c r="F120" s="2">
        <v>0.77847222222222223</v>
      </c>
      <c r="G120" t="s">
        <v>31</v>
      </c>
      <c r="H120" t="s">
        <v>85</v>
      </c>
      <c r="I120">
        <v>80</v>
      </c>
      <c r="J120" s="3">
        <v>42284</v>
      </c>
      <c r="K120" s="2">
        <v>0.45069444444444445</v>
      </c>
      <c r="L120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120">
        <v>1</v>
      </c>
      <c r="N120" s="5">
        <f>IF(Tabla2[[#This Row],[TARIFA]]="","¿Tarifa?",IF(Tabla2[[#This Row],[COBRADOS]]="","¿Días?",Tabla2[[#This Row],[TARIFA]]*Tabla2[[#This Row],[COBRADOS]]))</f>
        <v>80</v>
      </c>
      <c r="O120" t="s">
        <v>54</v>
      </c>
      <c r="P120">
        <v>461</v>
      </c>
    </row>
    <row r="121" spans="1:16" x14ac:dyDescent="0.25">
      <c r="A121" s="1" t="s">
        <v>277</v>
      </c>
      <c r="B121" s="5" t="str">
        <f>IF(Tabla2[[#This Row],[DNI / C.E.]]="","¿DNI?",VLOOKUP(Tabla2[[#This Row],[DNI / C.E.]],'Base Datos'!A:F,2,FALSE))</f>
        <v>Jorge Andre Lazo Demarzo</v>
      </c>
      <c r="C121" s="5" t="str">
        <f>IF(Tabla2[[#This Row],[DNI / C.E.]]="","¿DNI?",VLOOKUP(Tabla2[[#This Row],[DNI / C.E.]],'Base Datos'!A:F,3,FALSE))</f>
        <v>Masculino</v>
      </c>
      <c r="D121" s="5"/>
      <c r="E121" s="3">
        <v>42283</v>
      </c>
      <c r="F121" s="2">
        <v>0.79375000000000007</v>
      </c>
      <c r="G121" t="s">
        <v>37</v>
      </c>
      <c r="H121" t="s">
        <v>85</v>
      </c>
      <c r="I121">
        <v>100</v>
      </c>
      <c r="J121" s="3">
        <v>42284</v>
      </c>
      <c r="K121" s="2">
        <v>0.39583333333333331</v>
      </c>
      <c r="L121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121">
        <v>1</v>
      </c>
      <c r="N121" s="5">
        <f>IF(Tabla2[[#This Row],[TARIFA]]="","¿Tarifa?",IF(Tabla2[[#This Row],[COBRADOS]]="","¿Días?",Tabla2[[#This Row],[TARIFA]]*Tabla2[[#This Row],[COBRADOS]]))</f>
        <v>100</v>
      </c>
      <c r="O121" t="s">
        <v>54</v>
      </c>
      <c r="P121">
        <v>460</v>
      </c>
    </row>
    <row r="122" spans="1:16" x14ac:dyDescent="0.25">
      <c r="A122" s="1" t="s">
        <v>279</v>
      </c>
      <c r="B122" s="5" t="str">
        <f>IF(Tabla2[[#This Row],[DNI / C.E.]]="","¿DNI?",VLOOKUP(Tabla2[[#This Row],[DNI / C.E.]],'Base Datos'!A:F,2,FALSE))</f>
        <v>Raul Aldoradin Llerena</v>
      </c>
      <c r="C122" s="5" t="str">
        <f>IF(Tabla2[[#This Row],[DNI / C.E.]]="","¿DNI?",VLOOKUP(Tabla2[[#This Row],[DNI / C.E.]],'Base Datos'!A:F,3,FALSE))</f>
        <v>Masculino</v>
      </c>
      <c r="D122" s="5"/>
      <c r="E122" s="3">
        <v>42283</v>
      </c>
      <c r="F122" s="2">
        <v>0.79513888888888884</v>
      </c>
      <c r="G122" t="s">
        <v>40</v>
      </c>
      <c r="H122" t="s">
        <v>85</v>
      </c>
      <c r="I122">
        <v>100</v>
      </c>
      <c r="J122" s="3">
        <v>42284</v>
      </c>
      <c r="K122" s="2">
        <v>0.3972222222222222</v>
      </c>
      <c r="L122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122">
        <v>1</v>
      </c>
      <c r="N122" s="5">
        <f>IF(Tabla2[[#This Row],[TARIFA]]="","¿Tarifa?",IF(Tabla2[[#This Row],[COBRADOS]]="","¿Días?",Tabla2[[#This Row],[TARIFA]]*Tabla2[[#This Row],[COBRADOS]]))</f>
        <v>100</v>
      </c>
      <c r="O122" t="s">
        <v>54</v>
      </c>
      <c r="P122">
        <v>459</v>
      </c>
    </row>
    <row r="123" spans="1:16" x14ac:dyDescent="0.25">
      <c r="A123" s="1" t="s">
        <v>102</v>
      </c>
      <c r="B123" s="5" t="str">
        <f>IF(Tabla2[[#This Row],[DNI / C.E.]]="","¿DNI?",VLOOKUP(Tabla2[[#This Row],[DNI / C.E.]],'Base Datos'!A:F,2,FALSE))</f>
        <v>Javier Escobar Zeballos</v>
      </c>
      <c r="C123" s="5" t="str">
        <f>IF(Tabla2[[#This Row],[DNI / C.E.]]="","¿DNI?",VLOOKUP(Tabla2[[#This Row],[DNI / C.E.]],'Base Datos'!A:F,3,FALSE))</f>
        <v>Masculino</v>
      </c>
      <c r="D123" s="5"/>
      <c r="E123" s="3">
        <v>42283</v>
      </c>
      <c r="F123" s="2">
        <v>0.97013888888888899</v>
      </c>
      <c r="G123" s="9" t="s">
        <v>25</v>
      </c>
      <c r="H123" t="s">
        <v>85</v>
      </c>
      <c r="I123">
        <v>60</v>
      </c>
      <c r="J123" s="3">
        <v>42284</v>
      </c>
      <c r="K123" s="2">
        <v>0.40625</v>
      </c>
      <c r="L123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123">
        <v>1</v>
      </c>
      <c r="N123" s="5">
        <f>IF(Tabla2[[#This Row],[TARIFA]]="","¿Tarifa?",IF(Tabla2[[#This Row],[COBRADOS]]="","¿Días?",Tabla2[[#This Row],[TARIFA]]*Tabla2[[#This Row],[COBRADOS]]))</f>
        <v>60</v>
      </c>
      <c r="O123" t="s">
        <v>54</v>
      </c>
      <c r="P123">
        <v>458</v>
      </c>
    </row>
    <row r="124" spans="1:16" x14ac:dyDescent="0.25">
      <c r="A124" s="1" t="s">
        <v>287</v>
      </c>
      <c r="B124" s="5" t="str">
        <f>IF(Tabla2[[#This Row],[DNI / C.E.]]="","¿DNI?",VLOOKUP(Tabla2[[#This Row],[DNI / C.E.]],'Base Datos'!A:F,2,FALSE))</f>
        <v>Clara Milagro Cuyubamba Puente</v>
      </c>
      <c r="C124" s="5" t="str">
        <f>IF(Tabla2[[#This Row],[DNI / C.E.]]="","¿DNI?",VLOOKUP(Tabla2[[#This Row],[DNI / C.E.]],'Base Datos'!A:F,3,FALSE))</f>
        <v>Femenino</v>
      </c>
      <c r="D124" s="5"/>
      <c r="E124" s="3">
        <v>42286</v>
      </c>
      <c r="F124" s="2">
        <v>0.27777777777777779</v>
      </c>
      <c r="G124" t="s">
        <v>32</v>
      </c>
      <c r="H124" t="s">
        <v>86</v>
      </c>
      <c r="I124">
        <v>140</v>
      </c>
      <c r="J124" s="3">
        <v>42288</v>
      </c>
      <c r="K124" s="2">
        <v>0.55902777777777779</v>
      </c>
      <c r="L124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4</v>
      </c>
      <c r="M124">
        <v>2</v>
      </c>
      <c r="N124" s="5">
        <f>IF(Tabla2[[#This Row],[TARIFA]]="","¿Tarifa?",IF(Tabla2[[#This Row],[COBRADOS]]="","¿Días?",Tabla2[[#This Row],[TARIFA]]*Tabla2[[#This Row],[COBRADOS]]))</f>
        <v>280</v>
      </c>
      <c r="O124" t="s">
        <v>55</v>
      </c>
    </row>
    <row r="125" spans="1:16" x14ac:dyDescent="0.25">
      <c r="A125" s="1" t="s">
        <v>288</v>
      </c>
      <c r="B125" s="5" t="str">
        <f>IF(Tabla2[[#This Row],[DNI / C.E.]]="","¿DNI?",VLOOKUP(Tabla2[[#This Row],[DNI / C.E.]],'Base Datos'!A:F,2,FALSE))</f>
        <v>Carlos Enrique Micha Santamaria</v>
      </c>
      <c r="C125" s="5" t="str">
        <f>IF(Tabla2[[#This Row],[DNI / C.E.]]="","¿DNI?",VLOOKUP(Tabla2[[#This Row],[DNI / C.E.]],'Base Datos'!A:F,3,FALSE))</f>
        <v>Masculino</v>
      </c>
      <c r="D125" s="5"/>
      <c r="E125" s="3">
        <v>42286</v>
      </c>
      <c r="F125" s="2">
        <v>0.3125</v>
      </c>
      <c r="G125" t="s">
        <v>49</v>
      </c>
      <c r="H125" t="s">
        <v>85</v>
      </c>
      <c r="I125">
        <v>95</v>
      </c>
      <c r="J125" s="3">
        <v>42288</v>
      </c>
      <c r="K125" s="2">
        <v>0.29097222222222224</v>
      </c>
      <c r="L125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125">
        <v>2</v>
      </c>
      <c r="N125" s="5">
        <f>IF(Tabla2[[#This Row],[TARIFA]]="","¿Tarifa?",IF(Tabla2[[#This Row],[COBRADOS]]="","¿Días?",Tabla2[[#This Row],[TARIFA]]*Tabla2[[#This Row],[COBRADOS]]))</f>
        <v>190</v>
      </c>
      <c r="O125" t="s">
        <v>54</v>
      </c>
      <c r="P125">
        <v>465</v>
      </c>
    </row>
    <row r="126" spans="1:16" x14ac:dyDescent="0.25">
      <c r="A126" s="1" t="s">
        <v>285</v>
      </c>
      <c r="B126" s="5" t="str">
        <f>IF(Tabla2[[#This Row],[DNI / C.E.]]="","¿DNI?",VLOOKUP(Tabla2[[#This Row],[DNI / C.E.]],'Base Datos'!A:F,2,FALSE))</f>
        <v>Henry Marin Velasquez</v>
      </c>
      <c r="C126" s="5" t="str">
        <f>IF(Tabla2[[#This Row],[DNI / C.E.]]="","¿DNI?",VLOOKUP(Tabla2[[#This Row],[DNI / C.E.]],'Base Datos'!A:F,3,FALSE))</f>
        <v>Masculino</v>
      </c>
      <c r="D126" s="5"/>
      <c r="E126" s="3">
        <v>42286</v>
      </c>
      <c r="F126" s="2">
        <v>1.0416666666666666E-2</v>
      </c>
      <c r="G126" t="s">
        <v>29</v>
      </c>
      <c r="H126" t="s">
        <v>87</v>
      </c>
      <c r="I126">
        <v>90</v>
      </c>
      <c r="J126" s="3">
        <v>42286</v>
      </c>
      <c r="K126" s="2">
        <v>0.48194444444444445</v>
      </c>
      <c r="L126" s="5">
        <v>1</v>
      </c>
      <c r="M126">
        <v>1</v>
      </c>
      <c r="N126" s="5">
        <f>IF(Tabla2[[#This Row],[TARIFA]]="","¿Tarifa?",IF(Tabla2[[#This Row],[COBRADOS]]="","¿Días?",Tabla2[[#This Row],[TARIFA]]*Tabla2[[#This Row],[COBRADOS]]))</f>
        <v>90</v>
      </c>
      <c r="O126" t="s">
        <v>53</v>
      </c>
      <c r="P126">
        <v>196</v>
      </c>
    </row>
    <row r="127" spans="1:16" x14ac:dyDescent="0.25">
      <c r="A127" s="1" t="s">
        <v>180</v>
      </c>
      <c r="B127" s="5" t="str">
        <f>IF(Tabla2[[#This Row],[DNI / C.E.]]="","¿DNI?",VLOOKUP(Tabla2[[#This Row],[DNI / C.E.]],'Base Datos'!A:F,2,FALSE))</f>
        <v>Liz Cordova Murga</v>
      </c>
      <c r="C127" s="5" t="str">
        <f>IF(Tabla2[[#This Row],[DNI / C.E.]]="","¿DNI?",VLOOKUP(Tabla2[[#This Row],[DNI / C.E.]],'Base Datos'!A:F,3,FALSE))</f>
        <v>Femenino</v>
      </c>
      <c r="D127" s="5"/>
      <c r="E127" s="3">
        <v>42286</v>
      </c>
      <c r="F127" s="2">
        <v>0.67361111111111116</v>
      </c>
      <c r="G127" s="9" t="s">
        <v>31</v>
      </c>
      <c r="H127" t="s">
        <v>87</v>
      </c>
      <c r="I127">
        <v>110</v>
      </c>
      <c r="J127" s="3">
        <v>42286</v>
      </c>
      <c r="K127" s="2">
        <v>1.3888888888888888E-2</v>
      </c>
      <c r="L127" s="5">
        <v>1</v>
      </c>
      <c r="M127">
        <v>1</v>
      </c>
      <c r="N127" s="5">
        <f>IF(Tabla2[[#This Row],[TARIFA]]="","¿Tarifa?",IF(Tabla2[[#This Row],[COBRADOS]]="","¿Días?",Tabla2[[#This Row],[TARIFA]]*Tabla2[[#This Row],[COBRADOS]]))</f>
        <v>110</v>
      </c>
      <c r="O127" t="s">
        <v>55</v>
      </c>
    </row>
    <row r="128" spans="1:16" x14ac:dyDescent="0.25">
      <c r="A128" s="1" t="s">
        <v>302</v>
      </c>
      <c r="B128" s="5" t="str">
        <f>IF(Tabla2[[#This Row],[DNI / C.E.]]="","¿DNI?",VLOOKUP(Tabla2[[#This Row],[DNI / C.E.]],'Base Datos'!A:F,2,FALSE))</f>
        <v>German Beteta Bartra</v>
      </c>
      <c r="C128" s="5" t="str">
        <f>IF(Tabla2[[#This Row],[DNI / C.E.]]="","¿DNI?",VLOOKUP(Tabla2[[#This Row],[DNI / C.E.]],'Base Datos'!A:F,3,FALSE))</f>
        <v>Masculino</v>
      </c>
      <c r="D128" s="5"/>
      <c r="E128" s="3">
        <v>42287</v>
      </c>
      <c r="F128" s="2">
        <v>0.50486111111111109</v>
      </c>
      <c r="G128" t="s">
        <v>50</v>
      </c>
      <c r="H128" t="s">
        <v>85</v>
      </c>
      <c r="I128">
        <v>105</v>
      </c>
      <c r="J128" s="3">
        <v>42289</v>
      </c>
      <c r="K128" s="2">
        <v>0.27430555555555552</v>
      </c>
      <c r="L128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128">
        <v>2</v>
      </c>
      <c r="N128" s="5">
        <f>IF(Tabla2[[#This Row],[TARIFA]]="","¿Tarifa?",IF(Tabla2[[#This Row],[COBRADOS]]="","¿Días?",Tabla2[[#This Row],[TARIFA]]*Tabla2[[#This Row],[COBRADOS]]))</f>
        <v>210</v>
      </c>
      <c r="O128" t="s">
        <v>54</v>
      </c>
      <c r="P128">
        <v>468</v>
      </c>
    </row>
    <row r="129" spans="1:16" x14ac:dyDescent="0.25">
      <c r="A129" s="1" t="s">
        <v>302</v>
      </c>
      <c r="B129" s="5" t="str">
        <f>IF(Tabla2[[#This Row],[DNI / C.E.]]="","¿DNI?",VLOOKUP(Tabla2[[#This Row],[DNI / C.E.]],'Base Datos'!A:F,2,FALSE))</f>
        <v>German Beteta Bartra</v>
      </c>
      <c r="C129" s="5" t="str">
        <f>IF(Tabla2[[#This Row],[DNI / C.E.]]="","¿DNI?",VLOOKUP(Tabla2[[#This Row],[DNI / C.E.]],'Base Datos'!A:F,3,FALSE))</f>
        <v>Masculino</v>
      </c>
      <c r="D129" s="5"/>
      <c r="E129" s="3">
        <v>42287</v>
      </c>
      <c r="F129" s="2">
        <v>0.50555555555555554</v>
      </c>
      <c r="G129" t="s">
        <v>46</v>
      </c>
      <c r="H129" t="s">
        <v>86</v>
      </c>
      <c r="I129">
        <v>170</v>
      </c>
      <c r="J129" s="3">
        <v>42289</v>
      </c>
      <c r="K129" s="2">
        <v>0.27499999999999997</v>
      </c>
      <c r="L129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129">
        <v>2</v>
      </c>
      <c r="N129" s="5">
        <f>IF(Tabla2[[#This Row],[TARIFA]]="","¿Tarifa?",IF(Tabla2[[#This Row],[COBRADOS]]="","¿Días?",Tabla2[[#This Row],[TARIFA]]*Tabla2[[#This Row],[COBRADOS]]))</f>
        <v>340</v>
      </c>
      <c r="O129" t="s">
        <v>54</v>
      </c>
      <c r="P129">
        <v>468</v>
      </c>
    </row>
    <row r="130" spans="1:16" x14ac:dyDescent="0.25">
      <c r="A130" s="1" t="s">
        <v>302</v>
      </c>
      <c r="B130" s="5" t="str">
        <f>IF(Tabla2[[#This Row],[DNI / C.E.]]="","¿DNI?",VLOOKUP(Tabla2[[#This Row],[DNI / C.E.]],'Base Datos'!A:F,2,FALSE))</f>
        <v>German Beteta Bartra</v>
      </c>
      <c r="C130" s="5" t="str">
        <f>IF(Tabla2[[#This Row],[DNI / C.E.]]="","¿DNI?",VLOOKUP(Tabla2[[#This Row],[DNI / C.E.]],'Base Datos'!A:F,3,FALSE))</f>
        <v>Masculino</v>
      </c>
      <c r="D130" s="5"/>
      <c r="E130" s="3">
        <v>42287</v>
      </c>
      <c r="F130" s="2">
        <v>0.50624999999999998</v>
      </c>
      <c r="G130" t="s">
        <v>48</v>
      </c>
      <c r="H130" t="s">
        <v>86</v>
      </c>
      <c r="I130">
        <v>170</v>
      </c>
      <c r="J130" s="3">
        <v>42289</v>
      </c>
      <c r="K130" s="2">
        <v>0.27499999999999997</v>
      </c>
      <c r="L130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130">
        <v>2</v>
      </c>
      <c r="N130" s="5">
        <f>IF(Tabla2[[#This Row],[TARIFA]]="","¿Tarifa?",IF(Tabla2[[#This Row],[COBRADOS]]="","¿Días?",Tabla2[[#This Row],[TARIFA]]*Tabla2[[#This Row],[COBRADOS]]))</f>
        <v>340</v>
      </c>
      <c r="O130" t="s">
        <v>54</v>
      </c>
      <c r="P130">
        <v>468</v>
      </c>
    </row>
    <row r="131" spans="1:16" x14ac:dyDescent="0.25">
      <c r="A131" s="1" t="s">
        <v>289</v>
      </c>
      <c r="B131" s="5" t="str">
        <f>IF(Tabla2[[#This Row],[DNI / C.E.]]="","¿DNI?",VLOOKUP(Tabla2[[#This Row],[DNI / C.E.]],'Base Datos'!A:F,2,FALSE))</f>
        <v>Tenia Field Carlos Alberto</v>
      </c>
      <c r="C131" s="5" t="str">
        <f>IF(Tabla2[[#This Row],[DNI / C.E.]]="","¿DNI?",VLOOKUP(Tabla2[[#This Row],[DNI / C.E.]],'Base Datos'!A:F,3,FALSE))</f>
        <v>Masculino</v>
      </c>
      <c r="D131" s="5"/>
      <c r="E131" s="3">
        <v>42287</v>
      </c>
      <c r="F131" s="2">
        <v>0.25</v>
      </c>
      <c r="G131" t="s">
        <v>38</v>
      </c>
      <c r="H131" t="s">
        <v>87</v>
      </c>
      <c r="I131" t="s">
        <v>301</v>
      </c>
      <c r="J131" s="3">
        <v>42288</v>
      </c>
      <c r="K131" s="2">
        <v>0.97638888888888886</v>
      </c>
      <c r="L131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131" t="s">
        <v>402</v>
      </c>
      <c r="N131" s="5">
        <v>186</v>
      </c>
      <c r="O131" t="s">
        <v>55</v>
      </c>
    </row>
    <row r="132" spans="1:16" x14ac:dyDescent="0.25">
      <c r="A132" s="1" t="s">
        <v>291</v>
      </c>
      <c r="B132" s="5" t="str">
        <f>IF(Tabla2[[#This Row],[DNI / C.E.]]="","¿DNI?",VLOOKUP(Tabla2[[#This Row],[DNI / C.E.]],'Base Datos'!A:F,2,FALSE))</f>
        <v>Danos Barrios Juana Ada</v>
      </c>
      <c r="C132" s="5" t="str">
        <f>IF(Tabla2[[#This Row],[DNI / C.E.]]="","¿DNI?",VLOOKUP(Tabla2[[#This Row],[DNI / C.E.]],'Base Datos'!A:F,3,FALSE))</f>
        <v>Femenino</v>
      </c>
      <c r="D132" s="5"/>
      <c r="E132" s="3">
        <v>42287</v>
      </c>
      <c r="F132" s="2">
        <v>0.25</v>
      </c>
      <c r="G132" t="s">
        <v>39</v>
      </c>
      <c r="H132" t="s">
        <v>297</v>
      </c>
      <c r="I132">
        <v>70</v>
      </c>
      <c r="J132" s="3">
        <v>42288</v>
      </c>
      <c r="K132" s="2">
        <v>0.54861111111111105</v>
      </c>
      <c r="L132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132">
        <v>1</v>
      </c>
      <c r="N132" s="5">
        <f>IF(Tabla2[[#This Row],[TARIFA]]="","¿Tarifa?",IF(Tabla2[[#This Row],[COBRADOS]]="","¿Días?",Tabla2[[#This Row],[TARIFA]]*Tabla2[[#This Row],[COBRADOS]]))</f>
        <v>70</v>
      </c>
      <c r="O132" t="s">
        <v>55</v>
      </c>
    </row>
    <row r="133" spans="1:16" x14ac:dyDescent="0.25">
      <c r="A133" s="1" t="s">
        <v>294</v>
      </c>
      <c r="B133" s="5" t="str">
        <f>IF(Tabla2[[#This Row],[DNI / C.E.]]="","¿DNI?",VLOOKUP(Tabla2[[#This Row],[DNI / C.E.]],'Base Datos'!A:F,2,FALSE))</f>
        <v>Gayoso Vargas Maria Hortencia</v>
      </c>
      <c r="C133" s="5" t="str">
        <f>IF(Tabla2[[#This Row],[DNI / C.E.]]="","¿DNI?",VLOOKUP(Tabla2[[#This Row],[DNI / C.E.]],'Base Datos'!A:F,3,FALSE))</f>
        <v>Femenino</v>
      </c>
      <c r="D133" s="5"/>
      <c r="E133" s="3">
        <v>42287</v>
      </c>
      <c r="F133" s="2">
        <v>0.25</v>
      </c>
      <c r="G133" t="s">
        <v>26</v>
      </c>
      <c r="H133" t="s">
        <v>297</v>
      </c>
      <c r="I133">
        <v>70</v>
      </c>
      <c r="J133" s="3">
        <v>42288</v>
      </c>
      <c r="K133" s="2">
        <v>0.97569444444444453</v>
      </c>
      <c r="L133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133" t="s">
        <v>402</v>
      </c>
      <c r="N133" s="5">
        <v>105</v>
      </c>
      <c r="O133" t="s">
        <v>53</v>
      </c>
      <c r="P133">
        <v>200</v>
      </c>
    </row>
    <row r="134" spans="1:16" x14ac:dyDescent="0.25">
      <c r="A134" s="1" t="s">
        <v>295</v>
      </c>
      <c r="B134" s="5" t="str">
        <f>IF(Tabla2[[#This Row],[DNI / C.E.]]="","¿DNI?",VLOOKUP(Tabla2[[#This Row],[DNI / C.E.]],'Base Datos'!A:F,2,FALSE))</f>
        <v>Montoya Durand Augusto</v>
      </c>
      <c r="C134" s="5" t="str">
        <f>IF(Tabla2[[#This Row],[DNI / C.E.]]="","¿DNI?",VLOOKUP(Tabla2[[#This Row],[DNI / C.E.]],'Base Datos'!A:F,3,FALSE))</f>
        <v>Masculino</v>
      </c>
      <c r="D134" s="5"/>
      <c r="E134" s="3">
        <v>42287</v>
      </c>
      <c r="F134" s="2">
        <v>0.25</v>
      </c>
      <c r="G134" t="s">
        <v>31</v>
      </c>
      <c r="H134" t="s">
        <v>297</v>
      </c>
      <c r="I134">
        <v>70</v>
      </c>
      <c r="J134" s="3">
        <v>42288</v>
      </c>
      <c r="K134" s="2">
        <v>0.51944444444444449</v>
      </c>
      <c r="L134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134">
        <v>1</v>
      </c>
      <c r="N134" s="5">
        <f>IF(Tabla2[[#This Row],[TARIFA]]="","¿Tarifa?",IF(Tabla2[[#This Row],[COBRADOS]]="","¿Días?",Tabla2[[#This Row],[TARIFA]]*Tabla2[[#This Row],[COBRADOS]]))</f>
        <v>70</v>
      </c>
      <c r="O134" t="s">
        <v>55</v>
      </c>
    </row>
    <row r="135" spans="1:16" x14ac:dyDescent="0.25">
      <c r="A135" s="1" t="s">
        <v>298</v>
      </c>
      <c r="B135" s="5" t="str">
        <f>IF(Tabla2[[#This Row],[DNI / C.E.]]="","¿DNI?",VLOOKUP(Tabla2[[#This Row],[DNI / C.E.]],'Base Datos'!A:F,2,FALSE))</f>
        <v>Reyes Aponte Juan German</v>
      </c>
      <c r="C135" s="5" t="str">
        <f>IF(Tabla2[[#This Row],[DNI / C.E.]]="","¿DNI?",VLOOKUP(Tabla2[[#This Row],[DNI / C.E.]],'Base Datos'!A:F,3,FALSE))</f>
        <v>Masculino</v>
      </c>
      <c r="D135" s="5"/>
      <c r="E135" s="3">
        <v>42287</v>
      </c>
      <c r="F135" s="2">
        <v>0.25</v>
      </c>
      <c r="G135" t="s">
        <v>27</v>
      </c>
      <c r="H135" t="s">
        <v>297</v>
      </c>
      <c r="I135">
        <v>70</v>
      </c>
      <c r="J135" s="3">
        <v>42288</v>
      </c>
      <c r="K135" s="2">
        <v>0.52222222222222225</v>
      </c>
      <c r="L135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135">
        <v>1</v>
      </c>
      <c r="N135" s="5">
        <f>IF(Tabla2[[#This Row],[TARIFA]]="","¿Tarifa?",IF(Tabla2[[#This Row],[COBRADOS]]="","¿Días?",Tabla2[[#This Row],[TARIFA]]*Tabla2[[#This Row],[COBRADOS]]))</f>
        <v>70</v>
      </c>
      <c r="O135" t="s">
        <v>55</v>
      </c>
    </row>
    <row r="136" spans="1:16" x14ac:dyDescent="0.25">
      <c r="A136" s="1" t="s">
        <v>154</v>
      </c>
      <c r="B136" s="5" t="s">
        <v>300</v>
      </c>
      <c r="C136" s="5" t="s">
        <v>21</v>
      </c>
      <c r="D136" s="5"/>
      <c r="E136" s="3">
        <v>42287</v>
      </c>
      <c r="F136" s="2">
        <v>0.25</v>
      </c>
      <c r="G136" t="s">
        <v>25</v>
      </c>
      <c r="H136" t="s">
        <v>85</v>
      </c>
      <c r="I136">
        <v>70</v>
      </c>
      <c r="J136" s="3">
        <v>42288</v>
      </c>
      <c r="K136" s="2">
        <v>0.5395833333333333</v>
      </c>
      <c r="L136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136">
        <v>1</v>
      </c>
      <c r="N136" s="5">
        <f>IF(Tabla2[[#This Row],[TARIFA]]="","¿Tarifa?",IF(Tabla2[[#This Row],[COBRADOS]]="","¿Días?",Tabla2[[#This Row],[TARIFA]]*Tabla2[[#This Row],[COBRADOS]]))</f>
        <v>70</v>
      </c>
      <c r="O136" t="s">
        <v>55</v>
      </c>
    </row>
    <row r="137" spans="1:16" x14ac:dyDescent="0.25">
      <c r="A137" s="1" t="s">
        <v>304</v>
      </c>
      <c r="B137" s="5" t="str">
        <f>IF(Tabla2[[#This Row],[DNI / C.E.]]="","¿DNI?",VLOOKUP(Tabla2[[#This Row],[DNI / C.E.]],'Base Datos'!A:F,2,FALSE))</f>
        <v>Hildebrand Ferrer Astocondor</v>
      </c>
      <c r="C137" s="5" t="str">
        <f>IF(Tabla2[[#This Row],[DNI / C.E.]]="","¿DNI?",VLOOKUP(Tabla2[[#This Row],[DNI / C.E.]],'Base Datos'!A:F,3,FALSE))</f>
        <v>Masculino</v>
      </c>
      <c r="D137" s="5"/>
      <c r="E137" s="3">
        <v>42287</v>
      </c>
      <c r="F137" s="2">
        <v>0.52916666666666667</v>
      </c>
      <c r="G137" t="s">
        <v>44</v>
      </c>
      <c r="H137" t="s">
        <v>86</v>
      </c>
      <c r="I137">
        <v>140</v>
      </c>
      <c r="J137" s="3">
        <v>42288</v>
      </c>
      <c r="K137" s="2">
        <v>0.52013888888888882</v>
      </c>
      <c r="L137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137">
        <v>1</v>
      </c>
      <c r="N137" s="5">
        <f>IF(Tabla2[[#This Row],[TARIFA]]="","¿Tarifa?",IF(Tabla2[[#This Row],[COBRADOS]]="","¿Días?",Tabla2[[#This Row],[TARIFA]]*Tabla2[[#This Row],[COBRADOS]]))</f>
        <v>140</v>
      </c>
      <c r="O137" t="s">
        <v>53</v>
      </c>
      <c r="P137">
        <v>199</v>
      </c>
    </row>
    <row r="138" spans="1:16" x14ac:dyDescent="0.25">
      <c r="A138" s="1" t="s">
        <v>306</v>
      </c>
      <c r="B138" s="5" t="str">
        <f>IF(Tabla2[[#This Row],[DNI / C.E.]]="","¿DNI?",VLOOKUP(Tabla2[[#This Row],[DNI / C.E.]],'Base Datos'!A:F,2,FALSE))</f>
        <v>Federico Rodriguez Flores</v>
      </c>
      <c r="C138" s="5" t="str">
        <f>IF(Tabla2[[#This Row],[DNI / C.E.]]="","¿DNI?",VLOOKUP(Tabla2[[#This Row],[DNI / C.E.]],'Base Datos'!A:F,3,FALSE))</f>
        <v>Masculino</v>
      </c>
      <c r="D138" s="5"/>
      <c r="E138" s="3">
        <v>42287</v>
      </c>
      <c r="F138" s="2">
        <v>0.55277777777777781</v>
      </c>
      <c r="G138" t="s">
        <v>30</v>
      </c>
      <c r="H138" t="s">
        <v>87</v>
      </c>
      <c r="I138">
        <v>140</v>
      </c>
      <c r="J138" s="3">
        <v>42288</v>
      </c>
      <c r="K138" s="2">
        <v>0.54027777777777775</v>
      </c>
      <c r="L138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138">
        <v>1</v>
      </c>
      <c r="N138" s="5">
        <f>IF(Tabla2[[#This Row],[TARIFA]]="","¿Tarifa?",IF(Tabla2[[#This Row],[COBRADOS]]="","¿Días?",Tabla2[[#This Row],[TARIFA]]*Tabla2[[#This Row],[COBRADOS]]))</f>
        <v>140</v>
      </c>
      <c r="O138" t="s">
        <v>55</v>
      </c>
    </row>
    <row r="139" spans="1:16" x14ac:dyDescent="0.25">
      <c r="A139" s="1" t="s">
        <v>308</v>
      </c>
      <c r="B139" s="5" t="str">
        <f>IF(Tabla2[[#This Row],[DNI / C.E.]]="","¿DNI?",VLOOKUP(Tabla2[[#This Row],[DNI / C.E.]],'Base Datos'!A:F,2,FALSE))</f>
        <v>Sixto Sanchez Maura</v>
      </c>
      <c r="C139" s="5" t="str">
        <f>IF(Tabla2[[#This Row],[DNI / C.E.]]="","¿DNI?",VLOOKUP(Tabla2[[#This Row],[DNI / C.E.]],'Base Datos'!A:F,3,FALSE))</f>
        <v>Masculino</v>
      </c>
      <c r="D139" s="5"/>
      <c r="E139" s="3">
        <v>42287</v>
      </c>
      <c r="F139" s="2">
        <v>0.55486111111111114</v>
      </c>
      <c r="G139" t="s">
        <v>28</v>
      </c>
      <c r="H139" t="s">
        <v>87</v>
      </c>
      <c r="I139">
        <v>140</v>
      </c>
      <c r="J139" s="3">
        <v>42288</v>
      </c>
      <c r="K139" s="2">
        <v>0.52152777777777781</v>
      </c>
      <c r="L139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139">
        <v>1</v>
      </c>
      <c r="N139" s="5">
        <f>IF(Tabla2[[#This Row],[TARIFA]]="","¿Tarifa?",IF(Tabla2[[#This Row],[COBRADOS]]="","¿Días?",Tabla2[[#This Row],[TARIFA]]*Tabla2[[#This Row],[COBRADOS]]))</f>
        <v>140</v>
      </c>
      <c r="O139" t="s">
        <v>55</v>
      </c>
    </row>
    <row r="140" spans="1:16" x14ac:dyDescent="0.25">
      <c r="A140" s="1" t="s">
        <v>154</v>
      </c>
      <c r="B140" s="5" t="s">
        <v>310</v>
      </c>
      <c r="C140" s="5" t="s">
        <v>20</v>
      </c>
      <c r="D140" s="5"/>
      <c r="E140" s="3">
        <v>42287</v>
      </c>
      <c r="F140" s="2">
        <v>0.25</v>
      </c>
      <c r="G140" t="s">
        <v>29</v>
      </c>
      <c r="H140" t="s">
        <v>85</v>
      </c>
      <c r="I140">
        <v>70</v>
      </c>
      <c r="J140" s="3">
        <v>42288</v>
      </c>
      <c r="K140" s="2">
        <v>0.51874999999999993</v>
      </c>
      <c r="L140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140">
        <v>1</v>
      </c>
      <c r="N140" s="5">
        <f>IF(Tabla2[[#This Row],[TARIFA]]="","¿Tarifa?",IF(Tabla2[[#This Row],[COBRADOS]]="","¿Días?",Tabla2[[#This Row],[TARIFA]]*Tabla2[[#This Row],[COBRADOS]]))</f>
        <v>70</v>
      </c>
      <c r="O140" t="s">
        <v>55</v>
      </c>
    </row>
    <row r="141" spans="1:16" x14ac:dyDescent="0.25">
      <c r="A141" s="1" t="s">
        <v>311</v>
      </c>
      <c r="B141" s="5" t="str">
        <f>IF(Tabla2[[#This Row],[DNI / C.E.]]="","¿DNI?",VLOOKUP(Tabla2[[#This Row],[DNI / C.E.]],'Base Datos'!A:F,2,FALSE))</f>
        <v>Yacely Corzo Santos</v>
      </c>
      <c r="C141" s="5" t="str">
        <f>IF(Tabla2[[#This Row],[DNI / C.E.]]="","¿DNI?",VLOOKUP(Tabla2[[#This Row],[DNI / C.E.]],'Base Datos'!A:F,3,FALSE))</f>
        <v>Femenino</v>
      </c>
      <c r="D141" s="5"/>
      <c r="E141" s="3">
        <v>42287</v>
      </c>
      <c r="F141" s="2">
        <v>0.56874999999999998</v>
      </c>
      <c r="G141" t="s">
        <v>34</v>
      </c>
      <c r="H141" t="s">
        <v>86</v>
      </c>
      <c r="I141">
        <v>140</v>
      </c>
      <c r="J141" s="3">
        <v>42288</v>
      </c>
      <c r="K141" s="2">
        <v>0.53888888888888886</v>
      </c>
      <c r="L141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141">
        <v>1</v>
      </c>
      <c r="N141" s="5">
        <f>IF(Tabla2[[#This Row],[TARIFA]]="","¿Tarifa?",IF(Tabla2[[#This Row],[COBRADOS]]="","¿Días?",Tabla2[[#This Row],[TARIFA]]*Tabla2[[#This Row],[COBRADOS]]))</f>
        <v>140</v>
      </c>
      <c r="O141" t="s">
        <v>53</v>
      </c>
      <c r="P141">
        <v>197</v>
      </c>
    </row>
    <row r="142" spans="1:16" x14ac:dyDescent="0.25">
      <c r="A142" s="1" t="s">
        <v>313</v>
      </c>
      <c r="B142" s="5" t="str">
        <f>IF(Tabla2[[#This Row],[DNI / C.E.]]="","¿DNI?",VLOOKUP(Tabla2[[#This Row],[DNI / C.E.]],'Base Datos'!A:F,2,FALSE))</f>
        <v>Ana Maria Melgarejo Hinostroza</v>
      </c>
      <c r="C142" s="5" t="str">
        <f>IF(Tabla2[[#This Row],[DNI / C.E.]]="","¿DNI?",VLOOKUP(Tabla2[[#This Row],[DNI / C.E.]],'Base Datos'!A:F,3,FALSE))</f>
        <v>Femenino</v>
      </c>
      <c r="D142" s="5"/>
      <c r="E142" s="3">
        <v>42287</v>
      </c>
      <c r="F142" s="2">
        <v>0.72986111111111107</v>
      </c>
      <c r="G142" t="s">
        <v>45</v>
      </c>
      <c r="H142" t="s">
        <v>86</v>
      </c>
      <c r="I142">
        <v>140</v>
      </c>
      <c r="J142" s="3">
        <v>42288</v>
      </c>
      <c r="K142" s="2">
        <v>0.50069444444444444</v>
      </c>
      <c r="L142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142">
        <v>1</v>
      </c>
      <c r="N142" s="5">
        <f>IF(Tabla2[[#This Row],[TARIFA]]="","¿Tarifa?",IF(Tabla2[[#This Row],[COBRADOS]]="","¿Días?",Tabla2[[#This Row],[TARIFA]]*Tabla2[[#This Row],[COBRADOS]]))</f>
        <v>140</v>
      </c>
      <c r="O142" t="s">
        <v>55</v>
      </c>
    </row>
    <row r="143" spans="1:16" x14ac:dyDescent="0.25">
      <c r="A143" s="1" t="s">
        <v>318</v>
      </c>
      <c r="B143" s="5" t="str">
        <f>IF(Tabla2[[#This Row],[DNI / C.E.]]="","¿DNI?",VLOOKUP(Tabla2[[#This Row],[DNI / C.E.]],'Base Datos'!A:F,2,FALSE))</f>
        <v>Luis Felipe Cabrejos Sandoval</v>
      </c>
      <c r="C143" s="5" t="str">
        <f>IF(Tabla2[[#This Row],[DNI / C.E.]]="","¿DNI?",VLOOKUP(Tabla2[[#This Row],[DNI / C.E.]],'Base Datos'!A:F,3,FALSE))</f>
        <v>Masculino</v>
      </c>
      <c r="D143" s="5"/>
      <c r="E143" s="3">
        <v>42287</v>
      </c>
      <c r="F143" s="2">
        <v>0.81944444444444453</v>
      </c>
      <c r="G143" s="9" t="s">
        <v>30</v>
      </c>
      <c r="H143" t="s">
        <v>85</v>
      </c>
      <c r="I143">
        <v>140</v>
      </c>
      <c r="J143" s="3">
        <v>42288</v>
      </c>
      <c r="K143" s="2">
        <v>0.59722222222222221</v>
      </c>
      <c r="L143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143">
        <v>1</v>
      </c>
      <c r="N143" s="5">
        <f>IF(Tabla2[[#This Row],[TARIFA]]="","¿Tarifa?",IF(Tabla2[[#This Row],[COBRADOS]]="","¿Días?",Tabla2[[#This Row],[TARIFA]]*Tabla2[[#This Row],[COBRADOS]]))</f>
        <v>140</v>
      </c>
      <c r="O143" t="s">
        <v>54</v>
      </c>
      <c r="P143">
        <v>466</v>
      </c>
    </row>
    <row r="144" spans="1:16" x14ac:dyDescent="0.25">
      <c r="A144" s="1" t="s">
        <v>321</v>
      </c>
      <c r="B144" s="5" t="str">
        <f>IF(Tabla2[[#This Row],[DNI / C.E.]]="","¿DNI?",VLOOKUP(Tabla2[[#This Row],[DNI / C.E.]],'Base Datos'!A:F,2,FALSE))</f>
        <v>Linda Luz Milagros Alcantara Alcalde</v>
      </c>
      <c r="C144" s="5" t="str">
        <f>IF(Tabla2[[#This Row],[DNI / C.E.]]="","¿DNI?",VLOOKUP(Tabla2[[#This Row],[DNI / C.E.]],'Base Datos'!A:F,3,FALSE))</f>
        <v>Femenino</v>
      </c>
      <c r="D144" s="5"/>
      <c r="E144" s="3">
        <v>42287</v>
      </c>
      <c r="F144" s="2">
        <v>0.81944444444444453</v>
      </c>
      <c r="G144" s="9" t="s">
        <v>42</v>
      </c>
      <c r="H144" t="s">
        <v>85</v>
      </c>
      <c r="I144">
        <v>140</v>
      </c>
      <c r="J144" s="3">
        <v>42288</v>
      </c>
      <c r="K144" s="2">
        <v>0.53819444444444442</v>
      </c>
      <c r="L144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144">
        <v>1</v>
      </c>
      <c r="N144" s="5">
        <f>IF(Tabla2[[#This Row],[TARIFA]]="","¿Tarifa?",IF(Tabla2[[#This Row],[COBRADOS]]="","¿Días?",Tabla2[[#This Row],[TARIFA]]*Tabla2[[#This Row],[COBRADOS]]))</f>
        <v>140</v>
      </c>
      <c r="O144" t="s">
        <v>55</v>
      </c>
    </row>
    <row r="145" spans="1:16" x14ac:dyDescent="0.25">
      <c r="A145" s="1" t="s">
        <v>323</v>
      </c>
      <c r="B145" s="5" t="str">
        <f>IF(Tabla2[[#This Row],[DNI / C.E.]]="","¿DNI?",VLOOKUP(Tabla2[[#This Row],[DNI / C.E.]],'Base Datos'!A:F,2,FALSE))</f>
        <v>Leonidas Llasaca Takacs</v>
      </c>
      <c r="C145" s="5" t="str">
        <f>IF(Tabla2[[#This Row],[DNI / C.E.]]="","¿DNI?",VLOOKUP(Tabla2[[#This Row],[DNI / C.E.]],'Base Datos'!A:F,3,FALSE))</f>
        <v>Masculino</v>
      </c>
      <c r="D145" s="5"/>
      <c r="E145" s="3">
        <v>42287</v>
      </c>
      <c r="F145" s="2">
        <v>0.83194444444444438</v>
      </c>
      <c r="G145" s="9" t="s">
        <v>43</v>
      </c>
      <c r="H145" t="s">
        <v>87</v>
      </c>
      <c r="I145">
        <v>140</v>
      </c>
      <c r="J145" s="3">
        <v>42288</v>
      </c>
      <c r="K145" s="2">
        <v>0.46736111111111112</v>
      </c>
      <c r="L145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145">
        <v>1</v>
      </c>
      <c r="N145" s="5">
        <f>IF(Tabla2[[#This Row],[TARIFA]]="","¿Tarifa?",IF(Tabla2[[#This Row],[COBRADOS]]="","¿Días?",Tabla2[[#This Row],[TARIFA]]*Tabla2[[#This Row],[COBRADOS]]))</f>
        <v>140</v>
      </c>
      <c r="O145" t="s">
        <v>55</v>
      </c>
    </row>
    <row r="146" spans="1:16" x14ac:dyDescent="0.25">
      <c r="A146" s="1" t="s">
        <v>325</v>
      </c>
      <c r="B146" s="5" t="str">
        <f>IF(Tabla2[[#This Row],[DNI / C.E.]]="","¿DNI?",VLOOKUP(Tabla2[[#This Row],[DNI / C.E.]],'Base Datos'!A:F,2,FALSE))</f>
        <v>Jorge Agreda Vargas</v>
      </c>
      <c r="C146" s="5" t="str">
        <f>IF(Tabla2[[#This Row],[DNI / C.E.]]="","¿DNI?",VLOOKUP(Tabla2[[#This Row],[DNI / C.E.]],'Base Datos'!A:F,3,FALSE))</f>
        <v>Masculino</v>
      </c>
      <c r="D146" s="5"/>
      <c r="E146" s="3">
        <v>42287</v>
      </c>
      <c r="F146" s="2">
        <v>0.86249999999999993</v>
      </c>
      <c r="G146" s="9" t="s">
        <v>37</v>
      </c>
      <c r="H146" t="s">
        <v>85</v>
      </c>
      <c r="I146">
        <v>70</v>
      </c>
      <c r="J146" s="3">
        <v>42288</v>
      </c>
      <c r="K146" s="2">
        <v>0.53888888888888886</v>
      </c>
      <c r="L146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146">
        <v>1</v>
      </c>
      <c r="N146" s="5">
        <f>IF(Tabla2[[#This Row],[TARIFA]]="","¿Tarifa?",IF(Tabla2[[#This Row],[COBRADOS]]="","¿Días?",Tabla2[[#This Row],[TARIFA]]*Tabla2[[#This Row],[COBRADOS]]))</f>
        <v>70</v>
      </c>
      <c r="O146" t="s">
        <v>55</v>
      </c>
    </row>
    <row r="147" spans="1:16" x14ac:dyDescent="0.25">
      <c r="A147" s="1" t="s">
        <v>327</v>
      </c>
      <c r="B147" s="5" t="str">
        <f>IF(Tabla2[[#This Row],[DNI / C.E.]]="","¿DNI?",VLOOKUP(Tabla2[[#This Row],[DNI / C.E.]],'Base Datos'!A:F,2,FALSE))</f>
        <v>Gilmer Valverde Haro</v>
      </c>
      <c r="C147" s="5" t="str">
        <f>IF(Tabla2[[#This Row],[DNI / C.E.]]="","¿DNI?",VLOOKUP(Tabla2[[#This Row],[DNI / C.E.]],'Base Datos'!A:F,3,FALSE))</f>
        <v>Masculino</v>
      </c>
      <c r="D147" s="5"/>
      <c r="E147" s="3">
        <v>42287</v>
      </c>
      <c r="F147" s="2">
        <v>0.93888888888888899</v>
      </c>
      <c r="G147" s="9" t="s">
        <v>33</v>
      </c>
      <c r="H147" t="s">
        <v>86</v>
      </c>
      <c r="I147">
        <v>140</v>
      </c>
      <c r="J147" s="3">
        <v>42288</v>
      </c>
      <c r="K147" s="2">
        <v>0.52986111111111112</v>
      </c>
      <c r="L147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147">
        <v>1</v>
      </c>
      <c r="N147" s="5">
        <f>IF(Tabla2[[#This Row],[TARIFA]]="","¿Tarifa?",IF(Tabla2[[#This Row],[COBRADOS]]="","¿Días?",Tabla2[[#This Row],[TARIFA]]*Tabla2[[#This Row],[COBRADOS]]))</f>
        <v>140</v>
      </c>
      <c r="O147" t="s">
        <v>55</v>
      </c>
    </row>
    <row r="148" spans="1:16" x14ac:dyDescent="0.25">
      <c r="A148" s="1" t="s">
        <v>330</v>
      </c>
      <c r="B148" s="5" t="str">
        <f>IF(Tabla2[[#This Row],[DNI / C.E.]]="","¿DNI?",VLOOKUP(Tabla2[[#This Row],[DNI / C.E.]],'Base Datos'!A:F,2,FALSE))</f>
        <v>Augusto Cruz Bejarano</v>
      </c>
      <c r="C148" s="5" t="str">
        <f>IF(Tabla2[[#This Row],[DNI / C.E.]]="","¿DNI?",VLOOKUP(Tabla2[[#This Row],[DNI / C.E.]],'Base Datos'!A:F,3,FALSE))</f>
        <v>Masculino</v>
      </c>
      <c r="D148" s="5"/>
      <c r="E148" s="3">
        <v>42287</v>
      </c>
      <c r="F148" s="2">
        <v>0.97499999999999998</v>
      </c>
      <c r="G148" s="9" t="s">
        <v>23</v>
      </c>
      <c r="H148" t="s">
        <v>86</v>
      </c>
      <c r="I148">
        <v>130</v>
      </c>
      <c r="J148" s="3">
        <v>42288</v>
      </c>
      <c r="K148" s="2">
        <v>0.27638888888888885</v>
      </c>
      <c r="L148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148">
        <v>1</v>
      </c>
      <c r="N148" s="5">
        <f>IF(Tabla2[[#This Row],[TARIFA]]="","¿Tarifa?",IF(Tabla2[[#This Row],[COBRADOS]]="","¿Días?",Tabla2[[#This Row],[TARIFA]]*Tabla2[[#This Row],[COBRADOS]]))</f>
        <v>130</v>
      </c>
      <c r="O148" t="s">
        <v>54</v>
      </c>
      <c r="P148">
        <v>464</v>
      </c>
    </row>
    <row r="149" spans="1:16" x14ac:dyDescent="0.25">
      <c r="A149" s="1" t="s">
        <v>75</v>
      </c>
      <c r="B149" s="5" t="str">
        <f>IF(Tabla2[[#This Row],[DNI / C.E.]]="","¿DNI?",VLOOKUP(Tabla2[[#This Row],[DNI / C.E.]],'Base Datos'!A:F,2,FALSE))</f>
        <v>Jose Antonio Chirinos Zaquinaula</v>
      </c>
      <c r="C149" s="5" t="str">
        <f>IF(Tabla2[[#This Row],[DNI / C.E.]]="","¿DNI?",VLOOKUP(Tabla2[[#This Row],[DNI / C.E.]],'Base Datos'!A:F,3,FALSE))</f>
        <v>Masculino</v>
      </c>
      <c r="D149" s="5"/>
      <c r="E149" s="3">
        <v>42288</v>
      </c>
      <c r="F149" s="2">
        <v>0.97222222222222221</v>
      </c>
      <c r="G149" s="9" t="s">
        <v>43</v>
      </c>
      <c r="H149" t="s">
        <v>85</v>
      </c>
      <c r="I149">
        <v>80</v>
      </c>
      <c r="J149" s="3">
        <v>42293</v>
      </c>
      <c r="K149" s="2">
        <v>0.34027777777777773</v>
      </c>
      <c r="L149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5</v>
      </c>
      <c r="M149">
        <v>5</v>
      </c>
      <c r="N149" s="5">
        <f>IF(Tabla2[[#This Row],[TARIFA]]="","¿Tarifa?",IF(Tabla2[[#This Row],[COBRADOS]]="","¿Días?",Tabla2[[#This Row],[TARIFA]]*Tabla2[[#This Row],[COBRADOS]]))</f>
        <v>400</v>
      </c>
      <c r="O149" t="s">
        <v>54</v>
      </c>
      <c r="P149" t="s">
        <v>428</v>
      </c>
    </row>
    <row r="150" spans="1:16" x14ac:dyDescent="0.25">
      <c r="A150" s="1" t="s">
        <v>332</v>
      </c>
      <c r="B150" s="5" t="str">
        <f>IF(Tabla2[[#This Row],[DNI / C.E.]]="","¿DNI?",VLOOKUP(Tabla2[[#This Row],[DNI / C.E.]],'Base Datos'!A:F,2,FALSE))</f>
        <v>Erick Gonsalez Ventura</v>
      </c>
      <c r="C150" s="5" t="str">
        <f>IF(Tabla2[[#This Row],[DNI / C.E.]]="","¿DNI?",VLOOKUP(Tabla2[[#This Row],[DNI / C.E.]],'Base Datos'!A:F,3,FALSE))</f>
        <v>Masculino</v>
      </c>
      <c r="D150" s="5"/>
      <c r="E150" s="3">
        <v>42288</v>
      </c>
      <c r="F150" s="2">
        <v>0.27569444444444446</v>
      </c>
      <c r="G150" s="9" t="s">
        <v>35</v>
      </c>
      <c r="H150" t="s">
        <v>85</v>
      </c>
      <c r="I150">
        <v>70</v>
      </c>
      <c r="J150" s="3">
        <v>42288</v>
      </c>
      <c r="K150" s="2">
        <v>0.54791666666666672</v>
      </c>
      <c r="L150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150">
        <v>1</v>
      </c>
      <c r="N150" s="5">
        <f>IF(Tabla2[[#This Row],[TARIFA]]="","¿Tarifa?",IF(Tabla2[[#This Row],[COBRADOS]]="","¿Días?",Tabla2[[#This Row],[TARIFA]]*Tabla2[[#This Row],[COBRADOS]]))</f>
        <v>70</v>
      </c>
      <c r="O150" t="s">
        <v>55</v>
      </c>
    </row>
    <row r="151" spans="1:16" x14ac:dyDescent="0.25">
      <c r="A151" s="1" t="s">
        <v>335</v>
      </c>
      <c r="B151" s="5" t="str">
        <f>IF(Tabla2[[#This Row],[DNI / C.E.]]="","¿DNI?",VLOOKUP(Tabla2[[#This Row],[DNI / C.E.]],'Base Datos'!A:F,2,FALSE))</f>
        <v xml:space="preserve">Antonella Rivera Reyes </v>
      </c>
      <c r="C151" s="5" t="str">
        <f>IF(Tabla2[[#This Row],[DNI / C.E.]]="","¿DNI?",VLOOKUP(Tabla2[[#This Row],[DNI / C.E.]],'Base Datos'!A:F,3,FALSE))</f>
        <v>Femenino</v>
      </c>
      <c r="D151" s="5"/>
      <c r="E151" s="3">
        <v>42288</v>
      </c>
      <c r="F151" s="2">
        <v>0.30486111111111108</v>
      </c>
      <c r="G151" s="9" t="s">
        <v>41</v>
      </c>
      <c r="H151" t="s">
        <v>85</v>
      </c>
      <c r="I151">
        <v>150</v>
      </c>
      <c r="J151" s="3">
        <v>42288</v>
      </c>
      <c r="K151" s="2">
        <v>0.9375</v>
      </c>
      <c r="L151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151">
        <v>1</v>
      </c>
      <c r="N151" s="5">
        <f>IF(Tabla2[[#This Row],[TARIFA]]="","¿Tarifa?",IF(Tabla2[[#This Row],[COBRADOS]]="","¿Días?",Tabla2[[#This Row],[TARIFA]]*Tabla2[[#This Row],[COBRADOS]]))</f>
        <v>150</v>
      </c>
      <c r="O151" t="s">
        <v>54</v>
      </c>
      <c r="P151">
        <v>466</v>
      </c>
    </row>
    <row r="152" spans="1:16" x14ac:dyDescent="0.25">
      <c r="A152" s="1" t="s">
        <v>154</v>
      </c>
      <c r="B152" s="5" t="s">
        <v>337</v>
      </c>
      <c r="C152" s="5" t="s">
        <v>20</v>
      </c>
      <c r="D152" s="5"/>
      <c r="E152" s="3">
        <v>42289</v>
      </c>
      <c r="F152" s="2">
        <v>0.4861111111111111</v>
      </c>
      <c r="G152" t="s">
        <v>28</v>
      </c>
      <c r="H152" t="s">
        <v>85</v>
      </c>
      <c r="I152">
        <v>65</v>
      </c>
      <c r="J152" s="3">
        <v>42290</v>
      </c>
      <c r="K152" s="2">
        <v>0.47916666666666669</v>
      </c>
      <c r="L152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152">
        <v>1</v>
      </c>
      <c r="N152" s="5">
        <f>IF(Tabla2[[#This Row],[TARIFA]]="","¿Tarifa?",IF(Tabla2[[#This Row],[COBRADOS]]="","¿Días?",Tabla2[[#This Row],[TARIFA]]*Tabla2[[#This Row],[COBRADOS]]))</f>
        <v>65</v>
      </c>
      <c r="O152" t="s">
        <v>54</v>
      </c>
      <c r="P152">
        <v>471</v>
      </c>
    </row>
    <row r="153" spans="1:16" x14ac:dyDescent="0.25">
      <c r="A153" s="1" t="s">
        <v>338</v>
      </c>
      <c r="B153" s="5" t="str">
        <f>IF(Tabla2[[#This Row],[DNI / C.E.]]="","¿DNI?",VLOOKUP(Tabla2[[#This Row],[DNI / C.E.]],'Base Datos'!A:F,2,FALSE))</f>
        <v>Victor Garcia Osorio</v>
      </c>
      <c r="C153" s="5" t="str">
        <f>IF(Tabla2[[#This Row],[DNI / C.E.]]="","¿DNI?",VLOOKUP(Tabla2[[#This Row],[DNI / C.E.]],'Base Datos'!A:F,3,FALSE))</f>
        <v>Masculino</v>
      </c>
      <c r="D153" s="5"/>
      <c r="E153" s="3">
        <v>42289</v>
      </c>
      <c r="F153" s="2">
        <v>0.4861111111111111</v>
      </c>
      <c r="G153" t="s">
        <v>27</v>
      </c>
      <c r="H153" t="s">
        <v>85</v>
      </c>
      <c r="I153">
        <v>65</v>
      </c>
      <c r="J153" s="3">
        <v>42290</v>
      </c>
      <c r="K153" s="2">
        <v>0.47916666666666669</v>
      </c>
      <c r="L153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153">
        <v>1</v>
      </c>
      <c r="N153" s="5">
        <f>IF(Tabla2[[#This Row],[TARIFA]]="","¿Tarifa?",IF(Tabla2[[#This Row],[COBRADOS]]="","¿Días?",Tabla2[[#This Row],[TARIFA]]*Tabla2[[#This Row],[COBRADOS]]))</f>
        <v>65</v>
      </c>
      <c r="O153" t="s">
        <v>54</v>
      </c>
      <c r="P153">
        <v>471</v>
      </c>
    </row>
    <row r="154" spans="1:16" x14ac:dyDescent="0.25">
      <c r="A154" s="1" t="s">
        <v>340</v>
      </c>
      <c r="B154" s="5" t="str">
        <f>IF(Tabla2[[#This Row],[DNI / C.E.]]="","¿DNI?",VLOOKUP(Tabla2[[#This Row],[DNI / C.E.]],'Base Datos'!A:F,2,FALSE))</f>
        <v>Henry Melliso Ramirez</v>
      </c>
      <c r="C154" s="5" t="str">
        <f>IF(Tabla2[[#This Row],[DNI / C.E.]]="","¿DNI?",VLOOKUP(Tabla2[[#This Row],[DNI / C.E.]],'Base Datos'!A:F,3,FALSE))</f>
        <v>Masculino</v>
      </c>
      <c r="D154" s="5"/>
      <c r="E154" s="3">
        <v>42289</v>
      </c>
      <c r="F154" s="2">
        <v>0.4861111111111111</v>
      </c>
      <c r="G154" t="s">
        <v>25</v>
      </c>
      <c r="H154" t="s">
        <v>85</v>
      </c>
      <c r="I154">
        <v>65</v>
      </c>
      <c r="J154" s="3">
        <v>42290</v>
      </c>
      <c r="K154" s="2">
        <v>0.47916666666666669</v>
      </c>
      <c r="L154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154">
        <v>1</v>
      </c>
      <c r="N154" s="5">
        <f>IF(Tabla2[[#This Row],[TARIFA]]="","¿Tarifa?",IF(Tabla2[[#This Row],[COBRADOS]]="","¿Días?",Tabla2[[#This Row],[TARIFA]]*Tabla2[[#This Row],[COBRADOS]]))</f>
        <v>65</v>
      </c>
      <c r="O154" t="s">
        <v>54</v>
      </c>
      <c r="P154">
        <v>471</v>
      </c>
    </row>
    <row r="155" spans="1:16" x14ac:dyDescent="0.25">
      <c r="A155" s="1" t="s">
        <v>154</v>
      </c>
      <c r="B155" s="5" t="s">
        <v>337</v>
      </c>
      <c r="C155" s="5" t="s">
        <v>20</v>
      </c>
      <c r="D155" s="5"/>
      <c r="E155" s="3">
        <v>42289</v>
      </c>
      <c r="F155" s="2">
        <v>3.1944444444444449E-2</v>
      </c>
      <c r="G155" s="9" t="s">
        <v>28</v>
      </c>
      <c r="H155" t="s">
        <v>85</v>
      </c>
      <c r="I155">
        <v>65</v>
      </c>
      <c r="J155" s="3">
        <v>42289</v>
      </c>
      <c r="K155" s="2">
        <v>0.45833333333333331</v>
      </c>
      <c r="L155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155">
        <v>1</v>
      </c>
      <c r="N155" s="5">
        <f>IF(Tabla2[[#This Row],[TARIFA]]="","¿Tarifa?",IF(Tabla2[[#This Row],[COBRADOS]]="","¿Días?",Tabla2[[#This Row],[TARIFA]]*Tabla2[[#This Row],[COBRADOS]]))</f>
        <v>65</v>
      </c>
      <c r="O155" t="s">
        <v>54</v>
      </c>
      <c r="P155">
        <v>467</v>
      </c>
    </row>
    <row r="156" spans="1:16" x14ac:dyDescent="0.25">
      <c r="A156" s="1" t="s">
        <v>338</v>
      </c>
      <c r="B156" s="5" t="str">
        <f>IF(Tabla2[[#This Row],[DNI / C.E.]]="","¿DNI?",VLOOKUP(Tabla2[[#This Row],[DNI / C.E.]],'Base Datos'!A:F,2,FALSE))</f>
        <v>Victor Garcia Osorio</v>
      </c>
      <c r="C156" s="5" t="str">
        <f>IF(Tabla2[[#This Row],[DNI / C.E.]]="","¿DNI?",VLOOKUP(Tabla2[[#This Row],[DNI / C.E.]],'Base Datos'!A:F,3,FALSE))</f>
        <v>Masculino</v>
      </c>
      <c r="D156" s="5"/>
      <c r="E156" s="3">
        <v>42289</v>
      </c>
      <c r="F156" s="2">
        <v>3.2638888888888891E-2</v>
      </c>
      <c r="G156" s="9" t="s">
        <v>27</v>
      </c>
      <c r="H156" t="s">
        <v>85</v>
      </c>
      <c r="I156">
        <v>65</v>
      </c>
      <c r="J156" s="3">
        <v>42289</v>
      </c>
      <c r="K156" s="2">
        <v>0.45833333333333331</v>
      </c>
      <c r="L156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156">
        <v>1</v>
      </c>
      <c r="N156" s="5">
        <f>IF(Tabla2[[#This Row],[TARIFA]]="","¿Tarifa?",IF(Tabla2[[#This Row],[COBRADOS]]="","¿Días?",Tabla2[[#This Row],[TARIFA]]*Tabla2[[#This Row],[COBRADOS]]))</f>
        <v>65</v>
      </c>
      <c r="O156" t="s">
        <v>54</v>
      </c>
      <c r="P156">
        <v>467</v>
      </c>
    </row>
    <row r="157" spans="1:16" x14ac:dyDescent="0.25">
      <c r="A157" s="1" t="s">
        <v>340</v>
      </c>
      <c r="B157" s="5" t="str">
        <f>IF(Tabla2[[#This Row],[DNI / C.E.]]="","¿DNI?",VLOOKUP(Tabla2[[#This Row],[DNI / C.E.]],'Base Datos'!A:F,2,FALSE))</f>
        <v>Henry Melliso Ramirez</v>
      </c>
      <c r="C157" s="5" t="str">
        <f>IF(Tabla2[[#This Row],[DNI / C.E.]]="","¿DNI?",VLOOKUP(Tabla2[[#This Row],[DNI / C.E.]],'Base Datos'!A:F,3,FALSE))</f>
        <v>Masculino</v>
      </c>
      <c r="D157" s="5"/>
      <c r="E157" s="3">
        <v>42289</v>
      </c>
      <c r="F157" s="2">
        <v>3.3333333333333333E-2</v>
      </c>
      <c r="G157" s="9" t="s">
        <v>25</v>
      </c>
      <c r="H157" t="s">
        <v>85</v>
      </c>
      <c r="I157">
        <v>65</v>
      </c>
      <c r="J157" s="3">
        <v>42289</v>
      </c>
      <c r="K157" s="2">
        <v>0.45833333333333331</v>
      </c>
      <c r="L157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157">
        <v>1</v>
      </c>
      <c r="N157" s="5">
        <f>IF(Tabla2[[#This Row],[TARIFA]]="","¿Tarifa?",IF(Tabla2[[#This Row],[COBRADOS]]="","¿Días?",Tabla2[[#This Row],[TARIFA]]*Tabla2[[#This Row],[COBRADOS]]))</f>
        <v>65</v>
      </c>
      <c r="O157" t="s">
        <v>54</v>
      </c>
      <c r="P157">
        <v>467</v>
      </c>
    </row>
    <row r="158" spans="1:16" x14ac:dyDescent="0.25">
      <c r="A158" s="1" t="s">
        <v>344</v>
      </c>
      <c r="B158" s="5" t="str">
        <f>IF(Tabla2[[#This Row],[DNI / C.E.]]="","¿DNI?",VLOOKUP(Tabla2[[#This Row],[DNI / C.E.]],'Base Datos'!A:F,2,FALSE))</f>
        <v>Adan Manfredo Zeballos Pino</v>
      </c>
      <c r="C158" s="5" t="str">
        <f>IF(Tabla2[[#This Row],[DNI / C.E.]]="","¿DNI?",VLOOKUP(Tabla2[[#This Row],[DNI / C.E.]],'Base Datos'!A:F,3,FALSE))</f>
        <v>Masculino</v>
      </c>
      <c r="D158" s="5"/>
      <c r="E158" s="3">
        <v>42290</v>
      </c>
      <c r="F158" s="2">
        <v>0.6791666666666667</v>
      </c>
      <c r="G158" t="s">
        <v>42</v>
      </c>
      <c r="H158" t="s">
        <v>85</v>
      </c>
      <c r="I158">
        <v>95</v>
      </c>
      <c r="J158" s="3">
        <v>42291</v>
      </c>
      <c r="K158" s="2">
        <v>0.27499999999999997</v>
      </c>
      <c r="L158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158">
        <v>1</v>
      </c>
      <c r="N158" s="5">
        <f>IF(Tabla2[[#This Row],[TARIFA]]="","¿Tarifa?",IF(Tabla2[[#This Row],[COBRADOS]]="","¿Días?",Tabla2[[#This Row],[TARIFA]]*Tabla2[[#This Row],[COBRADOS]]))</f>
        <v>95</v>
      </c>
      <c r="O158" t="s">
        <v>54</v>
      </c>
      <c r="P158">
        <v>472</v>
      </c>
    </row>
    <row r="159" spans="1:16" x14ac:dyDescent="0.25">
      <c r="A159" s="1" t="s">
        <v>346</v>
      </c>
      <c r="B159" s="5" t="str">
        <f>IF(Tabla2[[#This Row],[DNI / C.E.]]="","¿DNI?",VLOOKUP(Tabla2[[#This Row],[DNI / C.E.]],'Base Datos'!A:F,2,FALSE))</f>
        <v>Francois Gaboury</v>
      </c>
      <c r="C159" s="5" t="str">
        <f>IF(Tabla2[[#This Row],[DNI / C.E.]]="","¿DNI?",VLOOKUP(Tabla2[[#This Row],[DNI / C.E.]],'Base Datos'!A:F,3,FALSE))</f>
        <v>Masculino</v>
      </c>
      <c r="D159" s="5"/>
      <c r="E159" s="3">
        <v>42290</v>
      </c>
      <c r="F159" s="2">
        <v>0.68402777777777779</v>
      </c>
      <c r="G159" t="s">
        <v>30</v>
      </c>
      <c r="H159" t="s">
        <v>85</v>
      </c>
      <c r="I159">
        <v>95</v>
      </c>
      <c r="J159" s="3">
        <v>42291</v>
      </c>
      <c r="K159" s="2">
        <v>0.41666666666666669</v>
      </c>
      <c r="L159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159">
        <v>1</v>
      </c>
      <c r="N159" s="5">
        <f>IF(Tabla2[[#This Row],[TARIFA]]="","¿Tarifa?",IF(Tabla2[[#This Row],[COBRADOS]]="","¿Días?",Tabla2[[#This Row],[TARIFA]]*Tabla2[[#This Row],[COBRADOS]]))</f>
        <v>95</v>
      </c>
      <c r="O159" t="s">
        <v>54</v>
      </c>
      <c r="P159">
        <v>472</v>
      </c>
    </row>
    <row r="160" spans="1:16" x14ac:dyDescent="0.25">
      <c r="A160" s="1" t="s">
        <v>348</v>
      </c>
      <c r="B160" s="5" t="str">
        <f>IF(Tabla2[[#This Row],[DNI / C.E.]]="","¿DNI?",VLOOKUP(Tabla2[[#This Row],[DNI / C.E.]],'Base Datos'!A:F,2,FALSE))</f>
        <v>Wilmar Romero Terrones</v>
      </c>
      <c r="C160" s="5" t="str">
        <f>IF(Tabla2[[#This Row],[DNI / C.E.]]="","¿DNI?",VLOOKUP(Tabla2[[#This Row],[DNI / C.E.]],'Base Datos'!A:F,3,FALSE))</f>
        <v>Masculino</v>
      </c>
      <c r="D160" s="5"/>
      <c r="E160" s="3">
        <v>42290</v>
      </c>
      <c r="F160" s="2">
        <v>0.68472222222222223</v>
      </c>
      <c r="G160" t="s">
        <v>37</v>
      </c>
      <c r="H160" t="s">
        <v>85</v>
      </c>
      <c r="I160">
        <v>95</v>
      </c>
      <c r="J160" s="3">
        <v>42291</v>
      </c>
      <c r="K160" s="2">
        <v>0.27499999999999997</v>
      </c>
      <c r="L160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160">
        <v>1</v>
      </c>
      <c r="N160" s="5">
        <f>IF(Tabla2[[#This Row],[TARIFA]]="","¿Tarifa?",IF(Tabla2[[#This Row],[COBRADOS]]="","¿Días?",Tabla2[[#This Row],[TARIFA]]*Tabla2[[#This Row],[COBRADOS]]))</f>
        <v>95</v>
      </c>
      <c r="O160" t="s">
        <v>54</v>
      </c>
      <c r="P160">
        <v>472</v>
      </c>
    </row>
    <row r="161" spans="1:16" x14ac:dyDescent="0.25">
      <c r="A161" s="1" t="s">
        <v>350</v>
      </c>
      <c r="B161" s="5" t="str">
        <f>IF(Tabla2[[#This Row],[DNI / C.E.]]="","¿DNI?",VLOOKUP(Tabla2[[#This Row],[DNI / C.E.]],'Base Datos'!A:F,2,FALSE))</f>
        <v>Victor Sotero Tadeo Manrique</v>
      </c>
      <c r="C161" s="5" t="str">
        <f>IF(Tabla2[[#This Row],[DNI / C.E.]]="","¿DNI?",VLOOKUP(Tabla2[[#This Row],[DNI / C.E.]],'Base Datos'!A:F,3,FALSE))</f>
        <v>Masculino</v>
      </c>
      <c r="D161" s="5"/>
      <c r="E161" s="3">
        <v>42290</v>
      </c>
      <c r="F161" s="2">
        <v>0.68541666666666667</v>
      </c>
      <c r="G161" t="s">
        <v>38</v>
      </c>
      <c r="H161" t="s">
        <v>85</v>
      </c>
      <c r="I161">
        <v>95</v>
      </c>
      <c r="J161" s="3">
        <v>42291</v>
      </c>
      <c r="K161" s="2">
        <v>0.27499999999999997</v>
      </c>
      <c r="L161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161">
        <v>1</v>
      </c>
      <c r="N161" s="5">
        <f>IF(Tabla2[[#This Row],[TARIFA]]="","¿Tarifa?",IF(Tabla2[[#This Row],[COBRADOS]]="","¿Días?",Tabla2[[#This Row],[TARIFA]]*Tabla2[[#This Row],[COBRADOS]]))</f>
        <v>95</v>
      </c>
      <c r="O161" t="s">
        <v>54</v>
      </c>
      <c r="P161">
        <v>472</v>
      </c>
    </row>
    <row r="162" spans="1:16" x14ac:dyDescent="0.25">
      <c r="A162" s="12" t="s">
        <v>102</v>
      </c>
      <c r="B162" s="5" t="str">
        <f>IF(Tabla2[[#This Row],[DNI / C.E.]]="","¿DNI?",VLOOKUP(Tabla2[[#This Row],[DNI / C.E.]],'Base Datos'!A:F,2,FALSE))</f>
        <v>Javier Escobar Zeballos</v>
      </c>
      <c r="C162" s="5" t="str">
        <f>IF(Tabla2[[#This Row],[DNI / C.E.]]="","¿DNI?",VLOOKUP(Tabla2[[#This Row],[DNI / C.E.]],'Base Datos'!A:F,3,FALSE))</f>
        <v>Masculino</v>
      </c>
      <c r="D162" s="5"/>
      <c r="E162" s="3">
        <v>42290</v>
      </c>
      <c r="F162" s="2">
        <v>0.86458333333333337</v>
      </c>
      <c r="G162" s="9" t="s">
        <v>26</v>
      </c>
      <c r="H162" t="s">
        <v>85</v>
      </c>
      <c r="I162">
        <v>60</v>
      </c>
      <c r="J162" s="3">
        <v>42291</v>
      </c>
      <c r="K162" s="2">
        <v>0.34930555555555554</v>
      </c>
      <c r="L162" s="5">
        <v>1</v>
      </c>
      <c r="M162">
        <v>1</v>
      </c>
      <c r="N162" s="5">
        <v>60</v>
      </c>
      <c r="O162" t="s">
        <v>54</v>
      </c>
      <c r="P162">
        <v>473</v>
      </c>
    </row>
    <row r="163" spans="1:16" x14ac:dyDescent="0.25">
      <c r="A163" s="1" t="s">
        <v>180</v>
      </c>
      <c r="B163" s="5" t="str">
        <f>IF(Tabla2[[#This Row],[DNI / C.E.]]="","¿DNI?",VLOOKUP(Tabla2[[#This Row],[DNI / C.E.]],'Base Datos'!A:F,2,FALSE))</f>
        <v>Liz Cordova Murga</v>
      </c>
      <c r="C163" s="5" t="str">
        <f>IF(Tabla2[[#This Row],[DNI / C.E.]]="","¿DNI?",VLOOKUP(Tabla2[[#This Row],[DNI / C.E.]],'Base Datos'!A:F,3,FALSE))</f>
        <v>Femenino</v>
      </c>
      <c r="D163" s="5"/>
      <c r="E163" s="3">
        <v>42290</v>
      </c>
      <c r="F163" s="2">
        <v>4.6527777777777779E-2</v>
      </c>
      <c r="G163" s="9" t="s">
        <v>31</v>
      </c>
      <c r="H163" t="s">
        <v>87</v>
      </c>
      <c r="I163">
        <v>110</v>
      </c>
      <c r="J163" s="3">
        <v>42290</v>
      </c>
      <c r="K163" s="2">
        <v>0.46388888888888885</v>
      </c>
      <c r="L163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163">
        <v>1</v>
      </c>
      <c r="N163" s="5">
        <f>IF(Tabla2[[#This Row],[TARIFA]]="","¿Tarifa?",IF(Tabla2[[#This Row],[COBRADOS]]="","¿Días?",Tabla2[[#This Row],[TARIFA]]*Tabla2[[#This Row],[COBRADOS]]))</f>
        <v>110</v>
      </c>
      <c r="O163" t="s">
        <v>55</v>
      </c>
    </row>
    <row r="164" spans="1:16" x14ac:dyDescent="0.25">
      <c r="A164" s="1" t="s">
        <v>352</v>
      </c>
      <c r="B164" s="5" t="str">
        <f>IF(Tabla2[[#This Row],[DNI / C.E.]]="","¿DNI?",VLOOKUP(Tabla2[[#This Row],[DNI / C.E.]],'Base Datos'!A:F,2,FALSE))</f>
        <v>Manuel Jimmy Chunga Villar</v>
      </c>
      <c r="C164" s="5" t="str">
        <f>IF(Tabla2[[#This Row],[DNI / C.E.]]="","¿DNI?",VLOOKUP(Tabla2[[#This Row],[DNI / C.E.]],'Base Datos'!A:F,3,FALSE))</f>
        <v>Masculino</v>
      </c>
      <c r="D164" s="5"/>
      <c r="E164" s="3">
        <v>42291</v>
      </c>
      <c r="F164" s="2">
        <v>0.58819444444444446</v>
      </c>
      <c r="G164" t="s">
        <v>42</v>
      </c>
      <c r="H164" t="s">
        <v>85</v>
      </c>
      <c r="I164">
        <v>100</v>
      </c>
      <c r="J164" s="3">
        <v>42293</v>
      </c>
      <c r="K164" s="2">
        <v>0.39097222222222222</v>
      </c>
      <c r="L164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164">
        <v>2</v>
      </c>
      <c r="N164" s="5">
        <f>IF(Tabla2[[#This Row],[TARIFA]]="","¿Tarifa?",IF(Tabla2[[#This Row],[COBRADOS]]="","¿Días?",Tabla2[[#This Row],[TARIFA]]*Tabla2[[#This Row],[COBRADOS]]))</f>
        <v>200</v>
      </c>
      <c r="O164" t="s">
        <v>54</v>
      </c>
      <c r="P164">
        <v>476</v>
      </c>
    </row>
    <row r="165" spans="1:16" x14ac:dyDescent="0.25">
      <c r="A165" s="1" t="s">
        <v>360</v>
      </c>
      <c r="B165" s="5" t="str">
        <f>IF(Tabla2[[#This Row],[DNI / C.E.]]="","¿DNI?",VLOOKUP(Tabla2[[#This Row],[DNI / C.E.]],'Base Datos'!A:F,2,FALSE))</f>
        <v>Jesus Ortega Castillo</v>
      </c>
      <c r="C165" s="5" t="str">
        <f>IF(Tabla2[[#This Row],[DNI / C.E.]]="","¿DNI?",VLOOKUP(Tabla2[[#This Row],[DNI / C.E.]],'Base Datos'!A:F,3,FALSE))</f>
        <v>Masculino</v>
      </c>
      <c r="D165" s="5"/>
      <c r="E165" s="3">
        <v>42292</v>
      </c>
      <c r="F165" s="2">
        <v>0.29097222222222224</v>
      </c>
      <c r="G165" s="9" t="s">
        <v>29</v>
      </c>
      <c r="H165" t="s">
        <v>85</v>
      </c>
      <c r="I165">
        <v>80</v>
      </c>
      <c r="J165" s="3">
        <v>42294</v>
      </c>
      <c r="K165" s="2">
        <v>0.5229166666666667</v>
      </c>
      <c r="L165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4</v>
      </c>
      <c r="M165">
        <v>2</v>
      </c>
      <c r="N165" s="5">
        <f>IF(Tabla2[[#This Row],[TARIFA]]="","¿Tarifa?",IF(Tabla2[[#This Row],[COBRADOS]]="","¿Días?",Tabla2[[#This Row],[TARIFA]]*Tabla2[[#This Row],[COBRADOS]]))</f>
        <v>160</v>
      </c>
      <c r="O165" t="s">
        <v>54</v>
      </c>
      <c r="P165">
        <v>479</v>
      </c>
    </row>
    <row r="166" spans="1:16" x14ac:dyDescent="0.25">
      <c r="A166" s="1" t="s">
        <v>137</v>
      </c>
      <c r="B166" s="5" t="str">
        <f>IF(Tabla2[[#This Row],[DNI / C.E.]]="","¿DNI?",VLOOKUP(Tabla2[[#This Row],[DNI / C.E.]],'Base Datos'!A:F,2,FALSE))</f>
        <v>Renato Torres Camizan</v>
      </c>
      <c r="C166" s="5" t="str">
        <f>IF(Tabla2[[#This Row],[DNI / C.E.]]="","¿DNI?",VLOOKUP(Tabla2[[#This Row],[DNI / C.E.]],'Base Datos'!A:F,3,FALSE))</f>
        <v>Masculino</v>
      </c>
      <c r="D166" s="5"/>
      <c r="E166" s="3">
        <v>42292</v>
      </c>
      <c r="F166" s="2">
        <v>0.31597222222222221</v>
      </c>
      <c r="G166" s="9" t="s">
        <v>26</v>
      </c>
      <c r="H166" t="s">
        <v>85</v>
      </c>
      <c r="I166">
        <v>60</v>
      </c>
      <c r="J166" s="3">
        <v>42294</v>
      </c>
      <c r="K166" s="2">
        <v>0.98402777777777783</v>
      </c>
      <c r="L166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4</v>
      </c>
      <c r="M166">
        <v>3</v>
      </c>
      <c r="N166" s="5">
        <f>IF(Tabla2[[#This Row],[TARIFA]]="","¿Tarifa?",IF(Tabla2[[#This Row],[COBRADOS]]="","¿Días?",Tabla2[[#This Row],[TARIFA]]*Tabla2[[#This Row],[COBRADOS]]))</f>
        <v>180</v>
      </c>
      <c r="O166" t="s">
        <v>54</v>
      </c>
      <c r="P166">
        <v>503</v>
      </c>
    </row>
    <row r="167" spans="1:16" x14ac:dyDescent="0.25">
      <c r="A167" s="1" t="s">
        <v>355</v>
      </c>
      <c r="B167" s="5" t="str">
        <f>IF(Tabla2[[#This Row],[DNI / C.E.]]="","¿DNI?",VLOOKUP(Tabla2[[#This Row],[DNI / C.E.]],'Base Datos'!A:F,2,FALSE))</f>
        <v>Fernando Berrocal Bautista</v>
      </c>
      <c r="C167" s="5" t="str">
        <f>IF(Tabla2[[#This Row],[DNI / C.E.]]="","¿DNI?",VLOOKUP(Tabla2[[#This Row],[DNI / C.E.]],'Base Datos'!A:F,3,FALSE))</f>
        <v>Masculino</v>
      </c>
      <c r="D167" s="5"/>
      <c r="E167" s="3">
        <v>42292</v>
      </c>
      <c r="F167" s="2">
        <v>0.28680555555555554</v>
      </c>
      <c r="G167" s="9" t="s">
        <v>30</v>
      </c>
      <c r="H167" t="s">
        <v>85</v>
      </c>
      <c r="I167">
        <v>125</v>
      </c>
      <c r="J167" s="3">
        <v>42293</v>
      </c>
      <c r="K167" s="2">
        <v>0.46597222222222223</v>
      </c>
      <c r="L167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167">
        <v>2</v>
      </c>
      <c r="N167" s="5">
        <f>IF(Tabla2[[#This Row],[TARIFA]]="","¿Tarifa?",IF(Tabla2[[#This Row],[COBRADOS]]="","¿Días?",Tabla2[[#This Row],[TARIFA]]*Tabla2[[#This Row],[COBRADOS]]))</f>
        <v>250</v>
      </c>
      <c r="O167" t="s">
        <v>54</v>
      </c>
      <c r="P167">
        <v>477</v>
      </c>
    </row>
    <row r="168" spans="1:16" x14ac:dyDescent="0.25">
      <c r="A168" s="1" t="s">
        <v>357</v>
      </c>
      <c r="B168" s="5" t="str">
        <f>IF(Tabla2[[#This Row],[DNI / C.E.]]="","¿DNI?",VLOOKUP(Tabla2[[#This Row],[DNI / C.E.]],'Base Datos'!A:F,2,FALSE))</f>
        <v>Rogelio Rivera Reyes</v>
      </c>
      <c r="C168" s="5" t="str">
        <f>IF(Tabla2[[#This Row],[DNI / C.E.]]="","¿DNI?",VLOOKUP(Tabla2[[#This Row],[DNI / C.E.]],'Base Datos'!A:F,3,FALSE))</f>
        <v>Masculino</v>
      </c>
      <c r="D168" s="5"/>
      <c r="E168" s="3">
        <v>42292</v>
      </c>
      <c r="F168" s="2">
        <v>0.28680555555555554</v>
      </c>
      <c r="G168" s="9" t="s">
        <v>37</v>
      </c>
      <c r="H168" t="s">
        <v>85</v>
      </c>
      <c r="I168">
        <v>125</v>
      </c>
      <c r="J168" s="3">
        <v>42293</v>
      </c>
      <c r="K168" s="2">
        <v>0.46597222222222223</v>
      </c>
      <c r="L168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168">
        <v>2</v>
      </c>
      <c r="N168" s="5">
        <f>IF(Tabla2[[#This Row],[TARIFA]]="","¿Tarifa?",IF(Tabla2[[#This Row],[COBRADOS]]="","¿Días?",Tabla2[[#This Row],[TARIFA]]*Tabla2[[#This Row],[COBRADOS]]))</f>
        <v>250</v>
      </c>
      <c r="O168" t="s">
        <v>54</v>
      </c>
      <c r="P168">
        <v>477</v>
      </c>
    </row>
    <row r="169" spans="1:16" x14ac:dyDescent="0.25">
      <c r="A169" s="1" t="s">
        <v>363</v>
      </c>
      <c r="B169" s="5" t="str">
        <f>IF(Tabla2[[#This Row],[DNI / C.E.]]="","¿DNI?",VLOOKUP(Tabla2[[#This Row],[DNI / C.E.]],'Base Datos'!A:F,2,FALSE))</f>
        <v>Johanson Valdivia Joel Andre</v>
      </c>
      <c r="C169" s="5" t="str">
        <f>IF(Tabla2[[#This Row],[DNI / C.E.]]="","¿DNI?",VLOOKUP(Tabla2[[#This Row],[DNI / C.E.]],'Base Datos'!A:F,3,FALSE))</f>
        <v>Masculino</v>
      </c>
      <c r="D169" s="5"/>
      <c r="E169" s="3">
        <v>42292</v>
      </c>
      <c r="F169" s="2">
        <v>0.89444444444444438</v>
      </c>
      <c r="G169" t="s">
        <v>25</v>
      </c>
      <c r="H169" t="s">
        <v>297</v>
      </c>
      <c r="I169">
        <v>60</v>
      </c>
      <c r="J169" s="3">
        <v>42293</v>
      </c>
      <c r="K169" s="2">
        <v>0.33611111111111108</v>
      </c>
      <c r="L169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169">
        <v>1</v>
      </c>
      <c r="N169" s="5">
        <f>IF(Tabla2[[#This Row],[TARIFA]]="","¿Tarifa?",IF(Tabla2[[#This Row],[COBRADOS]]="","¿Días?",Tabla2[[#This Row],[TARIFA]]*Tabla2[[#This Row],[COBRADOS]]))</f>
        <v>60</v>
      </c>
      <c r="O169" t="s">
        <v>54</v>
      </c>
      <c r="P169">
        <v>474</v>
      </c>
    </row>
    <row r="170" spans="1:16" x14ac:dyDescent="0.25">
      <c r="A170" s="1" t="s">
        <v>371</v>
      </c>
      <c r="B170" s="5" t="str">
        <f>IF(Tabla2[[#This Row],[DNI / C.E.]]="","¿DNI?",VLOOKUP(Tabla2[[#This Row],[DNI / C.E.]],'Base Datos'!A:F,2,FALSE))</f>
        <v>Cesar Aguila Moya</v>
      </c>
      <c r="C170" s="5" t="str">
        <f>IF(Tabla2[[#This Row],[DNI / C.E.]]="","¿DNI?",VLOOKUP(Tabla2[[#This Row],[DNI / C.E.]],'Base Datos'!A:F,3,FALSE))</f>
        <v>Masculino</v>
      </c>
      <c r="D170" s="5"/>
      <c r="E170" s="3">
        <v>42293</v>
      </c>
      <c r="F170" s="2">
        <v>0.79999999999999993</v>
      </c>
      <c r="G170" s="9" t="s">
        <v>31</v>
      </c>
      <c r="H170" t="s">
        <v>87</v>
      </c>
      <c r="I170">
        <v>110</v>
      </c>
      <c r="J170" s="3">
        <v>42295</v>
      </c>
      <c r="K170" s="2">
        <v>0.44027777777777777</v>
      </c>
      <c r="L170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170">
        <v>2</v>
      </c>
      <c r="N170" s="5">
        <f>IF(Tabla2[[#This Row],[TARIFA]]="","¿Tarifa?",IF(Tabla2[[#This Row],[COBRADOS]]="","¿Días?",Tabla2[[#This Row],[TARIFA]]*Tabla2[[#This Row],[COBRADOS]]))</f>
        <v>220</v>
      </c>
      <c r="O170" t="s">
        <v>53</v>
      </c>
    </row>
    <row r="171" spans="1:16" x14ac:dyDescent="0.25">
      <c r="A171" s="1" t="s">
        <v>373</v>
      </c>
      <c r="B171" s="5" t="str">
        <f>IF(Tabla2[[#This Row],[DNI / C.E.]]="","¿DNI?",VLOOKUP(Tabla2[[#This Row],[DNI / C.E.]],'Base Datos'!A:F,2,FALSE))</f>
        <v xml:space="preserve">German Moran Menacho </v>
      </c>
      <c r="C171" s="5" t="str">
        <f>IF(Tabla2[[#This Row],[DNI / C.E.]]="","¿DNI?",VLOOKUP(Tabla2[[#This Row],[DNI / C.E.]],'Base Datos'!A:F,3,FALSE))</f>
        <v>Masculino</v>
      </c>
      <c r="D171" s="5"/>
      <c r="E171" s="3">
        <v>42293</v>
      </c>
      <c r="F171" s="2">
        <v>0.88055555555555554</v>
      </c>
      <c r="G171" s="9" t="s">
        <v>28</v>
      </c>
      <c r="H171" t="s">
        <v>85</v>
      </c>
      <c r="I171">
        <v>65</v>
      </c>
      <c r="J171" s="3">
        <v>42294</v>
      </c>
      <c r="K171" s="2">
        <v>0.41666666666666669</v>
      </c>
      <c r="L171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171">
        <v>1</v>
      </c>
      <c r="N171" s="5">
        <f>IF(Tabla2[[#This Row],[TARIFA]]="","¿Tarifa?",IF(Tabla2[[#This Row],[COBRADOS]]="","¿Días?",Tabla2[[#This Row],[TARIFA]]*Tabla2[[#This Row],[COBRADOS]]))</f>
        <v>65</v>
      </c>
      <c r="O171" t="s">
        <v>55</v>
      </c>
    </row>
    <row r="172" spans="1:16" x14ac:dyDescent="0.25">
      <c r="A172" s="12" t="s">
        <v>111</v>
      </c>
      <c r="B172" s="5" t="str">
        <f>IF(Tabla2[[#This Row],[DNI / C.E.]]="","¿DNI?",VLOOKUP(Tabla2[[#This Row],[DNI / C.E.]],'Base Datos'!A:F,2,FALSE))</f>
        <v>Daniel Felipe Quiroz Novoa</v>
      </c>
      <c r="C172" s="5" t="str">
        <f>IF(Tabla2[[#This Row],[DNI / C.E.]]="","¿DNI?",VLOOKUP(Tabla2[[#This Row],[DNI / C.E.]],'Base Datos'!A:F,3,FALSE))</f>
        <v>Masculino</v>
      </c>
      <c r="D172" s="5"/>
      <c r="E172" s="3">
        <v>42293</v>
      </c>
      <c r="F172" s="2">
        <v>0.9902777777777777</v>
      </c>
      <c r="G172" t="s">
        <v>40</v>
      </c>
      <c r="H172" t="s">
        <v>85</v>
      </c>
      <c r="I172">
        <v>90</v>
      </c>
      <c r="J172" s="3">
        <v>42294</v>
      </c>
      <c r="K172" s="2">
        <v>0.3756944444444445</v>
      </c>
      <c r="L172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172">
        <v>1</v>
      </c>
      <c r="N172" s="5">
        <f>IF(Tabla2[[#This Row],[TARIFA]]="","¿Tarifa?",IF(Tabla2[[#This Row],[COBRADOS]]="","¿Días?",Tabla2[[#This Row],[TARIFA]]*Tabla2[[#This Row],[COBRADOS]]))</f>
        <v>90</v>
      </c>
      <c r="O172" t="s">
        <v>54</v>
      </c>
      <c r="P172">
        <v>478</v>
      </c>
    </row>
    <row r="173" spans="1:16" x14ac:dyDescent="0.25">
      <c r="A173" s="12" t="s">
        <v>228</v>
      </c>
      <c r="B173" s="5" t="str">
        <f>IF(Tabla2[[#This Row],[DNI / C.E.]]="","¿DNI?",VLOOKUP(Tabla2[[#This Row],[DNI / C.E.]],'Base Datos'!A:F,2,FALSE))</f>
        <v>Jorge Efrain Quiroz Novoa</v>
      </c>
      <c r="C173" s="5" t="str">
        <f>IF(Tabla2[[#This Row],[DNI / C.E.]]="","¿DNI?",VLOOKUP(Tabla2[[#This Row],[DNI / C.E.]],'Base Datos'!A:F,3,FALSE))</f>
        <v>Masculino</v>
      </c>
      <c r="D173" s="5"/>
      <c r="E173" s="3">
        <v>42293</v>
      </c>
      <c r="F173" s="2">
        <v>0.9902777777777777</v>
      </c>
      <c r="G173" t="s">
        <v>38</v>
      </c>
      <c r="H173" t="s">
        <v>85</v>
      </c>
      <c r="I173">
        <v>90</v>
      </c>
      <c r="J173" s="3">
        <v>42294</v>
      </c>
      <c r="K173" s="2">
        <v>0.37638888888888888</v>
      </c>
      <c r="L173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173">
        <v>1</v>
      </c>
      <c r="N173" s="5">
        <f>IF(Tabla2[[#This Row],[TARIFA]]="","¿Tarifa?",IF(Tabla2[[#This Row],[COBRADOS]]="","¿Días?",Tabla2[[#This Row],[TARIFA]]*Tabla2[[#This Row],[COBRADOS]]))</f>
        <v>90</v>
      </c>
      <c r="O173" t="s">
        <v>54</v>
      </c>
      <c r="P173">
        <v>478</v>
      </c>
    </row>
    <row r="174" spans="1:16" x14ac:dyDescent="0.25">
      <c r="A174" s="1" t="s">
        <v>366</v>
      </c>
      <c r="B174" s="5" t="str">
        <f>IF(Tabla2[[#This Row],[DNI / C.E.]]="","¿DNI?",VLOOKUP(Tabla2[[#This Row],[DNI / C.E.]],'Base Datos'!A:F,2,FALSE))</f>
        <v>Bojorquez Rodriguez Hugo Branssi</v>
      </c>
      <c r="C174" s="5" t="str">
        <f>IF(Tabla2[[#This Row],[DNI / C.E.]]="","¿DNI?",VLOOKUP(Tabla2[[#This Row],[DNI / C.E.]],'Base Datos'!A:F,3,FALSE))</f>
        <v>Masculino</v>
      </c>
      <c r="D174" s="5"/>
      <c r="E174" s="3">
        <v>42293</v>
      </c>
      <c r="F174" s="2">
        <v>4.3750000000000004E-2</v>
      </c>
      <c r="G174" t="s">
        <v>27</v>
      </c>
      <c r="H174" t="s">
        <v>85</v>
      </c>
      <c r="I174">
        <v>60</v>
      </c>
      <c r="J174" s="3">
        <v>42293</v>
      </c>
      <c r="K174" s="2">
        <v>0.34375</v>
      </c>
      <c r="L174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174">
        <v>1</v>
      </c>
      <c r="N174" s="5">
        <f>IF(Tabla2[[#This Row],[TARIFA]]="","¿Tarifa?",IF(Tabla2[[#This Row],[COBRADOS]]="","¿Días?",Tabla2[[#This Row],[TARIFA]]*Tabla2[[#This Row],[COBRADOS]]))</f>
        <v>60</v>
      </c>
      <c r="O174" t="s">
        <v>54</v>
      </c>
      <c r="P174">
        <v>475</v>
      </c>
    </row>
    <row r="175" spans="1:16" x14ac:dyDescent="0.25">
      <c r="A175" s="1" t="s">
        <v>368</v>
      </c>
      <c r="B175" s="5" t="str">
        <f>IF(Tabla2[[#This Row],[DNI / C.E.]]="","¿DNI?",VLOOKUP(Tabla2[[#This Row],[DNI / C.E.]],'Base Datos'!A:F,2,FALSE))</f>
        <v xml:space="preserve">Rodriguez Valera Julio Cesar </v>
      </c>
      <c r="C175" s="5" t="str">
        <f>IF(Tabla2[[#This Row],[DNI / C.E.]]="","¿DNI?",VLOOKUP(Tabla2[[#This Row],[DNI / C.E.]],'Base Datos'!A:F,3,FALSE))</f>
        <v>Masculino</v>
      </c>
      <c r="D175" s="5"/>
      <c r="E175" s="3">
        <v>42293</v>
      </c>
      <c r="F175" s="2">
        <v>4.3750000000000004E-2</v>
      </c>
      <c r="G175" t="s">
        <v>28</v>
      </c>
      <c r="H175" t="s">
        <v>85</v>
      </c>
      <c r="I175">
        <v>60</v>
      </c>
      <c r="J175" s="3">
        <v>42293</v>
      </c>
      <c r="K175" s="2">
        <v>0.34375</v>
      </c>
      <c r="L175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175">
        <v>1</v>
      </c>
      <c r="N175" s="5">
        <f>IF(Tabla2[[#This Row],[TARIFA]]="","¿Tarifa?",IF(Tabla2[[#This Row],[COBRADOS]]="","¿Días?",Tabla2[[#This Row],[TARIFA]]*Tabla2[[#This Row],[COBRADOS]]))</f>
        <v>60</v>
      </c>
      <c r="O175" t="s">
        <v>54</v>
      </c>
      <c r="P175">
        <v>475</v>
      </c>
    </row>
    <row r="176" spans="1:16" x14ac:dyDescent="0.25">
      <c r="A176" s="1" t="s">
        <v>192</v>
      </c>
      <c r="B176" s="5" t="str">
        <f>IF(Tabla2[[#This Row],[DNI / C.E.]]="","¿DNI?",VLOOKUP(Tabla2[[#This Row],[DNI / C.E.]],'Base Datos'!A:F,2,FALSE))</f>
        <v>Gaston Cruz Cruz</v>
      </c>
      <c r="C176" s="5" t="str">
        <f>IF(Tabla2[[#This Row],[DNI / C.E.]]="","¿DNI?",VLOOKUP(Tabla2[[#This Row],[DNI / C.E.]],'Base Datos'!A:F,3,FALSE))</f>
        <v>Masculino</v>
      </c>
      <c r="D176" s="5"/>
      <c r="E176" s="3">
        <v>42294</v>
      </c>
      <c r="F176" s="2">
        <v>0.7895833333333333</v>
      </c>
      <c r="G176" t="s">
        <v>42</v>
      </c>
      <c r="H176" t="s">
        <v>85</v>
      </c>
      <c r="I176">
        <v>100</v>
      </c>
      <c r="J176" s="3">
        <v>42296</v>
      </c>
      <c r="K176" s="2">
        <v>0.53749999999999998</v>
      </c>
      <c r="L176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176">
        <v>2</v>
      </c>
      <c r="N176" s="5">
        <f>IF(Tabla2[[#This Row],[TARIFA]]="","¿Tarifa?",IF(Tabla2[[#This Row],[COBRADOS]]="","¿Días?",Tabla2[[#This Row],[TARIFA]]*Tabla2[[#This Row],[COBRADOS]]))</f>
        <v>200</v>
      </c>
      <c r="O176" t="s">
        <v>54</v>
      </c>
      <c r="P176">
        <v>480</v>
      </c>
    </row>
    <row r="177" spans="1:16" x14ac:dyDescent="0.25">
      <c r="A177" s="1" t="s">
        <v>375</v>
      </c>
      <c r="B177" s="5" t="str">
        <f>IF(Tabla2[[#This Row],[DNI / C.E.]]="","¿DNI?",VLOOKUP(Tabla2[[#This Row],[DNI / C.E.]],'Base Datos'!A:F,2,FALSE))</f>
        <v>Maximo O´Phelan Agama</v>
      </c>
      <c r="C177" s="5" t="str">
        <f>IF(Tabla2[[#This Row],[DNI / C.E.]]="","¿DNI?",VLOOKUP(Tabla2[[#This Row],[DNI / C.E.]],'Base Datos'!A:F,3,FALSE))</f>
        <v>Masculino</v>
      </c>
      <c r="D177" s="5"/>
      <c r="E177" s="3">
        <v>42294</v>
      </c>
      <c r="F177" s="2">
        <v>0.87222222222222223</v>
      </c>
      <c r="G177" s="9" t="s">
        <v>28</v>
      </c>
      <c r="H177" t="s">
        <v>85</v>
      </c>
      <c r="I177">
        <v>70</v>
      </c>
      <c r="J177" s="3">
        <v>42295</v>
      </c>
      <c r="K177" s="2">
        <v>0.30833333333333335</v>
      </c>
      <c r="L177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177">
        <v>1</v>
      </c>
      <c r="N177" s="5">
        <f>IF(Tabla2[[#This Row],[TARIFA]]="","¿Tarifa?",IF(Tabla2[[#This Row],[COBRADOS]]="","¿Días?",Tabla2[[#This Row],[TARIFA]]*Tabla2[[#This Row],[COBRADOS]]))</f>
        <v>70</v>
      </c>
      <c r="O177" t="s">
        <v>55</v>
      </c>
    </row>
    <row r="178" spans="1:16" x14ac:dyDescent="0.25">
      <c r="A178" s="12">
        <v>25696219</v>
      </c>
      <c r="B178" s="5" t="str">
        <f>IF(Tabla2[[#This Row],[DNI / C.E.]]="","¿DNI?",VLOOKUP(Tabla2[[#This Row],[DNI / C.E.]],'Base Datos'!A:F,2,FALSE))</f>
        <v xml:space="preserve">Merida Evangelina Cruz Paredes </v>
      </c>
      <c r="C178" s="5" t="str">
        <f>IF(Tabla2[[#This Row],[DNI / C.E.]]="","¿DNI?",VLOOKUP(Tabla2[[#This Row],[DNI / C.E.]],'Base Datos'!A:F,3,FALSE))</f>
        <v>Femenino</v>
      </c>
      <c r="D178" s="5"/>
      <c r="E178" s="3">
        <v>42294</v>
      </c>
      <c r="F178" s="2">
        <v>0.32777777777777778</v>
      </c>
      <c r="G178" t="s">
        <v>27</v>
      </c>
      <c r="H178" t="s">
        <v>87</v>
      </c>
      <c r="I178">
        <v>90</v>
      </c>
      <c r="J178" s="3">
        <v>42294</v>
      </c>
      <c r="K178" s="2">
        <v>2.361111111111111E-2</v>
      </c>
      <c r="L178" s="5">
        <v>1</v>
      </c>
      <c r="M178">
        <v>1</v>
      </c>
      <c r="N178" s="5">
        <f>IF(Tabla2[[#This Row],[TARIFA]]="","¿Tarifa?",IF(Tabla2[[#This Row],[COBRADOS]]="","¿Días?",Tabla2[[#This Row],[TARIFA]]*Tabla2[[#This Row],[COBRADOS]]))</f>
        <v>90</v>
      </c>
      <c r="O178" t="s">
        <v>55</v>
      </c>
    </row>
    <row r="179" spans="1:16" x14ac:dyDescent="0.25">
      <c r="A179" s="1">
        <v>9941564</v>
      </c>
      <c r="B179" s="5" t="str">
        <f>IF(Tabla2[[#This Row],[DNI / C.E.]]="","¿DNI?",VLOOKUP(Tabla2[[#This Row],[DNI / C.E.]],'Base Datos'!A:F,2,FALSE))</f>
        <v>Janet Consuelo Castro Arquiñigo</v>
      </c>
      <c r="C179" s="5" t="str">
        <f>IF(Tabla2[[#This Row],[DNI / C.E.]]="","¿DNI?",VLOOKUP(Tabla2[[#This Row],[DNI / C.E.]],'Base Datos'!A:F,3,FALSE))</f>
        <v>Femenino</v>
      </c>
      <c r="D179" s="5"/>
      <c r="E179" s="3">
        <v>42294</v>
      </c>
      <c r="F179" s="2">
        <v>0.32777777777777778</v>
      </c>
      <c r="G179" t="s">
        <v>51</v>
      </c>
      <c r="H179" t="s">
        <v>85</v>
      </c>
      <c r="I179">
        <v>105</v>
      </c>
      <c r="J179" s="3">
        <v>42294</v>
      </c>
      <c r="K179" s="2">
        <v>2.361111111111111E-2</v>
      </c>
      <c r="L179" s="5">
        <v>1</v>
      </c>
      <c r="M179">
        <v>1</v>
      </c>
      <c r="N179" s="5">
        <f>IF(Tabla2[[#This Row],[TARIFA]]="","¿Tarifa?",IF(Tabla2[[#This Row],[COBRADOS]]="","¿Días?",Tabla2[[#This Row],[TARIFA]]*Tabla2[[#This Row],[COBRADOS]]))</f>
        <v>105</v>
      </c>
      <c r="O179" t="s">
        <v>55</v>
      </c>
    </row>
    <row r="180" spans="1:16" x14ac:dyDescent="0.25">
      <c r="A180" s="1" t="s">
        <v>377</v>
      </c>
      <c r="B180" s="5" t="str">
        <f>IF(Tabla2[[#This Row],[DNI / C.E.]]="","¿DNI?",VLOOKUP(Tabla2[[#This Row],[DNI / C.E.]],'Base Datos'!A:F,2,FALSE))</f>
        <v>Roberto Cueva Vasquez</v>
      </c>
      <c r="C180" s="5" t="str">
        <f>IF(Tabla2[[#This Row],[DNI / C.E.]]="","¿DNI?",VLOOKUP(Tabla2[[#This Row],[DNI / C.E.]],'Base Datos'!A:F,3,FALSE))</f>
        <v>Masculino</v>
      </c>
      <c r="D180" s="5"/>
      <c r="E180" s="3">
        <v>42295</v>
      </c>
      <c r="F180" s="2">
        <v>5.9027777777777783E-2</v>
      </c>
      <c r="G180" s="9" t="s">
        <v>29</v>
      </c>
      <c r="H180" t="s">
        <v>87</v>
      </c>
      <c r="I180">
        <v>85</v>
      </c>
      <c r="J180" s="3">
        <v>42295</v>
      </c>
      <c r="K180" s="2">
        <v>0.37916666666666665</v>
      </c>
      <c r="L180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180">
        <v>1</v>
      </c>
      <c r="N180" s="5">
        <f>IF(Tabla2[[#This Row],[TARIFA]]="","¿Tarifa?",IF(Tabla2[[#This Row],[COBRADOS]]="","¿Días?",Tabla2[[#This Row],[TARIFA]]*Tabla2[[#This Row],[COBRADOS]]))</f>
        <v>85</v>
      </c>
      <c r="O180" t="s">
        <v>55</v>
      </c>
    </row>
    <row r="181" spans="1:16" x14ac:dyDescent="0.25">
      <c r="A181" s="1" t="s">
        <v>73</v>
      </c>
      <c r="B181" s="5" t="str">
        <f>IF(Tabla2[[#This Row],[DNI / C.E.]]="","¿DNI?",VLOOKUP(Tabla2[[#This Row],[DNI / C.E.]],'Base Datos'!A:F,2,FALSE))</f>
        <v>Jose Luis Quispe Verastegui</v>
      </c>
      <c r="C181" s="5" t="str">
        <f>IF(Tabla2[[#This Row],[DNI / C.E.]]="","¿DNI?",VLOOKUP(Tabla2[[#This Row],[DNI / C.E.]],'Base Datos'!A:F,3,FALSE))</f>
        <v>Masculino</v>
      </c>
      <c r="D181" s="5"/>
      <c r="E181" s="3">
        <v>42296</v>
      </c>
      <c r="F181" s="2">
        <v>0.71111111111111114</v>
      </c>
      <c r="G181" t="s">
        <v>47</v>
      </c>
      <c r="H181" t="s">
        <v>85</v>
      </c>
      <c r="I181">
        <v>80</v>
      </c>
      <c r="J181" s="3">
        <v>42299</v>
      </c>
      <c r="K181" s="2">
        <v>0.57986111111111105</v>
      </c>
      <c r="L181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4</v>
      </c>
      <c r="M181">
        <v>3</v>
      </c>
      <c r="N181" s="5">
        <f>IF(Tabla2[[#This Row],[TARIFA]]="","¿Tarifa?",IF(Tabla2[[#This Row],[COBRADOS]]="","¿Días?",Tabla2[[#This Row],[TARIFA]]*Tabla2[[#This Row],[COBRADOS]]))</f>
        <v>240</v>
      </c>
      <c r="O181" t="s">
        <v>54</v>
      </c>
      <c r="P181" t="s">
        <v>445</v>
      </c>
    </row>
    <row r="182" spans="1:16" x14ac:dyDescent="0.25">
      <c r="A182" s="1" t="s">
        <v>388</v>
      </c>
      <c r="B182" s="5" t="str">
        <f>IF(Tabla2[[#This Row],[DNI / C.E.]]="","¿DNI?",VLOOKUP(Tabla2[[#This Row],[DNI / C.E.]],'Base Datos'!A:F,2,FALSE))</f>
        <v>Mauricio Luis Magallanes Pereyra</v>
      </c>
      <c r="C182" s="5" t="str">
        <f>IF(Tabla2[[#This Row],[DNI / C.E.]]="","¿DNI?",VLOOKUP(Tabla2[[#This Row],[DNI / C.E.]],'Base Datos'!A:F,3,FALSE))</f>
        <v>Masculino</v>
      </c>
      <c r="D182" s="5"/>
      <c r="E182" s="3">
        <v>42296</v>
      </c>
      <c r="F182" s="2">
        <v>0.71180555555555547</v>
      </c>
      <c r="G182" t="s">
        <v>49</v>
      </c>
      <c r="H182" t="s">
        <v>85</v>
      </c>
      <c r="I182">
        <v>80</v>
      </c>
      <c r="J182" s="3">
        <v>42299</v>
      </c>
      <c r="K182" s="2">
        <v>0.57986111111111105</v>
      </c>
      <c r="L182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4</v>
      </c>
      <c r="M182">
        <v>3</v>
      </c>
      <c r="N182" s="5">
        <f>IF(Tabla2[[#This Row],[TARIFA]]="","¿Tarifa?",IF(Tabla2[[#This Row],[COBRADOS]]="","¿Días?",Tabla2[[#This Row],[TARIFA]]*Tabla2[[#This Row],[COBRADOS]]))</f>
        <v>240</v>
      </c>
      <c r="O182" t="s">
        <v>54</v>
      </c>
      <c r="P182" t="s">
        <v>445</v>
      </c>
    </row>
    <row r="183" spans="1:16" x14ac:dyDescent="0.25">
      <c r="A183" s="1" t="s">
        <v>379</v>
      </c>
      <c r="B183" s="5" t="str">
        <f>IF(Tabla2[[#This Row],[DNI / C.E.]]="","¿DNI?",VLOOKUP(Tabla2[[#This Row],[DNI / C.E.]],'Base Datos'!A:F,2,FALSE))</f>
        <v>Luis David Muñoz Cano</v>
      </c>
      <c r="C183" s="5" t="str">
        <f>IF(Tabla2[[#This Row],[DNI / C.E.]]="","¿DNI?",VLOOKUP(Tabla2[[#This Row],[DNI / C.E.]],'Base Datos'!A:F,3,FALSE))</f>
        <v>Masculino</v>
      </c>
      <c r="D183" s="5"/>
      <c r="E183" s="3">
        <v>42296</v>
      </c>
      <c r="F183" s="2">
        <v>0.62152777777777779</v>
      </c>
      <c r="G183" t="s">
        <v>37</v>
      </c>
      <c r="H183" t="s">
        <v>85</v>
      </c>
      <c r="I183">
        <v>95</v>
      </c>
      <c r="J183" s="3">
        <v>42298</v>
      </c>
      <c r="K183" s="2">
        <v>0.32847222222222222</v>
      </c>
      <c r="L183" s="5">
        <v>2</v>
      </c>
      <c r="M183">
        <v>2</v>
      </c>
      <c r="N183" s="5">
        <f>IF(Tabla2[[#This Row],[TARIFA]]="","¿Tarifa?",IF(Tabla2[[#This Row],[COBRADOS]]="","¿Días?",Tabla2[[#This Row],[TARIFA]]*Tabla2[[#This Row],[COBRADOS]]))</f>
        <v>190</v>
      </c>
      <c r="O183" t="s">
        <v>54</v>
      </c>
      <c r="P183">
        <v>483</v>
      </c>
    </row>
    <row r="184" spans="1:16" x14ac:dyDescent="0.25">
      <c r="A184" s="1" t="s">
        <v>381</v>
      </c>
      <c r="B184" s="5" t="str">
        <f>IF(Tabla2[[#This Row],[DNI / C.E.]]="","¿DNI?",VLOOKUP(Tabla2[[#This Row],[DNI / C.E.]],'Base Datos'!A:F,2,FALSE))</f>
        <v>Yuri Lazaro Peña</v>
      </c>
      <c r="C184" s="5" t="str">
        <f>IF(Tabla2[[#This Row],[DNI / C.E.]]="","¿DNI?",VLOOKUP(Tabla2[[#This Row],[DNI / C.E.]],'Base Datos'!A:F,3,FALSE))</f>
        <v>Masculino</v>
      </c>
      <c r="D184" s="5"/>
      <c r="E184" s="3">
        <v>42296</v>
      </c>
      <c r="F184" s="2">
        <v>0.62222222222222223</v>
      </c>
      <c r="G184" t="s">
        <v>38</v>
      </c>
      <c r="H184" t="s">
        <v>85</v>
      </c>
      <c r="I184">
        <v>95</v>
      </c>
      <c r="J184" s="3">
        <v>42298</v>
      </c>
      <c r="K184" s="2">
        <v>0.32847222222222222</v>
      </c>
      <c r="L184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184">
        <v>2</v>
      </c>
      <c r="N184" s="5">
        <f>IF(Tabla2[[#This Row],[TARIFA]]="","¿Tarifa?",IF(Tabla2[[#This Row],[COBRADOS]]="","¿Días?",Tabla2[[#This Row],[TARIFA]]*Tabla2[[#This Row],[COBRADOS]]))</f>
        <v>190</v>
      </c>
      <c r="O184" t="s">
        <v>54</v>
      </c>
      <c r="P184">
        <v>485</v>
      </c>
    </row>
    <row r="185" spans="1:16" x14ac:dyDescent="0.25">
      <c r="A185" s="1" t="s">
        <v>383</v>
      </c>
      <c r="B185" s="5" t="str">
        <f>IF(Tabla2[[#This Row],[DNI / C.E.]]="","¿DNI?",VLOOKUP(Tabla2[[#This Row],[DNI / C.E.]],'Base Datos'!A:F,2,FALSE))</f>
        <v>Jonatan Eder Portillo Espinoza</v>
      </c>
      <c r="C185" s="5" t="str">
        <f>IF(Tabla2[[#This Row],[DNI / C.E.]]="","¿DNI?",VLOOKUP(Tabla2[[#This Row],[DNI / C.E.]],'Base Datos'!A:F,3,FALSE))</f>
        <v>Masculino</v>
      </c>
      <c r="D185" s="5"/>
      <c r="E185" s="3">
        <v>42296</v>
      </c>
      <c r="F185" s="2">
        <v>0.62291666666666667</v>
      </c>
      <c r="G185" t="s">
        <v>39</v>
      </c>
      <c r="H185" t="s">
        <v>85</v>
      </c>
      <c r="I185">
        <v>95</v>
      </c>
      <c r="J185" s="3">
        <v>42298</v>
      </c>
      <c r="K185" s="2">
        <v>0.32847222222222222</v>
      </c>
      <c r="L185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185">
        <v>2</v>
      </c>
      <c r="N185" s="5">
        <f>IF(Tabla2[[#This Row],[TARIFA]]="","¿Tarifa?",IF(Tabla2[[#This Row],[COBRADOS]]="","¿Días?",Tabla2[[#This Row],[TARIFA]]*Tabla2[[#This Row],[COBRADOS]]))</f>
        <v>190</v>
      </c>
      <c r="O185" t="s">
        <v>54</v>
      </c>
      <c r="P185">
        <v>486</v>
      </c>
    </row>
    <row r="186" spans="1:16" x14ac:dyDescent="0.25">
      <c r="A186" s="1" t="s">
        <v>385</v>
      </c>
      <c r="B186" s="5" t="str">
        <f>IF(Tabla2[[#This Row],[DNI / C.E.]]="","¿DNI?",VLOOKUP(Tabla2[[#This Row],[DNI / C.E.]],'Base Datos'!A:F,2,FALSE))</f>
        <v>Fredy Isaac Camacho Cajaleon</v>
      </c>
      <c r="C186" s="5" t="str">
        <f>IF(Tabla2[[#This Row],[DNI / C.E.]]="","¿DNI?",VLOOKUP(Tabla2[[#This Row],[DNI / C.E.]],'Base Datos'!A:F,3,FALSE))</f>
        <v>Masculino</v>
      </c>
      <c r="D186" s="5"/>
      <c r="E186" s="3">
        <v>42296</v>
      </c>
      <c r="F186" s="2">
        <v>0.68055555555555547</v>
      </c>
      <c r="G186" t="s">
        <v>28</v>
      </c>
      <c r="H186" t="s">
        <v>85</v>
      </c>
      <c r="I186">
        <v>70</v>
      </c>
      <c r="J186" s="3">
        <v>42298</v>
      </c>
      <c r="K186" s="2">
        <v>0.83194444444444438</v>
      </c>
      <c r="L186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186" t="s">
        <v>401</v>
      </c>
      <c r="N186" s="5">
        <v>175</v>
      </c>
      <c r="O186" t="s">
        <v>54</v>
      </c>
      <c r="P186">
        <v>481</v>
      </c>
    </row>
    <row r="187" spans="1:16" x14ac:dyDescent="0.25">
      <c r="A187" s="1" t="s">
        <v>615</v>
      </c>
      <c r="B187" s="5" t="str">
        <f>IF(Tabla2[[#This Row],[DNI / C.E.]]="","¿DNI?",VLOOKUP(Tabla2[[#This Row],[DNI / C.E.]],'Base Datos'!A:F,2,FALSE))</f>
        <v>Walter Alfredo Vargas Orellana</v>
      </c>
      <c r="C187" s="5" t="str">
        <f>IF(Tabla2[[#This Row],[DNI / C.E.]]="","¿DNI?",VLOOKUP(Tabla2[[#This Row],[DNI / C.E.]],'Base Datos'!A:F,3,FALSE))</f>
        <v>Masculino</v>
      </c>
      <c r="D187" s="5"/>
      <c r="E187" s="3">
        <v>42296</v>
      </c>
      <c r="F187" s="2">
        <v>0.93611111111111101</v>
      </c>
      <c r="G187" s="9" t="s">
        <v>24</v>
      </c>
      <c r="H187" t="s">
        <v>85</v>
      </c>
      <c r="I187">
        <v>65</v>
      </c>
      <c r="J187" s="3">
        <v>42297</v>
      </c>
      <c r="K187" s="2">
        <v>0.3666666666666667</v>
      </c>
      <c r="L187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187">
        <v>1</v>
      </c>
      <c r="N187" s="5">
        <f>IF(Tabla2[[#This Row],[TARIFA]]="","¿Tarifa?",IF(Tabla2[[#This Row],[COBRADOS]]="","¿Días?",Tabla2[[#This Row],[TARIFA]]*Tabla2[[#This Row],[COBRADOS]]))</f>
        <v>65</v>
      </c>
      <c r="O187" t="s">
        <v>54</v>
      </c>
      <c r="P187">
        <v>482</v>
      </c>
    </row>
    <row r="188" spans="1:16" x14ac:dyDescent="0.25">
      <c r="A188" s="1" t="s">
        <v>119</v>
      </c>
      <c r="B188" s="5" t="str">
        <f>IF(Tabla2[[#This Row],[DNI / C.E.]]="","¿DNI?",VLOOKUP(Tabla2[[#This Row],[DNI / C.E.]],'Base Datos'!A:F,2,FALSE))</f>
        <v>Luiggi Montoya Rojas</v>
      </c>
      <c r="C188" s="5" t="str">
        <f>IF(Tabla2[[#This Row],[DNI / C.E.]]="","¿DNI?",VLOOKUP(Tabla2[[#This Row],[DNI / C.E.]],'Base Datos'!A:F,3,FALSE))</f>
        <v>Masculino</v>
      </c>
      <c r="D188" s="5"/>
      <c r="E188" s="3">
        <v>42297</v>
      </c>
      <c r="F188" s="2">
        <v>0.45833333333333331</v>
      </c>
      <c r="G188" t="s">
        <v>31</v>
      </c>
      <c r="H188" t="s">
        <v>85</v>
      </c>
      <c r="I188">
        <v>90</v>
      </c>
      <c r="J188" s="3">
        <v>42300</v>
      </c>
      <c r="K188" s="2">
        <v>0.50624999999999998</v>
      </c>
      <c r="L188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5</v>
      </c>
      <c r="M188">
        <v>3</v>
      </c>
      <c r="N188" s="5">
        <f>IF(Tabla2[[#This Row],[TARIFA]]="","¿Tarifa?",IF(Tabla2[[#This Row],[COBRADOS]]="","¿Días?",Tabla2[[#This Row],[TARIFA]]*Tabla2[[#This Row],[COBRADOS]]))</f>
        <v>270</v>
      </c>
      <c r="O188" t="s">
        <v>54</v>
      </c>
      <c r="P188">
        <v>489</v>
      </c>
    </row>
    <row r="189" spans="1:16" x14ac:dyDescent="0.25">
      <c r="A189" s="1" t="s">
        <v>392</v>
      </c>
      <c r="B189" s="5" t="str">
        <f>IF(Tabla2[[#This Row],[DNI / C.E.]]="","¿DNI?",VLOOKUP(Tabla2[[#This Row],[DNI / C.E.]],'Base Datos'!A:F,2,FALSE))</f>
        <v>Carlos Enrique Alcantara Paredes</v>
      </c>
      <c r="C189" s="5" t="str">
        <f>IF(Tabla2[[#This Row],[DNI / C.E.]]="","¿DNI?",VLOOKUP(Tabla2[[#This Row],[DNI / C.E.]],'Base Datos'!A:F,3,FALSE))</f>
        <v>Masculino</v>
      </c>
      <c r="D189" s="5"/>
      <c r="E189" s="3">
        <v>42297</v>
      </c>
      <c r="F189" s="2">
        <v>0.68125000000000002</v>
      </c>
      <c r="G189" t="s">
        <v>27</v>
      </c>
      <c r="H189" t="s">
        <v>85</v>
      </c>
      <c r="I189">
        <v>70</v>
      </c>
      <c r="J189" s="3">
        <v>42298</v>
      </c>
      <c r="K189" s="2">
        <v>0.36944444444444446</v>
      </c>
      <c r="L189" s="5">
        <v>1</v>
      </c>
      <c r="M189">
        <v>1</v>
      </c>
      <c r="N189" s="5">
        <f>IF(Tabla2[[#This Row],[TARIFA]]="","¿Tarifa?",IF(Tabla2[[#This Row],[COBRADOS]]="","¿Días?",Tabla2[[#This Row],[TARIFA]]*Tabla2[[#This Row],[COBRADOS]]))</f>
        <v>70</v>
      </c>
      <c r="O189" t="s">
        <v>54</v>
      </c>
      <c r="P189">
        <v>487</v>
      </c>
    </row>
    <row r="190" spans="1:16" x14ac:dyDescent="0.25">
      <c r="A190" s="1" t="s">
        <v>394</v>
      </c>
      <c r="B190" s="5" t="str">
        <f>IF(Tabla2[[#This Row],[DNI / C.E.]]="","¿DNI?",VLOOKUP(Tabla2[[#This Row],[DNI / C.E.]],'Base Datos'!A:F,2,FALSE))</f>
        <v>Marcos Steven Martinez Lopez</v>
      </c>
      <c r="C190" s="5" t="str">
        <f>IF(Tabla2[[#This Row],[DNI / C.E.]]="","¿DNI?",VLOOKUP(Tabla2[[#This Row],[DNI / C.E.]],'Base Datos'!A:F,3,FALSE))</f>
        <v>Masculino</v>
      </c>
      <c r="D190" s="5"/>
      <c r="E190" s="3">
        <v>42297</v>
      </c>
      <c r="F190" s="2">
        <v>0.70486111111111116</v>
      </c>
      <c r="G190" t="s">
        <v>25</v>
      </c>
      <c r="H190" t="s">
        <v>85</v>
      </c>
      <c r="I190">
        <v>70</v>
      </c>
      <c r="J190" s="3">
        <v>42298</v>
      </c>
      <c r="K190" s="2">
        <v>0.36874999999999997</v>
      </c>
      <c r="L190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190">
        <v>1</v>
      </c>
      <c r="N190" s="5">
        <f>IF(Tabla2[[#This Row],[TARIFA]]="","¿Tarifa?",IF(Tabla2[[#This Row],[COBRADOS]]="","¿Días?",Tabla2[[#This Row],[TARIFA]]*Tabla2[[#This Row],[COBRADOS]]))</f>
        <v>70</v>
      </c>
      <c r="O190" t="s">
        <v>53</v>
      </c>
      <c r="P190">
        <v>205</v>
      </c>
    </row>
    <row r="191" spans="1:16" x14ac:dyDescent="0.25">
      <c r="A191" s="1" t="s">
        <v>396</v>
      </c>
      <c r="B191" s="5" t="str">
        <f>IF(Tabla2[[#This Row],[DNI / C.E.]]="","¿DNI?",VLOOKUP(Tabla2[[#This Row],[DNI / C.E.]],'Base Datos'!A:F,2,FALSE))</f>
        <v>Shirley Ximena Martinez Lpoez</v>
      </c>
      <c r="C191" s="5" t="str">
        <f>IF(Tabla2[[#This Row],[DNI / C.E.]]="","¿DNI?",VLOOKUP(Tabla2[[#This Row],[DNI / C.E.]],'Base Datos'!A:F,3,FALSE))</f>
        <v>Femenino</v>
      </c>
      <c r="D191" s="5"/>
      <c r="E191" s="3">
        <v>42297</v>
      </c>
      <c r="F191" s="2">
        <v>0.70486111111111116</v>
      </c>
      <c r="G191" t="s">
        <v>29</v>
      </c>
      <c r="H191" t="s">
        <v>85</v>
      </c>
      <c r="I191">
        <v>70</v>
      </c>
      <c r="J191" s="3">
        <v>42298</v>
      </c>
      <c r="K191" s="2">
        <v>0.36944444444444446</v>
      </c>
      <c r="L191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191">
        <v>1</v>
      </c>
      <c r="N191" s="5">
        <f>IF(Tabla2[[#This Row],[TARIFA]]="","¿Tarifa?",IF(Tabla2[[#This Row],[COBRADOS]]="","¿Días?",Tabla2[[#This Row],[TARIFA]]*Tabla2[[#This Row],[COBRADOS]]))</f>
        <v>70</v>
      </c>
      <c r="O191" t="s">
        <v>53</v>
      </c>
      <c r="P191">
        <v>205</v>
      </c>
    </row>
    <row r="192" spans="1:16" x14ac:dyDescent="0.25">
      <c r="A192" s="1" t="s">
        <v>75</v>
      </c>
      <c r="B192" s="5" t="str">
        <f>IF(Tabla2[[#This Row],[DNI / C.E.]]="","¿DNI?",VLOOKUP(Tabla2[[#This Row],[DNI / C.E.]],'Base Datos'!A:F,2,FALSE))</f>
        <v>Jose Antonio Chirinos Zaquinaula</v>
      </c>
      <c r="C192" s="5" t="str">
        <f>IF(Tabla2[[#This Row],[DNI / C.E.]]="","¿DNI?",VLOOKUP(Tabla2[[#This Row],[DNI / C.E.]],'Base Datos'!A:F,3,FALSE))</f>
        <v>Masculino</v>
      </c>
      <c r="D192" s="5"/>
      <c r="E192" s="3">
        <v>42298</v>
      </c>
      <c r="F192" s="2">
        <v>0.80138888888888893</v>
      </c>
      <c r="G192" t="s">
        <v>43</v>
      </c>
      <c r="H192" t="s">
        <v>85</v>
      </c>
      <c r="I192">
        <v>80</v>
      </c>
      <c r="J192" s="3">
        <v>42303</v>
      </c>
      <c r="K192" s="2">
        <v>0.33333333333333331</v>
      </c>
      <c r="L192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5</v>
      </c>
      <c r="M192">
        <v>5</v>
      </c>
      <c r="N192" s="5">
        <f>IF(Tabla2[[#This Row],[TARIFA]]="","¿Tarifa?",IF(Tabla2[[#This Row],[COBRADOS]]="","¿Días?",Tabla2[[#This Row],[TARIFA]]*Tabla2[[#This Row],[COBRADOS]]))</f>
        <v>400</v>
      </c>
      <c r="O192" t="s">
        <v>54</v>
      </c>
      <c r="P192" t="s">
        <v>446</v>
      </c>
    </row>
    <row r="193" spans="1:16" x14ac:dyDescent="0.25">
      <c r="A193" s="1" t="s">
        <v>111</v>
      </c>
      <c r="B193" s="5" t="str">
        <f>IF(Tabla2[[#This Row],[DNI / C.E.]]="","¿DNI?",VLOOKUP(Tabla2[[#This Row],[DNI / C.E.]],'Base Datos'!A:F,2,FALSE))</f>
        <v>Daniel Felipe Quiroz Novoa</v>
      </c>
      <c r="C193" s="5" t="str">
        <f>IF(Tabla2[[#This Row],[DNI / C.E.]]="","¿DNI?",VLOOKUP(Tabla2[[#This Row],[DNI / C.E.]],'Base Datos'!A:F,3,FALSE))</f>
        <v>Masculino</v>
      </c>
      <c r="D193" s="5"/>
      <c r="E193" s="3">
        <v>42298</v>
      </c>
      <c r="F193" s="2">
        <v>0.8534722222222223</v>
      </c>
      <c r="G193" s="9" t="s">
        <v>37</v>
      </c>
      <c r="H193" t="s">
        <v>85</v>
      </c>
      <c r="I193">
        <v>90</v>
      </c>
      <c r="J193" s="3">
        <v>42299</v>
      </c>
      <c r="K193" s="2">
        <v>0.50208333333333333</v>
      </c>
      <c r="L193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193">
        <v>1</v>
      </c>
      <c r="N193" s="5">
        <f>IF(Tabla2[[#This Row],[TARIFA]]="","¿Tarifa?",IF(Tabla2[[#This Row],[COBRADOS]]="","¿Días?",Tabla2[[#This Row],[TARIFA]]*Tabla2[[#This Row],[COBRADOS]]))</f>
        <v>90</v>
      </c>
      <c r="O193" t="s">
        <v>54</v>
      </c>
      <c r="P193">
        <v>488</v>
      </c>
    </row>
    <row r="194" spans="1:16" x14ac:dyDescent="0.25">
      <c r="A194" s="1" t="s">
        <v>124</v>
      </c>
      <c r="B194" s="5" t="str">
        <f>IF(Tabla2[[#This Row],[DNI / C.E.]]="","¿DNI?",VLOOKUP(Tabla2[[#This Row],[DNI / C.E.]],'Base Datos'!A:F,2,FALSE))</f>
        <v>Giovanni Francesco Sanguineti Ovalle</v>
      </c>
      <c r="C194" s="5" t="str">
        <f>IF(Tabla2[[#This Row],[DNI / C.E.]]="","¿DNI?",VLOOKUP(Tabla2[[#This Row],[DNI / C.E.]],'Base Datos'!A:F,3,FALSE))</f>
        <v>Masculino</v>
      </c>
      <c r="D194" s="5"/>
      <c r="E194" s="3">
        <v>42298</v>
      </c>
      <c r="F194" s="2">
        <v>0.8534722222222223</v>
      </c>
      <c r="G194" s="9" t="s">
        <v>38</v>
      </c>
      <c r="H194" t="s">
        <v>85</v>
      </c>
      <c r="I194">
        <v>90</v>
      </c>
      <c r="J194" s="3">
        <v>42299</v>
      </c>
      <c r="K194" s="2">
        <v>0.50208333333333333</v>
      </c>
      <c r="L194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194">
        <v>1</v>
      </c>
      <c r="N194" s="5">
        <f>IF(Tabla2[[#This Row],[TARIFA]]="","¿Tarifa?",IF(Tabla2[[#This Row],[COBRADOS]]="","¿Días?",Tabla2[[#This Row],[TARIFA]]*Tabla2[[#This Row],[COBRADOS]]))</f>
        <v>90</v>
      </c>
      <c r="O194" t="s">
        <v>54</v>
      </c>
      <c r="P194">
        <v>488</v>
      </c>
    </row>
    <row r="195" spans="1:16" x14ac:dyDescent="0.25">
      <c r="A195" s="1" t="s">
        <v>137</v>
      </c>
      <c r="B195" s="5" t="str">
        <f>IF(Tabla2[[#This Row],[DNI / C.E.]]="","¿DNI?",VLOOKUP(Tabla2[[#This Row],[DNI / C.E.]],'Base Datos'!A:F,2,FALSE))</f>
        <v>Renato Torres Camizan</v>
      </c>
      <c r="C195" s="5" t="str">
        <f>IF(Tabla2[[#This Row],[DNI / C.E.]]="","¿DNI?",VLOOKUP(Tabla2[[#This Row],[DNI / C.E.]],'Base Datos'!A:F,3,FALSE))</f>
        <v>Masculino</v>
      </c>
      <c r="D195" s="5"/>
      <c r="E195" s="3">
        <v>42299</v>
      </c>
      <c r="F195" s="2">
        <v>0.29444444444444445</v>
      </c>
      <c r="G195" s="9" t="s">
        <v>26</v>
      </c>
      <c r="H195" t="s">
        <v>85</v>
      </c>
      <c r="I195">
        <v>60</v>
      </c>
      <c r="J195" s="3">
        <v>42299</v>
      </c>
      <c r="K195" s="2">
        <v>0.96527777777777779</v>
      </c>
      <c r="L195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195">
        <v>1</v>
      </c>
      <c r="N195" s="5">
        <f>IF(Tabla2[[#This Row],[TARIFA]]="","¿Tarifa?",IF(Tabla2[[#This Row],[COBRADOS]]="","¿Días?",Tabla2[[#This Row],[TARIFA]]*Tabla2[[#This Row],[COBRADOS]]))</f>
        <v>60</v>
      </c>
      <c r="O195" t="s">
        <v>54</v>
      </c>
      <c r="P195">
        <v>503</v>
      </c>
    </row>
    <row r="196" spans="1:16" x14ac:dyDescent="0.25">
      <c r="A196" s="1" t="s">
        <v>398</v>
      </c>
      <c r="B196" s="5" t="str">
        <f>IF(Tabla2[[#This Row],[DNI / C.E.]]="","¿DNI?",VLOOKUP(Tabla2[[#This Row],[DNI / C.E.]],'Base Datos'!A:F,2,FALSE))</f>
        <v>Franco Medina Izquierdo</v>
      </c>
      <c r="C196" s="5" t="str">
        <f>IF(Tabla2[[#This Row],[DNI / C.E.]]="","¿DNI?",VLOOKUP(Tabla2[[#This Row],[DNI / C.E.]],'Base Datos'!A:F,3,FALSE))</f>
        <v>Masculino</v>
      </c>
      <c r="D196" s="5"/>
      <c r="E196" s="3">
        <v>42299</v>
      </c>
      <c r="F196" s="2">
        <v>0.3430555555555555</v>
      </c>
      <c r="G196" s="9" t="s">
        <v>25</v>
      </c>
      <c r="H196" t="s">
        <v>85</v>
      </c>
      <c r="I196">
        <v>80</v>
      </c>
      <c r="J196" s="3">
        <v>42299</v>
      </c>
      <c r="K196" s="2">
        <v>0.91805555555555562</v>
      </c>
      <c r="L196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196">
        <v>1</v>
      </c>
      <c r="N196" s="5">
        <f>IF(Tabla2[[#This Row],[TARIFA]]="","¿Tarifa?",IF(Tabla2[[#This Row],[COBRADOS]]="","¿Días?",Tabla2[[#This Row],[TARIFA]]*Tabla2[[#This Row],[COBRADOS]]))</f>
        <v>80</v>
      </c>
      <c r="O196" t="s">
        <v>55</v>
      </c>
    </row>
    <row r="197" spans="1:16" x14ac:dyDescent="0.25">
      <c r="A197" s="1" t="s">
        <v>245</v>
      </c>
      <c r="B197" s="5" t="str">
        <f>IF(Tabla2[[#This Row],[DNI / C.E.]]="","¿DNI?",VLOOKUP(Tabla2[[#This Row],[DNI / C.E.]],'Base Datos'!A:F,2,FALSE))</f>
        <v>Jessica Morera Zevallos</v>
      </c>
      <c r="C197" s="5" t="str">
        <f>IF(Tabla2[[#This Row],[DNI / C.E.]]="","¿DNI?",VLOOKUP(Tabla2[[#This Row],[DNI / C.E.]],'Base Datos'!A:F,3,FALSE))</f>
        <v>Femenino</v>
      </c>
      <c r="D197" s="5"/>
      <c r="E197" s="3">
        <v>42300</v>
      </c>
      <c r="F197" s="2">
        <v>0.83611111111111114</v>
      </c>
      <c r="G197" s="9" t="s">
        <v>28</v>
      </c>
      <c r="H197" t="s">
        <v>85</v>
      </c>
      <c r="I197">
        <v>60</v>
      </c>
      <c r="J197" s="3">
        <v>42301</v>
      </c>
      <c r="K197" s="2">
        <v>0.48958333333333331</v>
      </c>
      <c r="L197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197">
        <v>1</v>
      </c>
      <c r="N197" s="5">
        <f>IF(Tabla2[[#This Row],[TARIFA]]="","¿Tarifa?",IF(Tabla2[[#This Row],[COBRADOS]]="","¿Días?",Tabla2[[#This Row],[TARIFA]]*Tabla2[[#This Row],[COBRADOS]]))</f>
        <v>60</v>
      </c>
      <c r="O197" t="s">
        <v>53</v>
      </c>
      <c r="P197">
        <v>209</v>
      </c>
    </row>
    <row r="198" spans="1:16" x14ac:dyDescent="0.25">
      <c r="A198" s="1" t="s">
        <v>117</v>
      </c>
      <c r="B198" s="5" t="str">
        <f>IF(Tabla2[[#This Row],[DNI / C.E.]]="","¿DNI?",VLOOKUP(Tabla2[[#This Row],[DNI / C.E.]],'Base Datos'!A:F,2,FALSE))</f>
        <v>Emilio Jose Sanchez Jimenez</v>
      </c>
      <c r="C198" s="5" t="str">
        <f>IF(Tabla2[[#This Row],[DNI / C.E.]]="","¿DNI?",VLOOKUP(Tabla2[[#This Row],[DNI / C.E.]],'Base Datos'!A:F,3,FALSE))</f>
        <v>Masculino</v>
      </c>
      <c r="D198" s="5"/>
      <c r="E198" s="3">
        <v>42301</v>
      </c>
      <c r="F198" s="2">
        <v>0.33263888888888887</v>
      </c>
      <c r="G198" t="s">
        <v>27</v>
      </c>
      <c r="H198" t="s">
        <v>85</v>
      </c>
      <c r="I198">
        <v>65</v>
      </c>
      <c r="J198" s="3">
        <v>42302</v>
      </c>
      <c r="K198" s="2">
        <v>6.25E-2</v>
      </c>
      <c r="L198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198">
        <v>2</v>
      </c>
      <c r="N198" s="5">
        <f>IF(Tabla2[[#This Row],[TARIFA]]="","¿Tarifa?",IF(Tabla2[[#This Row],[COBRADOS]]="","¿Días?",Tabla2[[#This Row],[TARIFA]]*Tabla2[[#This Row],[COBRADOS]]))</f>
        <v>130</v>
      </c>
      <c r="O198" t="s">
        <v>55</v>
      </c>
    </row>
    <row r="199" spans="1:16" x14ac:dyDescent="0.25">
      <c r="A199" s="1" t="s">
        <v>403</v>
      </c>
      <c r="B199" s="5" t="str">
        <f>IF(Tabla2[[#This Row],[DNI / C.E.]]="","¿DNI?",VLOOKUP(Tabla2[[#This Row],[DNI / C.E.]],'Base Datos'!A:F,2,FALSE))</f>
        <v>Aldo Jefferson Tovar Ortiz</v>
      </c>
      <c r="C199" s="5" t="str">
        <f>IF(Tabla2[[#This Row],[DNI / C.E.]]="","¿DNI?",VLOOKUP(Tabla2[[#This Row],[DNI / C.E.]],'Base Datos'!A:F,3,FALSE))</f>
        <v>Masculino</v>
      </c>
      <c r="D199" s="5"/>
      <c r="E199" s="3">
        <v>42301</v>
      </c>
      <c r="F199" s="2">
        <v>0.70000000000000007</v>
      </c>
      <c r="G199" t="s">
        <v>44</v>
      </c>
      <c r="H199" t="s">
        <v>86</v>
      </c>
      <c r="I199">
        <v>150</v>
      </c>
      <c r="J199" s="3">
        <v>42302</v>
      </c>
      <c r="K199" s="2">
        <v>0.57291666666666663</v>
      </c>
      <c r="L199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199">
        <v>1</v>
      </c>
      <c r="N199" s="5">
        <f>IF(Tabla2[[#This Row],[TARIFA]]="","¿Tarifa?",IF(Tabla2[[#This Row],[COBRADOS]]="","¿Días?",Tabla2[[#This Row],[TARIFA]]*Tabla2[[#This Row],[COBRADOS]]))</f>
        <v>150</v>
      </c>
      <c r="O199" t="s">
        <v>55</v>
      </c>
    </row>
    <row r="200" spans="1:16" x14ac:dyDescent="0.25">
      <c r="A200" s="1" t="s">
        <v>383</v>
      </c>
      <c r="B200" s="5" t="str">
        <f>IF(Tabla2[[#This Row],[DNI / C.E.]]="","¿DNI?",VLOOKUP(Tabla2[[#This Row],[DNI / C.E.]],'Base Datos'!A:F,2,FALSE))</f>
        <v>Jonatan Eder Portillo Espinoza</v>
      </c>
      <c r="C200" s="5" t="str">
        <f>IF(Tabla2[[#This Row],[DNI / C.E.]]="","¿DNI?",VLOOKUP(Tabla2[[#This Row],[DNI / C.E.]],'Base Datos'!A:F,3,FALSE))</f>
        <v>Masculino</v>
      </c>
      <c r="D200" s="5"/>
      <c r="E200" s="3">
        <v>42301</v>
      </c>
      <c r="F200" s="2">
        <v>0.83819444444444446</v>
      </c>
      <c r="G200" s="9" t="s">
        <v>40</v>
      </c>
      <c r="H200" t="s">
        <v>85</v>
      </c>
      <c r="I200">
        <v>95</v>
      </c>
      <c r="J200" s="3">
        <v>42302</v>
      </c>
      <c r="K200" s="2">
        <v>0.30277777777777776</v>
      </c>
      <c r="L200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00">
        <v>1</v>
      </c>
      <c r="N200" s="5">
        <f>IF(Tabla2[[#This Row],[TARIFA]]="","¿Tarifa?",IF(Tabla2[[#This Row],[COBRADOS]]="","¿Días?",Tabla2[[#This Row],[TARIFA]]*Tabla2[[#This Row],[COBRADOS]]))</f>
        <v>95</v>
      </c>
      <c r="O200" t="s">
        <v>54</v>
      </c>
      <c r="P200">
        <v>490</v>
      </c>
    </row>
    <row r="201" spans="1:16" x14ac:dyDescent="0.25">
      <c r="A201" s="1" t="s">
        <v>381</v>
      </c>
      <c r="B201" s="5" t="str">
        <f>IF(Tabla2[[#This Row],[DNI / C.E.]]="","¿DNI?",VLOOKUP(Tabla2[[#This Row],[DNI / C.E.]],'Base Datos'!A:F,2,FALSE))</f>
        <v>Yuri Lazaro Peña</v>
      </c>
      <c r="C201" s="5" t="str">
        <f>IF(Tabla2[[#This Row],[DNI / C.E.]]="","¿DNI?",VLOOKUP(Tabla2[[#This Row],[DNI / C.E.]],'Base Datos'!A:F,3,FALSE))</f>
        <v>Masculino</v>
      </c>
      <c r="D201" s="5"/>
      <c r="E201" s="3">
        <v>42301</v>
      </c>
      <c r="F201" s="2">
        <v>0.83819444444444446</v>
      </c>
      <c r="G201" s="9" t="s">
        <v>38</v>
      </c>
      <c r="H201" t="s">
        <v>85</v>
      </c>
      <c r="I201">
        <v>95</v>
      </c>
      <c r="J201" s="3">
        <v>42302</v>
      </c>
      <c r="K201" s="2">
        <v>0.30277777777777776</v>
      </c>
      <c r="L201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01">
        <v>1</v>
      </c>
      <c r="N201" s="5">
        <f>IF(Tabla2[[#This Row],[TARIFA]]="","¿Tarifa?",IF(Tabla2[[#This Row],[COBRADOS]]="","¿Días?",Tabla2[[#This Row],[TARIFA]]*Tabla2[[#This Row],[COBRADOS]]))</f>
        <v>95</v>
      </c>
      <c r="O201" t="s">
        <v>54</v>
      </c>
      <c r="P201">
        <v>491</v>
      </c>
    </row>
    <row r="202" spans="1:16" x14ac:dyDescent="0.25">
      <c r="A202" s="1" t="s">
        <v>379</v>
      </c>
      <c r="B202" s="5" t="str">
        <f>IF(Tabla2[[#This Row],[DNI / C.E.]]="","¿DNI?",VLOOKUP(Tabla2[[#This Row],[DNI / C.E.]],'Base Datos'!A:F,2,FALSE))</f>
        <v>Luis David Muñoz Cano</v>
      </c>
      <c r="C202" s="5" t="str">
        <f>IF(Tabla2[[#This Row],[DNI / C.E.]]="","¿DNI?",VLOOKUP(Tabla2[[#This Row],[DNI / C.E.]],'Base Datos'!A:F,3,FALSE))</f>
        <v>Masculino</v>
      </c>
      <c r="D202" s="5"/>
      <c r="E202" s="3">
        <v>42301</v>
      </c>
      <c r="F202" s="2">
        <v>0.83819444444444446</v>
      </c>
      <c r="G202" s="9" t="s">
        <v>37</v>
      </c>
      <c r="H202" t="s">
        <v>85</v>
      </c>
      <c r="I202">
        <v>95</v>
      </c>
      <c r="J202" s="3">
        <v>42302</v>
      </c>
      <c r="K202" s="2">
        <v>0.30277777777777776</v>
      </c>
      <c r="L202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02">
        <v>1</v>
      </c>
      <c r="N202" s="5">
        <f>IF(Tabla2[[#This Row],[TARIFA]]="","¿Tarifa?",IF(Tabla2[[#This Row],[COBRADOS]]="","¿Días?",Tabla2[[#This Row],[TARIFA]]*Tabla2[[#This Row],[COBRADOS]]))</f>
        <v>95</v>
      </c>
      <c r="O202" t="s">
        <v>54</v>
      </c>
      <c r="P202">
        <v>492</v>
      </c>
    </row>
    <row r="203" spans="1:16" x14ac:dyDescent="0.25">
      <c r="A203" s="1" t="s">
        <v>139</v>
      </c>
      <c r="B203" s="5" t="str">
        <f>IF(Tabla2[[#This Row],[DNI / C.E.]]="","¿DNI?",VLOOKUP(Tabla2[[#This Row],[DNI / C.E.]],'Base Datos'!A:F,2,FALSE))</f>
        <v>Jorge Begazo Chavez</v>
      </c>
      <c r="C203" s="5" t="str">
        <f>IF(Tabla2[[#This Row],[DNI / C.E.]]="","¿DNI?",VLOOKUP(Tabla2[[#This Row],[DNI / C.E.]],'Base Datos'!A:F,3,FALSE))</f>
        <v>Masculino</v>
      </c>
      <c r="D203" s="5"/>
      <c r="E203" s="3">
        <v>42302</v>
      </c>
      <c r="F203" s="2">
        <v>0.73125000000000007</v>
      </c>
      <c r="G203" t="s">
        <v>38</v>
      </c>
      <c r="H203" t="s">
        <v>87</v>
      </c>
      <c r="I203">
        <v>120</v>
      </c>
      <c r="J203" s="3">
        <v>42304</v>
      </c>
      <c r="K203" s="2">
        <v>0.37916666666666665</v>
      </c>
      <c r="L203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203">
        <v>2</v>
      </c>
      <c r="N203" s="5">
        <f>IF(Tabla2[[#This Row],[TARIFA]]="","¿Tarifa?",IF(Tabla2[[#This Row],[COBRADOS]]="","¿Días?",Tabla2[[#This Row],[TARIFA]]*Tabla2[[#This Row],[COBRADOS]]))</f>
        <v>240</v>
      </c>
      <c r="O203" t="s">
        <v>54</v>
      </c>
      <c r="P203">
        <v>493</v>
      </c>
    </row>
    <row r="204" spans="1:16" x14ac:dyDescent="0.25">
      <c r="A204" s="1" t="s">
        <v>405</v>
      </c>
      <c r="B204" s="5" t="s">
        <v>254</v>
      </c>
      <c r="C204" s="5" t="s">
        <v>20</v>
      </c>
      <c r="D204" s="5"/>
      <c r="E204" s="3">
        <v>42303</v>
      </c>
      <c r="F204" s="2">
        <v>0.81944444444444453</v>
      </c>
      <c r="G204" t="s">
        <v>26</v>
      </c>
      <c r="H204" t="s">
        <v>85</v>
      </c>
      <c r="I204">
        <v>50</v>
      </c>
      <c r="J204" s="3">
        <v>42303</v>
      </c>
      <c r="K204" s="2">
        <v>0.96180555555555547</v>
      </c>
      <c r="L204" s="5">
        <v>1</v>
      </c>
      <c r="M204">
        <v>1</v>
      </c>
      <c r="N204" s="5">
        <v>50</v>
      </c>
      <c r="O204" t="s">
        <v>55</v>
      </c>
    </row>
    <row r="205" spans="1:16" x14ac:dyDescent="0.25">
      <c r="A205" s="1" t="s">
        <v>136</v>
      </c>
      <c r="B205" s="5" t="str">
        <f>IF(Tabla2[[#This Row],[DNI / C.E.]]="","¿DNI?",VLOOKUP(Tabla2[[#This Row],[DNI / C.E.]],'Base Datos'!A:F,2,FALSE))</f>
        <v>Edwin Omar Angulo Quispe</v>
      </c>
      <c r="C205" s="5" t="str">
        <f>IF(Tabla2[[#This Row],[DNI / C.E.]]="","¿DNI?",VLOOKUP(Tabla2[[#This Row],[DNI / C.E.]],'Base Datos'!A:F,3,FALSE))</f>
        <v>Masculino</v>
      </c>
      <c r="D205" s="5"/>
      <c r="E205" s="3">
        <v>42304</v>
      </c>
      <c r="F205" s="2">
        <v>0.47847222222222219</v>
      </c>
      <c r="G205" t="s">
        <v>27</v>
      </c>
      <c r="H205" t="s">
        <v>85</v>
      </c>
      <c r="I205">
        <v>60</v>
      </c>
      <c r="J205" s="3">
        <v>42308</v>
      </c>
      <c r="K205" s="2">
        <v>0.8305555555555556</v>
      </c>
      <c r="L205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6</v>
      </c>
      <c r="M205">
        <v>5</v>
      </c>
      <c r="N205" s="5">
        <f>IF(Tabla2[[#This Row],[TARIFA]]="","¿Tarifa?",IF(Tabla2[[#This Row],[COBRADOS]]="","¿Días?",Tabla2[[#This Row],[TARIFA]]*Tabla2[[#This Row],[COBRADOS]]))</f>
        <v>300</v>
      </c>
      <c r="O205" t="s">
        <v>54</v>
      </c>
      <c r="P205">
        <v>504</v>
      </c>
    </row>
    <row r="206" spans="1:16" x14ac:dyDescent="0.25">
      <c r="A206" s="1" t="s">
        <v>407</v>
      </c>
      <c r="B206" s="5" t="str">
        <f>IF(Tabla2[[#This Row],[DNI / C.E.]]="","¿DNI?",VLOOKUP(Tabla2[[#This Row],[DNI / C.E.]],'Base Datos'!A:F,2,FALSE))</f>
        <v>Jose Manuel Paredes Valderrama</v>
      </c>
      <c r="C206" s="5" t="str">
        <f>IF(Tabla2[[#This Row],[DNI / C.E.]]="","¿DNI?",VLOOKUP(Tabla2[[#This Row],[DNI / C.E.]],'Base Datos'!A:F,3,FALSE))</f>
        <v>Masculino</v>
      </c>
      <c r="D206" s="5"/>
      <c r="E206" s="3">
        <v>42304</v>
      </c>
      <c r="F206" s="2">
        <v>0.47986111111111113</v>
      </c>
      <c r="G206" t="s">
        <v>26</v>
      </c>
      <c r="H206" t="s">
        <v>85</v>
      </c>
      <c r="I206">
        <v>60</v>
      </c>
      <c r="J206" s="3">
        <v>42308</v>
      </c>
      <c r="K206" s="2">
        <v>0.82361111111111107</v>
      </c>
      <c r="L206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6</v>
      </c>
      <c r="M206">
        <v>5</v>
      </c>
      <c r="N206" s="5">
        <f>IF(Tabla2[[#This Row],[TARIFA]]="","¿Tarifa?",IF(Tabla2[[#This Row],[COBRADOS]]="","¿Días?",Tabla2[[#This Row],[TARIFA]]*Tabla2[[#This Row],[COBRADOS]]))</f>
        <v>300</v>
      </c>
      <c r="O206" t="s">
        <v>54</v>
      </c>
      <c r="P206">
        <v>504</v>
      </c>
    </row>
    <row r="207" spans="1:16" x14ac:dyDescent="0.25">
      <c r="A207" s="1" t="s">
        <v>102</v>
      </c>
      <c r="B207" s="5" t="str">
        <f>IF(Tabla2[[#This Row],[DNI / C.E.]]="","¿DNI?",VLOOKUP(Tabla2[[#This Row],[DNI / C.E.]],'Base Datos'!A:F,2,FALSE))</f>
        <v>Javier Escobar Zeballos</v>
      </c>
      <c r="C207" s="5" t="str">
        <f>IF(Tabla2[[#This Row],[DNI / C.E.]]="","¿DNI?",VLOOKUP(Tabla2[[#This Row],[DNI / C.E.]],'Base Datos'!A:F,3,FALSE))</f>
        <v>Masculino</v>
      </c>
      <c r="D207" s="5"/>
      <c r="E207" s="3">
        <v>42304</v>
      </c>
      <c r="F207" s="2">
        <v>0.89236111111111116</v>
      </c>
      <c r="G207" s="9" t="s">
        <v>28</v>
      </c>
      <c r="H207" t="s">
        <v>85</v>
      </c>
      <c r="I207">
        <v>60</v>
      </c>
      <c r="J207" s="3">
        <v>42305</v>
      </c>
      <c r="K207" s="2">
        <v>0.37777777777777777</v>
      </c>
      <c r="L207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07">
        <v>1</v>
      </c>
      <c r="N207" s="5">
        <f>IF(Tabla2[[#This Row],[TARIFA]]="","¿Tarifa?",IF(Tabla2[[#This Row],[COBRADOS]]="","¿Días?",Tabla2[[#This Row],[TARIFA]]*Tabla2[[#This Row],[COBRADOS]]))</f>
        <v>60</v>
      </c>
      <c r="O207" t="s">
        <v>54</v>
      </c>
      <c r="P207">
        <v>495</v>
      </c>
    </row>
    <row r="208" spans="1:16" x14ac:dyDescent="0.25">
      <c r="A208" s="1" t="s">
        <v>615</v>
      </c>
      <c r="B208" s="5" t="str">
        <f>IF(Tabla2[[#This Row],[DNI / C.E.]]="","¿DNI?",VLOOKUP(Tabla2[[#This Row],[DNI / C.E.]],'Base Datos'!A:F,2,FALSE))</f>
        <v>Walter Alfredo Vargas Orellana</v>
      </c>
      <c r="C208" s="5" t="str">
        <f>IF(Tabla2[[#This Row],[DNI / C.E.]]="","¿DNI?",VLOOKUP(Tabla2[[#This Row],[DNI / C.E.]],'Base Datos'!A:F,3,FALSE))</f>
        <v>Masculino</v>
      </c>
      <c r="D208" s="5"/>
      <c r="E208" s="3">
        <v>42304</v>
      </c>
      <c r="F208" s="2">
        <v>0.90902777777777777</v>
      </c>
      <c r="G208" s="9" t="s">
        <v>25</v>
      </c>
      <c r="H208" t="s">
        <v>85</v>
      </c>
      <c r="I208">
        <v>65</v>
      </c>
      <c r="J208" s="3">
        <v>42305</v>
      </c>
      <c r="K208" s="2">
        <v>0.3659722222222222</v>
      </c>
      <c r="L208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08">
        <v>1</v>
      </c>
      <c r="N208" s="5">
        <f>IF(Tabla2[[#This Row],[TARIFA]]="","¿Tarifa?",IF(Tabla2[[#This Row],[COBRADOS]]="","¿Días?",Tabla2[[#This Row],[TARIFA]]*Tabla2[[#This Row],[COBRADOS]]))</f>
        <v>65</v>
      </c>
      <c r="O208" t="s">
        <v>54</v>
      </c>
      <c r="P208">
        <v>494</v>
      </c>
    </row>
    <row r="209" spans="1:16" x14ac:dyDescent="0.25">
      <c r="A209" s="1" t="s">
        <v>251</v>
      </c>
      <c r="B209" s="5" t="str">
        <f>IF(Tabla2[[#This Row],[DNI / C.E.]]="","¿DNI?",VLOOKUP(Tabla2[[#This Row],[DNI / C.E.]],'Base Datos'!A:F,2,FALSE))</f>
        <v>Miguel Marca Mejia</v>
      </c>
      <c r="C209" s="5" t="str">
        <f>IF(Tabla2[[#This Row],[DNI / C.E.]]="","¿DNI?",VLOOKUP(Tabla2[[#This Row],[DNI / C.E.]],'Base Datos'!A:F,3,FALSE))</f>
        <v>Masculino</v>
      </c>
      <c r="D209" s="5"/>
      <c r="E209" s="3">
        <v>42305</v>
      </c>
      <c r="F209" s="2">
        <v>0.57500000000000007</v>
      </c>
      <c r="G209" t="s">
        <v>38</v>
      </c>
      <c r="H209" t="s">
        <v>85</v>
      </c>
      <c r="I209">
        <v>90</v>
      </c>
      <c r="J209" s="3">
        <v>42306</v>
      </c>
      <c r="K209" s="2">
        <v>0.45833333333333331</v>
      </c>
      <c r="L209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09">
        <v>1</v>
      </c>
      <c r="N209" s="5">
        <f>IF(Tabla2[[#This Row],[TARIFA]]="","¿Tarifa?",IF(Tabla2[[#This Row],[COBRADOS]]="","¿Días?",Tabla2[[#This Row],[TARIFA]]*Tabla2[[#This Row],[COBRADOS]]))</f>
        <v>90</v>
      </c>
      <c r="O209" t="s">
        <v>54</v>
      </c>
      <c r="P209">
        <v>497</v>
      </c>
    </row>
    <row r="210" spans="1:16" x14ac:dyDescent="0.25">
      <c r="A210" s="1" t="s">
        <v>409</v>
      </c>
      <c r="B210" s="5" t="str">
        <f>IF(Tabla2[[#This Row],[DNI / C.E.]]="","¿DNI?",VLOOKUP(Tabla2[[#This Row],[DNI / C.E.]],'Base Datos'!A:F,2,FALSE))</f>
        <v>Renzo Falco Dubreuil</v>
      </c>
      <c r="C210" s="5" t="str">
        <f>IF(Tabla2[[#This Row],[DNI / C.E.]]="","¿DNI?",VLOOKUP(Tabla2[[#This Row],[DNI / C.E.]],'Base Datos'!A:F,3,FALSE))</f>
        <v>Masculino</v>
      </c>
      <c r="D210" s="5"/>
      <c r="E210" s="3">
        <v>42305</v>
      </c>
      <c r="F210" s="2">
        <v>0.8256944444444444</v>
      </c>
      <c r="G210" t="s">
        <v>28</v>
      </c>
      <c r="H210" t="s">
        <v>85</v>
      </c>
      <c r="I210">
        <v>65</v>
      </c>
      <c r="J210" s="3">
        <v>42306</v>
      </c>
      <c r="K210" s="2">
        <v>0.24722222222222223</v>
      </c>
      <c r="L210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10">
        <v>1</v>
      </c>
      <c r="N210" s="5">
        <f>IF(Tabla2[[#This Row],[TARIFA]]="","¿Tarifa?",IF(Tabla2[[#This Row],[COBRADOS]]="","¿Días?",Tabla2[[#This Row],[TARIFA]]*Tabla2[[#This Row],[COBRADOS]]))</f>
        <v>65</v>
      </c>
      <c r="O210" t="s">
        <v>54</v>
      </c>
      <c r="P210">
        <v>496</v>
      </c>
    </row>
    <row r="211" spans="1:16" x14ac:dyDescent="0.25">
      <c r="A211" s="1" t="s">
        <v>73</v>
      </c>
      <c r="B211" s="5" t="str">
        <f>IF(Tabla2[[#This Row],[DNI / C.E.]]="","¿DNI?",VLOOKUP(Tabla2[[#This Row],[DNI / C.E.]],'Base Datos'!A:F,2,FALSE))</f>
        <v>Jose Luis Quispe Verastegui</v>
      </c>
      <c r="C211" s="5" t="str">
        <f>IF(Tabla2[[#This Row],[DNI / C.E.]]="","¿DNI?",VLOOKUP(Tabla2[[#This Row],[DNI / C.E.]],'Base Datos'!A:F,3,FALSE))</f>
        <v>Masculino</v>
      </c>
      <c r="D211" s="5"/>
      <c r="E211" s="3">
        <v>42306</v>
      </c>
      <c r="F211" s="2">
        <v>4.3055555555555562E-2</v>
      </c>
      <c r="G211" t="s">
        <v>47</v>
      </c>
      <c r="H211" t="s">
        <v>297</v>
      </c>
      <c r="I211">
        <v>80</v>
      </c>
      <c r="J211" s="3">
        <v>42308</v>
      </c>
      <c r="K211" s="2">
        <v>0.76874999999999993</v>
      </c>
      <c r="L211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4</v>
      </c>
      <c r="M211">
        <v>4</v>
      </c>
      <c r="N211" s="5">
        <f>IF(Tabla2[[#This Row],[TARIFA]]="","¿Tarifa?",IF(Tabla2[[#This Row],[COBRADOS]]="","¿Días?",Tabla2[[#This Row],[TARIFA]]*Tabla2[[#This Row],[COBRADOS]]))</f>
        <v>320</v>
      </c>
      <c r="O211" t="s">
        <v>54</v>
      </c>
      <c r="P211" t="s">
        <v>447</v>
      </c>
    </row>
    <row r="212" spans="1:16" x14ac:dyDescent="0.25">
      <c r="A212" s="1" t="s">
        <v>415</v>
      </c>
      <c r="B212" s="5" t="str">
        <f>IF(Tabla2[[#This Row],[DNI / C.E.]]="","¿DNI?",VLOOKUP(Tabla2[[#This Row],[DNI / C.E.]],'Base Datos'!A:F,2,FALSE))</f>
        <v>Gonzalo Triveño Romero</v>
      </c>
      <c r="C212" s="5" t="str">
        <f>IF(Tabla2[[#This Row],[DNI / C.E.]]="","¿DNI?",VLOOKUP(Tabla2[[#This Row],[DNI / C.E.]],'Base Datos'!A:F,3,FALSE))</f>
        <v>Masculino</v>
      </c>
      <c r="D212" s="5"/>
      <c r="E212" s="3">
        <v>42306</v>
      </c>
      <c r="F212" s="2">
        <v>4.3055555555555562E-2</v>
      </c>
      <c r="G212" t="s">
        <v>42</v>
      </c>
      <c r="H212" t="s">
        <v>297</v>
      </c>
      <c r="I212">
        <v>80</v>
      </c>
      <c r="J212" s="3">
        <v>42308</v>
      </c>
      <c r="K212" s="2">
        <v>0.76874999999999993</v>
      </c>
      <c r="L212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4</v>
      </c>
      <c r="M212">
        <v>4</v>
      </c>
      <c r="N212" s="5">
        <f>IF(Tabla2[[#This Row],[TARIFA]]="","¿Tarifa?",IF(Tabla2[[#This Row],[COBRADOS]]="","¿Días?",Tabla2[[#This Row],[TARIFA]]*Tabla2[[#This Row],[COBRADOS]]))</f>
        <v>320</v>
      </c>
      <c r="O212" t="s">
        <v>54</v>
      </c>
      <c r="P212" t="s">
        <v>447</v>
      </c>
    </row>
    <row r="213" spans="1:16" x14ac:dyDescent="0.25">
      <c r="A213" s="1" t="s">
        <v>111</v>
      </c>
      <c r="B213" s="5" t="str">
        <f>IF(Tabla2[[#This Row],[DNI / C.E.]]="","¿DNI?",VLOOKUP(Tabla2[[#This Row],[DNI / C.E.]],'Base Datos'!A:F,2,FALSE))</f>
        <v>Daniel Felipe Quiroz Novoa</v>
      </c>
      <c r="C213" s="5" t="str">
        <f>IF(Tabla2[[#This Row],[DNI / C.E.]]="","¿DNI?",VLOOKUP(Tabla2[[#This Row],[DNI / C.E.]],'Base Datos'!A:F,3,FALSE))</f>
        <v>Masculino</v>
      </c>
      <c r="D213" s="5"/>
      <c r="E213" s="3">
        <v>42306</v>
      </c>
      <c r="F213" s="2">
        <v>5.0694444444444452E-2</v>
      </c>
      <c r="G213" t="s">
        <v>39</v>
      </c>
      <c r="H213" t="s">
        <v>297</v>
      </c>
      <c r="I213">
        <v>90</v>
      </c>
      <c r="J213" s="3">
        <v>42308</v>
      </c>
      <c r="K213" s="2">
        <v>0.3125</v>
      </c>
      <c r="L213" s="28">
        <v>3</v>
      </c>
      <c r="M213">
        <v>3</v>
      </c>
      <c r="N213" s="5">
        <f>IF(Tabla2[[#This Row],[TARIFA]]="","¿Tarifa?",IF(Tabla2[[#This Row],[COBRADOS]]="","¿Días?",Tabla2[[#This Row],[TARIFA]]*Tabla2[[#This Row],[COBRADOS]]))</f>
        <v>270</v>
      </c>
      <c r="O213" t="s">
        <v>54</v>
      </c>
      <c r="P213">
        <v>502</v>
      </c>
    </row>
    <row r="214" spans="1:16" x14ac:dyDescent="0.25">
      <c r="A214" s="1" t="s">
        <v>228</v>
      </c>
      <c r="B214" s="5" t="str">
        <f>IF(Tabla2[[#This Row],[DNI / C.E.]]="","¿DNI?",VLOOKUP(Tabla2[[#This Row],[DNI / C.E.]],'Base Datos'!A:F,2,FALSE))</f>
        <v>Jorge Efrain Quiroz Novoa</v>
      </c>
      <c r="C214" s="5" t="str">
        <f>IF(Tabla2[[#This Row],[DNI / C.E.]]="","¿DNI?",VLOOKUP(Tabla2[[#This Row],[DNI / C.E.]],'Base Datos'!A:F,3,FALSE))</f>
        <v>Masculino</v>
      </c>
      <c r="D214" s="5"/>
      <c r="E214" s="3">
        <v>42306</v>
      </c>
      <c r="F214" s="2">
        <v>5.0694444444444452E-2</v>
      </c>
      <c r="G214" t="s">
        <v>40</v>
      </c>
      <c r="H214" t="s">
        <v>297</v>
      </c>
      <c r="I214">
        <v>90</v>
      </c>
      <c r="J214" s="3">
        <v>42308</v>
      </c>
      <c r="K214" s="2">
        <v>0.3125</v>
      </c>
      <c r="L214" s="28">
        <v>3</v>
      </c>
      <c r="M214">
        <v>3</v>
      </c>
      <c r="N214" s="5">
        <f>IF(Tabla2[[#This Row],[TARIFA]]="","¿Tarifa?",IF(Tabla2[[#This Row],[COBRADOS]]="","¿Días?",Tabla2[[#This Row],[TARIFA]]*Tabla2[[#This Row],[COBRADOS]]))</f>
        <v>270</v>
      </c>
      <c r="O214" t="s">
        <v>54</v>
      </c>
      <c r="P214">
        <v>502</v>
      </c>
    </row>
    <row r="215" spans="1:16" x14ac:dyDescent="0.25">
      <c r="A215" s="1" t="s">
        <v>413</v>
      </c>
      <c r="B215" s="5" t="str">
        <f>IF(Tabla2[[#This Row],[DNI / C.E.]]="","¿DNI?",VLOOKUP(Tabla2[[#This Row],[DNI / C.E.]],'Base Datos'!A:F,2,FALSE))</f>
        <v>Garro Velasquez Rosas Dario</v>
      </c>
      <c r="C215" s="5" t="str">
        <f>IF(Tabla2[[#This Row],[DNI / C.E.]]="","¿DNI?",VLOOKUP(Tabla2[[#This Row],[DNI / C.E.]],'Base Datos'!A:F,3,FALSE))</f>
        <v>Masculino</v>
      </c>
      <c r="D215" s="5"/>
      <c r="E215" s="3">
        <v>42306</v>
      </c>
      <c r="F215" s="2">
        <v>0.32569444444444445</v>
      </c>
      <c r="G215" t="s">
        <v>31</v>
      </c>
      <c r="H215" t="s">
        <v>85</v>
      </c>
      <c r="I215">
        <v>85</v>
      </c>
      <c r="J215" s="3">
        <v>42308</v>
      </c>
      <c r="K215" s="2">
        <v>0.28125</v>
      </c>
      <c r="L215" s="28">
        <v>3</v>
      </c>
      <c r="M215">
        <v>2</v>
      </c>
      <c r="N215" s="5">
        <f>IF(Tabla2[[#This Row],[TARIFA]]="","¿Tarifa?",IF(Tabla2[[#This Row],[COBRADOS]]="","¿Días?",Tabla2[[#This Row],[TARIFA]]*Tabla2[[#This Row],[COBRADOS]]))</f>
        <v>170</v>
      </c>
      <c r="O215" t="s">
        <v>54</v>
      </c>
      <c r="P215">
        <v>499</v>
      </c>
    </row>
    <row r="216" spans="1:16" x14ac:dyDescent="0.25">
      <c r="A216" s="1" t="s">
        <v>75</v>
      </c>
      <c r="B216" s="5" t="str">
        <f>IF(Tabla2[[#This Row],[DNI / C.E.]]="","¿DNI?",VLOOKUP(Tabla2[[#This Row],[DNI / C.E.]],'Base Datos'!A:F,2,FALSE))</f>
        <v>Jose Antonio Chirinos Zaquinaula</v>
      </c>
      <c r="C216" s="5" t="str">
        <f>IF(Tabla2[[#This Row],[DNI / C.E.]]="","¿DNI?",VLOOKUP(Tabla2[[#This Row],[DNI / C.E.]],'Base Datos'!A:F,3,FALSE))</f>
        <v>Masculino</v>
      </c>
      <c r="D216" s="5"/>
      <c r="E216" s="3">
        <v>42306</v>
      </c>
      <c r="F216" s="2">
        <v>4.3055555555555562E-2</v>
      </c>
      <c r="G216" t="s">
        <v>43</v>
      </c>
      <c r="H216" t="s">
        <v>297</v>
      </c>
      <c r="I216">
        <v>80</v>
      </c>
      <c r="J216" s="3">
        <v>42307</v>
      </c>
      <c r="K216" s="2">
        <v>0.53611111111111109</v>
      </c>
      <c r="L216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216">
        <v>3</v>
      </c>
      <c r="N216" s="5">
        <f>IF(Tabla2[[#This Row],[TARIFA]]="","¿Tarifa?",IF(Tabla2[[#This Row],[COBRADOS]]="","¿Días?",Tabla2[[#This Row],[TARIFA]]*Tabla2[[#This Row],[COBRADOS]]))</f>
        <v>240</v>
      </c>
      <c r="O216" t="s">
        <v>54</v>
      </c>
      <c r="P216" t="s">
        <v>447</v>
      </c>
    </row>
    <row r="217" spans="1:16" x14ac:dyDescent="0.25">
      <c r="A217" s="1" t="s">
        <v>251</v>
      </c>
      <c r="B217" s="5" t="str">
        <f>IF(Tabla2[[#This Row],[DNI / C.E.]]="","¿DNI?",VLOOKUP(Tabla2[[#This Row],[DNI / C.E.]],'Base Datos'!A:F,2,FALSE))</f>
        <v>Miguel Marca Mejia</v>
      </c>
      <c r="C217" s="5" t="str">
        <f>IF(Tabla2[[#This Row],[DNI / C.E.]]="","¿DNI?",VLOOKUP(Tabla2[[#This Row],[DNI / C.E.]],'Base Datos'!A:F,3,FALSE))</f>
        <v>Masculino</v>
      </c>
      <c r="D217" s="5"/>
      <c r="E217" s="3">
        <v>42306</v>
      </c>
      <c r="F217" s="2">
        <v>0.62847222222222221</v>
      </c>
      <c r="G217" t="s">
        <v>38</v>
      </c>
      <c r="H217" t="s">
        <v>85</v>
      </c>
      <c r="I217">
        <v>90</v>
      </c>
      <c r="J217" s="3">
        <v>42307</v>
      </c>
      <c r="K217" s="2">
        <v>0.33402777777777781</v>
      </c>
      <c r="L217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17">
        <v>1</v>
      </c>
      <c r="N217" s="5">
        <v>90</v>
      </c>
      <c r="O217" t="s">
        <v>54</v>
      </c>
      <c r="P217">
        <v>500</v>
      </c>
    </row>
    <row r="218" spans="1:16" x14ac:dyDescent="0.25">
      <c r="A218" s="1" t="s">
        <v>180</v>
      </c>
      <c r="B218" s="5" t="str">
        <f>IF(Tabla2[[#This Row],[DNI / C.E.]]="","¿DNI?",VLOOKUP(Tabla2[[#This Row],[DNI / C.E.]],'Base Datos'!A:F,2,FALSE))</f>
        <v>Liz Cordova Murga</v>
      </c>
      <c r="C218" s="5" t="str">
        <f>IF(Tabla2[[#This Row],[DNI / C.E.]]="","¿DNI?",VLOOKUP(Tabla2[[#This Row],[DNI / C.E.]],'Base Datos'!A:F,3,FALSE))</f>
        <v>Femenino</v>
      </c>
      <c r="D218" s="5"/>
      <c r="E218" s="3">
        <v>42306</v>
      </c>
      <c r="F218" s="2">
        <v>0.62777777777777777</v>
      </c>
      <c r="G218" t="s">
        <v>37</v>
      </c>
      <c r="H218" t="s">
        <v>87</v>
      </c>
      <c r="I218">
        <v>110</v>
      </c>
      <c r="J218" s="3">
        <v>42306</v>
      </c>
      <c r="K218" s="2">
        <v>0.85416666666666663</v>
      </c>
      <c r="L218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18">
        <v>1</v>
      </c>
      <c r="N218" s="5">
        <f>IF(Tabla2[[#This Row],[TARIFA]]="","¿Tarifa?",IF(Tabla2[[#This Row],[COBRADOS]]="","¿Días?",Tabla2[[#This Row],[TARIFA]]*Tabla2[[#This Row],[COBRADOS]]))</f>
        <v>110</v>
      </c>
      <c r="O218" t="s">
        <v>55</v>
      </c>
    </row>
    <row r="219" spans="1:16" x14ac:dyDescent="0.25">
      <c r="A219" s="1" t="s">
        <v>141</v>
      </c>
      <c r="B219" s="5" t="str">
        <f>IF(Tabla2[[#This Row],[DNI / C.E.]]="","¿DNI?",VLOOKUP(Tabla2[[#This Row],[DNI / C.E.]],'Base Datos'!A:F,2,FALSE))</f>
        <v>Cristian Alexander Reyes Muñoz</v>
      </c>
      <c r="C219" s="5" t="str">
        <f>IF(Tabla2[[#This Row],[DNI / C.E.]]="","¿DNI?",VLOOKUP(Tabla2[[#This Row],[DNI / C.E.]],'Base Datos'!A:F,3,FALSE))</f>
        <v>Masculino</v>
      </c>
      <c r="D219" s="5"/>
      <c r="E219" s="3">
        <v>42308</v>
      </c>
      <c r="F219" s="2">
        <v>0.80347222222222225</v>
      </c>
      <c r="G219" t="s">
        <v>49</v>
      </c>
      <c r="H219" t="s">
        <v>85</v>
      </c>
      <c r="I219">
        <v>90</v>
      </c>
      <c r="J219" s="3">
        <v>42309</v>
      </c>
      <c r="K219" s="2">
        <v>0.44236111111111115</v>
      </c>
      <c r="L219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19">
        <v>1</v>
      </c>
      <c r="N219" s="5">
        <f>IF(Tabla2[[#This Row],[TARIFA]]="","¿Tarifa?",IF(Tabla2[[#This Row],[COBRADOS]]="","¿Días?",Tabla2[[#This Row],[TARIFA]]*Tabla2[[#This Row],[COBRADOS]]))</f>
        <v>90</v>
      </c>
      <c r="O219" t="s">
        <v>54</v>
      </c>
      <c r="P219">
        <v>505</v>
      </c>
    </row>
    <row r="220" spans="1:16" x14ac:dyDescent="0.25">
      <c r="A220" s="1" t="s">
        <v>73</v>
      </c>
      <c r="B220" s="5" t="str">
        <f>IF(Tabla2[[#This Row],[DNI / C.E.]]="","¿DNI?",VLOOKUP(Tabla2[[#This Row],[DNI / C.E.]],'Base Datos'!A:F,2,FALSE))</f>
        <v>Jose Luis Quispe Verastegui</v>
      </c>
      <c r="C220" s="5" t="str">
        <f>IF(Tabla2[[#This Row],[DNI / C.E.]]="","¿DNI?",VLOOKUP(Tabla2[[#This Row],[DNI / C.E.]],'Base Datos'!A:F,3,FALSE))</f>
        <v>Masculino</v>
      </c>
      <c r="D220" s="5"/>
      <c r="E220" s="3">
        <v>42310</v>
      </c>
      <c r="F220" s="2">
        <v>0.63055555555555554</v>
      </c>
      <c r="G220" s="9" t="s">
        <v>47</v>
      </c>
      <c r="H220" t="s">
        <v>85</v>
      </c>
      <c r="I220">
        <v>80</v>
      </c>
      <c r="J220" s="3">
        <v>42316</v>
      </c>
      <c r="K220" s="2">
        <v>0.26527777777777778</v>
      </c>
      <c r="L220" s="5">
        <v>6</v>
      </c>
      <c r="M220">
        <v>6</v>
      </c>
      <c r="N220" s="5">
        <v>480</v>
      </c>
      <c r="O220" t="s">
        <v>343</v>
      </c>
    </row>
    <row r="221" spans="1:16" x14ac:dyDescent="0.25">
      <c r="A221" s="1" t="s">
        <v>420</v>
      </c>
      <c r="B221" s="5" t="str">
        <f>IF(Tabla2[[#This Row],[DNI / C.E.]]="","¿DNI?",VLOOKUP(Tabla2[[#This Row],[DNI / C.E.]],'Base Datos'!A:F,2,FALSE))</f>
        <v>Rogelio Ortega Paucar</v>
      </c>
      <c r="C221" s="5" t="str">
        <f>IF(Tabla2[[#This Row],[DNI / C.E.]]="","¿DNI?",VLOOKUP(Tabla2[[#This Row],[DNI / C.E.]],'Base Datos'!A:F,3,FALSE))</f>
        <v>Masculino</v>
      </c>
      <c r="D221" s="5"/>
      <c r="E221" s="3">
        <v>42310</v>
      </c>
      <c r="F221" s="2">
        <v>0.25069444444444444</v>
      </c>
      <c r="G221" s="9" t="s">
        <v>28</v>
      </c>
      <c r="H221" t="s">
        <v>85</v>
      </c>
      <c r="I221">
        <v>60</v>
      </c>
      <c r="J221" s="3">
        <v>42314</v>
      </c>
      <c r="K221" s="2">
        <v>0.375</v>
      </c>
      <c r="L221" s="5">
        <v>5</v>
      </c>
      <c r="M221">
        <v>4</v>
      </c>
      <c r="N221" s="5">
        <f>IF(Tabla2[[#This Row],[TARIFA]]="","¿Tarifa?",IF(Tabla2[[#This Row],[COBRADOS]]="","¿Días?",Tabla2[[#This Row],[TARIFA]]*Tabla2[[#This Row],[COBRADOS]]))</f>
        <v>240</v>
      </c>
      <c r="O221" t="s">
        <v>54</v>
      </c>
      <c r="P221">
        <v>1005</v>
      </c>
    </row>
    <row r="222" spans="1:16" x14ac:dyDescent="0.25">
      <c r="A222" s="1" t="s">
        <v>415</v>
      </c>
      <c r="B222" s="5" t="str">
        <f>IF(Tabla2[[#This Row],[DNI / C.E.]]="","¿DNI?",VLOOKUP(Tabla2[[#This Row],[DNI / C.E.]],'Base Datos'!A:F,2,FALSE))</f>
        <v>Gonzalo Triveño Romero</v>
      </c>
      <c r="C222" s="5" t="str">
        <f>IF(Tabla2[[#This Row],[DNI / C.E.]]="","¿DNI?",VLOOKUP(Tabla2[[#This Row],[DNI / C.E.]],'Base Datos'!A:F,3,FALSE))</f>
        <v>Masculino</v>
      </c>
      <c r="D222" s="5"/>
      <c r="E222" s="3">
        <v>42310</v>
      </c>
      <c r="F222" s="2">
        <v>0.63194444444444442</v>
      </c>
      <c r="G222" s="9" t="s">
        <v>42</v>
      </c>
      <c r="H222" t="s">
        <v>85</v>
      </c>
      <c r="I222">
        <v>80</v>
      </c>
      <c r="J222" s="3">
        <v>42312</v>
      </c>
      <c r="K222" s="2">
        <v>0.59444444444444444</v>
      </c>
      <c r="L222" s="5">
        <v>3</v>
      </c>
      <c r="M222">
        <v>2</v>
      </c>
      <c r="N222" s="5">
        <v>160</v>
      </c>
      <c r="O222" t="s">
        <v>343</v>
      </c>
    </row>
    <row r="223" spans="1:16" x14ac:dyDescent="0.25">
      <c r="A223" s="1" t="s">
        <v>425</v>
      </c>
      <c r="B223" s="5" t="str">
        <f>IF(Tabla2[[#This Row],[DNI / C.E.]]="","¿DNI?",VLOOKUP(Tabla2[[#This Row],[DNI / C.E.]],'Base Datos'!A:F,2,FALSE))</f>
        <v>Yasmany Yapuchura Mamani</v>
      </c>
      <c r="C223" s="5" t="str">
        <f>IF(Tabla2[[#This Row],[DNI / C.E.]]="","¿DNI?",VLOOKUP(Tabla2[[#This Row],[DNI / C.E.]],'Base Datos'!A:F,3,FALSE))</f>
        <v>Masculino</v>
      </c>
      <c r="D223" s="5"/>
      <c r="E223" s="3">
        <v>42310</v>
      </c>
      <c r="F223" s="2">
        <v>0.82847222222222217</v>
      </c>
      <c r="G223" t="s">
        <v>37</v>
      </c>
      <c r="H223" t="s">
        <v>85</v>
      </c>
      <c r="I223">
        <v>100</v>
      </c>
      <c r="J223" s="3">
        <v>42312</v>
      </c>
      <c r="K223" s="2">
        <v>0.34166666666666662</v>
      </c>
      <c r="L223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223">
        <v>2</v>
      </c>
      <c r="N223" s="5">
        <f>IF(Tabla2[[#This Row],[TARIFA]]="","¿Tarifa?",IF(Tabla2[[#This Row],[COBRADOS]]="","¿Días?",Tabla2[[#This Row],[TARIFA]]*Tabla2[[#This Row],[COBRADOS]]))</f>
        <v>200</v>
      </c>
      <c r="O223" t="s">
        <v>54</v>
      </c>
      <c r="P223">
        <v>1001</v>
      </c>
    </row>
    <row r="224" spans="1:16" x14ac:dyDescent="0.25">
      <c r="A224" s="1" t="s">
        <v>422</v>
      </c>
      <c r="B224" s="5" t="str">
        <f>IF(Tabla2[[#This Row],[DNI / C.E.]]="","¿DNI?",VLOOKUP(Tabla2[[#This Row],[DNI / C.E.]],'Base Datos'!A:F,2,FALSE))</f>
        <v>Allison Mariel Valera Saavedra</v>
      </c>
      <c r="C224" s="5" t="str">
        <f>IF(Tabla2[[#This Row],[DNI / C.E.]]="","¿DNI?",VLOOKUP(Tabla2[[#This Row],[DNI / C.E.]],'Base Datos'!A:F,3,FALSE))</f>
        <v>Femenino</v>
      </c>
      <c r="D224" s="5"/>
      <c r="E224" s="3">
        <v>42310</v>
      </c>
      <c r="F224" s="2">
        <v>0.58194444444444449</v>
      </c>
      <c r="G224" t="s">
        <v>51</v>
      </c>
      <c r="H224" t="s">
        <v>85</v>
      </c>
      <c r="I224">
        <v>100</v>
      </c>
      <c r="J224" s="3">
        <v>42311</v>
      </c>
      <c r="K224" s="2">
        <v>0.48819444444444443</v>
      </c>
      <c r="L224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24">
        <v>1</v>
      </c>
      <c r="N224" s="5">
        <f>IF(Tabla2[[#This Row],[TARIFA]]="","¿Tarifa?",IF(Tabla2[[#This Row],[COBRADOS]]="","¿Días?",Tabla2[[#This Row],[TARIFA]]*Tabla2[[#This Row],[COBRADOS]]))</f>
        <v>100</v>
      </c>
      <c r="O224" t="s">
        <v>54</v>
      </c>
      <c r="P224">
        <v>506</v>
      </c>
    </row>
    <row r="225" spans="1:16" x14ac:dyDescent="0.25">
      <c r="A225" s="1" t="s">
        <v>245</v>
      </c>
      <c r="B225" s="5" t="str">
        <f>IF(Tabla2[[#This Row],[DNI / C.E.]]="","¿DNI?",VLOOKUP(Tabla2[[#This Row],[DNI / C.E.]],'Base Datos'!A:F,2,FALSE))</f>
        <v>Jessica Morera Zevallos</v>
      </c>
      <c r="C225" s="5" t="str">
        <f>IF(Tabla2[[#This Row],[DNI / C.E.]]="","¿DNI?",VLOOKUP(Tabla2[[#This Row],[DNI / C.E.]],'Base Datos'!A:F,3,FALSE))</f>
        <v>Femenino</v>
      </c>
      <c r="D225" s="5"/>
      <c r="E225" s="3">
        <v>42310</v>
      </c>
      <c r="F225" s="2">
        <v>0.6333333333333333</v>
      </c>
      <c r="G225" t="s">
        <v>29</v>
      </c>
      <c r="H225" t="s">
        <v>85</v>
      </c>
      <c r="I225">
        <v>60</v>
      </c>
      <c r="J225" s="3">
        <v>42311</v>
      </c>
      <c r="K225" s="2">
        <v>0.42569444444444443</v>
      </c>
      <c r="L225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25">
        <v>1</v>
      </c>
      <c r="N225" s="5">
        <f>IF(Tabla2[[#This Row],[TARIFA]]="","¿Tarifa?",IF(Tabla2[[#This Row],[COBRADOS]]="","¿Días?",Tabla2[[#This Row],[TARIFA]]*Tabla2[[#This Row],[COBRADOS]]))</f>
        <v>60</v>
      </c>
      <c r="O225" t="s">
        <v>53</v>
      </c>
      <c r="P225">
        <v>210</v>
      </c>
    </row>
    <row r="226" spans="1:16" x14ac:dyDescent="0.25">
      <c r="A226" s="1" t="s">
        <v>403</v>
      </c>
      <c r="B226" s="5" t="str">
        <f>IF(Tabla2[[#This Row],[DNI / C.E.]]="","¿DNI?",VLOOKUP(Tabla2[[#This Row],[DNI / C.E.]],'Base Datos'!A:F,2,FALSE))</f>
        <v>Aldo Jefferson Tovar Ortiz</v>
      </c>
      <c r="C226" s="5" t="str">
        <f>IF(Tabla2[[#This Row],[DNI / C.E.]]="","¿DNI?",VLOOKUP(Tabla2[[#This Row],[DNI / C.E.]],'Base Datos'!A:F,3,FALSE))</f>
        <v>Masculino</v>
      </c>
      <c r="D226" s="5"/>
      <c r="E226" s="3">
        <v>42310</v>
      </c>
      <c r="F226" s="2">
        <v>0.9868055555555556</v>
      </c>
      <c r="G226" s="9" t="s">
        <v>25</v>
      </c>
      <c r="H226" t="s">
        <v>85</v>
      </c>
      <c r="I226">
        <v>70</v>
      </c>
      <c r="J226" s="3">
        <v>42311</v>
      </c>
      <c r="K226" s="2">
        <v>0.84375</v>
      </c>
      <c r="L226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226" t="s">
        <v>402</v>
      </c>
      <c r="N226" s="5">
        <v>110</v>
      </c>
      <c r="O226" t="s">
        <v>55</v>
      </c>
    </row>
    <row r="227" spans="1:16" x14ac:dyDescent="0.25">
      <c r="A227" s="1" t="s">
        <v>418</v>
      </c>
      <c r="B227" s="5" t="str">
        <f>IF(Tabla2[[#This Row],[DNI / C.E.]]="","¿DNI?",VLOOKUP(Tabla2[[#This Row],[DNI / C.E.]],'Base Datos'!A:F,2,FALSE))</f>
        <v>Caceres Alfaro Juan Jose</v>
      </c>
      <c r="C227" s="5" t="str">
        <f>IF(Tabla2[[#This Row],[DNI / C.E.]]="","¿DNI?",VLOOKUP(Tabla2[[#This Row],[DNI / C.E.]],'Base Datos'!A:F,3,FALSE))</f>
        <v>Masculino</v>
      </c>
      <c r="D227" s="5"/>
      <c r="E227" s="3">
        <v>42310</v>
      </c>
      <c r="F227" s="2">
        <v>1.5972222222222224E-2</v>
      </c>
      <c r="G227" s="9" t="s">
        <v>34</v>
      </c>
      <c r="H227" t="s">
        <v>86</v>
      </c>
      <c r="I227">
        <v>165</v>
      </c>
      <c r="J227" s="3">
        <v>42310</v>
      </c>
      <c r="K227" s="2">
        <v>0.30624999999999997</v>
      </c>
      <c r="L227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27">
        <v>1</v>
      </c>
      <c r="N227" s="5">
        <f>IF(Tabla2[[#This Row],[TARIFA]]="","¿Tarifa?",IF(Tabla2[[#This Row],[COBRADOS]]="","¿Días?",Tabla2[[#This Row],[TARIFA]]*Tabla2[[#This Row],[COBRADOS]]))</f>
        <v>165</v>
      </c>
      <c r="O227" t="s">
        <v>53</v>
      </c>
      <c r="P227">
        <v>208</v>
      </c>
    </row>
    <row r="228" spans="1:16" x14ac:dyDescent="0.25">
      <c r="A228" s="1" t="s">
        <v>92</v>
      </c>
      <c r="B228" s="5" t="str">
        <f>IF(Tabla2[[#This Row],[DNI / C.E.]]="","¿DNI?",VLOOKUP(Tabla2[[#This Row],[DNI / C.E.]],'Base Datos'!A:F,2,FALSE))</f>
        <v>Marlon Adolfo Pastor Granados</v>
      </c>
      <c r="C228" s="5" t="str">
        <f>IF(Tabla2[[#This Row],[DNI / C.E.]]="","¿DNI?",VLOOKUP(Tabla2[[#This Row],[DNI / C.E.]],'Base Datos'!A:F,3,FALSE))</f>
        <v>Masculino</v>
      </c>
      <c r="D228" s="5"/>
      <c r="E228" s="3">
        <v>42311</v>
      </c>
      <c r="F228" s="2">
        <v>0.61805555555555558</v>
      </c>
      <c r="G228" t="s">
        <v>29</v>
      </c>
      <c r="H228" t="s">
        <v>85</v>
      </c>
      <c r="I228">
        <v>40</v>
      </c>
      <c r="J228" s="3">
        <v>42314</v>
      </c>
      <c r="K228" s="2">
        <v>0.40208333333333335</v>
      </c>
      <c r="L228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228">
        <v>3</v>
      </c>
      <c r="N228" s="5">
        <f>IF(Tabla2[[#This Row],[TARIFA]]="","¿Tarifa?",IF(Tabla2[[#This Row],[COBRADOS]]="","¿Días?",Tabla2[[#This Row],[TARIFA]]*Tabla2[[#This Row],[COBRADOS]]))</f>
        <v>120</v>
      </c>
      <c r="O228" t="s">
        <v>55</v>
      </c>
    </row>
    <row r="229" spans="1:16" x14ac:dyDescent="0.25">
      <c r="A229" s="1" t="s">
        <v>615</v>
      </c>
      <c r="B229" s="5" t="str">
        <f>IF(Tabla2[[#This Row],[DNI / C.E.]]="","¿DNI?",VLOOKUP(Tabla2[[#This Row],[DNI / C.E.]],'Base Datos'!A:F,2,FALSE))</f>
        <v>Walter Alfredo Vargas Orellana</v>
      </c>
      <c r="C229" s="5" t="str">
        <f>IF(Tabla2[[#This Row],[DNI / C.E.]]="","¿DNI?",VLOOKUP(Tabla2[[#This Row],[DNI / C.E.]],'Base Datos'!A:F,3,FALSE))</f>
        <v>Masculino</v>
      </c>
      <c r="D229" s="5"/>
      <c r="E229" s="3">
        <v>42311</v>
      </c>
      <c r="F229" s="2">
        <v>0.95138888888888884</v>
      </c>
      <c r="G229" s="9" t="s">
        <v>26</v>
      </c>
      <c r="H229" t="s">
        <v>297</v>
      </c>
      <c r="I229">
        <v>65</v>
      </c>
      <c r="J229" s="3">
        <v>42312</v>
      </c>
      <c r="K229" s="2">
        <v>0.49444444444444446</v>
      </c>
      <c r="L229" s="5">
        <v>1</v>
      </c>
      <c r="M229">
        <v>1</v>
      </c>
      <c r="N229" s="5">
        <v>65</v>
      </c>
      <c r="O229" t="s">
        <v>54</v>
      </c>
      <c r="P229">
        <v>1002</v>
      </c>
    </row>
    <row r="230" spans="1:16" x14ac:dyDescent="0.25">
      <c r="A230" s="1" t="s">
        <v>136</v>
      </c>
      <c r="B230" s="5" t="str">
        <f>IF(Tabla2[[#This Row],[DNI / C.E.]]="","¿DNI?",VLOOKUP(Tabla2[[#This Row],[DNI / C.E.]],'Base Datos'!A:F,2,FALSE))</f>
        <v>Edwin Omar Angulo Quispe</v>
      </c>
      <c r="C230" s="5" t="str">
        <f>IF(Tabla2[[#This Row],[DNI / C.E.]]="","¿DNI?",VLOOKUP(Tabla2[[#This Row],[DNI / C.E.]],'Base Datos'!A:F,3,FALSE))</f>
        <v>Masculino</v>
      </c>
      <c r="D230" s="5"/>
      <c r="E230" s="3">
        <v>42311</v>
      </c>
      <c r="F230" s="2">
        <v>0.26666666666666666</v>
      </c>
      <c r="G230" s="9" t="s">
        <v>27</v>
      </c>
      <c r="H230" t="s">
        <v>297</v>
      </c>
      <c r="I230">
        <v>60</v>
      </c>
      <c r="J230" s="3">
        <v>42321</v>
      </c>
      <c r="K230" s="2">
        <v>0.5805555555555556</v>
      </c>
      <c r="L230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12</v>
      </c>
      <c r="M230">
        <v>10</v>
      </c>
      <c r="N230" s="5">
        <f>IF(Tabla2[[#This Row],[TARIFA]]="","¿Tarifa?",IF(Tabla2[[#This Row],[COBRADOS]]="","¿Días?",Tabla2[[#This Row],[TARIFA]]*Tabla2[[#This Row],[COBRADOS]]))</f>
        <v>600</v>
      </c>
      <c r="O230" t="s">
        <v>54</v>
      </c>
      <c r="P230">
        <v>1022</v>
      </c>
    </row>
    <row r="231" spans="1:16" x14ac:dyDescent="0.25">
      <c r="A231" s="1" t="s">
        <v>407</v>
      </c>
      <c r="B231" s="5" t="str">
        <f>IF(Tabla2[[#This Row],[DNI / C.E.]]="","¿DNI?",VLOOKUP(Tabla2[[#This Row],[DNI / C.E.]],'Base Datos'!A:F,2,FALSE))</f>
        <v>Jose Manuel Paredes Valderrama</v>
      </c>
      <c r="C231" s="5" t="str">
        <f>IF(Tabla2[[#This Row],[DNI / C.E.]]="","¿DNI?",VLOOKUP(Tabla2[[#This Row],[DNI / C.E.]],'Base Datos'!A:F,3,FALSE))</f>
        <v>Masculino</v>
      </c>
      <c r="D231" s="5"/>
      <c r="E231" s="3">
        <v>42311</v>
      </c>
      <c r="F231" s="2">
        <v>0.26666666666666666</v>
      </c>
      <c r="G231" s="9" t="s">
        <v>24</v>
      </c>
      <c r="H231" t="s">
        <v>297</v>
      </c>
      <c r="I231">
        <v>60</v>
      </c>
      <c r="J231" s="3">
        <v>42321</v>
      </c>
      <c r="K231" t="s">
        <v>569</v>
      </c>
      <c r="L231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12</v>
      </c>
      <c r="M231">
        <v>10</v>
      </c>
      <c r="N231" s="5">
        <f>IF(Tabla2[[#This Row],[TARIFA]]="","¿Tarifa?",IF(Tabla2[[#This Row],[COBRADOS]]="","¿Días?",Tabla2[[#This Row],[TARIFA]]*Tabla2[[#This Row],[COBRADOS]]))</f>
        <v>600</v>
      </c>
      <c r="O231" t="s">
        <v>54</v>
      </c>
      <c r="P231">
        <v>1022</v>
      </c>
    </row>
    <row r="232" spans="1:16" x14ac:dyDescent="0.25">
      <c r="A232" s="1" t="s">
        <v>102</v>
      </c>
      <c r="B232" s="5" t="str">
        <f>IF(Tabla2[[#This Row],[DNI / C.E.]]="","¿DNI?",VLOOKUP(Tabla2[[#This Row],[DNI / C.E.]],'Base Datos'!A:F,2,FALSE))</f>
        <v>Javier Escobar Zeballos</v>
      </c>
      <c r="C232" s="5" t="str">
        <f>IF(Tabla2[[#This Row],[DNI / C.E.]]="","¿DNI?",VLOOKUP(Tabla2[[#This Row],[DNI / C.E.]],'Base Datos'!A:F,3,FALSE))</f>
        <v>Masculino</v>
      </c>
      <c r="D232" s="5"/>
      <c r="E232" s="3">
        <v>42312</v>
      </c>
      <c r="F232" s="2">
        <v>0.875</v>
      </c>
      <c r="G232" s="9" t="s">
        <v>26</v>
      </c>
      <c r="H232" t="s">
        <v>297</v>
      </c>
      <c r="I232">
        <v>60</v>
      </c>
      <c r="J232" s="3">
        <v>42313</v>
      </c>
      <c r="K232" s="2">
        <v>0.37916666666666665</v>
      </c>
      <c r="L232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32">
        <v>1</v>
      </c>
      <c r="N232" s="5">
        <f>IF(Tabla2[[#This Row],[TARIFA]]="","¿Tarifa?",IF(Tabla2[[#This Row],[COBRADOS]]="","¿Días?",Tabla2[[#This Row],[TARIFA]]*Tabla2[[#This Row],[COBRADOS]]))</f>
        <v>60</v>
      </c>
      <c r="O232" t="s">
        <v>54</v>
      </c>
      <c r="P232">
        <v>1003</v>
      </c>
    </row>
    <row r="233" spans="1:16" x14ac:dyDescent="0.25">
      <c r="A233" s="1" t="s">
        <v>429</v>
      </c>
      <c r="B233" s="5" t="str">
        <f>IF(Tabla2[[#This Row],[DNI / C.E.]]="","¿DNI?",VLOOKUP(Tabla2[[#This Row],[DNI / C.E.]],'Base Datos'!A:F,2,FALSE))</f>
        <v xml:space="preserve">Yomona Hidalgo Lenin Mel </v>
      </c>
      <c r="C233" s="5" t="str">
        <f>IF(Tabla2[[#This Row],[DNI / C.E.]]="","¿DNI?",VLOOKUP(Tabla2[[#This Row],[DNI / C.E.]],'Base Datos'!A:F,3,FALSE))</f>
        <v>Femenino</v>
      </c>
      <c r="D233" s="5"/>
      <c r="E233" s="3">
        <v>42313</v>
      </c>
      <c r="F233" s="2">
        <v>0.87152777777777779</v>
      </c>
      <c r="G233" t="s">
        <v>33</v>
      </c>
      <c r="H233" t="s">
        <v>86</v>
      </c>
      <c r="I233">
        <v>135</v>
      </c>
      <c r="J233" s="3">
        <v>42314</v>
      </c>
      <c r="K233" s="2">
        <v>0.36249999999999999</v>
      </c>
      <c r="L233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33">
        <v>1</v>
      </c>
      <c r="N233" s="5">
        <f>IF(Tabla2[[#This Row],[TARIFA]]="","¿Tarifa?",IF(Tabla2[[#This Row],[COBRADOS]]="","¿Días?",Tabla2[[#This Row],[TARIFA]]*Tabla2[[#This Row],[COBRADOS]]))</f>
        <v>135</v>
      </c>
      <c r="O233" t="s">
        <v>55</v>
      </c>
    </row>
    <row r="234" spans="1:16" x14ac:dyDescent="0.25">
      <c r="A234" s="1" t="s">
        <v>431</v>
      </c>
      <c r="B234" s="5" t="str">
        <f>IF(Tabla2[[#This Row],[DNI / C.E.]]="","¿DNI?",VLOOKUP(Tabla2[[#This Row],[DNI / C.E.]],'Base Datos'!A:F,2,FALSE))</f>
        <v>Edgardo Delgado Salazar</v>
      </c>
      <c r="C234" s="5" t="str">
        <f>IF(Tabla2[[#This Row],[DNI / C.E.]]="","¿DNI?",VLOOKUP(Tabla2[[#This Row],[DNI / C.E.]],'Base Datos'!A:F,3,FALSE))</f>
        <v>Masculino</v>
      </c>
      <c r="D234" s="5"/>
      <c r="E234" s="3">
        <v>42313</v>
      </c>
      <c r="F234" s="2">
        <v>0.94097222222222221</v>
      </c>
      <c r="G234" t="s">
        <v>49</v>
      </c>
      <c r="H234" t="s">
        <v>85</v>
      </c>
      <c r="I234">
        <v>105</v>
      </c>
      <c r="J234" s="3">
        <v>42314</v>
      </c>
      <c r="K234" s="2">
        <v>0.36249999999999999</v>
      </c>
      <c r="L234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34">
        <v>1</v>
      </c>
      <c r="N234" s="5">
        <f>IF(Tabla2[[#This Row],[TARIFA]]="","¿Tarifa?",IF(Tabla2[[#This Row],[COBRADOS]]="","¿Días?",Tabla2[[#This Row],[TARIFA]]*Tabla2[[#This Row],[COBRADOS]]))</f>
        <v>105</v>
      </c>
      <c r="O234" t="s">
        <v>54</v>
      </c>
      <c r="P234">
        <v>1004</v>
      </c>
    </row>
    <row r="235" spans="1:16" x14ac:dyDescent="0.25">
      <c r="A235" s="1" t="s">
        <v>435</v>
      </c>
      <c r="B235" s="5" t="str">
        <f>IF(Tabla2[[#This Row],[DNI / C.E.]]="","¿DNI?",VLOOKUP(Tabla2[[#This Row],[DNI / C.E.]],'Base Datos'!A:F,2,FALSE))</f>
        <v>Manuela Reyna Bulnes</v>
      </c>
      <c r="C235" s="5" t="str">
        <f>IF(Tabla2[[#This Row],[DNI / C.E.]]="","¿DNI?",VLOOKUP(Tabla2[[#This Row],[DNI / C.E.]],'Base Datos'!A:F,3,FALSE))</f>
        <v>Masculino</v>
      </c>
      <c r="D235" s="5"/>
      <c r="E235" s="3">
        <v>42314</v>
      </c>
      <c r="F235" s="2">
        <v>0.5131944444444444</v>
      </c>
      <c r="G235" s="9" t="s">
        <v>26</v>
      </c>
      <c r="H235" t="s">
        <v>85</v>
      </c>
      <c r="I235">
        <v>60</v>
      </c>
      <c r="J235" s="3">
        <v>42315</v>
      </c>
      <c r="K235" s="2">
        <v>0.67708333333333337</v>
      </c>
      <c r="L235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235">
        <v>2</v>
      </c>
      <c r="N235" s="5">
        <f>IF(Tabla2[[#This Row],[TARIFA]]="","¿Tarifa?",IF(Tabla2[[#This Row],[COBRADOS]]="","¿Días?",Tabla2[[#This Row],[TARIFA]]*Tabla2[[#This Row],[COBRADOS]]))</f>
        <v>120</v>
      </c>
      <c r="O235" t="s">
        <v>54</v>
      </c>
      <c r="P235">
        <v>1011</v>
      </c>
    </row>
    <row r="236" spans="1:16" x14ac:dyDescent="0.25">
      <c r="A236" s="1" t="s">
        <v>438</v>
      </c>
      <c r="B236" s="5" t="str">
        <f>IF(Tabla2[[#This Row],[DNI / C.E.]]="","¿DNI?",VLOOKUP(Tabla2[[#This Row],[DNI / C.E.]],'Base Datos'!A:F,2,FALSE))</f>
        <v xml:space="preserve">Daniel Romero Vigo </v>
      </c>
      <c r="C236" s="5" t="str">
        <f>IF(Tabla2[[#This Row],[DNI / C.E.]]="","¿DNI?",VLOOKUP(Tabla2[[#This Row],[DNI / C.E.]],'Base Datos'!A:F,3,FALSE))</f>
        <v>Masculino</v>
      </c>
      <c r="D236" s="5"/>
      <c r="E236" s="3">
        <v>42314</v>
      </c>
      <c r="F236" s="2">
        <v>0.73888888888888893</v>
      </c>
      <c r="G236" s="9" t="s">
        <v>25</v>
      </c>
      <c r="H236" t="s">
        <v>85</v>
      </c>
      <c r="I236">
        <v>60</v>
      </c>
      <c r="J236" s="3">
        <v>42315</v>
      </c>
      <c r="K236" s="2">
        <v>0.50902777777777775</v>
      </c>
      <c r="L236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236">
        <v>1</v>
      </c>
      <c r="N236" s="5">
        <f>IF(Tabla2[[#This Row],[TARIFA]]="","¿Tarifa?",IF(Tabla2[[#This Row],[COBRADOS]]="","¿Días?",Tabla2[[#This Row],[TARIFA]]*Tabla2[[#This Row],[COBRADOS]]))</f>
        <v>60</v>
      </c>
      <c r="O236" t="s">
        <v>54</v>
      </c>
      <c r="P236">
        <v>1021</v>
      </c>
    </row>
    <row r="237" spans="1:16" x14ac:dyDescent="0.25">
      <c r="A237" s="1" t="s">
        <v>440</v>
      </c>
      <c r="B237" s="5" t="str">
        <f>IF(Tabla2[[#This Row],[DNI / C.E.]]="","¿DNI?",VLOOKUP(Tabla2[[#This Row],[DNI / C.E.]],'Base Datos'!A:F,2,FALSE))</f>
        <v>Roberto Rojas Vigo</v>
      </c>
      <c r="C237" s="5" t="str">
        <f>IF(Tabla2[[#This Row],[DNI / C.E.]]="","¿DNI?",VLOOKUP(Tabla2[[#This Row],[DNI / C.E.]],'Base Datos'!A:F,3,FALSE))</f>
        <v>Masculino</v>
      </c>
      <c r="D237" s="5"/>
      <c r="E237" s="3">
        <v>42314</v>
      </c>
      <c r="F237" s="2">
        <v>0.73888888888888893</v>
      </c>
      <c r="G237" s="9" t="s">
        <v>29</v>
      </c>
      <c r="H237" t="s">
        <v>85</v>
      </c>
      <c r="I237">
        <v>60</v>
      </c>
      <c r="J237" s="3">
        <v>42315</v>
      </c>
      <c r="K237" s="2">
        <v>0.50902777777777775</v>
      </c>
      <c r="L237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237">
        <v>1</v>
      </c>
      <c r="N237" s="5">
        <f>IF(Tabla2[[#This Row],[TARIFA]]="","¿Tarifa?",IF(Tabla2[[#This Row],[COBRADOS]]="","¿Días?",Tabla2[[#This Row],[TARIFA]]*Tabla2[[#This Row],[COBRADOS]]))</f>
        <v>60</v>
      </c>
      <c r="O237" t="s">
        <v>54</v>
      </c>
      <c r="P237">
        <v>1021</v>
      </c>
    </row>
    <row r="238" spans="1:16" x14ac:dyDescent="0.25">
      <c r="A238" s="1" t="s">
        <v>442</v>
      </c>
      <c r="B238" s="5" t="str">
        <f>IF(Tabla2[[#This Row],[DNI / C.E.]]="","¿DNI?",VLOOKUP(Tabla2[[#This Row],[DNI / C.E.]],'Base Datos'!A:F,2,FALSE))</f>
        <v>Cueva Sanchez Orlando Vladimiro</v>
      </c>
      <c r="C238" s="5" t="str">
        <f>IF(Tabla2[[#This Row],[DNI / C.E.]]="","¿DNI?",VLOOKUP(Tabla2[[#This Row],[DNI / C.E.]],'Base Datos'!A:F,3,FALSE))</f>
        <v>Masculino</v>
      </c>
      <c r="D238" s="5"/>
      <c r="E238" s="3">
        <v>42314</v>
      </c>
      <c r="F238" s="2">
        <v>0.96319444444444446</v>
      </c>
      <c r="G238" t="s">
        <v>33</v>
      </c>
      <c r="H238" t="s">
        <v>444</v>
      </c>
      <c r="I238">
        <v>140</v>
      </c>
      <c r="J238" s="3">
        <v>42315</v>
      </c>
      <c r="K238" s="2">
        <v>0.48958333333333331</v>
      </c>
      <c r="L238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38">
        <v>1</v>
      </c>
      <c r="N238" s="5">
        <f>IF(Tabla2[[#This Row],[TARIFA]]="","¿Tarifa?",IF(Tabla2[[#This Row],[COBRADOS]]="","¿Días?",Tabla2[[#This Row],[TARIFA]]*Tabla2[[#This Row],[COBRADOS]]))</f>
        <v>140</v>
      </c>
      <c r="O238" t="s">
        <v>55</v>
      </c>
    </row>
    <row r="239" spans="1:16" x14ac:dyDescent="0.25">
      <c r="A239" s="1" t="s">
        <v>111</v>
      </c>
      <c r="B239" s="5" t="str">
        <f>IF(Tabla2[[#This Row],[DNI / C.E.]]="","¿DNI?",VLOOKUP(Tabla2[[#This Row],[DNI / C.E.]],'Base Datos'!A:F,2,FALSE))</f>
        <v>Daniel Felipe Quiroz Novoa</v>
      </c>
      <c r="C239" s="5" t="str">
        <f>IF(Tabla2[[#This Row],[DNI / C.E.]]="","¿DNI?",VLOOKUP(Tabla2[[#This Row],[DNI / C.E.]],'Base Datos'!A:F,3,FALSE))</f>
        <v>Masculino</v>
      </c>
      <c r="D239" s="5"/>
      <c r="E239" s="3">
        <v>42314</v>
      </c>
      <c r="F239" s="2">
        <v>0.97916666666666663</v>
      </c>
      <c r="G239" t="s">
        <v>37</v>
      </c>
      <c r="H239" t="s">
        <v>85</v>
      </c>
      <c r="I239">
        <v>90</v>
      </c>
      <c r="J239" s="3">
        <v>42315</v>
      </c>
      <c r="K239" s="2">
        <v>0.35694444444444445</v>
      </c>
      <c r="L239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39">
        <v>1</v>
      </c>
      <c r="N239" s="5">
        <f>IF(Tabla2[[#This Row],[TARIFA]]="","¿Tarifa?",IF(Tabla2[[#This Row],[COBRADOS]]="","¿Días?",Tabla2[[#This Row],[TARIFA]]*Tabla2[[#This Row],[COBRADOS]]))</f>
        <v>90</v>
      </c>
      <c r="O239" t="s">
        <v>54</v>
      </c>
      <c r="P239">
        <v>1007</v>
      </c>
    </row>
    <row r="240" spans="1:16" x14ac:dyDescent="0.25">
      <c r="A240" s="1" t="s">
        <v>228</v>
      </c>
      <c r="B240" s="5" t="str">
        <f>IF(Tabla2[[#This Row],[DNI / C.E.]]="","¿DNI?",VLOOKUP(Tabla2[[#This Row],[DNI / C.E.]],'Base Datos'!A:F,2,FALSE))</f>
        <v>Jorge Efrain Quiroz Novoa</v>
      </c>
      <c r="C240" s="5" t="str">
        <f>IF(Tabla2[[#This Row],[DNI / C.E.]]="","¿DNI?",VLOOKUP(Tabla2[[#This Row],[DNI / C.E.]],'Base Datos'!A:F,3,FALSE))</f>
        <v>Masculino</v>
      </c>
      <c r="D240" s="5"/>
      <c r="E240" s="3">
        <v>42314</v>
      </c>
      <c r="F240" s="2">
        <v>0.97916666666666663</v>
      </c>
      <c r="G240" t="s">
        <v>38</v>
      </c>
      <c r="H240" t="s">
        <v>85</v>
      </c>
      <c r="I240">
        <v>90</v>
      </c>
      <c r="J240" s="3">
        <v>42315</v>
      </c>
      <c r="K240" s="2">
        <v>0.3576388888888889</v>
      </c>
      <c r="L240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40">
        <v>1</v>
      </c>
      <c r="N240" s="5">
        <f>IF(Tabla2[[#This Row],[TARIFA]]="","¿Tarifa?",IF(Tabla2[[#This Row],[COBRADOS]]="","¿Días?",Tabla2[[#This Row],[TARIFA]]*Tabla2[[#This Row],[COBRADOS]]))</f>
        <v>90</v>
      </c>
      <c r="O240" t="s">
        <v>54</v>
      </c>
      <c r="P240">
        <v>1007</v>
      </c>
    </row>
    <row r="241" spans="1:16" x14ac:dyDescent="0.25">
      <c r="A241" s="1" t="s">
        <v>375</v>
      </c>
      <c r="B241" s="5" t="str">
        <f>IF(Tabla2[[#This Row],[DNI / C.E.]]="","¿DNI?",VLOOKUP(Tabla2[[#This Row],[DNI / C.E.]],'Base Datos'!A:F,2,FALSE))</f>
        <v>Maximo O´Phelan Agama</v>
      </c>
      <c r="C241" s="5" t="str">
        <f>IF(Tabla2[[#This Row],[DNI / C.E.]]="","¿DNI?",VLOOKUP(Tabla2[[#This Row],[DNI / C.E.]],'Base Datos'!A:F,3,FALSE))</f>
        <v>Masculino</v>
      </c>
      <c r="D241" s="5"/>
      <c r="E241" s="3">
        <v>42314</v>
      </c>
      <c r="F241" s="2">
        <v>0.64583333333333337</v>
      </c>
      <c r="G241" s="9" t="s">
        <v>28</v>
      </c>
      <c r="H241" t="s">
        <v>85</v>
      </c>
      <c r="I241">
        <v>60</v>
      </c>
      <c r="J241" s="3">
        <v>42314</v>
      </c>
      <c r="K241" s="2">
        <v>0.85416666666666663</v>
      </c>
      <c r="L241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41">
        <v>1</v>
      </c>
      <c r="N241" s="5">
        <f>IF(Tabla2[[#This Row],[TARIFA]]="","¿Tarifa?",IF(Tabla2[[#This Row],[COBRADOS]]="","¿Días?",Tabla2[[#This Row],[TARIFA]]*Tabla2[[#This Row],[COBRADOS]]))</f>
        <v>60</v>
      </c>
      <c r="O241" t="s">
        <v>55</v>
      </c>
    </row>
    <row r="242" spans="1:16" x14ac:dyDescent="0.25">
      <c r="A242" s="1" t="s">
        <v>448</v>
      </c>
      <c r="B242" s="5" t="str">
        <f>IF(Tabla2[[#This Row],[DNI / C.E.]]="","¿DNI?",VLOOKUP(Tabla2[[#This Row],[DNI / C.E.]],'Base Datos'!A:F,2,FALSE))</f>
        <v xml:space="preserve">Franklin Farfan Alfaro </v>
      </c>
      <c r="C242" s="5" t="str">
        <f>IF(Tabla2[[#This Row],[DNI / C.E.]]="","¿DNI?",VLOOKUP(Tabla2[[#This Row],[DNI / C.E.]],'Base Datos'!A:F,3,FALSE))</f>
        <v>Masculino</v>
      </c>
      <c r="D242" s="5"/>
      <c r="E242" s="3">
        <v>42315</v>
      </c>
      <c r="F242" s="2">
        <v>0.87708333333333333</v>
      </c>
      <c r="G242" s="9" t="s">
        <v>42</v>
      </c>
      <c r="H242" t="s">
        <v>87</v>
      </c>
      <c r="I242">
        <v>140</v>
      </c>
      <c r="J242" s="3">
        <v>42316</v>
      </c>
      <c r="K242" s="2">
        <v>0.50902777777777775</v>
      </c>
      <c r="L242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242">
        <v>1</v>
      </c>
      <c r="N242" s="5">
        <f>IF(Tabla2[[#This Row],[TARIFA]]="","¿Tarifa?",IF(Tabla2[[#This Row],[COBRADOS]]="","¿Días?",Tabla2[[#This Row],[TARIFA]]*Tabla2[[#This Row],[COBRADOS]]))</f>
        <v>140</v>
      </c>
      <c r="O242" t="s">
        <v>53</v>
      </c>
      <c r="P242">
        <v>212</v>
      </c>
    </row>
    <row r="243" spans="1:16" x14ac:dyDescent="0.25">
      <c r="A243" s="1" t="s">
        <v>119</v>
      </c>
      <c r="B243" s="5" t="str">
        <f>IF(Tabla2[[#This Row],[DNI / C.E.]]="","¿DNI?",VLOOKUP(Tabla2[[#This Row],[DNI / C.E.]],'Base Datos'!A:F,2,FALSE))</f>
        <v>Luiggi Montoya Rojas</v>
      </c>
      <c r="C243" s="5" t="str">
        <f>IF(Tabla2[[#This Row],[DNI / C.E.]]="","¿DNI?",VLOOKUP(Tabla2[[#This Row],[DNI / C.E.]],'Base Datos'!A:F,3,FALSE))</f>
        <v>Masculino</v>
      </c>
      <c r="D243" s="5"/>
      <c r="E243" s="3">
        <v>42318</v>
      </c>
      <c r="F243" s="2">
        <v>0.84027777777777779</v>
      </c>
      <c r="G243" s="9" t="s">
        <v>31</v>
      </c>
      <c r="H243" t="s">
        <v>85</v>
      </c>
      <c r="I243">
        <v>90</v>
      </c>
      <c r="J243" s="3">
        <v>42319</v>
      </c>
      <c r="K243" s="2">
        <v>0.3125</v>
      </c>
      <c r="L243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43">
        <v>1</v>
      </c>
      <c r="N243" s="5">
        <f>IF(Tabla2[[#This Row],[TARIFA]]="","¿Tarifa?",IF(Tabla2[[#This Row],[COBRADOS]]="","¿Días?",Tabla2[[#This Row],[TARIFA]]*Tabla2[[#This Row],[COBRADOS]]))</f>
        <v>90</v>
      </c>
      <c r="O243" t="s">
        <v>54</v>
      </c>
      <c r="P243">
        <v>1008</v>
      </c>
    </row>
    <row r="244" spans="1:16" x14ac:dyDescent="0.25">
      <c r="A244" s="1" t="s">
        <v>615</v>
      </c>
      <c r="B244" s="5" t="str">
        <f>IF(Tabla2[[#This Row],[DNI / C.E.]]="","¿DNI?",VLOOKUP(Tabla2[[#This Row],[DNI / C.E.]],'Base Datos'!A:F,2,FALSE))</f>
        <v>Walter Alfredo Vargas Orellana</v>
      </c>
      <c r="C244" s="5" t="str">
        <f>IF(Tabla2[[#This Row],[DNI / C.E.]]="","¿DNI?",VLOOKUP(Tabla2[[#This Row],[DNI / C.E.]],'Base Datos'!A:F,3,FALSE))</f>
        <v>Masculino</v>
      </c>
      <c r="D244" s="5"/>
      <c r="E244" s="3">
        <v>42318</v>
      </c>
      <c r="F244" s="2">
        <v>0.85416666666666663</v>
      </c>
      <c r="G244" s="9" t="s">
        <v>26</v>
      </c>
      <c r="H244" t="s">
        <v>85</v>
      </c>
      <c r="I244">
        <v>60</v>
      </c>
      <c r="J244" s="3">
        <v>42319</v>
      </c>
      <c r="K244" s="2">
        <v>0.40138888888888885</v>
      </c>
      <c r="L244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44">
        <v>1</v>
      </c>
      <c r="N244" s="5">
        <f>IF(Tabla2[[#This Row],[TARIFA]]="","¿Tarifa?",IF(Tabla2[[#This Row],[COBRADOS]]="","¿Días?",Tabla2[[#This Row],[TARIFA]]*Tabla2[[#This Row],[COBRADOS]]))</f>
        <v>60</v>
      </c>
      <c r="O244" t="s">
        <v>54</v>
      </c>
      <c r="P244">
        <v>1010</v>
      </c>
    </row>
    <row r="245" spans="1:16" x14ac:dyDescent="0.25">
      <c r="A245" s="1" t="s">
        <v>102</v>
      </c>
      <c r="B245" s="5" t="str">
        <f>IF(Tabla2[[#This Row],[DNI / C.E.]]="","¿DNI?",VLOOKUP(Tabla2[[#This Row],[DNI / C.E.]],'Base Datos'!A:F,2,FALSE))</f>
        <v>Javier Escobar Zeballos</v>
      </c>
      <c r="C245" s="5" t="str">
        <f>IF(Tabla2[[#This Row],[DNI / C.E.]]="","¿DNI?",VLOOKUP(Tabla2[[#This Row],[DNI / C.E.]],'Base Datos'!A:F,3,FALSE))</f>
        <v>Masculino</v>
      </c>
      <c r="D245" s="5"/>
      <c r="E245" s="3">
        <v>42318</v>
      </c>
      <c r="F245" s="2">
        <v>0.90138888888888891</v>
      </c>
      <c r="G245" s="9" t="s">
        <v>28</v>
      </c>
      <c r="H245" t="s">
        <v>85</v>
      </c>
      <c r="I245">
        <v>60</v>
      </c>
      <c r="J245" s="3">
        <v>42319</v>
      </c>
      <c r="K245" s="2">
        <v>0.35555555555555557</v>
      </c>
      <c r="L245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45">
        <v>1</v>
      </c>
      <c r="N245" s="5">
        <f>IF(Tabla2[[#This Row],[TARIFA]]="","¿Tarifa?",IF(Tabla2[[#This Row],[COBRADOS]]="","¿Días?",Tabla2[[#This Row],[TARIFA]]*Tabla2[[#This Row],[COBRADOS]]))</f>
        <v>60</v>
      </c>
      <c r="O245" t="s">
        <v>54</v>
      </c>
      <c r="P245">
        <v>1009</v>
      </c>
    </row>
    <row r="246" spans="1:16" x14ac:dyDescent="0.25">
      <c r="A246" s="1" t="s">
        <v>92</v>
      </c>
      <c r="B246" s="5" t="str">
        <f>IF(Tabla2[[#This Row],[DNI / C.E.]]="","¿DNI?",VLOOKUP(Tabla2[[#This Row],[DNI / C.E.]],'Base Datos'!A:F,2,FALSE))</f>
        <v>Marlon Adolfo Pastor Granados</v>
      </c>
      <c r="C246" s="5" t="str">
        <f>IF(Tabla2[[#This Row],[DNI / C.E.]]="","¿DNI?",VLOOKUP(Tabla2[[#This Row],[DNI / C.E.]],'Base Datos'!A:F,3,FALSE))</f>
        <v>Masculino</v>
      </c>
      <c r="D246" s="5"/>
      <c r="E246" s="3">
        <v>42318</v>
      </c>
      <c r="F246" s="2">
        <v>0.74583333333333324</v>
      </c>
      <c r="G246" t="s">
        <v>29</v>
      </c>
      <c r="H246" t="s">
        <v>85</v>
      </c>
      <c r="I246">
        <v>40</v>
      </c>
      <c r="J246" s="3">
        <v>42321</v>
      </c>
      <c r="K246" s="2">
        <v>0.41111111111111115</v>
      </c>
      <c r="L246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246">
        <v>3</v>
      </c>
      <c r="N246" s="5">
        <f>IF(Tabla2[[#This Row],[TARIFA]]="","¿Tarifa?",IF(Tabla2[[#This Row],[COBRADOS]]="","¿Días?",Tabla2[[#This Row],[TARIFA]]*Tabla2[[#This Row],[COBRADOS]]))</f>
        <v>120</v>
      </c>
      <c r="O246" t="s">
        <v>55</v>
      </c>
    </row>
    <row r="247" spans="1:16" x14ac:dyDescent="0.25">
      <c r="A247" s="1" t="s">
        <v>451</v>
      </c>
      <c r="B247" s="5" t="str">
        <f>IF(Tabla2[[#This Row],[DNI / C.E.]]="","¿DNI?",VLOOKUP(Tabla2[[#This Row],[DNI / C.E.]],'Base Datos'!A:F,2,FALSE))</f>
        <v>Hubert  Leon Toro</v>
      </c>
      <c r="C247" s="5" t="str">
        <f>IF(Tabla2[[#This Row],[DNI / C.E.]]="","¿DNI?",VLOOKUP(Tabla2[[#This Row],[DNI / C.E.]],'Base Datos'!A:F,3,FALSE))</f>
        <v>Masculino</v>
      </c>
      <c r="D247" s="5"/>
      <c r="E247" s="3">
        <v>42319</v>
      </c>
      <c r="F247" s="2">
        <v>1</v>
      </c>
      <c r="G247" t="s">
        <v>43</v>
      </c>
      <c r="H247" t="s">
        <v>85</v>
      </c>
      <c r="I247">
        <v>100</v>
      </c>
      <c r="J247" s="3">
        <v>42320</v>
      </c>
      <c r="K247" s="2">
        <v>0.36319444444444443</v>
      </c>
      <c r="L247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47">
        <v>1</v>
      </c>
      <c r="N247" s="5">
        <f>IF(Tabla2[[#This Row],[TARIFA]]="","¿Tarifa?",IF(Tabla2[[#This Row],[COBRADOS]]="","¿Días?",Tabla2[[#This Row],[TARIFA]]*Tabla2[[#This Row],[COBRADOS]]))</f>
        <v>100</v>
      </c>
      <c r="O247" t="s">
        <v>54</v>
      </c>
      <c r="P247">
        <v>1014</v>
      </c>
    </row>
    <row r="248" spans="1:16" x14ac:dyDescent="0.25">
      <c r="A248" s="1" t="s">
        <v>453</v>
      </c>
      <c r="B248" s="5" t="str">
        <f>IF(Tabla2[[#This Row],[DNI / C.E.]]="","¿DNI?",VLOOKUP(Tabla2[[#This Row],[DNI / C.E.]],'Base Datos'!A:F,2,FALSE))</f>
        <v>Jackelyn Gonzales Sanchez</v>
      </c>
      <c r="C248" s="5" t="str">
        <f>IF(Tabla2[[#This Row],[DNI / C.E.]]="","¿DNI?",VLOOKUP(Tabla2[[#This Row],[DNI / C.E.]],'Base Datos'!A:F,3,FALSE))</f>
        <v>Femenino</v>
      </c>
      <c r="D248" s="5"/>
      <c r="E248" s="3">
        <v>42319</v>
      </c>
      <c r="F248" s="2">
        <v>0.96111111111111114</v>
      </c>
      <c r="G248" s="9" t="s">
        <v>26</v>
      </c>
      <c r="H248" t="s">
        <v>85</v>
      </c>
      <c r="I248">
        <v>70</v>
      </c>
      <c r="J248" s="3">
        <v>42320</v>
      </c>
      <c r="K248" s="2">
        <v>0.34236111111111112</v>
      </c>
      <c r="L248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48">
        <v>1</v>
      </c>
      <c r="N248" s="5">
        <f>IF(Tabla2[[#This Row],[TARIFA]]="","¿Tarifa?",IF(Tabla2[[#This Row],[COBRADOS]]="","¿Días?",Tabla2[[#This Row],[TARIFA]]*Tabla2[[#This Row],[COBRADOS]]))</f>
        <v>70</v>
      </c>
      <c r="O248" t="s">
        <v>53</v>
      </c>
      <c r="P248">
        <v>213</v>
      </c>
    </row>
    <row r="249" spans="1:16" x14ac:dyDescent="0.25">
      <c r="A249" s="1" t="s">
        <v>455</v>
      </c>
      <c r="B249" s="5" t="str">
        <f>IF(Tabla2[[#This Row],[DNI / C.E.]]="","¿DNI?",VLOOKUP(Tabla2[[#This Row],[DNI / C.E.]],'Base Datos'!A:F,2,FALSE))</f>
        <v>Gloria Garcia Gonzales</v>
      </c>
      <c r="C249" s="5" t="str">
        <f>IF(Tabla2[[#This Row],[DNI / C.E.]]="","¿DNI?",VLOOKUP(Tabla2[[#This Row],[DNI / C.E.]],'Base Datos'!A:F,3,FALSE))</f>
        <v>Femenino</v>
      </c>
      <c r="D249" s="5"/>
      <c r="E249" s="3">
        <v>42319</v>
      </c>
      <c r="F249" s="2">
        <v>0.96111111111111114</v>
      </c>
      <c r="G249" s="9" t="s">
        <v>31</v>
      </c>
      <c r="H249" t="s">
        <v>87</v>
      </c>
      <c r="I249">
        <v>110</v>
      </c>
      <c r="J249" s="3">
        <v>42320</v>
      </c>
      <c r="K249" s="2">
        <v>0.34236111111111112</v>
      </c>
      <c r="L249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49">
        <v>1</v>
      </c>
      <c r="N249" s="5">
        <f>IF(Tabla2[[#This Row],[TARIFA]]="","¿Tarifa?",IF(Tabla2[[#This Row],[COBRADOS]]="","¿Días?",Tabla2[[#This Row],[TARIFA]]*Tabla2[[#This Row],[COBRADOS]]))</f>
        <v>110</v>
      </c>
      <c r="O249" t="s">
        <v>53</v>
      </c>
      <c r="P249">
        <v>213</v>
      </c>
    </row>
    <row r="250" spans="1:16" x14ac:dyDescent="0.25">
      <c r="A250" s="1" t="s">
        <v>192</v>
      </c>
      <c r="B250" s="5" t="str">
        <f>IF(Tabla2[[#This Row],[DNI / C.E.]]="","¿DNI?",VLOOKUP(Tabla2[[#This Row],[DNI / C.E.]],'Base Datos'!A:F,2,FALSE))</f>
        <v>Gaston Cruz Cruz</v>
      </c>
      <c r="C250" s="5" t="str">
        <f>IF(Tabla2[[#This Row],[DNI / C.E.]]="","¿DNI?",VLOOKUP(Tabla2[[#This Row],[DNI / C.E.]],'Base Datos'!A:F,3,FALSE))</f>
        <v>Masculino</v>
      </c>
      <c r="D250" s="5"/>
      <c r="E250" s="3">
        <v>42319</v>
      </c>
      <c r="F250" s="2">
        <v>0.26597222222222222</v>
      </c>
      <c r="G250" s="9" t="s">
        <v>49</v>
      </c>
      <c r="H250" t="s">
        <v>85</v>
      </c>
      <c r="I250">
        <v>100</v>
      </c>
      <c r="J250" s="3">
        <v>42319</v>
      </c>
      <c r="K250" s="2">
        <v>0.99444444444444446</v>
      </c>
      <c r="L250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250">
        <v>1</v>
      </c>
      <c r="N250" s="5">
        <f>IF(Tabla2[[#This Row],[TARIFA]]="","¿Tarifa?",IF(Tabla2[[#This Row],[COBRADOS]]="","¿Días?",Tabla2[[#This Row],[TARIFA]]*Tabla2[[#This Row],[COBRADOS]]))</f>
        <v>100</v>
      </c>
      <c r="O250" t="s">
        <v>54</v>
      </c>
      <c r="P250">
        <v>1012</v>
      </c>
    </row>
    <row r="251" spans="1:16" x14ac:dyDescent="0.25">
      <c r="A251" s="1" t="s">
        <v>111</v>
      </c>
      <c r="B251" s="5" t="str">
        <f>IF(Tabla2[[#This Row],[DNI / C.E.]]="","¿DNI?",VLOOKUP(Tabla2[[#This Row],[DNI / C.E.]],'Base Datos'!A:F,2,FALSE))</f>
        <v>Daniel Felipe Quiroz Novoa</v>
      </c>
      <c r="C251" s="5" t="str">
        <f>IF(Tabla2[[#This Row],[DNI / C.E.]]="","¿DNI?",VLOOKUP(Tabla2[[#This Row],[DNI / C.E.]],'Base Datos'!A:F,3,FALSE))</f>
        <v>Masculino</v>
      </c>
      <c r="D251" s="5"/>
      <c r="E251" s="3">
        <v>42319</v>
      </c>
      <c r="F251" s="2">
        <v>0.92569444444444438</v>
      </c>
      <c r="G251" s="9" t="s">
        <v>37</v>
      </c>
      <c r="H251" t="s">
        <v>85</v>
      </c>
      <c r="I251">
        <v>90</v>
      </c>
      <c r="J251" s="3">
        <v>42321</v>
      </c>
      <c r="K251" s="2">
        <v>0.35555555555555557</v>
      </c>
      <c r="L251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251">
        <v>2</v>
      </c>
      <c r="N251" s="5">
        <f>IF(Tabla2[[#This Row],[TARIFA]]="","¿Tarifa?",IF(Tabla2[[#This Row],[COBRADOS]]="","¿Días?",Tabla2[[#This Row],[TARIFA]]*Tabla2[[#This Row],[COBRADOS]]))</f>
        <v>180</v>
      </c>
      <c r="O251" t="s">
        <v>54</v>
      </c>
      <c r="P251">
        <v>1020</v>
      </c>
    </row>
    <row r="252" spans="1:16" x14ac:dyDescent="0.25">
      <c r="A252" s="1" t="s">
        <v>228</v>
      </c>
      <c r="B252" s="5" t="str">
        <f>IF(Tabla2[[#This Row],[DNI / C.E.]]="","¿DNI?",VLOOKUP(Tabla2[[#This Row],[DNI / C.E.]],'Base Datos'!A:F,2,FALSE))</f>
        <v>Jorge Efrain Quiroz Novoa</v>
      </c>
      <c r="C252" s="5" t="str">
        <f>IF(Tabla2[[#This Row],[DNI / C.E.]]="","¿DNI?",VLOOKUP(Tabla2[[#This Row],[DNI / C.E.]],'Base Datos'!A:F,3,FALSE))</f>
        <v>Masculino</v>
      </c>
      <c r="D252" s="5"/>
      <c r="E252" s="3">
        <v>42319</v>
      </c>
      <c r="F252" s="2">
        <v>0.92569444444444438</v>
      </c>
      <c r="G252" s="9" t="s">
        <v>38</v>
      </c>
      <c r="H252" t="s">
        <v>85</v>
      </c>
      <c r="I252">
        <v>90</v>
      </c>
      <c r="J252" s="3">
        <v>42321</v>
      </c>
      <c r="K252" s="2">
        <v>0.35555555555555557</v>
      </c>
      <c r="L252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252">
        <v>2</v>
      </c>
      <c r="N252" s="5">
        <f>IF(Tabla2[[#This Row],[TARIFA]]="","¿Tarifa?",IF(Tabla2[[#This Row],[COBRADOS]]="","¿Días?",Tabla2[[#This Row],[TARIFA]]*Tabla2[[#This Row],[COBRADOS]]))</f>
        <v>180</v>
      </c>
      <c r="O252" t="s">
        <v>54</v>
      </c>
      <c r="P252">
        <v>1020</v>
      </c>
    </row>
    <row r="253" spans="1:16" x14ac:dyDescent="0.25">
      <c r="A253" s="1" t="s">
        <v>514</v>
      </c>
      <c r="B253" s="5" t="str">
        <f>IF(Tabla2[[#This Row],[DNI / C.E.]]="","¿DNI?",VLOOKUP(Tabla2[[#This Row],[DNI / C.E.]],'Base Datos'!A:F,2,FALSE))</f>
        <v>Jorge Miguel Chirinos Estela</v>
      </c>
      <c r="C253" s="5" t="str">
        <f>IF(Tabla2[[#This Row],[DNI / C.E.]]="","¿DNI?",VLOOKUP(Tabla2[[#This Row],[DNI / C.E.]],'Base Datos'!A:F,3,FALSE))</f>
        <v>Masculino</v>
      </c>
      <c r="D253" s="5"/>
      <c r="E253" s="3">
        <v>42320</v>
      </c>
      <c r="F253" s="2">
        <v>0.70347222222222217</v>
      </c>
      <c r="G253" t="s">
        <v>39</v>
      </c>
      <c r="H253" t="s">
        <v>85</v>
      </c>
      <c r="I253">
        <v>90</v>
      </c>
      <c r="J253" s="3">
        <v>42321</v>
      </c>
      <c r="K253" s="2">
        <v>0.33194444444444443</v>
      </c>
      <c r="L253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53">
        <v>1</v>
      </c>
      <c r="N253" s="5">
        <f>IF(Tabla2[[#This Row],[TARIFA]]="","¿Tarifa?",IF(Tabla2[[#This Row],[COBRADOS]]="","¿Días?",Tabla2[[#This Row],[TARIFA]]*Tabla2[[#This Row],[COBRADOS]]))</f>
        <v>90</v>
      </c>
      <c r="O253" t="s">
        <v>55</v>
      </c>
    </row>
    <row r="254" spans="1:16" x14ac:dyDescent="0.25">
      <c r="A254" s="1" t="s">
        <v>516</v>
      </c>
      <c r="B254" s="5" t="str">
        <f>IF(Tabla2[[#This Row],[DNI / C.E.]]="","¿DNI?",VLOOKUP(Tabla2[[#This Row],[DNI / C.E.]],'Base Datos'!A:F,2,FALSE))</f>
        <v>Jorge Isaias Mendez Carranza</v>
      </c>
      <c r="C254" s="5" t="str">
        <f>IF(Tabla2[[#This Row],[DNI / C.E.]]="","¿DNI?",VLOOKUP(Tabla2[[#This Row],[DNI / C.E.]],'Base Datos'!A:F,3,FALSE))</f>
        <v>Masculino</v>
      </c>
      <c r="D254" s="5"/>
      <c r="E254" s="3">
        <v>42320</v>
      </c>
      <c r="F254" s="2">
        <v>0.70486111111111116</v>
      </c>
      <c r="G254" t="s">
        <v>40</v>
      </c>
      <c r="H254" t="s">
        <v>85</v>
      </c>
      <c r="I254">
        <v>90</v>
      </c>
      <c r="J254" s="3">
        <v>42321</v>
      </c>
      <c r="K254" s="2">
        <v>0.33263888888888887</v>
      </c>
      <c r="L254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54">
        <v>1</v>
      </c>
      <c r="N254" s="5">
        <f>IF(Tabla2[[#This Row],[TARIFA]]="","¿Tarifa?",IF(Tabla2[[#This Row],[COBRADOS]]="","¿Días?",Tabla2[[#This Row],[TARIFA]]*Tabla2[[#This Row],[COBRADOS]]))</f>
        <v>90</v>
      </c>
      <c r="O254" t="s">
        <v>53</v>
      </c>
      <c r="P254">
        <v>214</v>
      </c>
    </row>
    <row r="255" spans="1:16" x14ac:dyDescent="0.25">
      <c r="A255" s="1" t="s">
        <v>519</v>
      </c>
      <c r="B255" s="5" t="str">
        <f>IF(Tabla2[[#This Row],[DNI / C.E.]]="","¿DNI?",VLOOKUP(Tabla2[[#This Row],[DNI / C.E.]],'Base Datos'!A:F,2,FALSE))</f>
        <v>Fabio Gomez Andaluz</v>
      </c>
      <c r="C255" s="5" t="str">
        <f>IF(Tabla2[[#This Row],[DNI / C.E.]]="","¿DNI?",VLOOKUP(Tabla2[[#This Row],[DNI / C.E.]],'Base Datos'!A:F,3,FALSE))</f>
        <v>Masculino</v>
      </c>
      <c r="D255" s="5"/>
      <c r="E255" s="3">
        <v>42320</v>
      </c>
      <c r="F255" s="2">
        <v>0.70624999999999993</v>
      </c>
      <c r="G255" t="s">
        <v>42</v>
      </c>
      <c r="H255" t="s">
        <v>85</v>
      </c>
      <c r="I255">
        <v>90</v>
      </c>
      <c r="J255" s="3">
        <v>42321</v>
      </c>
      <c r="K255" s="2">
        <v>0.33819444444444446</v>
      </c>
      <c r="L255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55">
        <v>1</v>
      </c>
      <c r="N255" s="5">
        <f>IF(Tabla2[[#This Row],[TARIFA]]="","¿Tarifa?",IF(Tabla2[[#This Row],[COBRADOS]]="","¿Días?",Tabla2[[#This Row],[TARIFA]]*Tabla2[[#This Row],[COBRADOS]]))</f>
        <v>90</v>
      </c>
      <c r="O255" t="s">
        <v>54</v>
      </c>
      <c r="P255">
        <v>1016</v>
      </c>
    </row>
    <row r="256" spans="1:16" x14ac:dyDescent="0.25">
      <c r="A256" s="1" t="s">
        <v>521</v>
      </c>
      <c r="B256" s="5" t="str">
        <f>IF(Tabla2[[#This Row],[DNI / C.E.]]="","¿DNI?",VLOOKUP(Tabla2[[#This Row],[DNI / C.E.]],'Base Datos'!A:F,2,FALSE))</f>
        <v>Percy Alejandro Valiente</v>
      </c>
      <c r="C256" s="5" t="str">
        <f>IF(Tabla2[[#This Row],[DNI / C.E.]]="","¿DNI?",VLOOKUP(Tabla2[[#This Row],[DNI / C.E.]],'Base Datos'!A:F,3,FALSE))</f>
        <v>Masculino</v>
      </c>
      <c r="D256" s="5"/>
      <c r="E256" s="3">
        <v>42320</v>
      </c>
      <c r="F256" s="2">
        <v>0.70833333333333337</v>
      </c>
      <c r="G256" t="s">
        <v>49</v>
      </c>
      <c r="H256" t="s">
        <v>85</v>
      </c>
      <c r="I256">
        <v>90</v>
      </c>
      <c r="J256" s="3">
        <v>42321</v>
      </c>
      <c r="K256" s="2">
        <v>0.33819444444444446</v>
      </c>
      <c r="L256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56">
        <v>1</v>
      </c>
      <c r="N256" s="5">
        <f>IF(Tabla2[[#This Row],[TARIFA]]="","¿Tarifa?",IF(Tabla2[[#This Row],[COBRADOS]]="","¿Días?",Tabla2[[#This Row],[TARIFA]]*Tabla2[[#This Row],[COBRADOS]]))</f>
        <v>90</v>
      </c>
      <c r="O256" t="s">
        <v>55</v>
      </c>
    </row>
    <row r="257" spans="1:16" x14ac:dyDescent="0.25">
      <c r="A257" s="1" t="s">
        <v>523</v>
      </c>
      <c r="B257" s="5" t="str">
        <f>IF(Tabla2[[#This Row],[DNI / C.E.]]="","¿DNI?",VLOOKUP(Tabla2[[#This Row],[DNI / C.E.]],'Base Datos'!A:F,2,FALSE))</f>
        <v>Olden John</v>
      </c>
      <c r="C257" s="5" t="str">
        <f>IF(Tabla2[[#This Row],[DNI / C.E.]]="","¿DNI?",VLOOKUP(Tabla2[[#This Row],[DNI / C.E.]],'Base Datos'!A:F,3,FALSE))</f>
        <v>Masculino</v>
      </c>
      <c r="D257" s="5"/>
      <c r="E257" s="3">
        <v>42320</v>
      </c>
      <c r="F257" s="2">
        <v>0.71250000000000002</v>
      </c>
      <c r="G257" t="s">
        <v>50</v>
      </c>
      <c r="H257" t="s">
        <v>85</v>
      </c>
      <c r="I257">
        <v>90</v>
      </c>
      <c r="J257" s="3">
        <v>42321</v>
      </c>
      <c r="K257" s="2">
        <v>0.33819444444444446</v>
      </c>
      <c r="L257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57">
        <v>1</v>
      </c>
      <c r="N257" s="5">
        <f>IF(Tabla2[[#This Row],[TARIFA]]="","¿Tarifa?",IF(Tabla2[[#This Row],[COBRADOS]]="","¿Días?",Tabla2[[#This Row],[TARIFA]]*Tabla2[[#This Row],[COBRADOS]]))</f>
        <v>90</v>
      </c>
      <c r="O257" t="s">
        <v>55</v>
      </c>
    </row>
    <row r="258" spans="1:16" x14ac:dyDescent="0.25">
      <c r="A258" s="1" t="s">
        <v>525</v>
      </c>
      <c r="B258" s="5" t="str">
        <f>IF(Tabla2[[#This Row],[DNI / C.E.]]="","¿DNI?",VLOOKUP(Tabla2[[#This Row],[DNI / C.E.]],'Base Datos'!A:F,2,FALSE))</f>
        <v>Hans Freddy Gutierrez Encinas</v>
      </c>
      <c r="C258" s="5" t="str">
        <f>IF(Tabla2[[#This Row],[DNI / C.E.]]="","¿DNI?",VLOOKUP(Tabla2[[#This Row],[DNI / C.E.]],'Base Datos'!A:F,3,FALSE))</f>
        <v>Masculino</v>
      </c>
      <c r="D258" s="5"/>
      <c r="E258" s="3">
        <v>42320</v>
      </c>
      <c r="F258" s="2">
        <v>0.72013888888888899</v>
      </c>
      <c r="G258" t="s">
        <v>51</v>
      </c>
      <c r="H258" t="s">
        <v>85</v>
      </c>
      <c r="I258">
        <v>95</v>
      </c>
      <c r="J258" s="3">
        <v>42321</v>
      </c>
      <c r="K258" s="2">
        <v>0.3444444444444445</v>
      </c>
      <c r="L258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58">
        <v>1</v>
      </c>
      <c r="N258" s="5">
        <f>IF(Tabla2[[#This Row],[TARIFA]]="","¿Tarifa?",IF(Tabla2[[#This Row],[COBRADOS]]="","¿Días?",Tabla2[[#This Row],[TARIFA]]*Tabla2[[#This Row],[COBRADOS]]))</f>
        <v>95</v>
      </c>
      <c r="O258" t="s">
        <v>54</v>
      </c>
      <c r="P258">
        <v>1017</v>
      </c>
    </row>
    <row r="259" spans="1:16" x14ac:dyDescent="0.25">
      <c r="A259" s="1" t="s">
        <v>527</v>
      </c>
      <c r="B259" s="5" t="str">
        <f>IF(Tabla2[[#This Row],[DNI / C.E.]]="","¿DNI?",VLOOKUP(Tabla2[[#This Row],[DNI / C.E.]],'Base Datos'!A:F,2,FALSE))</f>
        <v>Graciela Morayma Velez Huatay</v>
      </c>
      <c r="C259" s="5" t="str">
        <f>IF(Tabla2[[#This Row],[DNI / C.E.]]="","¿DNI?",VLOOKUP(Tabla2[[#This Row],[DNI / C.E.]],'Base Datos'!A:F,3,FALSE))</f>
        <v>Femenino</v>
      </c>
      <c r="D259" s="5"/>
      <c r="E259" s="3">
        <v>42320</v>
      </c>
      <c r="F259" s="2">
        <v>0.72222222222222221</v>
      </c>
      <c r="G259" t="s">
        <v>33</v>
      </c>
      <c r="H259" t="s">
        <v>86</v>
      </c>
      <c r="I259">
        <v>130</v>
      </c>
      <c r="J259" s="3">
        <v>42321</v>
      </c>
      <c r="K259" s="2">
        <v>0.97013888888888899</v>
      </c>
      <c r="L259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259" t="s">
        <v>557</v>
      </c>
      <c r="N259" s="5">
        <v>195</v>
      </c>
      <c r="O259" t="s">
        <v>54</v>
      </c>
      <c r="P259">
        <v>1017</v>
      </c>
    </row>
    <row r="260" spans="1:16" x14ac:dyDescent="0.25">
      <c r="A260" s="1" t="s">
        <v>529</v>
      </c>
      <c r="B260" s="5" t="str">
        <f>IF(Tabla2[[#This Row],[DNI / C.E.]]="","¿DNI?",VLOOKUP(Tabla2[[#This Row],[DNI / C.E.]],'Base Datos'!A:F,2,FALSE))</f>
        <v>Christian Jonathan Urquizo Mamani</v>
      </c>
      <c r="C260" s="5" t="str">
        <f>IF(Tabla2[[#This Row],[DNI / C.E.]]="","¿DNI?",VLOOKUP(Tabla2[[#This Row],[DNI / C.E.]],'Base Datos'!A:F,3,FALSE))</f>
        <v>Masculino</v>
      </c>
      <c r="D260" s="5"/>
      <c r="E260" s="3">
        <v>42320</v>
      </c>
      <c r="F260" s="2">
        <v>0.72291666666666676</v>
      </c>
      <c r="G260" t="s">
        <v>34</v>
      </c>
      <c r="H260" t="s">
        <v>86</v>
      </c>
      <c r="I260">
        <v>130</v>
      </c>
      <c r="J260" s="3">
        <v>42321</v>
      </c>
      <c r="K260" s="2">
        <v>0.3444444444444445</v>
      </c>
      <c r="L260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60">
        <v>1</v>
      </c>
      <c r="N260" s="5">
        <f>IF(Tabla2[[#This Row],[TARIFA]]="","¿Tarifa?",IF(Tabla2[[#This Row],[COBRADOS]]="","¿Días?",Tabla2[[#This Row],[TARIFA]]*Tabla2[[#This Row],[COBRADOS]]))</f>
        <v>130</v>
      </c>
      <c r="O260" t="s">
        <v>54</v>
      </c>
      <c r="P260">
        <v>1017</v>
      </c>
    </row>
    <row r="261" spans="1:16" x14ac:dyDescent="0.25">
      <c r="A261" s="12" t="s">
        <v>558</v>
      </c>
      <c r="B261" s="5" t="str">
        <f>IF(Tabla2[[#This Row],[DNI / C.E.]]="","¿DNI?",VLOOKUP(Tabla2[[#This Row],[DNI / C.E.]],'Base Datos'!A:F,2,FALSE))</f>
        <v>Francisco Perez Yep</v>
      </c>
      <c r="C261" s="5" t="str">
        <f>IF(Tabla2[[#This Row],[DNI / C.E.]]="","¿DNI?",VLOOKUP(Tabla2[[#This Row],[DNI / C.E.]],'Base Datos'!A:F,3,FALSE))</f>
        <v>Masculino</v>
      </c>
      <c r="D261" s="5"/>
      <c r="E261" s="3">
        <v>42321</v>
      </c>
      <c r="F261" s="2">
        <v>9.0277777777777787E-3</v>
      </c>
      <c r="G261" t="s">
        <v>35</v>
      </c>
      <c r="H261" t="s">
        <v>87</v>
      </c>
      <c r="I261">
        <v>100</v>
      </c>
      <c r="J261" s="3">
        <v>42321</v>
      </c>
      <c r="K261" s="2">
        <v>0.52361111111111114</v>
      </c>
      <c r="L261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261">
        <v>1</v>
      </c>
      <c r="N261" s="5">
        <f>IF(Tabla2[[#This Row],[TARIFA]]="","¿Tarifa?",IF(Tabla2[[#This Row],[COBRADOS]]="","¿Días?",Tabla2[[#This Row],[TARIFA]]*Tabla2[[#This Row],[COBRADOS]]))</f>
        <v>100</v>
      </c>
      <c r="O261" t="s">
        <v>55</v>
      </c>
    </row>
    <row r="262" spans="1:16" x14ac:dyDescent="0.25">
      <c r="A262" s="12" t="s">
        <v>560</v>
      </c>
      <c r="B262" s="5" t="str">
        <f>IF(Tabla2[[#This Row],[DNI / C.E.]]="","¿DNI?",VLOOKUP(Tabla2[[#This Row],[DNI / C.E.]],'Base Datos'!A:F,2,FALSE))</f>
        <v>Carlos Rey Mollano</v>
      </c>
      <c r="C262" s="5" t="str">
        <f>IF(Tabla2[[#This Row],[DNI / C.E.]]="","¿DNI?",VLOOKUP(Tabla2[[#This Row],[DNI / C.E.]],'Base Datos'!A:F,3,FALSE))</f>
        <v>Masculino</v>
      </c>
      <c r="D262" s="5"/>
      <c r="E262" s="3">
        <v>42321</v>
      </c>
      <c r="F262" s="2">
        <v>3.0555555555555555E-2</v>
      </c>
      <c r="G262" t="s">
        <v>23</v>
      </c>
      <c r="H262" t="s">
        <v>86</v>
      </c>
      <c r="I262">
        <v>120</v>
      </c>
      <c r="J262" s="3">
        <v>42321</v>
      </c>
      <c r="K262" s="2">
        <v>0.40347222222222223</v>
      </c>
      <c r="L262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62">
        <v>1</v>
      </c>
      <c r="N262" s="5">
        <f>IF(Tabla2[[#This Row],[TARIFA]]="","¿Tarifa?",IF(Tabla2[[#This Row],[COBRADOS]]="","¿Días?",Tabla2[[#This Row],[TARIFA]]*Tabla2[[#This Row],[COBRADOS]]))</f>
        <v>120</v>
      </c>
      <c r="O262" t="s">
        <v>55</v>
      </c>
    </row>
    <row r="263" spans="1:16" x14ac:dyDescent="0.25">
      <c r="A263" s="12" t="s">
        <v>563</v>
      </c>
      <c r="B263" s="5" t="str">
        <f>IF(Tabla2[[#This Row],[DNI / C.E.]]="","¿DNI?",VLOOKUP(Tabla2[[#This Row],[DNI / C.E.]],'Base Datos'!A:F,2,FALSE))</f>
        <v>Silvia Carrera Calvo</v>
      </c>
      <c r="C263" s="5" t="str">
        <f>IF(Tabla2[[#This Row],[DNI / C.E.]]="","¿DNI?",VLOOKUP(Tabla2[[#This Row],[DNI / C.E.]],'Base Datos'!A:F,3,FALSE))</f>
        <v>Femenino</v>
      </c>
      <c r="D263" s="5"/>
      <c r="E263" s="3">
        <v>42321</v>
      </c>
      <c r="F263" s="2">
        <v>3.0555555555555555E-2</v>
      </c>
      <c r="G263" t="s">
        <v>26</v>
      </c>
      <c r="H263" t="s">
        <v>85</v>
      </c>
      <c r="I263">
        <v>60</v>
      </c>
      <c r="J263" s="3">
        <v>42321</v>
      </c>
      <c r="K263" s="2">
        <v>0.40277777777777773</v>
      </c>
      <c r="L263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63">
        <v>1</v>
      </c>
      <c r="N263" s="5">
        <f>IF(Tabla2[[#This Row],[TARIFA]]="","¿Tarifa?",IF(Tabla2[[#This Row],[COBRADOS]]="","¿Días?",Tabla2[[#This Row],[TARIFA]]*Tabla2[[#This Row],[COBRADOS]]))</f>
        <v>60</v>
      </c>
      <c r="O263" t="s">
        <v>55</v>
      </c>
    </row>
    <row r="264" spans="1:16" x14ac:dyDescent="0.25">
      <c r="A264" s="1" t="s">
        <v>564</v>
      </c>
      <c r="B264" s="5" t="str">
        <f>IF(Tabla2[[#This Row],[DNI / C.E.]]="","¿DNI?",VLOOKUP(Tabla2[[#This Row],[DNI / C.E.]],'Base Datos'!A:F,2,FALSE))</f>
        <v>Carlos Rafael Menacho Huayamares</v>
      </c>
      <c r="C264" s="5" t="str">
        <f>IF(Tabla2[[#This Row],[DNI / C.E.]]="","¿DNI?",VLOOKUP(Tabla2[[#This Row],[DNI / C.E.]],'Base Datos'!A:F,3,FALSE))</f>
        <v>Masculino</v>
      </c>
      <c r="D264" s="5"/>
      <c r="E264" s="3">
        <v>42321</v>
      </c>
      <c r="F264" s="2">
        <v>0.11458333333333333</v>
      </c>
      <c r="G264" t="s">
        <v>43</v>
      </c>
      <c r="H264" t="s">
        <v>87</v>
      </c>
      <c r="I264">
        <v>120</v>
      </c>
      <c r="J264" s="3">
        <v>42322</v>
      </c>
      <c r="K264" s="2">
        <v>0.39652777777777781</v>
      </c>
      <c r="L264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264">
        <v>1</v>
      </c>
      <c r="N264" s="5">
        <f>IF(Tabla2[[#This Row],[TARIFA]]="","¿Tarifa?",IF(Tabla2[[#This Row],[COBRADOS]]="","¿Días?",Tabla2[[#This Row],[TARIFA]]*Tabla2[[#This Row],[COBRADOS]]))</f>
        <v>120</v>
      </c>
      <c r="O264" t="s">
        <v>54</v>
      </c>
      <c r="P264">
        <v>1024</v>
      </c>
    </row>
    <row r="265" spans="1:16" x14ac:dyDescent="0.25">
      <c r="A265" s="1" t="s">
        <v>564</v>
      </c>
      <c r="B265" s="5" t="str">
        <f>IF(Tabla2[[#This Row],[DNI / C.E.]]="","¿DNI?",VLOOKUP(Tabla2[[#This Row],[DNI / C.E.]],'Base Datos'!A:F,2,FALSE))</f>
        <v>Carlos Rafael Menacho Huayamares</v>
      </c>
      <c r="C265" s="5" t="str">
        <f>IF(Tabla2[[#This Row],[DNI / C.E.]]="","¿DNI?",VLOOKUP(Tabla2[[#This Row],[DNI / C.E.]],'Base Datos'!A:F,3,FALSE))</f>
        <v>Masculino</v>
      </c>
      <c r="D265" s="5"/>
      <c r="E265" s="3">
        <v>42321</v>
      </c>
      <c r="F265" s="2">
        <v>0.11458333333333333</v>
      </c>
      <c r="G265" t="s">
        <v>47</v>
      </c>
      <c r="H265" t="s">
        <v>85</v>
      </c>
      <c r="I265">
        <v>100</v>
      </c>
      <c r="J265" s="3">
        <v>42322</v>
      </c>
      <c r="K265" s="2">
        <v>0.39652777777777781</v>
      </c>
      <c r="L265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265">
        <v>1</v>
      </c>
      <c r="N265" s="5">
        <f>IF(Tabla2[[#This Row],[TARIFA]]="","¿Tarifa?",IF(Tabla2[[#This Row],[COBRADOS]]="","¿Días?",Tabla2[[#This Row],[TARIFA]]*Tabla2[[#This Row],[COBRADOS]]))</f>
        <v>100</v>
      </c>
      <c r="O265" t="s">
        <v>54</v>
      </c>
      <c r="P265">
        <v>1024</v>
      </c>
    </row>
    <row r="266" spans="1:16" x14ac:dyDescent="0.25">
      <c r="A266" s="1" t="s">
        <v>565</v>
      </c>
      <c r="B266" s="5" t="str">
        <f>IF(Tabla2[[#This Row],[DNI / C.E.]]="","¿DNI?",VLOOKUP(Tabla2[[#This Row],[DNI / C.E.]],'Base Datos'!A:F,2,FALSE))</f>
        <v>Martin Rojas Valdivia</v>
      </c>
      <c r="C266" s="5" t="str">
        <f>IF(Tabla2[[#This Row],[DNI / C.E.]]="","¿DNI?",VLOOKUP(Tabla2[[#This Row],[DNI / C.E.]],'Base Datos'!A:F,3,FALSE))</f>
        <v>Masculino</v>
      </c>
      <c r="D266" s="5"/>
      <c r="E266" s="3">
        <v>42321</v>
      </c>
      <c r="F266" s="2">
        <v>0.11458333333333333</v>
      </c>
      <c r="G266" t="s">
        <v>31</v>
      </c>
      <c r="H266" t="s">
        <v>85</v>
      </c>
      <c r="I266">
        <v>75</v>
      </c>
      <c r="J266" s="3">
        <v>42322</v>
      </c>
      <c r="K266" s="2">
        <v>0.22916666666666666</v>
      </c>
      <c r="L266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266">
        <v>1</v>
      </c>
      <c r="N266" s="5">
        <f>IF(Tabla2[[#This Row],[TARIFA]]="","¿Tarifa?",IF(Tabla2[[#This Row],[COBRADOS]]="","¿Días?",Tabla2[[#This Row],[TARIFA]]*Tabla2[[#This Row],[COBRADOS]]))</f>
        <v>75</v>
      </c>
      <c r="O266" t="s">
        <v>54</v>
      </c>
      <c r="P266">
        <v>1024</v>
      </c>
    </row>
    <row r="267" spans="1:16" x14ac:dyDescent="0.25">
      <c r="A267" s="1" t="s">
        <v>568</v>
      </c>
      <c r="B267" s="5" t="str">
        <f>IF(Tabla2[[#This Row],[DNI / C.E.]]="","¿DNI?",VLOOKUP(Tabla2[[#This Row],[DNI / C.E.]],'Base Datos'!A:F,2,FALSE))</f>
        <v>Jose Anibal Parodi</v>
      </c>
      <c r="C267" s="5" t="str">
        <f>IF(Tabla2[[#This Row],[DNI / C.E.]]="","¿DNI?",VLOOKUP(Tabla2[[#This Row],[DNI / C.E.]],'Base Datos'!A:F,3,FALSE))</f>
        <v>Masculino</v>
      </c>
      <c r="D267" s="5"/>
      <c r="E267" s="3">
        <v>42321</v>
      </c>
      <c r="F267" s="2">
        <v>0.60972222222222217</v>
      </c>
      <c r="G267" s="9" t="s">
        <v>49</v>
      </c>
      <c r="H267" t="s">
        <v>85</v>
      </c>
      <c r="I267">
        <v>100</v>
      </c>
      <c r="J267" s="3">
        <v>42322</v>
      </c>
      <c r="K267" s="2">
        <v>0.28750000000000003</v>
      </c>
      <c r="L267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67">
        <v>1</v>
      </c>
      <c r="N267" s="5">
        <f>IF(Tabla2[[#This Row],[TARIFA]]="","¿Tarifa?",IF(Tabla2[[#This Row],[COBRADOS]]="","¿Días?",Tabla2[[#This Row],[TARIFA]]*Tabla2[[#This Row],[COBRADOS]]))</f>
        <v>100</v>
      </c>
      <c r="O267" t="s">
        <v>53</v>
      </c>
      <c r="P267">
        <v>215</v>
      </c>
    </row>
    <row r="268" spans="1:16" x14ac:dyDescent="0.25">
      <c r="A268" s="1" t="s">
        <v>570</v>
      </c>
      <c r="B268" s="5" t="str">
        <f>IF(Tabla2[[#This Row],[DNI / C.E.]]="","¿DNI?",VLOOKUP(Tabla2[[#This Row],[DNI / C.E.]],'Base Datos'!A:F,2,FALSE))</f>
        <v>Edgar Castillo Castañeda</v>
      </c>
      <c r="C268" s="5" t="str">
        <f>IF(Tabla2[[#This Row],[DNI / C.E.]]="","¿DNI?",VLOOKUP(Tabla2[[#This Row],[DNI / C.E.]],'Base Datos'!A:F,3,FALSE))</f>
        <v>Masculino</v>
      </c>
      <c r="D268" s="5"/>
      <c r="E268" s="3">
        <v>42321</v>
      </c>
      <c r="F268" s="2">
        <v>0.72777777777777775</v>
      </c>
      <c r="G268" s="9" t="s">
        <v>27</v>
      </c>
      <c r="H268" t="s">
        <v>85</v>
      </c>
      <c r="I268">
        <v>65</v>
      </c>
      <c r="J268" s="3">
        <v>42322</v>
      </c>
      <c r="K268" s="2">
        <v>0.35902777777777778</v>
      </c>
      <c r="L268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68">
        <v>1</v>
      </c>
      <c r="N268" s="5">
        <f>IF(Tabla2[[#This Row],[TARIFA]]="","¿Tarifa?",IF(Tabla2[[#This Row],[COBRADOS]]="","¿Días?",Tabla2[[#This Row],[TARIFA]]*Tabla2[[#This Row],[COBRADOS]]))</f>
        <v>65</v>
      </c>
      <c r="O268" t="s">
        <v>54</v>
      </c>
      <c r="P268">
        <v>1023</v>
      </c>
    </row>
    <row r="269" spans="1:16" x14ac:dyDescent="0.25">
      <c r="A269" s="1" t="s">
        <v>574</v>
      </c>
      <c r="B269" s="5" t="str">
        <f>IF(Tabla2[[#This Row],[DNI / C.E.]]="","¿DNI?",VLOOKUP(Tabla2[[#This Row],[DNI / C.E.]],'Base Datos'!A:F,2,FALSE))</f>
        <v>Hugo Vega Ponce</v>
      </c>
      <c r="C269" s="5" t="str">
        <f>IF(Tabla2[[#This Row],[DNI / C.E.]]="","¿DNI?",VLOOKUP(Tabla2[[#This Row],[DNI / C.E.]],'Base Datos'!A:F,3,FALSE))</f>
        <v>Masculino</v>
      </c>
      <c r="D269" s="5"/>
      <c r="E269" s="3">
        <v>42321</v>
      </c>
      <c r="F269" s="2">
        <v>0.72986111111111107</v>
      </c>
      <c r="G269" s="9" t="s">
        <v>25</v>
      </c>
      <c r="H269" t="s">
        <v>85</v>
      </c>
      <c r="I269">
        <v>65</v>
      </c>
      <c r="J269" s="3">
        <v>42322</v>
      </c>
      <c r="K269" s="2">
        <v>0.35902777777777778</v>
      </c>
      <c r="L269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69">
        <v>1</v>
      </c>
      <c r="N269" s="5">
        <f>IF(Tabla2[[#This Row],[TARIFA]]="","¿Tarifa?",IF(Tabla2[[#This Row],[COBRADOS]]="","¿Días?",Tabla2[[#This Row],[TARIFA]]*Tabla2[[#This Row],[COBRADOS]]))</f>
        <v>65</v>
      </c>
      <c r="O269" t="s">
        <v>54</v>
      </c>
      <c r="P269">
        <v>1023</v>
      </c>
    </row>
    <row r="270" spans="1:16" x14ac:dyDescent="0.25">
      <c r="A270" s="12" t="s">
        <v>577</v>
      </c>
      <c r="B270" s="5" t="str">
        <f>IF(Tabla2[[#This Row],[DNI / C.E.]]="","¿DNI?",VLOOKUP(Tabla2[[#This Row],[DNI / C.E.]],'Base Datos'!A:F,2,FALSE))</f>
        <v>Rosas Diaz Jose Carlos</v>
      </c>
      <c r="C270" s="5" t="str">
        <f>IF(Tabla2[[#This Row],[DNI / C.E.]]="","¿DNI?",VLOOKUP(Tabla2[[#This Row],[DNI / C.E.]],'Base Datos'!A:F,3,FALSE))</f>
        <v>Masculino</v>
      </c>
      <c r="D270" s="5"/>
      <c r="E270" s="3">
        <v>42322</v>
      </c>
      <c r="F270" s="2">
        <v>0.3743055555555555</v>
      </c>
      <c r="G270" s="9" t="s">
        <v>42</v>
      </c>
      <c r="H270" t="s">
        <v>297</v>
      </c>
      <c r="I270">
        <v>95</v>
      </c>
      <c r="J270" s="3">
        <v>42323</v>
      </c>
      <c r="K270" s="2">
        <v>0.35069444444444442</v>
      </c>
      <c r="L270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270">
        <v>1</v>
      </c>
      <c r="N270" s="5">
        <f>IF(Tabla2[[#This Row],[TARIFA]]="","¿Tarifa?",IF(Tabla2[[#This Row],[COBRADOS]]="","¿Días?",Tabla2[[#This Row],[TARIFA]]*Tabla2[[#This Row],[COBRADOS]]))</f>
        <v>95</v>
      </c>
      <c r="O270" t="s">
        <v>54</v>
      </c>
      <c r="P270">
        <v>1015</v>
      </c>
    </row>
    <row r="271" spans="1:16" x14ac:dyDescent="0.25">
      <c r="A271" s="12" t="s">
        <v>579</v>
      </c>
      <c r="B271" s="5" t="str">
        <f>IF(Tabla2[[#This Row],[DNI / C.E.]]="","¿DNI?",VLOOKUP(Tabla2[[#This Row],[DNI / C.E.]],'Base Datos'!A:F,2,FALSE))</f>
        <v>Quintana Cano Tania</v>
      </c>
      <c r="C271" s="5" t="str">
        <f>IF(Tabla2[[#This Row],[DNI / C.E.]]="","¿DNI?",VLOOKUP(Tabla2[[#This Row],[DNI / C.E.]],'Base Datos'!A:F,3,FALSE))</f>
        <v>Femenino</v>
      </c>
      <c r="D271" s="5"/>
      <c r="E271" s="3">
        <v>42322</v>
      </c>
      <c r="F271" s="2">
        <v>0.36944444444444446</v>
      </c>
      <c r="G271" t="s">
        <v>28</v>
      </c>
      <c r="H271" t="s">
        <v>87</v>
      </c>
      <c r="I271">
        <v>90</v>
      </c>
      <c r="J271" s="3">
        <v>42323</v>
      </c>
      <c r="K271" s="2">
        <v>0.47986111111111113</v>
      </c>
      <c r="L271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271">
        <v>1</v>
      </c>
      <c r="N271" s="5">
        <f>IF(Tabla2[[#This Row],[TARIFA]]="","¿Tarifa?",IF(Tabla2[[#This Row],[COBRADOS]]="","¿Días?",Tabla2[[#This Row],[TARIFA]]*Tabla2[[#This Row],[COBRADOS]]))</f>
        <v>90</v>
      </c>
      <c r="O271" t="s">
        <v>53</v>
      </c>
      <c r="P271">
        <v>218</v>
      </c>
    </row>
    <row r="272" spans="1:16" x14ac:dyDescent="0.25">
      <c r="A272" s="1" t="s">
        <v>592</v>
      </c>
      <c r="B272" s="5" t="str">
        <f>IF(Tabla2[[#This Row],[DNI / C.E.]]="","¿DNI?",VLOOKUP(Tabla2[[#This Row],[DNI / C.E.]],'Base Datos'!A:F,2,FALSE))</f>
        <v>James John Florian Salas</v>
      </c>
      <c r="C272" s="5" t="str">
        <f>IF(Tabla2[[#This Row],[DNI / C.E.]]="","¿DNI?",VLOOKUP(Tabla2[[#This Row],[DNI / C.E.]],'Base Datos'!A:F,3,FALSE))</f>
        <v>Masculino</v>
      </c>
      <c r="D272" s="5"/>
      <c r="E272" s="3">
        <v>42322</v>
      </c>
      <c r="F272" s="2">
        <v>0.78263888888888899</v>
      </c>
      <c r="G272" t="s">
        <v>31</v>
      </c>
      <c r="H272" t="s">
        <v>87</v>
      </c>
      <c r="I272">
        <v>100</v>
      </c>
      <c r="J272" s="3">
        <v>42323</v>
      </c>
      <c r="K272" s="2">
        <v>0.47847222222222219</v>
      </c>
      <c r="L272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72">
        <v>1</v>
      </c>
      <c r="N272" s="5">
        <f>IF(Tabla2[[#This Row],[TARIFA]]="","¿Tarifa?",IF(Tabla2[[#This Row],[COBRADOS]]="","¿Días?",Tabla2[[#This Row],[TARIFA]]*Tabla2[[#This Row],[COBRADOS]]))</f>
        <v>100</v>
      </c>
      <c r="O272" t="s">
        <v>53</v>
      </c>
      <c r="P272">
        <v>217</v>
      </c>
    </row>
    <row r="273" spans="1:16" x14ac:dyDescent="0.25">
      <c r="A273" s="1" t="s">
        <v>594</v>
      </c>
      <c r="B273" s="5" t="str">
        <f>IF(Tabla2[[#This Row],[DNI / C.E.]]="","¿DNI?",VLOOKUP(Tabla2[[#This Row],[DNI / C.E.]],'Base Datos'!A:F,2,FALSE))</f>
        <v>Oscar Armando Bytton Diaz</v>
      </c>
      <c r="C273" s="5" t="str">
        <f>IF(Tabla2[[#This Row],[DNI / C.E.]]="","¿DNI?",VLOOKUP(Tabla2[[#This Row],[DNI / C.E.]],'Base Datos'!A:F,3,FALSE))</f>
        <v>Masculino</v>
      </c>
      <c r="D273" s="5"/>
      <c r="E273" s="3">
        <v>42322</v>
      </c>
      <c r="F273" s="2">
        <v>0.7944444444444444</v>
      </c>
      <c r="G273" t="s">
        <v>29</v>
      </c>
      <c r="H273" t="s">
        <v>85</v>
      </c>
      <c r="I273">
        <v>75</v>
      </c>
      <c r="J273" s="3">
        <v>42323</v>
      </c>
      <c r="K273" s="2">
        <v>0.33749999999999997</v>
      </c>
      <c r="L273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73">
        <v>1</v>
      </c>
      <c r="N273" s="5">
        <f>IF(Tabla2[[#This Row],[TARIFA]]="","¿Tarifa?",IF(Tabla2[[#This Row],[COBRADOS]]="","¿Días?",Tabla2[[#This Row],[TARIFA]]*Tabla2[[#This Row],[COBRADOS]]))</f>
        <v>75</v>
      </c>
      <c r="O273" t="s">
        <v>54</v>
      </c>
      <c r="P273">
        <v>1025</v>
      </c>
    </row>
    <row r="274" spans="1:16" x14ac:dyDescent="0.25">
      <c r="A274" s="1" t="s">
        <v>598</v>
      </c>
      <c r="B274" s="5" t="str">
        <f>IF(Tabla2[[#This Row],[DNI / C.E.]]="","¿DNI?",VLOOKUP(Tabla2[[#This Row],[DNI / C.E.]],'Base Datos'!A:F,2,FALSE))</f>
        <v>Jhojann Iman Silva</v>
      </c>
      <c r="C274" s="5" t="str">
        <f>IF(Tabla2[[#This Row],[DNI / C.E.]]="","¿DNI?",VLOOKUP(Tabla2[[#This Row],[DNI / C.E.]],'Base Datos'!A:F,3,FALSE))</f>
        <v>Masculino</v>
      </c>
      <c r="D274" s="5"/>
      <c r="E274" s="3">
        <v>42322</v>
      </c>
      <c r="F274" s="2">
        <v>0.98125000000000007</v>
      </c>
      <c r="G274" s="9" t="s">
        <v>27</v>
      </c>
      <c r="H274" t="s">
        <v>87</v>
      </c>
      <c r="I274">
        <v>90</v>
      </c>
      <c r="J274" s="3">
        <v>42323</v>
      </c>
      <c r="K274" s="2">
        <v>0.47847222222222219</v>
      </c>
      <c r="L274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74">
        <v>1</v>
      </c>
      <c r="N274" s="5">
        <f>IF(Tabla2[[#This Row],[TARIFA]]="","¿Tarifa?",IF(Tabla2[[#This Row],[COBRADOS]]="","¿Días?",Tabla2[[#This Row],[TARIFA]]*Tabla2[[#This Row],[COBRADOS]]))</f>
        <v>90</v>
      </c>
      <c r="O274" t="s">
        <v>53</v>
      </c>
      <c r="P274">
        <v>216</v>
      </c>
    </row>
    <row r="275" spans="1:16" x14ac:dyDescent="0.25">
      <c r="A275" s="1" t="s">
        <v>607</v>
      </c>
      <c r="B275" s="5" t="str">
        <f>IF(Tabla2[[#This Row],[DNI / C.E.]]="","¿DNI?",VLOOKUP(Tabla2[[#This Row],[DNI / C.E.]],'Base Datos'!A:F,2,FALSE))</f>
        <v>Lalo Eduardo Rosales Rodriguez</v>
      </c>
      <c r="C275" s="5" t="str">
        <f>IF(Tabla2[[#This Row],[DNI / C.E.]]="","¿DNI?",VLOOKUP(Tabla2[[#This Row],[DNI / C.E.]],'Base Datos'!A:F,3,FALSE))</f>
        <v>Masculino</v>
      </c>
      <c r="D275" s="5"/>
      <c r="E275" s="3">
        <v>42323</v>
      </c>
      <c r="F275" s="2">
        <v>0.63541666666666663</v>
      </c>
      <c r="G275" t="s">
        <v>23</v>
      </c>
      <c r="H275" t="s">
        <v>86</v>
      </c>
      <c r="I275">
        <v>0</v>
      </c>
      <c r="J275" s="3">
        <v>42324</v>
      </c>
      <c r="K275" s="2">
        <v>0.48402777777777778</v>
      </c>
      <c r="L275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75">
        <v>1</v>
      </c>
      <c r="N275" s="5">
        <f>IF(Tabla2[[#This Row],[TARIFA]]="","¿Tarifa?",IF(Tabla2[[#This Row],[COBRADOS]]="","¿Días?",Tabla2[[#This Row],[TARIFA]]*Tabla2[[#This Row],[COBRADOS]]))</f>
        <v>0</v>
      </c>
      <c r="O275" t="s">
        <v>55</v>
      </c>
    </row>
    <row r="276" spans="1:16" x14ac:dyDescent="0.25">
      <c r="A276" s="1" t="s">
        <v>609</v>
      </c>
      <c r="B276" s="5" t="str">
        <f>IF(Tabla2[[#This Row],[DNI / C.E.]]="","¿DNI?",VLOOKUP(Tabla2[[#This Row],[DNI / C.E.]],'Base Datos'!A:F,2,FALSE))</f>
        <v>Esly  Montenegro Acuña</v>
      </c>
      <c r="C276" s="5" t="str">
        <f>IF(Tabla2[[#This Row],[DNI / C.E.]]="","¿DNI?",VLOOKUP(Tabla2[[#This Row],[DNI / C.E.]],'Base Datos'!A:F,3,FALSE))</f>
        <v>Masculino</v>
      </c>
      <c r="D276" s="5"/>
      <c r="E276" s="3">
        <v>42324</v>
      </c>
      <c r="F276" s="2">
        <v>0.7680555555555556</v>
      </c>
      <c r="G276" t="s">
        <v>25</v>
      </c>
      <c r="H276" t="s">
        <v>85</v>
      </c>
      <c r="I276">
        <v>50</v>
      </c>
      <c r="J276" s="3">
        <v>42325</v>
      </c>
      <c r="K276" s="2">
        <v>0.26180555555555557</v>
      </c>
      <c r="L276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76">
        <v>1</v>
      </c>
      <c r="N276" s="5">
        <f>IF(Tabla2[[#This Row],[TARIFA]]="","¿Tarifa?",IF(Tabla2[[#This Row],[COBRADOS]]="","¿Días?",Tabla2[[#This Row],[TARIFA]]*Tabla2[[#This Row],[COBRADOS]]))</f>
        <v>50</v>
      </c>
      <c r="O276" t="s">
        <v>54</v>
      </c>
      <c r="P276">
        <v>1026</v>
      </c>
    </row>
    <row r="277" spans="1:16" x14ac:dyDescent="0.25">
      <c r="A277" s="1" t="s">
        <v>615</v>
      </c>
      <c r="B277" s="5" t="str">
        <f>IF(Tabla2[[#This Row],[DNI / C.E.]]="","¿DNI?",VLOOKUP(Tabla2[[#This Row],[DNI / C.E.]],'Base Datos'!A:F,2,FALSE))</f>
        <v>Walter Alfredo Vargas Orellana</v>
      </c>
      <c r="C277" s="5" t="str">
        <f>IF(Tabla2[[#This Row],[DNI / C.E.]]="","¿DNI?",VLOOKUP(Tabla2[[#This Row],[DNI / C.E.]],'Base Datos'!A:F,3,FALSE))</f>
        <v>Masculino</v>
      </c>
      <c r="D277" s="5"/>
      <c r="E277" s="3">
        <v>42324</v>
      </c>
      <c r="F277" s="2">
        <v>0.86041666666666661</v>
      </c>
      <c r="G277" s="9" t="s">
        <v>26</v>
      </c>
      <c r="H277" t="s">
        <v>85</v>
      </c>
      <c r="I277">
        <v>60</v>
      </c>
      <c r="J277" s="3">
        <v>42325</v>
      </c>
      <c r="K277" s="2">
        <v>0.35347222222222219</v>
      </c>
      <c r="L277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77">
        <v>1</v>
      </c>
      <c r="N277" s="5">
        <f>IF(Tabla2[[#This Row],[TARIFA]]="","¿Tarifa?",IF(Tabla2[[#This Row],[COBRADOS]]="","¿Días?",Tabla2[[#This Row],[TARIFA]]*Tabla2[[#This Row],[COBRADOS]]))</f>
        <v>60</v>
      </c>
      <c r="O277" t="s">
        <v>54</v>
      </c>
      <c r="P277">
        <v>1027</v>
      </c>
    </row>
    <row r="278" spans="1:16" x14ac:dyDescent="0.25">
      <c r="A278" s="1" t="s">
        <v>613</v>
      </c>
      <c r="B278" s="5" t="str">
        <f>IF(Tabla2[[#This Row],[DNI / C.E.]]="","¿DNI?",VLOOKUP(Tabla2[[#This Row],[DNI / C.E.]],'Base Datos'!A:F,2,FALSE))</f>
        <v>Percy Saavedra Tangora</v>
      </c>
      <c r="C278" s="5" t="str">
        <f>IF(Tabla2[[#This Row],[DNI / C.E.]]="","¿DNI?",VLOOKUP(Tabla2[[#This Row],[DNI / C.E.]],'Base Datos'!A:F,3,FALSE))</f>
        <v>Masculino</v>
      </c>
      <c r="D278" s="5"/>
      <c r="E278" s="3">
        <v>42324</v>
      </c>
      <c r="F278" s="2">
        <v>0.94791666666666663</v>
      </c>
      <c r="G278" s="9" t="s">
        <v>24</v>
      </c>
      <c r="H278" t="s">
        <v>85</v>
      </c>
      <c r="I278">
        <v>60</v>
      </c>
      <c r="J278" s="3">
        <v>42325</v>
      </c>
      <c r="K278" s="2">
        <v>0.83819444444444446</v>
      </c>
      <c r="L278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278">
        <v>2</v>
      </c>
      <c r="N278" s="5">
        <f>IF(Tabla2[[#This Row],[TARIFA]]="","¿Tarifa?",IF(Tabla2[[#This Row],[COBRADOS]]="","¿Días?",Tabla2[[#This Row],[TARIFA]]*Tabla2[[#This Row],[COBRADOS]]))</f>
        <v>120</v>
      </c>
      <c r="O278" t="s">
        <v>54</v>
      </c>
      <c r="P278">
        <v>1035</v>
      </c>
    </row>
    <row r="279" spans="1:16" x14ac:dyDescent="0.25">
      <c r="A279" s="1" t="s">
        <v>137</v>
      </c>
      <c r="B279" s="5" t="str">
        <f>IF(Tabla2[[#This Row],[DNI / C.E.]]="","¿DNI?",VLOOKUP(Tabla2[[#This Row],[DNI / C.E.]],'Base Datos'!A:F,2,FALSE))</f>
        <v>Renato Torres Camizan</v>
      </c>
      <c r="C279" s="5" t="s">
        <v>20</v>
      </c>
      <c r="D279" s="5"/>
      <c r="E279" s="3">
        <v>42325</v>
      </c>
      <c r="F279" s="2">
        <v>0.26944444444444443</v>
      </c>
      <c r="G279" s="9" t="s">
        <v>25</v>
      </c>
      <c r="H279" t="s">
        <v>85</v>
      </c>
      <c r="I279">
        <v>60</v>
      </c>
      <c r="J279" s="3">
        <v>42328</v>
      </c>
      <c r="K279" s="2">
        <v>0.54166666666666663</v>
      </c>
      <c r="L279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5</v>
      </c>
      <c r="M279">
        <v>3</v>
      </c>
      <c r="N279" s="5">
        <f>IF(Tabla2[[#This Row],[TARIFA]]="","¿Tarifa?",IF(Tabla2[[#This Row],[COBRADOS]]="","¿Días?",Tabla2[[#This Row],[TARIFA]]*Tabla2[[#This Row],[COBRADOS]]))</f>
        <v>180</v>
      </c>
      <c r="O279" t="s">
        <v>54</v>
      </c>
      <c r="P279">
        <v>1035</v>
      </c>
    </row>
    <row r="280" spans="1:16" x14ac:dyDescent="0.25">
      <c r="A280" s="1" t="s">
        <v>420</v>
      </c>
      <c r="B280" s="5" t="str">
        <f>IF(Tabla2[[#This Row],[DNI / C.E.]]="","¿DNI?",VLOOKUP(Tabla2[[#This Row],[DNI / C.E.]],'Base Datos'!A:F,2,FALSE))</f>
        <v>Rogelio Ortega Paucar</v>
      </c>
      <c r="C280" s="5" t="str">
        <f>IF(Tabla2[[#This Row],[DNI / C.E.]]="","¿DNI?",VLOOKUP(Tabla2[[#This Row],[DNI / C.E.]],'Base Datos'!A:F,3,FALSE))</f>
        <v>Masculino</v>
      </c>
      <c r="D280" s="5"/>
      <c r="E280" s="3">
        <v>42325</v>
      </c>
      <c r="F280" s="2">
        <v>0.3034722222222222</v>
      </c>
      <c r="G280" s="9" t="s">
        <v>27</v>
      </c>
      <c r="H280" t="s">
        <v>85</v>
      </c>
      <c r="I280">
        <v>60</v>
      </c>
      <c r="J280" s="3">
        <v>42327</v>
      </c>
      <c r="K280" s="2">
        <v>0.4381944444444445</v>
      </c>
      <c r="L280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280">
        <v>2</v>
      </c>
      <c r="N280" s="5">
        <f>IF(Tabla2[[#This Row],[TARIFA]]="","¿Tarifa?",IF(Tabla2[[#This Row],[COBRADOS]]="","¿Días?",Tabla2[[#This Row],[TARIFA]]*Tabla2[[#This Row],[COBRADOS]]))</f>
        <v>120</v>
      </c>
      <c r="O280" t="s">
        <v>54</v>
      </c>
      <c r="P280">
        <v>1030</v>
      </c>
    </row>
    <row r="281" spans="1:16" x14ac:dyDescent="0.25">
      <c r="A281" s="1" t="s">
        <v>92</v>
      </c>
      <c r="B281" s="5" t="str">
        <f>IF(Tabla2[[#This Row],[DNI / C.E.]]="","¿DNI?",VLOOKUP(Tabla2[[#This Row],[DNI / C.E.]],'Base Datos'!A:F,2,FALSE))</f>
        <v>Marlon Adolfo Pastor Granados</v>
      </c>
      <c r="C281" s="5" t="str">
        <f>IF(Tabla2[[#This Row],[DNI / C.E.]]="","¿DNI?",VLOOKUP(Tabla2[[#This Row],[DNI / C.E.]],'Base Datos'!A:F,3,FALSE))</f>
        <v>Masculino</v>
      </c>
      <c r="D281" s="5"/>
      <c r="E281" s="3">
        <v>42325</v>
      </c>
      <c r="F281" s="2">
        <v>0.61388888888888882</v>
      </c>
      <c r="G281" t="s">
        <v>29</v>
      </c>
      <c r="H281" t="s">
        <v>85</v>
      </c>
      <c r="I281">
        <v>40</v>
      </c>
      <c r="J281" s="3">
        <v>42328</v>
      </c>
      <c r="K281" s="2">
        <v>0.41180555555555554</v>
      </c>
      <c r="L281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281">
        <v>3</v>
      </c>
      <c r="N281" s="5">
        <f>IF(Tabla2[[#This Row],[TARIFA]]="","¿Tarifa?",IF(Tabla2[[#This Row],[COBRADOS]]="","¿Días?",Tabla2[[#This Row],[TARIFA]]*Tabla2[[#This Row],[COBRADOS]]))</f>
        <v>120</v>
      </c>
      <c r="O281" t="s">
        <v>55</v>
      </c>
    </row>
    <row r="282" spans="1:16" x14ac:dyDescent="0.25">
      <c r="A282" s="1" t="s">
        <v>73</v>
      </c>
      <c r="B282" s="5" t="str">
        <f>IF(Tabla2[[#This Row],[DNI / C.E.]]="","¿DNI?",VLOOKUP(Tabla2[[#This Row],[DNI / C.E.]],'Base Datos'!A:F,2,FALSE))</f>
        <v>Jose Luis Quispe Verastegui</v>
      </c>
      <c r="C282" s="5" t="str">
        <f>IF(Tabla2[[#This Row],[DNI / C.E.]]="","¿DNI?",VLOOKUP(Tabla2[[#This Row],[DNI / C.E.]],'Base Datos'!A:F,3,FALSE))</f>
        <v>Masculino</v>
      </c>
      <c r="D282" s="5"/>
      <c r="E282" s="3">
        <v>42325</v>
      </c>
      <c r="F282" s="2">
        <v>0.79583333333333339</v>
      </c>
      <c r="G282" t="s">
        <v>30</v>
      </c>
      <c r="H282" t="s">
        <v>88</v>
      </c>
      <c r="I282">
        <v>120</v>
      </c>
      <c r="J282" s="3">
        <v>42326</v>
      </c>
      <c r="K282" s="2">
        <v>0.4291666666666667</v>
      </c>
      <c r="L282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82">
        <v>1</v>
      </c>
      <c r="N282" s="5">
        <f>IF(Tabla2[[#This Row],[TARIFA]]="","¿Tarifa?",IF(Tabla2[[#This Row],[COBRADOS]]="","¿Días?",Tabla2[[#This Row],[TARIFA]]*Tabla2[[#This Row],[COBRADOS]]))</f>
        <v>120</v>
      </c>
      <c r="O282" t="s">
        <v>55</v>
      </c>
    </row>
    <row r="283" spans="1:16" x14ac:dyDescent="0.25">
      <c r="A283" s="1" t="s">
        <v>635</v>
      </c>
      <c r="B283" s="5" t="str">
        <f>IF(Tabla2[[#This Row],[DNI / C.E.]]="","¿DNI?",VLOOKUP(Tabla2[[#This Row],[DNI / C.E.]],'Base Datos'!A:F,2,FALSE))</f>
        <v>Miguel Angel Fernandez Gates</v>
      </c>
      <c r="C283" s="5" t="str">
        <f>IF(Tabla2[[#This Row],[DNI / C.E.]]="","¿DNI?",VLOOKUP(Tabla2[[#This Row],[DNI / C.E.]],'Base Datos'!A:F,3,FALSE))</f>
        <v>Masculino</v>
      </c>
      <c r="D283" s="5"/>
      <c r="E283" s="3">
        <v>42326</v>
      </c>
      <c r="F283" s="2">
        <v>0.49652777777777773</v>
      </c>
      <c r="G283" t="s">
        <v>28</v>
      </c>
      <c r="H283" t="s">
        <v>85</v>
      </c>
      <c r="I283">
        <v>60</v>
      </c>
      <c r="J283" s="3">
        <v>42328</v>
      </c>
      <c r="K283" s="2">
        <v>0.38125000000000003</v>
      </c>
      <c r="L283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283">
        <v>2</v>
      </c>
      <c r="N283" s="5">
        <f>IF(Tabla2[[#This Row],[TARIFA]]="","¿Tarifa?",IF(Tabla2[[#This Row],[COBRADOS]]="","¿Días?",Tabla2[[#This Row],[TARIFA]]*Tabla2[[#This Row],[COBRADOS]]))</f>
        <v>120</v>
      </c>
      <c r="O283" t="s">
        <v>54</v>
      </c>
      <c r="P283">
        <v>1033</v>
      </c>
    </row>
    <row r="284" spans="1:16" x14ac:dyDescent="0.25">
      <c r="A284" s="1" t="s">
        <v>75</v>
      </c>
      <c r="B284" s="5" t="str">
        <f>IF(Tabla2[[#This Row],[DNI / C.E.]]="","¿DNI?",VLOOKUP(Tabla2[[#This Row],[DNI / C.E.]],'Base Datos'!A:F,2,FALSE))</f>
        <v>Jose Antonio Chirinos Zaquinaula</v>
      </c>
      <c r="C284" s="5" t="str">
        <f>IF(Tabla2[[#This Row],[DNI / C.E.]]="","¿DNI?",VLOOKUP(Tabla2[[#This Row],[DNI / C.E.]],'Base Datos'!A:F,3,FALSE))</f>
        <v>Masculino</v>
      </c>
      <c r="D284" s="5"/>
      <c r="E284" s="3">
        <v>42326</v>
      </c>
      <c r="F284" s="2">
        <v>0.58680555555555558</v>
      </c>
      <c r="G284" t="s">
        <v>43</v>
      </c>
      <c r="H284" t="s">
        <v>85</v>
      </c>
      <c r="I284">
        <v>80</v>
      </c>
      <c r="J284" s="3">
        <v>42328</v>
      </c>
      <c r="K284" s="2">
        <v>0.45833333333333331</v>
      </c>
      <c r="L284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284">
        <v>2</v>
      </c>
      <c r="N284" s="5">
        <f>IF(Tabla2[[#This Row],[TARIFA]]="","¿Tarifa?",IF(Tabla2[[#This Row],[COBRADOS]]="","¿Días?",Tabla2[[#This Row],[TARIFA]]*Tabla2[[#This Row],[COBRADOS]]))</f>
        <v>160</v>
      </c>
      <c r="O284" t="s">
        <v>54</v>
      </c>
      <c r="P284" t="s">
        <v>837</v>
      </c>
    </row>
    <row r="285" spans="1:16" x14ac:dyDescent="0.25">
      <c r="A285" s="1" t="s">
        <v>415</v>
      </c>
      <c r="B285" s="5" t="str">
        <f>IF(Tabla2[[#This Row],[DNI / C.E.]]="","¿DNI?",VLOOKUP(Tabla2[[#This Row],[DNI / C.E.]],'Base Datos'!A:F,2,FALSE))</f>
        <v>Gonzalo Triveño Romero</v>
      </c>
      <c r="C285" s="5" t="str">
        <f>IF(Tabla2[[#This Row],[DNI / C.E.]]="","¿DNI?",VLOOKUP(Tabla2[[#This Row],[DNI / C.E.]],'Base Datos'!A:F,3,FALSE))</f>
        <v>Masculino</v>
      </c>
      <c r="D285" s="5"/>
      <c r="E285" s="3">
        <v>42326</v>
      </c>
      <c r="F285" s="2">
        <v>0.58750000000000002</v>
      </c>
      <c r="G285" t="s">
        <v>42</v>
      </c>
      <c r="H285" t="s">
        <v>85</v>
      </c>
      <c r="I285">
        <v>80</v>
      </c>
      <c r="J285" s="3">
        <v>42328</v>
      </c>
      <c r="K285" s="2">
        <v>0.45833333333333331</v>
      </c>
      <c r="L285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285">
        <v>2</v>
      </c>
      <c r="N285" s="5">
        <f>IF(Tabla2[[#This Row],[TARIFA]]="","¿Tarifa?",IF(Tabla2[[#This Row],[COBRADOS]]="","¿Días?",Tabla2[[#This Row],[TARIFA]]*Tabla2[[#This Row],[COBRADOS]]))</f>
        <v>160</v>
      </c>
      <c r="O285" t="s">
        <v>54</v>
      </c>
      <c r="P285" t="s">
        <v>837</v>
      </c>
    </row>
    <row r="286" spans="1:16" x14ac:dyDescent="0.25">
      <c r="A286" s="1" t="s">
        <v>637</v>
      </c>
      <c r="B286" s="5" t="str">
        <f>IF(Tabla2[[#This Row],[DNI / C.E.]]="","¿DNI?",VLOOKUP(Tabla2[[#This Row],[DNI / C.E.]],'Base Datos'!A:F,2,FALSE))</f>
        <v>Julio Cesar Valverde Castro</v>
      </c>
      <c r="C286" s="5" t="str">
        <f>IF(Tabla2[[#This Row],[DNI / C.E.]]="","¿DNI?",VLOOKUP(Tabla2[[#This Row],[DNI / C.E.]],'Base Datos'!A:F,3,FALSE))</f>
        <v>Masculino</v>
      </c>
      <c r="D286" s="5"/>
      <c r="E286" s="3">
        <v>42326</v>
      </c>
      <c r="F286" s="2">
        <v>0.67847222222222225</v>
      </c>
      <c r="G286" t="s">
        <v>26</v>
      </c>
      <c r="H286" t="s">
        <v>85</v>
      </c>
      <c r="I286">
        <v>60</v>
      </c>
      <c r="J286" s="3">
        <v>42327</v>
      </c>
      <c r="K286" s="2">
        <v>0.3125</v>
      </c>
      <c r="L286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86">
        <v>1</v>
      </c>
      <c r="N286" s="5">
        <f>IF(Tabla2[[#This Row],[TARIFA]]="","¿Tarifa?",IF(Tabla2[[#This Row],[COBRADOS]]="","¿Días?",Tabla2[[#This Row],[TARIFA]]*Tabla2[[#This Row],[COBRADOS]]))</f>
        <v>60</v>
      </c>
      <c r="O286" t="s">
        <v>54</v>
      </c>
      <c r="P286">
        <v>1028</v>
      </c>
    </row>
    <row r="287" spans="1:16" x14ac:dyDescent="0.25">
      <c r="A287" s="1" t="s">
        <v>375</v>
      </c>
      <c r="B287" s="5" t="str">
        <f>IF(Tabla2[[#This Row],[DNI / C.E.]]="","¿DNI?",VLOOKUP(Tabla2[[#This Row],[DNI / C.E.]],'Base Datos'!A:F,2,FALSE))</f>
        <v>Maximo O´Phelan Agama</v>
      </c>
      <c r="C287" s="5" t="str">
        <f>IF(Tabla2[[#This Row],[DNI / C.E.]]="","¿DNI?",VLOOKUP(Tabla2[[#This Row],[DNI / C.E.]],'Base Datos'!A:F,3,FALSE))</f>
        <v>Masculino</v>
      </c>
      <c r="D287" s="5"/>
      <c r="E287" s="3">
        <v>42326</v>
      </c>
      <c r="F287" s="2">
        <v>0.71597222222222223</v>
      </c>
      <c r="G287" t="s">
        <v>31</v>
      </c>
      <c r="H287" t="s">
        <v>85</v>
      </c>
      <c r="I287">
        <v>80</v>
      </c>
      <c r="J287" s="3">
        <v>42327</v>
      </c>
      <c r="K287" s="2">
        <v>0.30138888888888887</v>
      </c>
      <c r="L287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87">
        <v>1</v>
      </c>
      <c r="N287" s="5">
        <f>IF(Tabla2[[#This Row],[TARIFA]]="","¿Tarifa?",IF(Tabla2[[#This Row],[COBRADOS]]="","¿Días?",Tabla2[[#This Row],[TARIFA]]*Tabla2[[#This Row],[COBRADOS]]))</f>
        <v>80</v>
      </c>
      <c r="O287" t="s">
        <v>55</v>
      </c>
    </row>
    <row r="288" spans="1:16" x14ac:dyDescent="0.25">
      <c r="A288" s="1" t="s">
        <v>279</v>
      </c>
      <c r="B288" s="5" t="str">
        <f>IF(Tabla2[[#This Row],[DNI / C.E.]]="","¿DNI?",VLOOKUP(Tabla2[[#This Row],[DNI / C.E.]],'Base Datos'!A:F,2,FALSE))</f>
        <v>Raul Aldoradin Llerena</v>
      </c>
      <c r="C288" s="5" t="str">
        <f>IF(Tabla2[[#This Row],[DNI / C.E.]]="","¿DNI?",VLOOKUP(Tabla2[[#This Row],[DNI / C.E.]],'Base Datos'!A:F,3,FALSE))</f>
        <v>Masculino</v>
      </c>
      <c r="D288" s="5"/>
      <c r="E288" s="3">
        <v>42326</v>
      </c>
      <c r="F288" s="2">
        <v>0.75069444444444444</v>
      </c>
      <c r="G288" t="s">
        <v>24</v>
      </c>
      <c r="H288" t="s">
        <v>85</v>
      </c>
      <c r="I288">
        <v>65</v>
      </c>
      <c r="J288" s="3">
        <v>42327</v>
      </c>
      <c r="K288" s="2">
        <v>0.50416666666666665</v>
      </c>
      <c r="L288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288">
        <v>1</v>
      </c>
      <c r="N288" s="5">
        <f>IF(Tabla2[[#This Row],[TARIFA]]="","¿Tarifa?",IF(Tabla2[[#This Row],[COBRADOS]]="","¿Días?",Tabla2[[#This Row],[TARIFA]]*Tabla2[[#This Row],[COBRADOS]]))</f>
        <v>65</v>
      </c>
      <c r="O288" t="s">
        <v>54</v>
      </c>
      <c r="P288">
        <v>1031</v>
      </c>
    </row>
    <row r="289" spans="1:17" x14ac:dyDescent="0.25">
      <c r="A289" s="1" t="s">
        <v>613</v>
      </c>
      <c r="B289" s="5" t="str">
        <f>IF(Tabla2[[#This Row],[DNI / C.E.]]="","¿DNI?",VLOOKUP(Tabla2[[#This Row],[DNI / C.E.]],'Base Datos'!A:F,2,FALSE))</f>
        <v>Percy Saavedra Tangora</v>
      </c>
      <c r="C289" s="5" t="str">
        <f>IF(Tabla2[[#This Row],[DNI / C.E.]]="","¿DNI?",VLOOKUP(Tabla2[[#This Row],[DNI / C.E.]],'Base Datos'!A:F,3,FALSE))</f>
        <v>Masculino</v>
      </c>
      <c r="D289" s="5"/>
      <c r="E289" s="3">
        <v>42326</v>
      </c>
      <c r="F289" s="2">
        <v>0.9375</v>
      </c>
      <c r="G289" s="9" t="s">
        <v>26</v>
      </c>
      <c r="H289" t="s">
        <v>85</v>
      </c>
      <c r="I289">
        <v>60</v>
      </c>
      <c r="J289" s="3">
        <v>42328</v>
      </c>
      <c r="K289" s="2">
        <v>0.54513888888888895</v>
      </c>
      <c r="L289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289">
        <v>2</v>
      </c>
      <c r="N289" s="5">
        <f>IF(Tabla2[[#This Row],[TARIFA]]="","¿Tarifa?",IF(Tabla2[[#This Row],[COBRADOS]]="","¿Días?",Tabla2[[#This Row],[TARIFA]]*Tabla2[[#This Row],[COBRADOS]]))</f>
        <v>120</v>
      </c>
      <c r="O289" t="s">
        <v>54</v>
      </c>
      <c r="P289">
        <v>1035</v>
      </c>
    </row>
    <row r="290" spans="1:17" x14ac:dyDescent="0.25">
      <c r="A290" s="1" t="s">
        <v>641</v>
      </c>
      <c r="B290" s="5" t="str">
        <f>IF(Tabla2[[#This Row],[DNI / C.E.]]="","¿DNI?",VLOOKUP(Tabla2[[#This Row],[DNI / C.E.]],'Base Datos'!A:F,2,FALSE))</f>
        <v>Cuper Chavez Carrasco</v>
      </c>
      <c r="C290" s="5" t="str">
        <f>IF(Tabla2[[#This Row],[DNI / C.E.]]="","¿DNI?",VLOOKUP(Tabla2[[#This Row],[DNI / C.E.]],'Base Datos'!A:F,3,FALSE))</f>
        <v>Masculino</v>
      </c>
      <c r="D290" s="5"/>
      <c r="E290" s="3">
        <v>42327</v>
      </c>
      <c r="F290" s="2">
        <v>0.27083333333333331</v>
      </c>
      <c r="G290" s="9" t="s">
        <v>51</v>
      </c>
      <c r="H290" t="s">
        <v>85</v>
      </c>
      <c r="I290">
        <v>0</v>
      </c>
      <c r="J290" s="3">
        <v>42328</v>
      </c>
      <c r="K290" s="2">
        <v>0.51041666666666663</v>
      </c>
      <c r="L290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290">
        <v>1</v>
      </c>
      <c r="N290" s="5">
        <v>0</v>
      </c>
      <c r="O290" t="s">
        <v>55</v>
      </c>
    </row>
    <row r="291" spans="1:17" x14ac:dyDescent="0.25">
      <c r="A291" s="1" t="s">
        <v>643</v>
      </c>
      <c r="B291" s="5" t="str">
        <f>IF(Tabla2[[#This Row],[DNI / C.E.]]="","¿DNI?",VLOOKUP(Tabla2[[#This Row],[DNI / C.E.]],'Base Datos'!A:F,2,FALSE))</f>
        <v>Constante Garcia Ruiz</v>
      </c>
      <c r="C291" s="5" t="str">
        <f>IF(Tabla2[[#This Row],[DNI / C.E.]]="","¿DNI?",VLOOKUP(Tabla2[[#This Row],[DNI / C.E.]],'Base Datos'!A:F,3,FALSE))</f>
        <v>Masculino</v>
      </c>
      <c r="D291" s="5"/>
      <c r="E291" s="3">
        <v>42327</v>
      </c>
      <c r="F291" s="2">
        <v>0.27083333333333331</v>
      </c>
      <c r="G291" s="9" t="s">
        <v>37</v>
      </c>
      <c r="H291" t="s">
        <v>85</v>
      </c>
      <c r="I291">
        <v>100</v>
      </c>
      <c r="J291" s="3">
        <v>42328</v>
      </c>
      <c r="K291" s="2">
        <v>0.37013888888888885</v>
      </c>
      <c r="L291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291">
        <v>1</v>
      </c>
      <c r="N291" s="5">
        <f>IF(Tabla2[[#This Row],[TARIFA]]="","¿Tarifa?",IF(Tabla2[[#This Row],[COBRADOS]]="","¿Días?",Tabla2[[#This Row],[TARIFA]]*Tabla2[[#This Row],[COBRADOS]]))</f>
        <v>100</v>
      </c>
      <c r="O291" t="s">
        <v>54</v>
      </c>
      <c r="P291">
        <v>1032</v>
      </c>
    </row>
    <row r="292" spans="1:17" x14ac:dyDescent="0.25">
      <c r="A292" s="1" t="s">
        <v>136</v>
      </c>
      <c r="B292" s="5" t="str">
        <f>IF(Tabla2[[#This Row],[DNI / C.E.]]="","¿DNI?",VLOOKUP(Tabla2[[#This Row],[DNI / C.E.]],'Base Datos'!A:F,2,FALSE))</f>
        <v>Edwin Omar Angulo Quispe</v>
      </c>
      <c r="C292" s="5" t="str">
        <f>IF(Tabla2[[#This Row],[DNI / C.E.]]="","¿DNI?",VLOOKUP(Tabla2[[#This Row],[DNI / C.E.]],'Base Datos'!A:F,3,FALSE))</f>
        <v>Masculino</v>
      </c>
      <c r="D292" s="5"/>
      <c r="E292" s="3">
        <v>42327</v>
      </c>
      <c r="F292" s="2">
        <v>0.60763888888888895</v>
      </c>
      <c r="G292" t="s">
        <v>27</v>
      </c>
      <c r="H292" t="s">
        <v>85</v>
      </c>
      <c r="I292">
        <v>60</v>
      </c>
      <c r="J292" s="3">
        <v>42328</v>
      </c>
      <c r="K292" s="2">
        <v>0.54166666666666663</v>
      </c>
      <c r="L292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292">
        <v>1</v>
      </c>
      <c r="N292" s="5">
        <f>IF(Tabla2[[#This Row],[TARIFA]]="","¿Tarifa?",IF(Tabla2[[#This Row],[COBRADOS]]="","¿Días?",Tabla2[[#This Row],[TARIFA]]*Tabla2[[#This Row],[COBRADOS]]))</f>
        <v>60</v>
      </c>
      <c r="O292" t="s">
        <v>54</v>
      </c>
      <c r="P292">
        <v>1035</v>
      </c>
    </row>
    <row r="293" spans="1:17" x14ac:dyDescent="0.25">
      <c r="A293" s="1" t="s">
        <v>646</v>
      </c>
      <c r="B293" s="5" t="str">
        <f>IF(Tabla2[[#This Row],[DNI / C.E.]]="","¿DNI?",VLOOKUP(Tabla2[[#This Row],[DNI / C.E.]],'Base Datos'!A:F,2,FALSE))</f>
        <v>Tony Oyarzabal</v>
      </c>
      <c r="C293" s="5" t="str">
        <f>IF(Tabla2[[#This Row],[DNI / C.E.]]="","¿DNI?",VLOOKUP(Tabla2[[#This Row],[DNI / C.E.]],'Base Datos'!A:F,3,FALSE))</f>
        <v>Masculino</v>
      </c>
      <c r="D293" s="5"/>
      <c r="E293" s="3">
        <v>42327</v>
      </c>
      <c r="F293" s="2">
        <v>0.64374999999999993</v>
      </c>
      <c r="G293" t="s">
        <v>31</v>
      </c>
      <c r="H293" t="s">
        <v>85</v>
      </c>
      <c r="I293">
        <v>88</v>
      </c>
      <c r="J293" s="3">
        <v>42328</v>
      </c>
      <c r="K293" s="2">
        <v>0.44097222222222227</v>
      </c>
      <c r="L293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93">
        <v>1</v>
      </c>
      <c r="N293" s="5">
        <f>IF(Tabla2[[#This Row],[TARIFA]]="","¿Tarifa?",IF(Tabla2[[#This Row],[COBRADOS]]="","¿Días?",Tabla2[[#This Row],[TARIFA]]*Tabla2[[#This Row],[COBRADOS]]))</f>
        <v>88</v>
      </c>
      <c r="O293" t="s">
        <v>55</v>
      </c>
      <c r="Q293" t="s">
        <v>648</v>
      </c>
    </row>
    <row r="294" spans="1:17" x14ac:dyDescent="0.25">
      <c r="A294" s="1" t="s">
        <v>615</v>
      </c>
      <c r="B294" s="5" t="str">
        <f>IF(Tabla2[[#This Row],[DNI / C.E.]]="","¿DNI?",VLOOKUP(Tabla2[[#This Row],[DNI / C.E.]],'Base Datos'!A:F,2,FALSE))</f>
        <v>Walter Alfredo Vargas Orellana</v>
      </c>
      <c r="C294" s="5" t="str">
        <f>IF(Tabla2[[#This Row],[DNI / C.E.]]="","¿DNI?",VLOOKUP(Tabla2[[#This Row],[DNI / C.E.]],'Base Datos'!A:F,3,FALSE))</f>
        <v>Masculino</v>
      </c>
      <c r="D294" s="5"/>
      <c r="E294" s="3">
        <v>42328</v>
      </c>
      <c r="F294" s="2">
        <v>0.7944444444444444</v>
      </c>
      <c r="G294" t="s">
        <v>25</v>
      </c>
      <c r="H294" t="s">
        <v>85</v>
      </c>
      <c r="I294">
        <v>60</v>
      </c>
      <c r="J294" s="3">
        <v>42329</v>
      </c>
      <c r="K294" s="2">
        <v>0.39930555555555558</v>
      </c>
      <c r="L294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294">
        <v>1</v>
      </c>
      <c r="N294" s="5">
        <f>IF(Tabla2[[#This Row],[TARIFA]]="","¿Tarifa?",IF(Tabla2[[#This Row],[COBRADOS]]="","¿Días?",Tabla2[[#This Row],[TARIFA]]*Tabla2[[#This Row],[COBRADOS]]))</f>
        <v>60</v>
      </c>
      <c r="O294" t="s">
        <v>54</v>
      </c>
      <c r="P294">
        <v>1036</v>
      </c>
    </row>
    <row r="295" spans="1:17" x14ac:dyDescent="0.25">
      <c r="A295" s="1" t="s">
        <v>655</v>
      </c>
      <c r="B295" s="5" t="str">
        <f>IF(Tabla2[[#This Row],[DNI / C.E.]]="","¿DNI?",VLOOKUP(Tabla2[[#This Row],[DNI / C.E.]],'Base Datos'!A:F,2,FALSE))</f>
        <v>E nrique Vicente Mendez</v>
      </c>
      <c r="C295" s="5" t="str">
        <f>IF(Tabla2[[#This Row],[DNI / C.E.]]="","¿DNI?",VLOOKUP(Tabla2[[#This Row],[DNI / C.E.]],'Base Datos'!A:F,3,FALSE))</f>
        <v>Masculino</v>
      </c>
      <c r="D295" s="5"/>
      <c r="E295" s="3">
        <v>42329</v>
      </c>
      <c r="F295" s="2">
        <v>0.29791666666666666</v>
      </c>
      <c r="G295" s="9" t="s">
        <v>29</v>
      </c>
      <c r="H295" t="s">
        <v>85</v>
      </c>
      <c r="I295">
        <v>0</v>
      </c>
      <c r="J295" s="3">
        <v>42330</v>
      </c>
      <c r="K295" s="2">
        <v>0.3576388888888889</v>
      </c>
      <c r="L295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295">
        <v>1</v>
      </c>
      <c r="N295" s="5">
        <f>IF(Tabla2[[#This Row],[TARIFA]]="","¿Tarifa?",IF(Tabla2[[#This Row],[COBRADOS]]="","¿Días?",Tabla2[[#This Row],[TARIFA]]*Tabla2[[#This Row],[COBRADOS]]))</f>
        <v>0</v>
      </c>
      <c r="O295" t="s">
        <v>55</v>
      </c>
    </row>
    <row r="296" spans="1:17" x14ac:dyDescent="0.25">
      <c r="A296" s="1" t="s">
        <v>271</v>
      </c>
      <c r="B296" s="5" t="str">
        <f>IF(Tabla2[[#This Row],[DNI / C.E.]]="","¿DNI?",VLOOKUP(Tabla2[[#This Row],[DNI / C.E.]],'Base Datos'!A:F,2,FALSE))</f>
        <v>Willyan Zapatero Huaynates</v>
      </c>
      <c r="C296" s="5" t="str">
        <f>IF(Tabla2[[#This Row],[DNI / C.E.]]="","¿DNI?",VLOOKUP(Tabla2[[#This Row],[DNI / C.E.]],'Base Datos'!A:F,3,FALSE))</f>
        <v>Masculino</v>
      </c>
      <c r="D296" s="5"/>
      <c r="E296" s="3">
        <v>42329</v>
      </c>
      <c r="F296" s="2">
        <v>0.31041666666666667</v>
      </c>
      <c r="G296" s="9" t="s">
        <v>37</v>
      </c>
      <c r="H296" t="s">
        <v>85</v>
      </c>
      <c r="I296">
        <v>100</v>
      </c>
      <c r="J296" s="3">
        <v>42332</v>
      </c>
      <c r="K296" s="2">
        <v>3.472222222222222E-3</v>
      </c>
      <c r="L296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4</v>
      </c>
      <c r="M296" t="s">
        <v>692</v>
      </c>
      <c r="N296" s="5">
        <v>450</v>
      </c>
      <c r="O296" t="s">
        <v>54</v>
      </c>
      <c r="P296">
        <v>1037</v>
      </c>
    </row>
    <row r="297" spans="1:17" x14ac:dyDescent="0.25">
      <c r="A297" s="1" t="s">
        <v>657</v>
      </c>
      <c r="B297" s="5" t="str">
        <f>IF(Tabla2[[#This Row],[DNI / C.E.]]="","¿DNI?",VLOOKUP(Tabla2[[#This Row],[DNI / C.E.]],'Base Datos'!A:F,2,FALSE))</f>
        <v>Emilio Bruce Althaus</v>
      </c>
      <c r="C297" s="5" t="str">
        <f>IF(Tabla2[[#This Row],[DNI / C.E.]]="","¿DNI?",VLOOKUP(Tabla2[[#This Row],[DNI / C.E.]],'Base Datos'!A:F,3,FALSE))</f>
        <v>Masculino</v>
      </c>
      <c r="D297" s="5"/>
      <c r="E297" s="3">
        <v>42329</v>
      </c>
      <c r="F297" s="2">
        <v>0.3125</v>
      </c>
      <c r="G297" s="9" t="s">
        <v>23</v>
      </c>
      <c r="H297" t="s">
        <v>86</v>
      </c>
      <c r="J297" s="3">
        <v>42330</v>
      </c>
      <c r="K297" s="2">
        <v>0.55555555555555558</v>
      </c>
      <c r="L297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297">
        <v>1</v>
      </c>
      <c r="N297" s="5" t="str">
        <f>IF(Tabla2[[#This Row],[TARIFA]]="","¿Tarifa?",IF(Tabla2[[#This Row],[COBRADOS]]="","¿Días?",Tabla2[[#This Row],[TARIFA]]*Tabla2[[#This Row],[COBRADOS]]))</f>
        <v>¿Tarifa?</v>
      </c>
    </row>
    <row r="298" spans="1:17" x14ac:dyDescent="0.25">
      <c r="A298" s="1" t="s">
        <v>658</v>
      </c>
      <c r="B298" s="5" t="str">
        <f>IF(Tabla2[[#This Row],[DNI / C.E.]]="","¿DNI?",VLOOKUP(Tabla2[[#This Row],[DNI / C.E.]],'Base Datos'!A:F,2,FALSE))</f>
        <v>Dino Allen Castillo</v>
      </c>
      <c r="C298" s="5" t="str">
        <f>IF(Tabla2[[#This Row],[DNI / C.E.]]="","¿DNI?",VLOOKUP(Tabla2[[#This Row],[DNI / C.E.]],'Base Datos'!A:F,3,FALSE))</f>
        <v>Masculino</v>
      </c>
      <c r="D298" s="5"/>
      <c r="E298" s="3">
        <v>42329</v>
      </c>
      <c r="F298" s="2">
        <v>0.31319444444444444</v>
      </c>
      <c r="G298" s="9" t="s">
        <v>31</v>
      </c>
      <c r="H298" t="s">
        <v>86</v>
      </c>
      <c r="J298" s="3">
        <v>42330</v>
      </c>
      <c r="K298" s="2">
        <v>0.55555555555555558</v>
      </c>
      <c r="L298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298">
        <v>1</v>
      </c>
      <c r="N298" s="5" t="str">
        <f>IF(Tabla2[[#This Row],[TARIFA]]="","¿Tarifa?",IF(Tabla2[[#This Row],[COBRADOS]]="","¿Días?",Tabla2[[#This Row],[TARIFA]]*Tabla2[[#This Row],[COBRADOS]]))</f>
        <v>¿Tarifa?</v>
      </c>
    </row>
    <row r="299" spans="1:17" x14ac:dyDescent="0.25">
      <c r="A299" s="1" t="s">
        <v>660</v>
      </c>
      <c r="B299" s="5" t="str">
        <f>IF(Tabla2[[#This Row],[DNI / C.E.]]="","¿DNI?",VLOOKUP(Tabla2[[#This Row],[DNI / C.E.]],'Base Datos'!A:F,2,FALSE))</f>
        <v>Fidencio Inca Huamani</v>
      </c>
      <c r="C299" s="5" t="str">
        <f>IF(Tabla2[[#This Row],[DNI / C.E.]]="","¿DNI?",VLOOKUP(Tabla2[[#This Row],[DNI / C.E.]],'Base Datos'!A:F,3,FALSE))</f>
        <v>Masculino</v>
      </c>
      <c r="D299" s="5"/>
      <c r="E299" s="3">
        <v>42329</v>
      </c>
      <c r="F299" s="2">
        <v>0.31388888888888888</v>
      </c>
      <c r="G299" s="9" t="s">
        <v>44</v>
      </c>
      <c r="H299" t="s">
        <v>86</v>
      </c>
      <c r="J299" s="3">
        <v>42330</v>
      </c>
      <c r="K299" s="2">
        <v>0.55555555555555558</v>
      </c>
      <c r="L299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299">
        <v>1</v>
      </c>
      <c r="N299" s="5" t="str">
        <f>IF(Tabla2[[#This Row],[TARIFA]]="","¿Tarifa?",IF(Tabla2[[#This Row],[COBRADOS]]="","¿Días?",Tabla2[[#This Row],[TARIFA]]*Tabla2[[#This Row],[COBRADOS]]))</f>
        <v>¿Tarifa?</v>
      </c>
    </row>
    <row r="300" spans="1:17" x14ac:dyDescent="0.25">
      <c r="A300" s="1" t="s">
        <v>662</v>
      </c>
      <c r="B300" s="5" t="str">
        <f>IF(Tabla2[[#This Row],[DNI / C.E.]]="","¿DNI?",VLOOKUP(Tabla2[[#This Row],[DNI / C.E.]],'Base Datos'!A:F,2,FALSE))</f>
        <v>Andre Moran Portocarrero</v>
      </c>
      <c r="C300" s="5" t="str">
        <f>IF(Tabla2[[#This Row],[DNI / C.E.]]="","¿DNI?",VLOOKUP(Tabla2[[#This Row],[DNI / C.E.]],'Base Datos'!A:F,3,FALSE))</f>
        <v>Masculino</v>
      </c>
      <c r="D300" s="5"/>
      <c r="E300" s="3">
        <v>42329</v>
      </c>
      <c r="F300" s="2">
        <v>0.31458333333333333</v>
      </c>
      <c r="G300" s="9" t="s">
        <v>45</v>
      </c>
      <c r="H300" t="s">
        <v>86</v>
      </c>
      <c r="J300" s="3">
        <v>42330</v>
      </c>
      <c r="K300" s="2">
        <v>0.55555555555555558</v>
      </c>
      <c r="L300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300">
        <v>1</v>
      </c>
      <c r="N300" s="5" t="str">
        <f>IF(Tabla2[[#This Row],[TARIFA]]="","¿Tarifa?",IF(Tabla2[[#This Row],[COBRADOS]]="","¿Días?",Tabla2[[#This Row],[TARIFA]]*Tabla2[[#This Row],[COBRADOS]]))</f>
        <v>¿Tarifa?</v>
      </c>
    </row>
    <row r="301" spans="1:17" x14ac:dyDescent="0.25">
      <c r="A301" s="1" t="s">
        <v>663</v>
      </c>
      <c r="B301" s="5" t="str">
        <f>IF(Tabla2[[#This Row],[DNI / C.E.]]="","¿DNI?",VLOOKUP(Tabla2[[#This Row],[DNI / C.E.]],'Base Datos'!A:F,2,FALSE))</f>
        <v>Julio Valladares Hoyos</v>
      </c>
      <c r="C301" s="5" t="str">
        <f>IF(Tabla2[[#This Row],[DNI / C.E.]]="","¿DNI?",VLOOKUP(Tabla2[[#This Row],[DNI / C.E.]],'Base Datos'!A:F,3,FALSE))</f>
        <v>Masculino</v>
      </c>
      <c r="D301" s="5"/>
      <c r="E301" s="3">
        <v>42329</v>
      </c>
      <c r="F301" s="2">
        <v>0.31527777777777777</v>
      </c>
      <c r="G301" s="9" t="s">
        <v>46</v>
      </c>
      <c r="H301" t="s">
        <v>86</v>
      </c>
      <c r="J301" s="3">
        <v>42330</v>
      </c>
      <c r="K301" s="2">
        <v>0.55555555555555558</v>
      </c>
      <c r="L301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301">
        <v>1</v>
      </c>
      <c r="N301" s="5" t="str">
        <f>IF(Tabla2[[#This Row],[TARIFA]]="","¿Tarifa?",IF(Tabla2[[#This Row],[COBRADOS]]="","¿Días?",Tabla2[[#This Row],[TARIFA]]*Tabla2[[#This Row],[COBRADOS]]))</f>
        <v>¿Tarifa?</v>
      </c>
    </row>
    <row r="302" spans="1:17" x14ac:dyDescent="0.25">
      <c r="A302" s="1" t="s">
        <v>666</v>
      </c>
      <c r="B302" s="5" t="str">
        <f>IF(Tabla2[[#This Row],[DNI / C.E.]]="","¿DNI?",VLOOKUP(Tabla2[[#This Row],[DNI / C.E.]],'Base Datos'!A:F,2,FALSE))</f>
        <v>Sergio Medina Durana</v>
      </c>
      <c r="C302" s="5" t="str">
        <f>IF(Tabla2[[#This Row],[DNI / C.E.]]="","¿DNI?",VLOOKUP(Tabla2[[#This Row],[DNI / C.E.]],'Base Datos'!A:F,3,FALSE))</f>
        <v>Masculino</v>
      </c>
      <c r="D302" s="5"/>
      <c r="E302" s="3">
        <v>42329</v>
      </c>
      <c r="F302" s="2">
        <v>0.31597222222222221</v>
      </c>
      <c r="G302" s="9" t="s">
        <v>47</v>
      </c>
      <c r="H302" t="s">
        <v>85</v>
      </c>
      <c r="J302" s="3">
        <v>42330</v>
      </c>
      <c r="K302" s="2">
        <v>0.55555555555555558</v>
      </c>
      <c r="L302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302">
        <v>1</v>
      </c>
      <c r="N302" s="5" t="str">
        <f>IF(Tabla2[[#This Row],[TARIFA]]="","¿Tarifa?",IF(Tabla2[[#This Row],[COBRADOS]]="","¿Días?",Tabla2[[#This Row],[TARIFA]]*Tabla2[[#This Row],[COBRADOS]]))</f>
        <v>¿Tarifa?</v>
      </c>
    </row>
    <row r="303" spans="1:17" x14ac:dyDescent="0.25">
      <c r="A303" s="1" t="s">
        <v>664</v>
      </c>
      <c r="B303" s="5" t="str">
        <f>IF(Tabla2[[#This Row],[DNI / C.E.]]="","¿DNI?",VLOOKUP(Tabla2[[#This Row],[DNI / C.E.]],'Base Datos'!A:F,2,FALSE))</f>
        <v>Marco Maizel Mesias</v>
      </c>
      <c r="C303" s="5" t="str">
        <f>IF(Tabla2[[#This Row],[DNI / C.E.]]="","¿DNI?",VLOOKUP(Tabla2[[#This Row],[DNI / C.E.]],'Base Datos'!A:F,3,FALSE))</f>
        <v>Masculino</v>
      </c>
      <c r="D303" s="5"/>
      <c r="E303" s="3">
        <v>42329</v>
      </c>
      <c r="F303" s="2">
        <v>0.31666666666666665</v>
      </c>
      <c r="G303" s="9" t="s">
        <v>48</v>
      </c>
      <c r="H303" t="s">
        <v>86</v>
      </c>
      <c r="J303" s="3">
        <v>42330</v>
      </c>
      <c r="K303" s="2">
        <v>0.55555555555555558</v>
      </c>
      <c r="L303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303">
        <v>1</v>
      </c>
      <c r="N303" s="5" t="str">
        <f>IF(Tabla2[[#This Row],[TARIFA]]="","¿Tarifa?",IF(Tabla2[[#This Row],[COBRADOS]]="","¿Días?",Tabla2[[#This Row],[TARIFA]]*Tabla2[[#This Row],[COBRADOS]]))</f>
        <v>¿Tarifa?</v>
      </c>
    </row>
    <row r="304" spans="1:17" x14ac:dyDescent="0.25">
      <c r="A304" s="1" t="s">
        <v>665</v>
      </c>
      <c r="B304" s="5" t="str">
        <f>IF(Tabla2[[#This Row],[DNI / C.E.]]="","¿DNI?",VLOOKUP(Tabla2[[#This Row],[DNI / C.E.]],'Base Datos'!A:F,2,FALSE))</f>
        <v>Luis Quintana Flores</v>
      </c>
      <c r="C304" s="5" t="str">
        <f>IF(Tabla2[[#This Row],[DNI / C.E.]]="","¿DNI?",VLOOKUP(Tabla2[[#This Row],[DNI / C.E.]],'Base Datos'!A:F,3,FALSE))</f>
        <v>Masculino</v>
      </c>
      <c r="D304" s="5"/>
      <c r="E304" s="3">
        <v>42329</v>
      </c>
      <c r="F304" s="2">
        <v>0.31805555555555554</v>
      </c>
      <c r="G304" s="9" t="s">
        <v>34</v>
      </c>
      <c r="H304" t="s">
        <v>86</v>
      </c>
      <c r="J304" s="3">
        <v>42330</v>
      </c>
      <c r="K304" s="2">
        <v>0.55555555555555558</v>
      </c>
      <c r="L304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304">
        <v>1</v>
      </c>
      <c r="N304" s="5" t="str">
        <f>IF(Tabla2[[#This Row],[TARIFA]]="","¿Tarifa?",IF(Tabla2[[#This Row],[COBRADOS]]="","¿Días?",Tabla2[[#This Row],[TARIFA]]*Tabla2[[#This Row],[COBRADOS]]))</f>
        <v>¿Tarifa?</v>
      </c>
    </row>
    <row r="305" spans="1:16" x14ac:dyDescent="0.25">
      <c r="A305" s="1" t="s">
        <v>667</v>
      </c>
      <c r="B305" s="5" t="str">
        <f>IF(Tabla2[[#This Row],[DNI / C.E.]]="","¿DNI?",VLOOKUP(Tabla2[[#This Row],[DNI / C.E.]],'Base Datos'!A:F,2,FALSE))</f>
        <v>Luis Mendiola Garcia</v>
      </c>
      <c r="C305" s="5" t="str">
        <f>IF(Tabla2[[#This Row],[DNI / C.E.]]="","¿DNI?",VLOOKUP(Tabla2[[#This Row],[DNI / C.E.]],'Base Datos'!A:F,3,FALSE))</f>
        <v>Masculino</v>
      </c>
      <c r="D305" s="5"/>
      <c r="E305" s="3">
        <v>42329</v>
      </c>
      <c r="F305" s="2">
        <v>0.67708333333333337</v>
      </c>
      <c r="G305" t="s">
        <v>42</v>
      </c>
      <c r="H305" t="s">
        <v>85</v>
      </c>
      <c r="I305">
        <v>100</v>
      </c>
      <c r="J305" s="3">
        <v>42333</v>
      </c>
      <c r="K305" s="2">
        <v>0.45416666666666666</v>
      </c>
      <c r="L305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4</v>
      </c>
      <c r="M305">
        <v>4</v>
      </c>
      <c r="N305" s="5">
        <f>IF(Tabla2[[#This Row],[TARIFA]]="","¿Tarifa?",IF(Tabla2[[#This Row],[COBRADOS]]="","¿Días?",Tabla2[[#This Row],[TARIFA]]*Tabla2[[#This Row],[COBRADOS]]))</f>
        <v>400</v>
      </c>
      <c r="O305" t="s">
        <v>54</v>
      </c>
      <c r="P305">
        <v>1043</v>
      </c>
    </row>
    <row r="306" spans="1:16" x14ac:dyDescent="0.25">
      <c r="A306" s="1" t="s">
        <v>669</v>
      </c>
      <c r="B306" s="5" t="str">
        <f>IF(Tabla2[[#This Row],[DNI / C.E.]]="","¿DNI?",VLOOKUP(Tabla2[[#This Row],[DNI / C.E.]],'Base Datos'!A:F,2,FALSE))</f>
        <v>Juan Carlos Horna Cortez</v>
      </c>
      <c r="C306" s="5" t="str">
        <f>IF(Tabla2[[#This Row],[DNI / C.E.]]="","¿DNI?",VLOOKUP(Tabla2[[#This Row],[DNI / C.E.]],'Base Datos'!A:F,3,FALSE))</f>
        <v>Masculino</v>
      </c>
      <c r="D306" s="5"/>
      <c r="E306" s="3">
        <v>42329</v>
      </c>
      <c r="F306" s="2">
        <v>0.78333333333333333</v>
      </c>
      <c r="G306" t="s">
        <v>43</v>
      </c>
      <c r="H306" t="s">
        <v>85</v>
      </c>
      <c r="J306" s="3">
        <v>42330</v>
      </c>
      <c r="K306" s="2">
        <v>0.52777777777777779</v>
      </c>
      <c r="L306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306">
        <v>1</v>
      </c>
      <c r="N306" s="5" t="str">
        <f>IF(Tabla2[[#This Row],[TARIFA]]="","¿Tarifa?",IF(Tabla2[[#This Row],[COBRADOS]]="","¿Días?",Tabla2[[#This Row],[TARIFA]]*Tabla2[[#This Row],[COBRADOS]]))</f>
        <v>¿Tarifa?</v>
      </c>
    </row>
    <row r="307" spans="1:16" x14ac:dyDescent="0.25">
      <c r="A307" s="1" t="s">
        <v>679</v>
      </c>
      <c r="B307" s="5" t="s">
        <v>680</v>
      </c>
      <c r="C307" s="5" t="str">
        <f>IF(Tabla2[[#This Row],[DNI / C.E.]]="","¿DNI?",VLOOKUP(Tabla2[[#This Row],[DNI / C.E.]],'Base Datos'!A:F,3,FALSE))</f>
        <v>Masculino</v>
      </c>
      <c r="D307" s="5"/>
      <c r="E307" s="3">
        <v>42329</v>
      </c>
      <c r="F307" s="2">
        <v>0.78541666666666676</v>
      </c>
      <c r="G307" t="s">
        <v>32</v>
      </c>
      <c r="H307" t="s">
        <v>86</v>
      </c>
      <c r="J307" s="3">
        <v>42330</v>
      </c>
      <c r="K307" s="2">
        <v>0.52777777777777779</v>
      </c>
      <c r="L307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307">
        <v>1</v>
      </c>
      <c r="N307" s="5" t="str">
        <f>IF(Tabla2[[#This Row],[TARIFA]]="","¿Tarifa?",IF(Tabla2[[#This Row],[COBRADOS]]="","¿Días?",Tabla2[[#This Row],[TARIFA]]*Tabla2[[#This Row],[COBRADOS]]))</f>
        <v>¿Tarifa?</v>
      </c>
    </row>
    <row r="308" spans="1:16" x14ac:dyDescent="0.25">
      <c r="A308" s="1" t="s">
        <v>671</v>
      </c>
      <c r="B308" s="5" t="s">
        <v>672</v>
      </c>
      <c r="C308" s="5" t="str">
        <f>IF(Tabla2[[#This Row],[DNI / C.E.]]="","¿DNI?",VLOOKUP(Tabla2[[#This Row],[DNI / C.E.]],'Base Datos'!A:F,3,FALSE))</f>
        <v>Masculino</v>
      </c>
      <c r="D308" s="5"/>
      <c r="E308" s="3">
        <v>42329</v>
      </c>
      <c r="F308" s="2">
        <v>0.78680555555555554</v>
      </c>
      <c r="G308" t="s">
        <v>27</v>
      </c>
      <c r="H308" t="s">
        <v>86</v>
      </c>
      <c r="J308" s="3">
        <v>42330</v>
      </c>
      <c r="K308" s="2">
        <v>0.52777777777777779</v>
      </c>
      <c r="L308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308">
        <v>1</v>
      </c>
      <c r="N308" s="5" t="str">
        <f>IF(Tabla2[[#This Row],[TARIFA]]="","¿Tarifa?",IF(Tabla2[[#This Row],[COBRADOS]]="","¿Días?",Tabla2[[#This Row],[TARIFA]]*Tabla2[[#This Row],[COBRADOS]]))</f>
        <v>¿Tarifa?</v>
      </c>
    </row>
    <row r="309" spans="1:16" x14ac:dyDescent="0.25">
      <c r="A309" s="1" t="s">
        <v>677</v>
      </c>
      <c r="B309" s="5" t="str">
        <f>IF(Tabla2[[#This Row],[DNI / C.E.]]="","¿DNI?",VLOOKUP(Tabla2[[#This Row],[DNI / C.E.]],'Base Datos'!A:F,2,FALSE))</f>
        <v>Raul Saba Salomon</v>
      </c>
      <c r="C309" s="5" t="str">
        <f>IF(Tabla2[[#This Row],[DNI / C.E.]]="","¿DNI?",VLOOKUP(Tabla2[[#This Row],[DNI / C.E.]],'Base Datos'!A:F,3,FALSE))</f>
        <v>Masculino</v>
      </c>
      <c r="D309" s="5"/>
      <c r="E309" s="3">
        <v>42329</v>
      </c>
      <c r="F309" s="2">
        <v>0.78680555555555554</v>
      </c>
      <c r="G309" t="s">
        <v>33</v>
      </c>
      <c r="H309" t="s">
        <v>86</v>
      </c>
      <c r="J309" s="3">
        <v>42330</v>
      </c>
      <c r="K309" s="2">
        <v>0.52777777777777779</v>
      </c>
      <c r="L309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309">
        <v>1</v>
      </c>
      <c r="N309" s="5" t="str">
        <f>IF(Tabla2[[#This Row],[TARIFA]]="","¿Tarifa?",IF(Tabla2[[#This Row],[COBRADOS]]="","¿Días?",Tabla2[[#This Row],[TARIFA]]*Tabla2[[#This Row],[COBRADOS]]))</f>
        <v>¿Tarifa?</v>
      </c>
    </row>
    <row r="310" spans="1:16" x14ac:dyDescent="0.25">
      <c r="A310" s="1" t="s">
        <v>245</v>
      </c>
      <c r="B310" s="5" t="s">
        <v>683</v>
      </c>
      <c r="C310" s="5" t="str">
        <f>IF(Tabla2[[#This Row],[DNI / C.E.]]="","¿DNI?",VLOOKUP(Tabla2[[#This Row],[DNI / C.E.]],'Base Datos'!A:F,3,FALSE))</f>
        <v>Femenino</v>
      </c>
      <c r="D310" s="5"/>
      <c r="E310" s="3">
        <v>42329</v>
      </c>
      <c r="F310" s="2">
        <v>0.80555555555555547</v>
      </c>
      <c r="G310" s="9" t="s">
        <v>28</v>
      </c>
      <c r="H310" t="s">
        <v>85</v>
      </c>
      <c r="I310">
        <v>60</v>
      </c>
      <c r="J310" s="3">
        <v>42330</v>
      </c>
      <c r="K310" s="2">
        <v>0.49305555555555558</v>
      </c>
      <c r="L310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310">
        <v>1</v>
      </c>
      <c r="N310" s="5">
        <f>IF(Tabla2[[#This Row],[TARIFA]]="","¿Tarifa?",IF(Tabla2[[#This Row],[COBRADOS]]="","¿Días?",Tabla2[[#This Row],[TARIFA]]*Tabla2[[#This Row],[COBRADOS]]))</f>
        <v>60</v>
      </c>
      <c r="O310" t="s">
        <v>55</v>
      </c>
    </row>
    <row r="311" spans="1:16" x14ac:dyDescent="0.25">
      <c r="A311" s="1" t="s">
        <v>684</v>
      </c>
      <c r="B311" s="5" t="str">
        <f>IF(Tabla2[[#This Row],[DNI / C.E.]]="","¿DNI?",VLOOKUP(Tabla2[[#This Row],[DNI / C.E.]],'Base Datos'!A:F,2,FALSE))</f>
        <v>Jesus Balarezo Romero</v>
      </c>
      <c r="C311" s="5" t="str">
        <f>IF(Tabla2[[#This Row],[DNI / C.E.]]="","¿DNI?",VLOOKUP(Tabla2[[#This Row],[DNI / C.E.]],'Base Datos'!A:F,3,FALSE))</f>
        <v>Masculino</v>
      </c>
      <c r="D311" s="5"/>
      <c r="E311" s="3">
        <v>42331</v>
      </c>
      <c r="F311" s="2">
        <v>0.22430555555555556</v>
      </c>
      <c r="G311" s="9" t="s">
        <v>38</v>
      </c>
      <c r="H311" t="s">
        <v>297</v>
      </c>
      <c r="I311">
        <v>100</v>
      </c>
      <c r="J311" s="3">
        <v>42334</v>
      </c>
      <c r="K311" s="2">
        <v>0.5</v>
      </c>
      <c r="L311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5</v>
      </c>
      <c r="M311">
        <v>4</v>
      </c>
      <c r="N311" s="5">
        <f>IF(Tabla2[[#This Row],[TARIFA]]="","¿Tarifa?",IF(Tabla2[[#This Row],[COBRADOS]]="","¿Días?",Tabla2[[#This Row],[TARIFA]]*Tabla2[[#This Row],[COBRADOS]]))</f>
        <v>400</v>
      </c>
      <c r="O311" t="s">
        <v>54</v>
      </c>
      <c r="P311">
        <v>1053</v>
      </c>
    </row>
    <row r="312" spans="1:16" x14ac:dyDescent="0.25">
      <c r="A312" s="1" t="s">
        <v>686</v>
      </c>
      <c r="B312" s="5" t="str">
        <f>IF(Tabla2[[#This Row],[DNI / C.E.]]="","¿DNI?",VLOOKUP(Tabla2[[#This Row],[DNI / C.E.]],'Base Datos'!A:F,2,FALSE))</f>
        <v>Paul Rojas Ruiz</v>
      </c>
      <c r="C312" s="5" t="str">
        <f>IF(Tabla2[[#This Row],[DNI / C.E.]]="","¿DNI?",VLOOKUP(Tabla2[[#This Row],[DNI / C.E.]],'Base Datos'!A:F,3,FALSE))</f>
        <v>Masculino</v>
      </c>
      <c r="D312" s="5"/>
      <c r="E312" s="3">
        <v>42331</v>
      </c>
      <c r="F312" s="2">
        <v>0.22430555555555556</v>
      </c>
      <c r="G312" s="9" t="s">
        <v>39</v>
      </c>
      <c r="H312" t="s">
        <v>297</v>
      </c>
      <c r="I312">
        <v>100</v>
      </c>
      <c r="J312" s="3">
        <v>42337</v>
      </c>
      <c r="K312" s="2">
        <v>0.5</v>
      </c>
      <c r="L312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8</v>
      </c>
      <c r="M312">
        <v>7</v>
      </c>
      <c r="N312" s="5">
        <f>IF(Tabla2[[#This Row],[TARIFA]]="","¿Tarifa?",IF(Tabla2[[#This Row],[COBRADOS]]="","¿Días?",Tabla2[[#This Row],[TARIFA]]*Tabla2[[#This Row],[COBRADOS]]))</f>
        <v>700</v>
      </c>
      <c r="O312" t="s">
        <v>54</v>
      </c>
      <c r="P312">
        <v>1053</v>
      </c>
    </row>
    <row r="313" spans="1:16" x14ac:dyDescent="0.25">
      <c r="A313" s="1" t="s">
        <v>688</v>
      </c>
      <c r="B313" s="5" t="str">
        <f>IF(Tabla2[[#This Row],[DNI / C.E.]]="","¿DNI?",VLOOKUP(Tabla2[[#This Row],[DNI / C.E.]],'Base Datos'!A:F,2,FALSE))</f>
        <v>Jesus Amaro Rua</v>
      </c>
      <c r="C313" s="5" t="str">
        <f>IF(Tabla2[[#This Row],[DNI / C.E.]]="","¿DNI?",VLOOKUP(Tabla2[[#This Row],[DNI / C.E.]],'Base Datos'!A:F,3,FALSE))</f>
        <v>Masculino</v>
      </c>
      <c r="D313" s="5"/>
      <c r="E313" s="3">
        <v>42331</v>
      </c>
      <c r="F313" s="2">
        <v>0.22500000000000001</v>
      </c>
      <c r="G313" s="9" t="s">
        <v>28</v>
      </c>
      <c r="H313" t="s">
        <v>297</v>
      </c>
      <c r="I313">
        <v>85</v>
      </c>
      <c r="J313" s="3">
        <v>42334</v>
      </c>
      <c r="K313" s="2">
        <v>0.88263888888888886</v>
      </c>
      <c r="L313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5</v>
      </c>
      <c r="M313">
        <v>4</v>
      </c>
      <c r="N313" s="5">
        <f>IF(Tabla2[[#This Row],[TARIFA]]="","¿Tarifa?",IF(Tabla2[[#This Row],[COBRADOS]]="","¿Días?",Tabla2[[#This Row],[TARIFA]]*Tabla2[[#This Row],[COBRADOS]]))</f>
        <v>340</v>
      </c>
      <c r="O313" t="s">
        <v>54</v>
      </c>
      <c r="P313">
        <v>1053</v>
      </c>
    </row>
    <row r="314" spans="1:16" x14ac:dyDescent="0.25">
      <c r="A314" s="1" t="s">
        <v>690</v>
      </c>
      <c r="B314" s="5" t="str">
        <f>IF(Tabla2[[#This Row],[DNI / C.E.]]="","¿DNI?",VLOOKUP(Tabla2[[#This Row],[DNI / C.E.]],'Base Datos'!A:F,2,FALSE))</f>
        <v>Essy Riquez Arteta</v>
      </c>
      <c r="C314" s="5" t="str">
        <f>IF(Tabla2[[#This Row],[DNI / C.E.]]="","¿DNI?",VLOOKUP(Tabla2[[#This Row],[DNI / C.E.]],'Base Datos'!A:F,3,FALSE))</f>
        <v>Masculino</v>
      </c>
      <c r="D314" s="5"/>
      <c r="E314" s="3">
        <v>42331</v>
      </c>
      <c r="F314" s="2">
        <v>0.22500000000000001</v>
      </c>
      <c r="G314" s="9" t="s">
        <v>31</v>
      </c>
      <c r="H314" t="s">
        <v>297</v>
      </c>
      <c r="I314">
        <v>85</v>
      </c>
      <c r="J314" s="3">
        <v>42334</v>
      </c>
      <c r="K314" s="2">
        <v>0.88263888888888886</v>
      </c>
      <c r="L314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5</v>
      </c>
      <c r="M314">
        <v>4</v>
      </c>
      <c r="N314" s="5">
        <f>IF(Tabla2[[#This Row],[TARIFA]]="","¿Tarifa?",IF(Tabla2[[#This Row],[COBRADOS]]="","¿Días?",Tabla2[[#This Row],[TARIFA]]*Tabla2[[#This Row],[COBRADOS]]))</f>
        <v>340</v>
      </c>
      <c r="O314" t="s">
        <v>54</v>
      </c>
      <c r="P314">
        <v>1053</v>
      </c>
    </row>
    <row r="315" spans="1:16" x14ac:dyDescent="0.25">
      <c r="A315" s="1" t="s">
        <v>92</v>
      </c>
      <c r="B315" s="5" t="str">
        <f>IF(Tabla2[[#This Row],[DNI / C.E.]]="","¿DNI?",VLOOKUP(Tabla2[[#This Row],[DNI / C.E.]],'Base Datos'!A:F,2,FALSE))</f>
        <v>Marlon Adolfo Pastor Granados</v>
      </c>
      <c r="C315" s="5" t="str">
        <f>IF(Tabla2[[#This Row],[DNI / C.E.]]="","¿DNI?",VLOOKUP(Tabla2[[#This Row],[DNI / C.E.]],'Base Datos'!A:F,3,FALSE))</f>
        <v>Masculino</v>
      </c>
      <c r="D315" s="5"/>
      <c r="E315" s="3">
        <v>42332</v>
      </c>
      <c r="F315" s="2">
        <v>0.62013888888888891</v>
      </c>
      <c r="G315" t="s">
        <v>29</v>
      </c>
      <c r="H315" t="s">
        <v>85</v>
      </c>
      <c r="I315">
        <v>40</v>
      </c>
      <c r="J315" s="3">
        <v>42335</v>
      </c>
      <c r="K315" s="2">
        <v>0.4465277777777778</v>
      </c>
      <c r="L315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315">
        <v>3</v>
      </c>
      <c r="N315" s="5">
        <f>IF(Tabla2[[#This Row],[TARIFA]]="","¿Tarifa?",IF(Tabla2[[#This Row],[COBRADOS]]="","¿Días?",Tabla2[[#This Row],[TARIFA]]*Tabla2[[#This Row],[COBRADOS]]))</f>
        <v>120</v>
      </c>
      <c r="O315" t="s">
        <v>55</v>
      </c>
    </row>
    <row r="316" spans="1:16" x14ac:dyDescent="0.25">
      <c r="A316" s="1" t="s">
        <v>102</v>
      </c>
      <c r="B316" s="5" t="str">
        <f>IF(Tabla2[[#This Row],[DNI / C.E.]]="","¿DNI?",VLOOKUP(Tabla2[[#This Row],[DNI / C.E.]],'Base Datos'!A:F,2,FALSE))</f>
        <v>Javier Escobar Zeballos</v>
      </c>
      <c r="C316" s="5" t="str">
        <f>IF(Tabla2[[#This Row],[DNI / C.E.]]="","¿DNI?",VLOOKUP(Tabla2[[#This Row],[DNI / C.E.]],'Base Datos'!A:F,3,FALSE))</f>
        <v>Masculino</v>
      </c>
      <c r="D316" s="5"/>
      <c r="E316" s="3">
        <v>42332</v>
      </c>
      <c r="F316" s="2">
        <v>0.90277777777777779</v>
      </c>
      <c r="G316" s="9" t="s">
        <v>27</v>
      </c>
      <c r="H316" t="s">
        <v>85</v>
      </c>
      <c r="I316">
        <v>60</v>
      </c>
      <c r="J316" s="3">
        <v>42333</v>
      </c>
      <c r="K316" s="2">
        <v>0.35972222222222222</v>
      </c>
      <c r="L316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316">
        <v>1</v>
      </c>
      <c r="N316" s="5">
        <f>IF(Tabla2[[#This Row],[TARIFA]]="","¿Tarifa?",IF(Tabla2[[#This Row],[COBRADOS]]="","¿Días?",Tabla2[[#This Row],[TARIFA]]*Tabla2[[#This Row],[COBRADOS]]))</f>
        <v>60</v>
      </c>
      <c r="O316" t="s">
        <v>54</v>
      </c>
      <c r="P316">
        <v>1041</v>
      </c>
    </row>
    <row r="317" spans="1:16" x14ac:dyDescent="0.25">
      <c r="A317" s="1" t="s">
        <v>130</v>
      </c>
      <c r="B317" s="5" t="str">
        <f>IF(Tabla2[[#This Row],[DNI / C.E.]]="","¿DNI?",VLOOKUP(Tabla2[[#This Row],[DNI / C.E.]],'Base Datos'!A:F,2,FALSE))</f>
        <v>Erwin Moises Foguer Coriat</v>
      </c>
      <c r="C317" s="5" t="str">
        <f>IF(Tabla2[[#This Row],[DNI / C.E.]]="","¿DNI?",VLOOKUP(Tabla2[[#This Row],[DNI / C.E.]],'Base Datos'!A:F,3,FALSE))</f>
        <v>Masculino</v>
      </c>
      <c r="D317" s="5"/>
      <c r="E317" s="3">
        <v>42333</v>
      </c>
      <c r="F317" s="2">
        <v>0.45208333333333334</v>
      </c>
      <c r="G317" t="s">
        <v>25</v>
      </c>
      <c r="H317" t="s">
        <v>85</v>
      </c>
      <c r="I317">
        <v>65</v>
      </c>
      <c r="J317" s="3">
        <v>42334</v>
      </c>
      <c r="K317" s="2">
        <v>0.39999999999999997</v>
      </c>
      <c r="L317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317">
        <v>1</v>
      </c>
      <c r="N317" s="5">
        <f>IF(Tabla2[[#This Row],[TARIFA]]="","¿Tarifa?",IF(Tabla2[[#This Row],[COBRADOS]]="","¿Días?",Tabla2[[#This Row],[TARIFA]]*Tabla2[[#This Row],[COBRADOS]]))</f>
        <v>65</v>
      </c>
      <c r="O317" t="s">
        <v>54</v>
      </c>
      <c r="P317">
        <v>1045</v>
      </c>
    </row>
    <row r="318" spans="1:16" x14ac:dyDescent="0.25">
      <c r="A318" s="1" t="s">
        <v>696</v>
      </c>
      <c r="B318" s="5" t="str">
        <f>IF(Tabla2[[#This Row],[DNI / C.E.]]="","¿DNI?",VLOOKUP(Tabla2[[#This Row],[DNI / C.E.]],'Base Datos'!A:F,2,FALSE))</f>
        <v>Carlos Guillermo Morales-Macedo Perata</v>
      </c>
      <c r="C318" s="5" t="str">
        <f>IF(Tabla2[[#This Row],[DNI / C.E.]]="","¿DNI?",VLOOKUP(Tabla2[[#This Row],[DNI / C.E.]],'Base Datos'!A:F,3,FALSE))</f>
        <v>Masculino</v>
      </c>
      <c r="D318" s="5"/>
      <c r="E318" s="3">
        <v>42333</v>
      </c>
      <c r="F318" s="2">
        <v>0.45416666666666666</v>
      </c>
      <c r="G318" t="s">
        <v>26</v>
      </c>
      <c r="H318" t="s">
        <v>85</v>
      </c>
      <c r="I318">
        <v>65</v>
      </c>
      <c r="J318" s="3">
        <v>42334</v>
      </c>
      <c r="K318" s="2">
        <v>0.39999999999999997</v>
      </c>
      <c r="L318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318">
        <v>1</v>
      </c>
      <c r="N318" s="5">
        <f>IF(Tabla2[[#This Row],[TARIFA]]="","¿Tarifa?",IF(Tabla2[[#This Row],[COBRADOS]]="","¿Días?",Tabla2[[#This Row],[TARIFA]]*Tabla2[[#This Row],[COBRADOS]]))</f>
        <v>65</v>
      </c>
      <c r="O318" t="s">
        <v>54</v>
      </c>
      <c r="P318">
        <v>1047</v>
      </c>
    </row>
    <row r="319" spans="1:16" x14ac:dyDescent="0.25">
      <c r="A319" s="1" t="s">
        <v>75</v>
      </c>
      <c r="B319" s="5" t="str">
        <f>IF(Tabla2[[#This Row],[DNI / C.E.]]="","¿DNI?",VLOOKUP(Tabla2[[#This Row],[DNI / C.E.]],'Base Datos'!A:F,2,FALSE))</f>
        <v>Jose Antonio Chirinos Zaquinaula</v>
      </c>
      <c r="C319" s="5" t="str">
        <f>IF(Tabla2[[#This Row],[DNI / C.E.]]="","¿DNI?",VLOOKUP(Tabla2[[#This Row],[DNI / C.E.]],'Base Datos'!A:F,3,FALSE))</f>
        <v>Masculino</v>
      </c>
      <c r="D319" s="5"/>
      <c r="E319" s="3">
        <v>42333</v>
      </c>
      <c r="F319" s="2">
        <v>0.5805555555555556</v>
      </c>
      <c r="G319" t="s">
        <v>43</v>
      </c>
      <c r="H319" t="s">
        <v>85</v>
      </c>
      <c r="I319">
        <v>80</v>
      </c>
      <c r="J319" s="3">
        <v>42335</v>
      </c>
      <c r="K319" s="2">
        <v>0.47916666666666669</v>
      </c>
      <c r="L319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319">
        <v>2</v>
      </c>
      <c r="N319" s="5">
        <f>IF(Tabla2[[#This Row],[TARIFA]]="","¿Tarifa?",IF(Tabla2[[#This Row],[COBRADOS]]="","¿Días?",Tabla2[[#This Row],[TARIFA]]*Tabla2[[#This Row],[COBRADOS]]))</f>
        <v>160</v>
      </c>
      <c r="O319" t="s">
        <v>54</v>
      </c>
      <c r="P319" t="s">
        <v>837</v>
      </c>
    </row>
    <row r="320" spans="1:16" x14ac:dyDescent="0.25">
      <c r="A320" s="1" t="s">
        <v>698</v>
      </c>
      <c r="B320" s="5" t="str">
        <f>IF(Tabla2[[#This Row],[DNI / C.E.]]="","¿DNI?",VLOOKUP(Tabla2[[#This Row],[DNI / C.E.]],'Base Datos'!A:F,2,FALSE))</f>
        <v>Frank Jair Egusquiza Lafora</v>
      </c>
      <c r="C320" s="5" t="str">
        <f>IF(Tabla2[[#This Row],[DNI / C.E.]]="","¿DNI?",VLOOKUP(Tabla2[[#This Row],[DNI / C.E.]],'Base Datos'!A:F,3,FALSE))</f>
        <v>Masculino</v>
      </c>
      <c r="D320" s="5"/>
      <c r="E320" s="3">
        <v>42333</v>
      </c>
      <c r="F320" s="2">
        <v>0.72152777777777777</v>
      </c>
      <c r="G320" t="s">
        <v>27</v>
      </c>
      <c r="H320" t="s">
        <v>85</v>
      </c>
      <c r="I320">
        <v>60</v>
      </c>
      <c r="J320" s="3">
        <v>42334</v>
      </c>
      <c r="K320" s="2">
        <v>2.7777777777777779E-3</v>
      </c>
      <c r="L320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320">
        <v>1</v>
      </c>
      <c r="N320" s="5">
        <f>IF(Tabla2[[#This Row],[TARIFA]]="","¿Tarifa?",IF(Tabla2[[#This Row],[COBRADOS]]="","¿Días?",Tabla2[[#This Row],[TARIFA]]*Tabla2[[#This Row],[COBRADOS]]))</f>
        <v>60</v>
      </c>
      <c r="O320" t="s">
        <v>53</v>
      </c>
      <c r="P320">
        <v>220</v>
      </c>
    </row>
    <row r="321" spans="1:17" x14ac:dyDescent="0.25">
      <c r="A321" s="1" t="s">
        <v>110</v>
      </c>
      <c r="B321" s="5" t="str">
        <f>IF(Tabla2[[#This Row],[DNI / C.E.]]="","¿DNI?",VLOOKUP(Tabla2[[#This Row],[DNI / C.E.]],'Base Datos'!A:F,2,FALSE))</f>
        <v>Carlos Arturo Obregon Diaz</v>
      </c>
      <c r="C321" s="5" t="str">
        <f>IF(Tabla2[[#This Row],[DNI / C.E.]]="","¿DNI?",VLOOKUP(Tabla2[[#This Row],[DNI / C.E.]],'Base Datos'!A:F,3,FALSE))</f>
        <v>Masculino</v>
      </c>
      <c r="D321" s="5"/>
      <c r="E321" s="3">
        <v>42333</v>
      </c>
      <c r="F321" s="2">
        <v>0.72222222222222221</v>
      </c>
      <c r="G321" t="s">
        <v>35</v>
      </c>
      <c r="H321" t="s">
        <v>85</v>
      </c>
      <c r="I321">
        <v>80</v>
      </c>
      <c r="J321" s="3">
        <v>42334</v>
      </c>
      <c r="K321" s="2">
        <v>0.49305555555555558</v>
      </c>
      <c r="L321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321">
        <v>1</v>
      </c>
      <c r="N321" s="5">
        <f>IF(Tabla2[[#This Row],[TARIFA]]="","¿Tarifa?",IF(Tabla2[[#This Row],[COBRADOS]]="","¿Días?",Tabla2[[#This Row],[TARIFA]]*Tabla2[[#This Row],[COBRADOS]]))</f>
        <v>80</v>
      </c>
      <c r="O321" t="s">
        <v>54</v>
      </c>
      <c r="P321">
        <v>1048</v>
      </c>
    </row>
    <row r="322" spans="1:17" x14ac:dyDescent="0.25">
      <c r="A322" s="1" t="s">
        <v>363</v>
      </c>
      <c r="B322" s="5" t="str">
        <f>IF(Tabla2[[#This Row],[DNI / C.E.]]="","¿DNI?",VLOOKUP(Tabla2[[#This Row],[DNI / C.E.]],'Base Datos'!A:F,2,FALSE))</f>
        <v>Johanson Valdivia Joel Andre</v>
      </c>
      <c r="C322" s="5" t="str">
        <f>IF(Tabla2[[#This Row],[DNI / C.E.]]="","¿DNI?",VLOOKUP(Tabla2[[#This Row],[DNI / C.E.]],'Base Datos'!A:F,3,FALSE))</f>
        <v>Masculino</v>
      </c>
      <c r="D322" s="5"/>
      <c r="E322" s="3">
        <v>42333</v>
      </c>
      <c r="F322" s="2">
        <v>0.91041666666666676</v>
      </c>
      <c r="G322" t="s">
        <v>24</v>
      </c>
      <c r="H322" t="s">
        <v>85</v>
      </c>
      <c r="I322">
        <v>60</v>
      </c>
      <c r="J322" s="3">
        <v>42334</v>
      </c>
      <c r="K322" s="2">
        <v>0.39097222222222222</v>
      </c>
      <c r="L322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322">
        <v>1</v>
      </c>
      <c r="N322" s="5">
        <f>IF(Tabla2[[#This Row],[TARIFA]]="","¿Tarifa?",IF(Tabla2[[#This Row],[COBRADOS]]="","¿Días?",Tabla2[[#This Row],[TARIFA]]*Tabla2[[#This Row],[COBRADOS]]))</f>
        <v>60</v>
      </c>
      <c r="O322" t="s">
        <v>54</v>
      </c>
      <c r="P322">
        <v>1046</v>
      </c>
    </row>
    <row r="323" spans="1:17" x14ac:dyDescent="0.25">
      <c r="A323" s="1" t="s">
        <v>111</v>
      </c>
      <c r="B323" s="5" t="str">
        <f>IF(Tabla2[[#This Row],[DNI / C.E.]]="","¿DNI?",VLOOKUP(Tabla2[[#This Row],[DNI / C.E.]],'Base Datos'!A:F,2,FALSE))</f>
        <v>Daniel Felipe Quiroz Novoa</v>
      </c>
      <c r="C323" s="5" t="str">
        <f>IF(Tabla2[[#This Row],[DNI / C.E.]]="","¿DNI?",VLOOKUP(Tabla2[[#This Row],[DNI / C.E.]],'Base Datos'!A:F,3,FALSE))</f>
        <v>Masculino</v>
      </c>
      <c r="D323" s="5"/>
      <c r="E323" s="3">
        <v>42334</v>
      </c>
      <c r="F323" s="2">
        <v>2.4999999999999998E-2</v>
      </c>
      <c r="G323" t="s">
        <v>37</v>
      </c>
      <c r="H323" t="s">
        <v>85</v>
      </c>
      <c r="I323">
        <v>90</v>
      </c>
      <c r="J323" s="3">
        <v>42336</v>
      </c>
      <c r="K323" s="2">
        <v>0.26805555555555555</v>
      </c>
      <c r="L323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323">
        <v>3</v>
      </c>
      <c r="N323" s="5">
        <f>IF(Tabla2[[#This Row],[TARIFA]]="","¿Tarifa?",IF(Tabla2[[#This Row],[COBRADOS]]="","¿Días?",Tabla2[[#This Row],[TARIFA]]*Tabla2[[#This Row],[COBRADOS]]))</f>
        <v>270</v>
      </c>
      <c r="O323" t="s">
        <v>54</v>
      </c>
      <c r="P323">
        <v>1052</v>
      </c>
    </row>
    <row r="324" spans="1:17" x14ac:dyDescent="0.25">
      <c r="A324" s="1" t="s">
        <v>228</v>
      </c>
      <c r="B324" s="5" t="str">
        <f>IF(Tabla2[[#This Row],[DNI / C.E.]]="","¿DNI?",VLOOKUP(Tabla2[[#This Row],[DNI / C.E.]],'Base Datos'!A:F,2,FALSE))</f>
        <v>Jorge Efrain Quiroz Novoa</v>
      </c>
      <c r="C324" s="5" t="str">
        <f>IF(Tabla2[[#This Row],[DNI / C.E.]]="","¿DNI?",VLOOKUP(Tabla2[[#This Row],[DNI / C.E.]],'Base Datos'!A:F,3,FALSE))</f>
        <v>Masculino</v>
      </c>
      <c r="D324" s="5"/>
      <c r="E324" s="3">
        <v>42334</v>
      </c>
      <c r="F324" s="2">
        <v>2.4999999999999998E-2</v>
      </c>
      <c r="G324" t="s">
        <v>40</v>
      </c>
      <c r="H324" t="s">
        <v>85</v>
      </c>
      <c r="I324">
        <v>90</v>
      </c>
      <c r="J324" s="3">
        <v>42336</v>
      </c>
      <c r="K324" s="2">
        <v>0.55555555555555558</v>
      </c>
      <c r="L324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4</v>
      </c>
      <c r="M324">
        <v>3</v>
      </c>
      <c r="N324" s="5">
        <v>270</v>
      </c>
      <c r="O324" t="s">
        <v>54</v>
      </c>
      <c r="P324">
        <v>1078</v>
      </c>
    </row>
    <row r="325" spans="1:17" x14ac:dyDescent="0.25">
      <c r="A325" s="1" t="s">
        <v>700</v>
      </c>
      <c r="B325" s="5" t="str">
        <f>IF(Tabla2[[#This Row],[DNI / C.E.]]="","¿DNI?",VLOOKUP(Tabla2[[#This Row],[DNI / C.E.]],'Base Datos'!A:F,2,FALSE))</f>
        <v>Amancio Chang Pacifico</v>
      </c>
      <c r="C325" s="5" t="str">
        <f>IF(Tabla2[[#This Row],[DNI / C.E.]]="","¿DNI?",VLOOKUP(Tabla2[[#This Row],[DNI / C.E.]],'Base Datos'!A:F,3,FALSE))</f>
        <v>Masculino</v>
      </c>
      <c r="D325" s="5"/>
      <c r="E325" s="3">
        <v>42334</v>
      </c>
      <c r="F325" s="2">
        <v>0.70624999999999993</v>
      </c>
      <c r="G325" s="9" t="s">
        <v>25</v>
      </c>
      <c r="H325" t="s">
        <v>85</v>
      </c>
      <c r="I325">
        <v>60</v>
      </c>
      <c r="J325" s="3">
        <v>42339</v>
      </c>
      <c r="K325" s="2">
        <v>0.49236111111111108</v>
      </c>
      <c r="L325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5</v>
      </c>
      <c r="M325">
        <v>5</v>
      </c>
      <c r="N325" s="5">
        <f>IF(Tabla2[[#This Row],[TARIFA]]="","¿Tarifa?",IF(Tabla2[[#This Row],[COBRADOS]]="","¿Días?",Tabla2[[#This Row],[TARIFA]]*Tabla2[[#This Row],[COBRADOS]]))</f>
        <v>300</v>
      </c>
      <c r="O325" t="s">
        <v>54</v>
      </c>
      <c r="P325">
        <v>1055</v>
      </c>
    </row>
    <row r="326" spans="1:17" x14ac:dyDescent="0.25">
      <c r="A326" s="1" t="s">
        <v>706</v>
      </c>
      <c r="B326" s="5" t="str">
        <f>IF(Tabla2[[#This Row],[DNI / C.E.]]="","¿DNI?",VLOOKUP(Tabla2[[#This Row],[DNI / C.E.]],'Base Datos'!A:F,2,FALSE))</f>
        <v>Antonio Espinoza Herrera</v>
      </c>
      <c r="C326" s="5" t="str">
        <f>IF(Tabla2[[#This Row],[DNI / C.E.]]="","¿DNI?",VLOOKUP(Tabla2[[#This Row],[DNI / C.E.]],'Base Datos'!A:F,3,FALSE))</f>
        <v>Masculino</v>
      </c>
      <c r="D326" s="5"/>
      <c r="E326" s="3">
        <v>42334</v>
      </c>
      <c r="F326" s="2">
        <v>0.71180555555555547</v>
      </c>
      <c r="G326" s="9" t="s">
        <v>26</v>
      </c>
      <c r="H326" t="s">
        <v>85</v>
      </c>
      <c r="I326">
        <v>60</v>
      </c>
      <c r="J326" s="3">
        <v>42339</v>
      </c>
      <c r="K326" s="2">
        <v>0.49236111111111108</v>
      </c>
      <c r="L326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5</v>
      </c>
      <c r="M326">
        <v>5</v>
      </c>
      <c r="N326" s="5">
        <f>IF(Tabla2[[#This Row],[TARIFA]]="","¿Tarifa?",IF(Tabla2[[#This Row],[COBRADOS]]="","¿Días?",Tabla2[[#This Row],[TARIFA]]*Tabla2[[#This Row],[COBRADOS]]))</f>
        <v>300</v>
      </c>
      <c r="O326" t="s">
        <v>54</v>
      </c>
      <c r="P326">
        <v>1055</v>
      </c>
    </row>
    <row r="327" spans="1:17" x14ac:dyDescent="0.25">
      <c r="A327" s="1" t="s">
        <v>703</v>
      </c>
      <c r="B327" s="5" t="str">
        <f>IF(Tabla2[[#This Row],[DNI / C.E.]]="","¿DNI?",VLOOKUP(Tabla2[[#This Row],[DNI / C.E.]],'Base Datos'!A:F,2,FALSE))</f>
        <v xml:space="preserve">Lyang Chang Vizconde </v>
      </c>
      <c r="C327" s="5" t="str">
        <f>IF(Tabla2[[#This Row],[DNI / C.E.]]="","¿DNI?",VLOOKUP(Tabla2[[#This Row],[DNI / C.E.]],'Base Datos'!A:F,3,FALSE))</f>
        <v>Masculino</v>
      </c>
      <c r="D327" s="5"/>
      <c r="E327" s="3">
        <v>42334</v>
      </c>
      <c r="F327" s="2">
        <v>0.71250000000000002</v>
      </c>
      <c r="G327" s="9" t="s">
        <v>24</v>
      </c>
      <c r="H327" t="s">
        <v>85</v>
      </c>
      <c r="I327">
        <v>65</v>
      </c>
      <c r="J327" s="3">
        <v>42338</v>
      </c>
      <c r="K327" s="2">
        <v>0.40069444444444446</v>
      </c>
      <c r="L327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4</v>
      </c>
      <c r="M327">
        <v>4</v>
      </c>
      <c r="N327" s="5">
        <f>IF(Tabla2[[#This Row],[TARIFA]]="","¿Tarifa?",IF(Tabla2[[#This Row],[COBRADOS]]="","¿Días?",Tabla2[[#This Row],[TARIFA]]*Tabla2[[#This Row],[COBRADOS]]))</f>
        <v>260</v>
      </c>
      <c r="O327" t="s">
        <v>54</v>
      </c>
      <c r="P327">
        <v>1054</v>
      </c>
    </row>
    <row r="328" spans="1:17" x14ac:dyDescent="0.25">
      <c r="A328" s="1" t="s">
        <v>415</v>
      </c>
      <c r="B328" s="5" t="str">
        <f>IF(Tabla2[[#This Row],[DNI / C.E.]]="","¿DNI?",VLOOKUP(Tabla2[[#This Row],[DNI / C.E.]],'Base Datos'!A:F,2,FALSE))</f>
        <v>Gonzalo Triveño Romero</v>
      </c>
      <c r="C328" s="5" t="str">
        <f>IF(Tabla2[[#This Row],[DNI / C.E.]]="","¿DNI?",VLOOKUP(Tabla2[[#This Row],[DNI / C.E.]],'Base Datos'!A:F,3,FALSE))</f>
        <v>Masculino</v>
      </c>
      <c r="D328" s="5"/>
      <c r="E328" s="3">
        <v>42334</v>
      </c>
      <c r="F328" s="2">
        <v>0.76666666666666661</v>
      </c>
      <c r="G328" s="9" t="s">
        <v>42</v>
      </c>
      <c r="H328" t="s">
        <v>85</v>
      </c>
      <c r="I328">
        <v>80</v>
      </c>
      <c r="J328" s="3">
        <v>42335</v>
      </c>
      <c r="K328" s="2">
        <v>0.47916666666666669</v>
      </c>
      <c r="L328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328">
        <v>1</v>
      </c>
      <c r="N328" s="5">
        <v>80</v>
      </c>
      <c r="O328" t="s">
        <v>54</v>
      </c>
      <c r="P328" t="s">
        <v>837</v>
      </c>
    </row>
    <row r="329" spans="1:17" x14ac:dyDescent="0.25">
      <c r="A329" s="1" t="s">
        <v>709</v>
      </c>
      <c r="B329" s="5" t="str">
        <f>IF(Tabla2[[#This Row],[DNI / C.E.]]="","¿DNI?",VLOOKUP(Tabla2[[#This Row],[DNI / C.E.]],'Base Datos'!A:F,2,FALSE))</f>
        <v>Kratzer Stefan Jose</v>
      </c>
      <c r="C329" s="5" t="str">
        <f>IF(Tabla2[[#This Row],[DNI / C.E.]]="","¿DNI?",VLOOKUP(Tabla2[[#This Row],[DNI / C.E.]],'Base Datos'!A:F,3,FALSE))</f>
        <v>Masculino</v>
      </c>
      <c r="D329" s="5"/>
      <c r="E329" s="3">
        <v>42334</v>
      </c>
      <c r="F329" s="2">
        <v>0.76874999999999993</v>
      </c>
      <c r="G329" s="9" t="s">
        <v>47</v>
      </c>
      <c r="H329" t="s">
        <v>85</v>
      </c>
      <c r="I329">
        <v>80</v>
      </c>
      <c r="J329" s="3">
        <v>42335</v>
      </c>
      <c r="K329" s="2">
        <v>0.47986111111111113</v>
      </c>
      <c r="L329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329">
        <v>1</v>
      </c>
      <c r="N329" s="5">
        <f>IF(Tabla2[[#This Row],[TARIFA]]="","¿Tarifa?",IF(Tabla2[[#This Row],[COBRADOS]]="","¿Días?",Tabla2[[#This Row],[TARIFA]]*Tabla2[[#This Row],[COBRADOS]]))</f>
        <v>80</v>
      </c>
      <c r="O329" t="s">
        <v>54</v>
      </c>
      <c r="P329" t="s">
        <v>837</v>
      </c>
    </row>
    <row r="330" spans="1:17" x14ac:dyDescent="0.25">
      <c r="A330" s="1" t="s">
        <v>110</v>
      </c>
      <c r="B330" s="5" t="str">
        <f>IF(Tabla2[[#This Row],[DNI / C.E.]]="","¿DNI?",VLOOKUP(Tabla2[[#This Row],[DNI / C.E.]],'Base Datos'!A:F,2,FALSE))</f>
        <v>Carlos Arturo Obregon Diaz</v>
      </c>
      <c r="C330" s="5" t="str">
        <f>IF(Tabla2[[#This Row],[DNI / C.E.]]="","¿DNI?",VLOOKUP(Tabla2[[#This Row],[DNI / C.E.]],'Base Datos'!A:F,3,FALSE))</f>
        <v>Masculino</v>
      </c>
      <c r="D330" s="5"/>
      <c r="E330" s="3">
        <v>42334</v>
      </c>
      <c r="F330" s="2">
        <v>0.84375</v>
      </c>
      <c r="G330" s="9" t="s">
        <v>35</v>
      </c>
      <c r="H330" t="s">
        <v>297</v>
      </c>
      <c r="I330">
        <v>80</v>
      </c>
      <c r="J330" s="3">
        <v>42335</v>
      </c>
      <c r="K330" s="2">
        <v>0.33333333333333331</v>
      </c>
      <c r="L330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330">
        <v>1</v>
      </c>
      <c r="N330" s="5">
        <f>IF(Tabla2[[#This Row],[TARIFA]]="","¿Tarifa?",IF(Tabla2[[#This Row],[COBRADOS]]="","¿Días?",Tabla2[[#This Row],[TARIFA]]*Tabla2[[#This Row],[COBRADOS]]))</f>
        <v>80</v>
      </c>
      <c r="O330" t="s">
        <v>54</v>
      </c>
      <c r="P330">
        <v>1049</v>
      </c>
    </row>
    <row r="331" spans="1:17" x14ac:dyDescent="0.25">
      <c r="A331" s="1" t="s">
        <v>684</v>
      </c>
      <c r="B331" s="5" t="str">
        <f>IF(Tabla2[[#This Row],[DNI / C.E.]]="","¿DNI?",VLOOKUP(Tabla2[[#This Row],[DNI / C.E.]],'Base Datos'!A:F,2,FALSE))</f>
        <v>Jesus Balarezo Romero</v>
      </c>
      <c r="C331" s="5" t="str">
        <f>IF(Tabla2[[#This Row],[DNI / C.E.]]="","¿DNI?",VLOOKUP(Tabla2[[#This Row],[DNI / C.E.]],'Base Datos'!A:F,3,FALSE))</f>
        <v>Masculino</v>
      </c>
      <c r="D331" s="5"/>
      <c r="E331" s="3">
        <v>42334</v>
      </c>
      <c r="F331" s="2">
        <v>0.54166666666666663</v>
      </c>
      <c r="G331" t="s">
        <v>41</v>
      </c>
      <c r="H331" t="s">
        <v>87</v>
      </c>
      <c r="I331">
        <v>160</v>
      </c>
      <c r="J331" s="3">
        <v>42337</v>
      </c>
      <c r="K331" s="2">
        <v>0.5</v>
      </c>
      <c r="L331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5</v>
      </c>
      <c r="M331">
        <v>3</v>
      </c>
      <c r="N331" s="5">
        <f>IF(Tabla2[[#This Row],[TARIFA]]="","¿Tarifa?",IF(Tabla2[[#This Row],[COBRADOS]]="","¿Días?",Tabla2[[#This Row],[TARIFA]]*Tabla2[[#This Row],[COBRADOS]]))</f>
        <v>480</v>
      </c>
      <c r="O331" t="s">
        <v>54</v>
      </c>
      <c r="P331">
        <v>1053</v>
      </c>
    </row>
    <row r="332" spans="1:17" x14ac:dyDescent="0.25">
      <c r="A332" s="1" t="s">
        <v>711</v>
      </c>
      <c r="B332" s="5" t="str">
        <f>IF(Tabla2[[#This Row],[DNI / C.E.]]="","¿DNI?",VLOOKUP(Tabla2[[#This Row],[DNI / C.E.]],'Base Datos'!A:F,2,FALSE))</f>
        <v xml:space="preserve">Becerra Bustamante Eduar </v>
      </c>
      <c r="C332" s="5" t="str">
        <f>IF(Tabla2[[#This Row],[DNI / C.E.]]="","¿DNI?",VLOOKUP(Tabla2[[#This Row],[DNI / C.E.]],'Base Datos'!A:F,3,FALSE))</f>
        <v>Masculino</v>
      </c>
      <c r="D332" s="5"/>
      <c r="E332" s="3">
        <v>42334</v>
      </c>
      <c r="F332" s="2">
        <v>0.99305555555555547</v>
      </c>
      <c r="G332" t="s">
        <v>27</v>
      </c>
      <c r="H332" t="s">
        <v>87</v>
      </c>
      <c r="I332" s="41" t="s">
        <v>713</v>
      </c>
      <c r="J332" s="3">
        <v>42335</v>
      </c>
      <c r="K332" s="2">
        <v>0.93680555555555556</v>
      </c>
      <c r="L332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332">
        <v>2</v>
      </c>
      <c r="N332" s="42">
        <v>190</v>
      </c>
      <c r="O332" t="s">
        <v>54</v>
      </c>
      <c r="P332">
        <v>1050</v>
      </c>
    </row>
    <row r="333" spans="1:17" x14ac:dyDescent="0.25">
      <c r="A333" s="12" t="s">
        <v>714</v>
      </c>
      <c r="B333" s="5" t="str">
        <f>IF(Tabla2[[#This Row],[DNI / C.E.]]="","¿DNI?",VLOOKUP(Tabla2[[#This Row],[DNI / C.E.]],'Base Datos'!A:F,2,FALSE))</f>
        <v>Dagoberto Api Vilela</v>
      </c>
      <c r="C333" s="5" t="str">
        <f>IF(Tabla2[[#This Row],[DNI / C.E.]]="","¿DNI?",VLOOKUP(Tabla2[[#This Row],[DNI / C.E.]],'Base Datos'!A:F,3,FALSE))</f>
        <v>Masculino</v>
      </c>
      <c r="D333" s="5"/>
      <c r="E333" s="3">
        <v>42335</v>
      </c>
      <c r="F333" s="2">
        <v>0.39305555555555555</v>
      </c>
      <c r="G333" s="9" t="s">
        <v>49</v>
      </c>
      <c r="H333" t="s">
        <v>297</v>
      </c>
      <c r="I333">
        <v>80</v>
      </c>
      <c r="J333" s="3">
        <v>42336</v>
      </c>
      <c r="K333" s="2">
        <v>0.42291666666666666</v>
      </c>
      <c r="L333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333">
        <v>1</v>
      </c>
      <c r="N333" s="5">
        <f>IF(Tabla2[[#This Row],[TARIFA]]="","¿Tarifa?",IF(Tabla2[[#This Row],[COBRADOS]]="","¿Días?",Tabla2[[#This Row],[TARIFA]]*Tabla2[[#This Row],[COBRADOS]]))</f>
        <v>80</v>
      </c>
      <c r="O333" t="s">
        <v>55</v>
      </c>
      <c r="Q333" t="s">
        <v>738</v>
      </c>
    </row>
    <row r="334" spans="1:17" x14ac:dyDescent="0.25">
      <c r="A334" s="1" t="s">
        <v>716</v>
      </c>
      <c r="B334" s="5" t="str">
        <f>IF(Tabla2[[#This Row],[DNI / C.E.]]="","¿DNI?",VLOOKUP(Tabla2[[#This Row],[DNI / C.E.]],'Base Datos'!A:F,2,FALSE))</f>
        <v>Carlos Valvas Terrones</v>
      </c>
      <c r="C334" s="5" t="str">
        <f>IF(Tabla2[[#This Row],[DNI / C.E.]]="","¿DNI?",VLOOKUP(Tabla2[[#This Row],[DNI / C.E.]],'Base Datos'!A:F,3,FALSE))</f>
        <v>Masculino</v>
      </c>
      <c r="D334" s="5"/>
      <c r="E334" s="3">
        <v>42335</v>
      </c>
      <c r="F334" s="2">
        <v>0.51180555555555551</v>
      </c>
      <c r="G334" s="9" t="s">
        <v>38</v>
      </c>
      <c r="H334" t="s">
        <v>85</v>
      </c>
      <c r="I334">
        <v>80</v>
      </c>
      <c r="J334" s="3">
        <v>42339</v>
      </c>
      <c r="K334" s="2">
        <v>0.49444444444444446</v>
      </c>
      <c r="L334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4</v>
      </c>
      <c r="M334">
        <v>4</v>
      </c>
      <c r="N334" s="5">
        <f>IF(Tabla2[[#This Row],[TARIFA]]="","¿Tarifa?",IF(Tabla2[[#This Row],[COBRADOS]]="","¿Días?",Tabla2[[#This Row],[TARIFA]]*Tabla2[[#This Row],[COBRADOS]]))</f>
        <v>320</v>
      </c>
      <c r="O334" t="s">
        <v>54</v>
      </c>
      <c r="P334">
        <v>1060</v>
      </c>
    </row>
    <row r="335" spans="1:17" x14ac:dyDescent="0.25">
      <c r="A335" s="1" t="s">
        <v>718</v>
      </c>
      <c r="B335" s="5" t="str">
        <f>IF(Tabla2[[#This Row],[DNI / C.E.]]="","¿DNI?",VLOOKUP(Tabla2[[#This Row],[DNI / C.E.]],'Base Datos'!A:F,2,FALSE))</f>
        <v>Edgar Diaz Aguilar</v>
      </c>
      <c r="C335" s="5" t="str">
        <f>IF(Tabla2[[#This Row],[DNI / C.E.]]="","¿DNI?",VLOOKUP(Tabla2[[#This Row],[DNI / C.E.]],'Base Datos'!A:F,3,FALSE))</f>
        <v>Masculino</v>
      </c>
      <c r="D335" s="5"/>
      <c r="E335" s="3">
        <v>42335</v>
      </c>
      <c r="F335" s="2">
        <v>0.51180555555555551</v>
      </c>
      <c r="G335" s="9" t="s">
        <v>30</v>
      </c>
      <c r="H335" t="s">
        <v>85</v>
      </c>
      <c r="I335" s="43">
        <v>80</v>
      </c>
      <c r="J335" s="3">
        <v>42339</v>
      </c>
      <c r="K335" s="2">
        <v>0.92222222222222217</v>
      </c>
      <c r="L335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5</v>
      </c>
      <c r="M335">
        <v>4</v>
      </c>
      <c r="N335" s="5">
        <f>IF(Tabla2[[#This Row],[TARIFA]]="","¿Tarifa?",IF(Tabla2[[#This Row],[COBRADOS]]="","¿Días?",Tabla2[[#This Row],[TARIFA]]*Tabla2[[#This Row],[COBRADOS]]))</f>
        <v>320</v>
      </c>
      <c r="O335" t="s">
        <v>54</v>
      </c>
      <c r="P335">
        <v>1061</v>
      </c>
    </row>
    <row r="336" spans="1:17" x14ac:dyDescent="0.25">
      <c r="A336" s="1" t="s">
        <v>720</v>
      </c>
      <c r="B336" s="5" t="str">
        <f>IF(Tabla2[[#This Row],[DNI / C.E.]]="","¿DNI?",VLOOKUP(Tabla2[[#This Row],[DNI / C.E.]],'Base Datos'!A:F,2,FALSE))</f>
        <v>Nelly Salazar Dextre</v>
      </c>
      <c r="C336" s="5" t="str">
        <f>IF(Tabla2[[#This Row],[DNI / C.E.]]="","¿DNI?",VLOOKUP(Tabla2[[#This Row],[DNI / C.E.]],'Base Datos'!A:F,3,FALSE))</f>
        <v>Femenino</v>
      </c>
      <c r="D336" s="5"/>
      <c r="E336" s="3">
        <v>42335</v>
      </c>
      <c r="F336" s="2">
        <v>0.8847222222222223</v>
      </c>
      <c r="G336" s="9" t="s">
        <v>29</v>
      </c>
      <c r="H336" t="s">
        <v>85</v>
      </c>
      <c r="I336">
        <v>80</v>
      </c>
      <c r="J336" s="3">
        <v>42339</v>
      </c>
      <c r="K336" s="2">
        <v>0.49444444444444446</v>
      </c>
      <c r="L336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4</v>
      </c>
      <c r="M336">
        <v>4</v>
      </c>
      <c r="N336" s="5">
        <f>IF(Tabla2[[#This Row],[TARIFA]]="","¿Tarifa?",IF(Tabla2[[#This Row],[COBRADOS]]="","¿Días?",Tabla2[[#This Row],[TARIFA]]*Tabla2[[#This Row],[COBRADOS]]))</f>
        <v>320</v>
      </c>
      <c r="O336" t="s">
        <v>54</v>
      </c>
      <c r="P336">
        <v>1060</v>
      </c>
    </row>
    <row r="337" spans="1:16" x14ac:dyDescent="0.25">
      <c r="A337" s="1" t="s">
        <v>722</v>
      </c>
      <c r="B337" s="5" t="str">
        <f>IF(Tabla2[[#This Row],[DNI / C.E.]]="","¿DNI?",VLOOKUP(Tabla2[[#This Row],[DNI / C.E.]],'Base Datos'!A:F,2,FALSE))</f>
        <v>Ronceros Rios Rosa Maria</v>
      </c>
      <c r="C337" s="5" t="str">
        <f>IF(Tabla2[[#This Row],[DNI / C.E.]]="","¿DNI?",VLOOKUP(Tabla2[[#This Row],[DNI / C.E.]],'Base Datos'!A:F,3,FALSE))</f>
        <v>Femenino</v>
      </c>
      <c r="D337" s="5"/>
      <c r="E337" s="3">
        <v>42336</v>
      </c>
      <c r="F337" s="2">
        <v>0.10069444444444443</v>
      </c>
      <c r="G337" t="s">
        <v>27</v>
      </c>
      <c r="H337" t="s">
        <v>85</v>
      </c>
      <c r="I337">
        <v>80</v>
      </c>
      <c r="J337" s="3">
        <v>42338</v>
      </c>
      <c r="K337" s="2">
        <v>0.79722222222222217</v>
      </c>
      <c r="L337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4</v>
      </c>
      <c r="M337">
        <v>4</v>
      </c>
      <c r="N337" s="5">
        <f>IF(Tabla2[[#This Row],[TARIFA]]="","¿Tarifa?",IF(Tabla2[[#This Row],[COBRADOS]]="","¿Días?",Tabla2[[#This Row],[TARIFA]]*Tabla2[[#This Row],[COBRADOS]]))</f>
        <v>320</v>
      </c>
      <c r="O337" t="s">
        <v>55</v>
      </c>
    </row>
    <row r="338" spans="1:16" x14ac:dyDescent="0.25">
      <c r="A338" s="1" t="s">
        <v>724</v>
      </c>
      <c r="B338" s="5" t="str">
        <f>IF(Tabla2[[#This Row],[DNI / C.E.]]="","¿DNI?",VLOOKUP(Tabla2[[#This Row],[DNI / C.E.]],'Base Datos'!A:F,2,FALSE))</f>
        <v>Minaya Castillo Ijilia Luz</v>
      </c>
      <c r="C338" s="5" t="str">
        <f>IF(Tabla2[[#This Row],[DNI / C.E.]]="","¿DNI?",VLOOKUP(Tabla2[[#This Row],[DNI / C.E.]],'Base Datos'!A:F,3,FALSE))</f>
        <v>Femenino</v>
      </c>
      <c r="D338" s="5"/>
      <c r="E338" s="3">
        <v>42336</v>
      </c>
      <c r="F338" s="2">
        <v>0.26180555555555557</v>
      </c>
      <c r="G338" t="s">
        <v>35</v>
      </c>
      <c r="H338" t="s">
        <v>85</v>
      </c>
      <c r="I338">
        <v>80</v>
      </c>
      <c r="J338" s="3">
        <v>42339</v>
      </c>
      <c r="K338" s="2">
        <v>0.49444444444444446</v>
      </c>
      <c r="L338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4</v>
      </c>
      <c r="M338">
        <v>4</v>
      </c>
      <c r="N338" s="5">
        <f>IF(Tabla2[[#This Row],[TARIFA]]="","¿Tarifa?",IF(Tabla2[[#This Row],[COBRADOS]]="","¿Días?",Tabla2[[#This Row],[TARIFA]]*Tabla2[[#This Row],[COBRADOS]]))</f>
        <v>320</v>
      </c>
      <c r="O338" t="s">
        <v>54</v>
      </c>
      <c r="P338">
        <v>1060</v>
      </c>
    </row>
    <row r="339" spans="1:16" x14ac:dyDescent="0.25">
      <c r="A339" s="1" t="s">
        <v>726</v>
      </c>
      <c r="B339" s="5" t="str">
        <f>IF(Tabla2[[#This Row],[DNI / C.E.]]="","¿DNI?",VLOOKUP(Tabla2[[#This Row],[DNI / C.E.]],'Base Datos'!A:F,2,FALSE))</f>
        <v>Buleje Ayala Lucia</v>
      </c>
      <c r="C339" s="5" t="str">
        <f>IF(Tabla2[[#This Row],[DNI / C.E.]]="","¿DNI?",VLOOKUP(Tabla2[[#This Row],[DNI / C.E.]],'Base Datos'!A:F,3,FALSE))</f>
        <v>Femenino</v>
      </c>
      <c r="D339" s="5"/>
      <c r="E339" s="3">
        <v>42336</v>
      </c>
      <c r="F339" s="2">
        <v>0.2673611111111111</v>
      </c>
      <c r="G339" t="s">
        <v>51</v>
      </c>
      <c r="H339" t="s">
        <v>85</v>
      </c>
      <c r="I339">
        <v>80</v>
      </c>
      <c r="J339" s="3">
        <v>42339</v>
      </c>
      <c r="K339" s="2">
        <v>0.49513888888888885</v>
      </c>
      <c r="L339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4</v>
      </c>
      <c r="M339">
        <v>4</v>
      </c>
      <c r="N339" s="5">
        <f>IF(Tabla2[[#This Row],[TARIFA]]="","¿Tarifa?",IF(Tabla2[[#This Row],[COBRADOS]]="","¿Días?",Tabla2[[#This Row],[TARIFA]]*Tabla2[[#This Row],[COBRADOS]]))</f>
        <v>320</v>
      </c>
      <c r="O339" t="s">
        <v>54</v>
      </c>
      <c r="P339">
        <v>1060</v>
      </c>
    </row>
    <row r="340" spans="1:16" x14ac:dyDescent="0.25">
      <c r="A340" s="1" t="s">
        <v>729</v>
      </c>
      <c r="B340" s="5" t="str">
        <f>IF(Tabla2[[#This Row],[DNI / C.E.]]="","¿DNI?",VLOOKUP(Tabla2[[#This Row],[DNI / C.E.]],'Base Datos'!A:F,2,FALSE))</f>
        <v>Aguirre Espiritu Zoila Rosa</v>
      </c>
      <c r="C340" s="5" t="str">
        <f>IF(Tabla2[[#This Row],[DNI / C.E.]]="","¿DNI?",VLOOKUP(Tabla2[[#This Row],[DNI / C.E.]],'Base Datos'!A:F,3,FALSE))</f>
        <v>Femenino</v>
      </c>
      <c r="D340" s="5"/>
      <c r="E340" s="3">
        <v>42336</v>
      </c>
      <c r="F340" s="2">
        <v>0.27777777777777779</v>
      </c>
      <c r="G340" t="s">
        <v>43</v>
      </c>
      <c r="H340" t="s">
        <v>85</v>
      </c>
      <c r="I340">
        <v>80</v>
      </c>
      <c r="J340" s="3">
        <v>42339</v>
      </c>
      <c r="K340" s="2">
        <v>0.49513888888888885</v>
      </c>
      <c r="L340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4</v>
      </c>
      <c r="M340">
        <v>4</v>
      </c>
      <c r="N340" s="5">
        <f>IF(Tabla2[[#This Row],[TARIFA]]="","¿Tarifa?",IF(Tabla2[[#This Row],[COBRADOS]]="","¿Días?",Tabla2[[#This Row],[TARIFA]]*Tabla2[[#This Row],[COBRADOS]]))</f>
        <v>320</v>
      </c>
      <c r="O340" t="s">
        <v>54</v>
      </c>
      <c r="P340">
        <v>1061</v>
      </c>
    </row>
    <row r="341" spans="1:16" x14ac:dyDescent="0.25">
      <c r="A341" s="1" t="s">
        <v>730</v>
      </c>
      <c r="B341" s="5" t="str">
        <f>IF(Tabla2[[#This Row],[DNI / C.E.]]="","¿DNI?",VLOOKUP(Tabla2[[#This Row],[DNI / C.E.]],'Base Datos'!A:F,2,FALSE))</f>
        <v>Holguin Reyes Virgilio Saul</v>
      </c>
      <c r="C341" s="5" t="str">
        <f>IF(Tabla2[[#This Row],[DNI / C.E.]]="","¿DNI?",VLOOKUP(Tabla2[[#This Row],[DNI / C.E.]],'Base Datos'!A:F,3,FALSE))</f>
        <v>Masculino</v>
      </c>
      <c r="D341" s="5"/>
      <c r="E341" s="3">
        <v>42336</v>
      </c>
      <c r="F341" s="2">
        <v>0.29791666666666666</v>
      </c>
      <c r="G341" t="s">
        <v>47</v>
      </c>
      <c r="H341" t="s">
        <v>85</v>
      </c>
      <c r="I341">
        <v>80</v>
      </c>
      <c r="J341" s="3">
        <v>42339</v>
      </c>
      <c r="K341" s="2">
        <v>0.49513888888888885</v>
      </c>
      <c r="L341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4</v>
      </c>
      <c r="M341">
        <v>4</v>
      </c>
      <c r="N341" s="5">
        <f>IF(Tabla2[[#This Row],[TARIFA]]="","¿Tarifa?",IF(Tabla2[[#This Row],[COBRADOS]]="","¿Días?",Tabla2[[#This Row],[TARIFA]]*Tabla2[[#This Row],[COBRADOS]]))</f>
        <v>320</v>
      </c>
      <c r="O341" t="s">
        <v>54</v>
      </c>
      <c r="P341">
        <v>1061</v>
      </c>
    </row>
    <row r="342" spans="1:16" x14ac:dyDescent="0.25">
      <c r="A342" s="1" t="s">
        <v>732</v>
      </c>
      <c r="B342" s="5" t="str">
        <f>IF(Tabla2[[#This Row],[DNI / C.E.]]="","¿DNI?",VLOOKUP(Tabla2[[#This Row],[DNI / C.E.]],'Base Datos'!A:F,2,FALSE))</f>
        <v>Zuñiga Cano Luz Angela</v>
      </c>
      <c r="C342" s="5" t="str">
        <f>IF(Tabla2[[#This Row],[DNI / C.E.]]="","¿DNI?",VLOOKUP(Tabla2[[#This Row],[DNI / C.E.]],'Base Datos'!A:F,3,FALSE))</f>
        <v>Femenino</v>
      </c>
      <c r="D342" s="5"/>
      <c r="E342" s="3">
        <v>42336</v>
      </c>
      <c r="F342" s="2">
        <v>0.29791666666666666</v>
      </c>
      <c r="G342" t="s">
        <v>42</v>
      </c>
      <c r="H342" t="s">
        <v>85</v>
      </c>
      <c r="I342">
        <v>80</v>
      </c>
      <c r="J342" s="3">
        <v>42339</v>
      </c>
      <c r="K342" s="2">
        <v>0.49513888888888885</v>
      </c>
      <c r="L342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4</v>
      </c>
      <c r="M342">
        <v>4</v>
      </c>
      <c r="N342" s="5">
        <f>IF(Tabla2[[#This Row],[TARIFA]]="","¿Tarifa?",IF(Tabla2[[#This Row],[COBRADOS]]="","¿Días?",Tabla2[[#This Row],[TARIFA]]*Tabla2[[#This Row],[COBRADOS]]))</f>
        <v>320</v>
      </c>
      <c r="O342" t="s">
        <v>54</v>
      </c>
      <c r="P342">
        <v>1061</v>
      </c>
    </row>
    <row r="343" spans="1:16" x14ac:dyDescent="0.25">
      <c r="A343" s="1" t="s">
        <v>734</v>
      </c>
      <c r="B343" s="5" t="s">
        <v>735</v>
      </c>
      <c r="C343" s="5" t="s">
        <v>21</v>
      </c>
      <c r="D343" s="5"/>
      <c r="E343" s="3">
        <v>42336</v>
      </c>
      <c r="F343" s="2">
        <v>0.33819444444444446</v>
      </c>
      <c r="G343" t="s">
        <v>23</v>
      </c>
      <c r="H343" t="s">
        <v>86</v>
      </c>
      <c r="I343">
        <v>80</v>
      </c>
      <c r="J343" s="3">
        <v>42339</v>
      </c>
      <c r="K343" s="2">
        <v>0.49513888888888885</v>
      </c>
      <c r="L343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4</v>
      </c>
      <c r="M343">
        <v>4</v>
      </c>
      <c r="N343" s="5">
        <f>IF(Tabla2[[#This Row],[TARIFA]]="","¿Tarifa?",IF(Tabla2[[#This Row],[COBRADOS]]="","¿Días?",Tabla2[[#This Row],[TARIFA]]*Tabla2[[#This Row],[COBRADOS]]))</f>
        <v>320</v>
      </c>
      <c r="O343" t="s">
        <v>54</v>
      </c>
      <c r="P343">
        <v>1061</v>
      </c>
    </row>
    <row r="344" spans="1:16" x14ac:dyDescent="0.25">
      <c r="A344" s="1" t="s">
        <v>736</v>
      </c>
      <c r="B344" s="5" t="str">
        <f>IF(Tabla2[[#This Row],[DNI / C.E.]]="","¿DNI?",VLOOKUP(Tabla2[[#This Row],[DNI / C.E.]],'Base Datos'!A:F,2,FALSE))</f>
        <v>Vilma Dalila Flores Cueva</v>
      </c>
      <c r="C344" s="5" t="str">
        <f>IF(Tabla2[[#This Row],[DNI / C.E.]]="","¿DNI?",VLOOKUP(Tabla2[[#This Row],[DNI / C.E.]],'Base Datos'!A:F,3,FALSE))</f>
        <v>Femenino</v>
      </c>
      <c r="D344" s="5"/>
      <c r="E344" s="3">
        <v>42336</v>
      </c>
      <c r="F344" s="2">
        <v>0.35000000000000003</v>
      </c>
      <c r="G344" t="s">
        <v>28</v>
      </c>
      <c r="H344" t="s">
        <v>86</v>
      </c>
      <c r="I344">
        <v>160</v>
      </c>
      <c r="J344" s="3">
        <v>42339</v>
      </c>
      <c r="K344" s="2">
        <v>0.49513888888888885</v>
      </c>
      <c r="L344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4</v>
      </c>
      <c r="M344">
        <v>4</v>
      </c>
      <c r="N344" s="5">
        <f>IF(Tabla2[[#This Row],[TARIFA]]="","¿Tarifa?",IF(Tabla2[[#This Row],[COBRADOS]]="","¿Días?",Tabla2[[#This Row],[TARIFA]]*Tabla2[[#This Row],[COBRADOS]]))</f>
        <v>640</v>
      </c>
      <c r="O344" t="s">
        <v>54</v>
      </c>
      <c r="P344">
        <v>1060</v>
      </c>
    </row>
    <row r="345" spans="1:16" x14ac:dyDescent="0.25">
      <c r="A345" s="1" t="s">
        <v>740</v>
      </c>
      <c r="B345" s="5" t="s">
        <v>741</v>
      </c>
      <c r="C345" s="5" t="s">
        <v>20</v>
      </c>
      <c r="D345" s="5"/>
      <c r="E345" s="3">
        <v>42336</v>
      </c>
      <c r="F345" s="2">
        <v>0.85416666666666663</v>
      </c>
      <c r="G345" s="9" t="s">
        <v>31</v>
      </c>
      <c r="H345" t="s">
        <v>86</v>
      </c>
      <c r="I345">
        <v>160</v>
      </c>
      <c r="J345" s="3">
        <v>42339</v>
      </c>
      <c r="K345" s="2">
        <v>0.49513888888888885</v>
      </c>
      <c r="L345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345">
        <v>4</v>
      </c>
      <c r="N345" s="5">
        <f>IF(Tabla2[[#This Row],[TARIFA]]="","¿Tarifa?",IF(Tabla2[[#This Row],[COBRADOS]]="","¿Días?",Tabla2[[#This Row],[TARIFA]]*Tabla2[[#This Row],[COBRADOS]]))</f>
        <v>640</v>
      </c>
      <c r="O345" t="s">
        <v>54</v>
      </c>
      <c r="P345">
        <v>1060</v>
      </c>
    </row>
    <row r="346" spans="1:16" x14ac:dyDescent="0.25">
      <c r="A346" s="1" t="s">
        <v>739</v>
      </c>
      <c r="B346" s="5" t="s">
        <v>742</v>
      </c>
      <c r="C346" s="5" t="s">
        <v>20</v>
      </c>
      <c r="D346" s="5"/>
      <c r="E346" s="3">
        <v>42336</v>
      </c>
      <c r="F346" s="2">
        <v>0.85486111111111107</v>
      </c>
      <c r="G346" s="9" t="s">
        <v>32</v>
      </c>
      <c r="H346" t="s">
        <v>86</v>
      </c>
      <c r="I346">
        <v>160</v>
      </c>
      <c r="J346" s="3">
        <v>42339</v>
      </c>
      <c r="K346" s="2">
        <v>0.5131944444444444</v>
      </c>
      <c r="L346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4</v>
      </c>
      <c r="M346">
        <v>4</v>
      </c>
      <c r="N346" s="5">
        <f>IF(Tabla2[[#This Row],[TARIFA]]="","¿Tarifa?",IF(Tabla2[[#This Row],[COBRADOS]]="","¿Días?",Tabla2[[#This Row],[TARIFA]]*Tabla2[[#This Row],[COBRADOS]]))</f>
        <v>640</v>
      </c>
      <c r="O346" t="s">
        <v>54</v>
      </c>
      <c r="P346">
        <v>1060</v>
      </c>
    </row>
    <row r="347" spans="1:16" x14ac:dyDescent="0.25">
      <c r="A347" s="1" t="s">
        <v>448</v>
      </c>
      <c r="B347" s="5" t="str">
        <f>IF(Tabla2[[#This Row],[DNI / C.E.]]="","¿DNI?",VLOOKUP(Tabla2[[#This Row],[DNI / C.E.]],'Base Datos'!A:F,2,FALSE))</f>
        <v xml:space="preserve">Franklin Farfan Alfaro </v>
      </c>
      <c r="C347" s="5" t="str">
        <f>IF(Tabla2[[#This Row],[DNI / C.E.]]="","¿DNI?",VLOOKUP(Tabla2[[#This Row],[DNI / C.E.]],'Base Datos'!A:F,3,FALSE))</f>
        <v>Masculino</v>
      </c>
      <c r="D347" s="5"/>
      <c r="E347" s="3">
        <v>42336</v>
      </c>
      <c r="F347" s="2">
        <v>0.875</v>
      </c>
      <c r="G347" s="9" t="s">
        <v>49</v>
      </c>
      <c r="H347" t="s">
        <v>85</v>
      </c>
      <c r="I347">
        <v>140</v>
      </c>
      <c r="J347" s="3">
        <v>42337</v>
      </c>
      <c r="K347" s="2">
        <v>0.49305555555555558</v>
      </c>
      <c r="L347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347">
        <v>1</v>
      </c>
      <c r="N347" s="5">
        <f>IF(Tabla2[[#This Row],[TARIFA]]="","¿Tarifa?",IF(Tabla2[[#This Row],[COBRADOS]]="","¿Días?",Tabla2[[#This Row],[TARIFA]]*Tabla2[[#This Row],[COBRADOS]]))</f>
        <v>140</v>
      </c>
      <c r="O347" t="s">
        <v>53</v>
      </c>
      <c r="P347">
        <v>221</v>
      </c>
    </row>
    <row r="348" spans="1:16" x14ac:dyDescent="0.25">
      <c r="A348" s="1" t="s">
        <v>743</v>
      </c>
      <c r="B348" s="5" t="str">
        <f>IF(Tabla2[[#This Row],[DNI / C.E.]]="","¿DNI?",VLOOKUP(Tabla2[[#This Row],[DNI / C.E.]],'Base Datos'!A:F,2,FALSE))</f>
        <v>Virginia  Poma Medina</v>
      </c>
      <c r="C348" s="5" t="s">
        <v>21</v>
      </c>
      <c r="D348" s="5"/>
      <c r="E348" s="3">
        <v>42336</v>
      </c>
      <c r="F348" s="2">
        <v>0.90138888888888891</v>
      </c>
      <c r="G348" s="9" t="s">
        <v>33</v>
      </c>
      <c r="H348" t="s">
        <v>86</v>
      </c>
      <c r="I348">
        <v>160</v>
      </c>
      <c r="J348" s="3">
        <v>42339</v>
      </c>
      <c r="K348" s="2">
        <v>0.50277777777777777</v>
      </c>
      <c r="L348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4</v>
      </c>
      <c r="M348">
        <v>4</v>
      </c>
      <c r="N348" s="5">
        <f>IF(Tabla2[[#This Row],[TARIFA]]="","¿Tarifa?",IF(Tabla2[[#This Row],[COBRADOS]]="","¿Días?",Tabla2[[#This Row],[TARIFA]]*Tabla2[[#This Row],[COBRADOS]]))</f>
        <v>640</v>
      </c>
      <c r="O348" t="s">
        <v>54</v>
      </c>
      <c r="P348">
        <v>1060</v>
      </c>
    </row>
    <row r="349" spans="1:16" x14ac:dyDescent="0.25">
      <c r="A349" s="1" t="s">
        <v>745</v>
      </c>
      <c r="B349" s="5" t="str">
        <f>IF(Tabla2[[#This Row],[DNI / C.E.]]="","¿DNI?",VLOOKUP(Tabla2[[#This Row],[DNI / C.E.]],'Base Datos'!A:F,2,FALSE))</f>
        <v>David Jordan Quispe</v>
      </c>
      <c r="C349" s="5" t="s">
        <v>20</v>
      </c>
      <c r="D349" s="5"/>
      <c r="E349" s="3">
        <v>42336</v>
      </c>
      <c r="F349" s="2">
        <v>0.90138888888888891</v>
      </c>
      <c r="G349" s="9" t="s">
        <v>34</v>
      </c>
      <c r="H349" t="s">
        <v>86</v>
      </c>
      <c r="I349">
        <v>160</v>
      </c>
      <c r="J349" s="3">
        <v>42339</v>
      </c>
      <c r="K349" s="2">
        <v>0.54861111111111105</v>
      </c>
      <c r="L349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4</v>
      </c>
      <c r="M349">
        <v>4</v>
      </c>
      <c r="N349" s="5">
        <f>IF(Tabla2[[#This Row],[TARIFA]]="","¿Tarifa?",IF(Tabla2[[#This Row],[COBRADOS]]="","¿Días?",Tabla2[[#This Row],[TARIFA]]*Tabla2[[#This Row],[COBRADOS]]))</f>
        <v>640</v>
      </c>
      <c r="O349" t="s">
        <v>54</v>
      </c>
      <c r="P349">
        <v>1060</v>
      </c>
    </row>
    <row r="350" spans="1:16" x14ac:dyDescent="0.25">
      <c r="A350" s="1" t="s">
        <v>747</v>
      </c>
      <c r="B350" s="5" t="str">
        <f>IF(Tabla2[[#This Row],[DNI / C.E.]]="","¿DNI?",VLOOKUP(Tabla2[[#This Row],[DNI / C.E.]],'Base Datos'!A:F,2,FALSE))</f>
        <v>Luis Vergara Rubin</v>
      </c>
      <c r="C350" s="5" t="str">
        <f>IF(Tabla2[[#This Row],[DNI / C.E.]]="","¿DNI?",VLOOKUP(Tabla2[[#This Row],[DNI / C.E.]],'Base Datos'!A:F,3,FALSE))</f>
        <v>Masculino</v>
      </c>
      <c r="D350" s="5"/>
      <c r="E350" s="3">
        <v>42336</v>
      </c>
      <c r="F350" s="2">
        <v>0.94444444444444453</v>
      </c>
      <c r="G350" s="9" t="s">
        <v>50</v>
      </c>
      <c r="H350" t="s">
        <v>85</v>
      </c>
      <c r="I350">
        <v>80</v>
      </c>
      <c r="J350" s="3">
        <v>42339</v>
      </c>
      <c r="K350" s="2">
        <v>0.49583333333333335</v>
      </c>
      <c r="L350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350">
        <v>4</v>
      </c>
      <c r="N350" s="5">
        <f>IF(Tabla2[[#This Row],[TARIFA]]="","¿Tarifa?",IF(Tabla2[[#This Row],[COBRADOS]]="","¿Días?",Tabla2[[#This Row],[TARIFA]]*Tabla2[[#This Row],[COBRADOS]]))</f>
        <v>320</v>
      </c>
      <c r="O350" t="s">
        <v>54</v>
      </c>
      <c r="P350">
        <v>1060</v>
      </c>
    </row>
    <row r="351" spans="1:16" x14ac:dyDescent="0.25">
      <c r="B351" s="5" t="s">
        <v>749</v>
      </c>
      <c r="C351" s="5" t="s">
        <v>20</v>
      </c>
      <c r="D351" s="5"/>
      <c r="E351" s="3">
        <v>42337</v>
      </c>
      <c r="F351" s="2">
        <v>1.4583333333333332E-2</v>
      </c>
      <c r="G351" s="9" t="s">
        <v>44</v>
      </c>
      <c r="H351" t="s">
        <v>86</v>
      </c>
      <c r="I351">
        <v>160</v>
      </c>
      <c r="J351" s="3">
        <v>42337</v>
      </c>
      <c r="K351" s="2">
        <v>0.60416666666666663</v>
      </c>
      <c r="L351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351">
        <v>4</v>
      </c>
      <c r="N351" s="5">
        <f>IF(Tabla2[[#This Row],[TARIFA]]="","¿Tarifa?",IF(Tabla2[[#This Row],[COBRADOS]]="","¿Días?",Tabla2[[#This Row],[TARIFA]]*Tabla2[[#This Row],[COBRADOS]]))</f>
        <v>640</v>
      </c>
      <c r="O351" t="s">
        <v>54</v>
      </c>
      <c r="P351">
        <v>1060</v>
      </c>
    </row>
    <row r="352" spans="1:16" x14ac:dyDescent="0.25">
      <c r="B352" s="5" t="s">
        <v>749</v>
      </c>
      <c r="C352" s="5" t="s">
        <v>20</v>
      </c>
      <c r="D352" s="5"/>
      <c r="E352" s="3">
        <v>42337</v>
      </c>
      <c r="F352" s="2">
        <v>1.4583333333333332E-2</v>
      </c>
      <c r="G352" s="9" t="s">
        <v>45</v>
      </c>
      <c r="H352" t="s">
        <v>86</v>
      </c>
      <c r="I352">
        <v>160</v>
      </c>
      <c r="J352" s="3">
        <v>42337</v>
      </c>
      <c r="K352" s="2">
        <v>0.60416666666666663</v>
      </c>
      <c r="L352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352">
        <v>4</v>
      </c>
      <c r="N352" s="5">
        <f>IF(Tabla2[[#This Row],[TARIFA]]="","¿Tarifa?",IF(Tabla2[[#This Row],[COBRADOS]]="","¿Días?",Tabla2[[#This Row],[TARIFA]]*Tabla2[[#This Row],[COBRADOS]]))</f>
        <v>640</v>
      </c>
      <c r="O352" t="s">
        <v>54</v>
      </c>
      <c r="P352">
        <v>1060</v>
      </c>
    </row>
    <row r="353" spans="1:17" x14ac:dyDescent="0.25">
      <c r="A353" s="1" t="s">
        <v>750</v>
      </c>
      <c r="B353" s="5" t="str">
        <f>IF(Tabla2[[#This Row],[DNI / C.E.]]="","¿DNI?",VLOOKUP(Tabla2[[#This Row],[DNI / C.E.]],'Base Datos'!A:F,2,FALSE))</f>
        <v>Ruben Tarazona Sanchez</v>
      </c>
      <c r="C353" s="5" t="str">
        <f>IF(Tabla2[[#This Row],[DNI / C.E.]]="","¿DNI?",VLOOKUP(Tabla2[[#This Row],[DNI / C.E.]],'Base Datos'!A:F,3,FALSE))</f>
        <v>Masculino</v>
      </c>
      <c r="D353" s="5"/>
      <c r="E353" s="3">
        <v>42337</v>
      </c>
      <c r="F353" s="2">
        <v>0.35416666666666669</v>
      </c>
      <c r="G353" s="9" t="s">
        <v>48</v>
      </c>
      <c r="H353" t="s">
        <v>86</v>
      </c>
      <c r="I353">
        <v>160</v>
      </c>
      <c r="J353" s="3">
        <v>42339</v>
      </c>
      <c r="K353" s="2">
        <v>0.49583333333333335</v>
      </c>
      <c r="L353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353">
        <v>4</v>
      </c>
      <c r="N353" s="5">
        <f>IF(Tabla2[[#This Row],[TARIFA]]="","¿Tarifa?",IF(Tabla2[[#This Row],[COBRADOS]]="","¿Días?",Tabla2[[#This Row],[TARIFA]]*Tabla2[[#This Row],[COBRADOS]]))</f>
        <v>640</v>
      </c>
      <c r="O353" t="s">
        <v>54</v>
      </c>
      <c r="P353">
        <v>1060</v>
      </c>
    </row>
    <row r="354" spans="1:17" x14ac:dyDescent="0.25">
      <c r="A354" s="1" t="s">
        <v>754</v>
      </c>
      <c r="B354" s="5" t="str">
        <f>IF(Tabla2[[#This Row],[DNI / C.E.]]="","¿DNI?",VLOOKUP(Tabla2[[#This Row],[DNI / C.E.]],'Base Datos'!A:F,2,FALSE))</f>
        <v>Elias Daniza Sánchez</v>
      </c>
      <c r="C354" s="5" t="str">
        <f>IF(Tabla2[[#This Row],[DNI / C.E.]]="","¿DNI?",VLOOKUP(Tabla2[[#This Row],[DNI / C.E.]],'Base Datos'!A:F,3,FALSE))</f>
        <v>Masculino</v>
      </c>
      <c r="D354" s="5"/>
      <c r="E354" s="3">
        <v>42337</v>
      </c>
      <c r="F354" s="2">
        <v>0.35416666666666669</v>
      </c>
      <c r="G354" s="9" t="s">
        <v>46</v>
      </c>
      <c r="H354" t="s">
        <v>86</v>
      </c>
      <c r="I354">
        <v>160</v>
      </c>
      <c r="J354" s="3">
        <v>42339</v>
      </c>
      <c r="K354" s="2">
        <v>0.49583333333333335</v>
      </c>
      <c r="L354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354">
        <v>4</v>
      </c>
      <c r="N354" s="5">
        <f>IF(Tabla2[[#This Row],[TARIFA]]="","¿Tarifa?",IF(Tabla2[[#This Row],[COBRADOS]]="","¿Días?",Tabla2[[#This Row],[TARIFA]]*Tabla2[[#This Row],[COBRADOS]]))</f>
        <v>640</v>
      </c>
      <c r="O354" t="s">
        <v>54</v>
      </c>
      <c r="P354">
        <v>1060</v>
      </c>
    </row>
    <row r="355" spans="1:17" x14ac:dyDescent="0.25">
      <c r="A355" s="1" t="s">
        <v>758</v>
      </c>
      <c r="B355" s="5" t="str">
        <f>IF(Tabla2[[#This Row],[DNI / C.E.]]="","¿DNI?",VLOOKUP(Tabla2[[#This Row],[DNI / C.E.]],'Base Datos'!A:F,2,FALSE))</f>
        <v>Samuel Robles Andrade</v>
      </c>
      <c r="C355" s="5" t="str">
        <f>IF(Tabla2[[#This Row],[DNI / C.E.]]="","¿DNI?",VLOOKUP(Tabla2[[#This Row],[DNI / C.E.]],'Base Datos'!A:F,3,FALSE))</f>
        <v>Masculino</v>
      </c>
      <c r="D355" s="5"/>
      <c r="E355" s="3">
        <v>42337</v>
      </c>
      <c r="F355" s="2">
        <v>0.46666666666666662</v>
      </c>
      <c r="G355" s="9" t="s">
        <v>47</v>
      </c>
      <c r="H355" t="s">
        <v>85</v>
      </c>
      <c r="I355">
        <v>80</v>
      </c>
      <c r="J355" s="3">
        <v>42339</v>
      </c>
      <c r="K355" s="2">
        <v>0.49652777777777773</v>
      </c>
      <c r="L355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355">
        <v>4</v>
      </c>
      <c r="N355" s="5">
        <f>IF(Tabla2[[#This Row],[TARIFA]]="","¿Tarifa?",IF(Tabla2[[#This Row],[COBRADOS]]="","¿Días?",Tabla2[[#This Row],[TARIFA]]*Tabla2[[#This Row],[COBRADOS]]))</f>
        <v>320</v>
      </c>
      <c r="O355" t="s">
        <v>54</v>
      </c>
      <c r="P355">
        <v>1060</v>
      </c>
    </row>
    <row r="356" spans="1:17" x14ac:dyDescent="0.25">
      <c r="A356" s="1" t="s">
        <v>760</v>
      </c>
      <c r="B356" s="5" t="str">
        <f>IF(Tabla2[[#This Row],[DNI / C.E.]]="","¿DNI?",VLOOKUP(Tabla2[[#This Row],[DNI / C.E.]],'Base Datos'!A:F,2,FALSE))</f>
        <v>Deisy Alberto Figueroa</v>
      </c>
      <c r="C356" s="5" t="str">
        <f>IF(Tabla2[[#This Row],[DNI / C.E.]]="","¿DNI?",VLOOKUP(Tabla2[[#This Row],[DNI / C.E.]],'Base Datos'!A:F,3,FALSE))</f>
        <v>Femenino</v>
      </c>
      <c r="D356" s="5"/>
      <c r="E356" s="3">
        <v>42337</v>
      </c>
      <c r="F356" s="2">
        <v>0.46736111111111112</v>
      </c>
      <c r="G356" s="9" t="s">
        <v>42</v>
      </c>
      <c r="H356" t="s">
        <v>85</v>
      </c>
      <c r="I356">
        <v>80</v>
      </c>
      <c r="J356" s="3">
        <v>42339</v>
      </c>
      <c r="K356" s="2">
        <v>0.49652777777777773</v>
      </c>
      <c r="L356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356">
        <v>4</v>
      </c>
      <c r="N356" s="5">
        <f>IF(Tabla2[[#This Row],[TARIFA]]="","¿Tarifa?",IF(Tabla2[[#This Row],[COBRADOS]]="","¿Días?",Tabla2[[#This Row],[TARIFA]]*Tabla2[[#This Row],[COBRADOS]]))</f>
        <v>320</v>
      </c>
      <c r="O356" t="s">
        <v>54</v>
      </c>
      <c r="P356">
        <v>1060</v>
      </c>
    </row>
    <row r="357" spans="1:17" x14ac:dyDescent="0.25">
      <c r="A357" s="1" t="s">
        <v>762</v>
      </c>
      <c r="B357" s="5" t="str">
        <f>IF(Tabla2[[#This Row],[DNI / C.E.]]="","¿DNI?",VLOOKUP(Tabla2[[#This Row],[DNI / C.E.]],'Base Datos'!A:F,2,FALSE))</f>
        <v>Asunción Diana Alvarado Vicuña</v>
      </c>
      <c r="C357" s="5" t="str">
        <f>IF(Tabla2[[#This Row],[DNI / C.E.]]="","¿DNI?",VLOOKUP(Tabla2[[#This Row],[DNI / C.E.]],'Base Datos'!A:F,3,FALSE))</f>
        <v>Femenino</v>
      </c>
      <c r="D357" s="5"/>
      <c r="E357" s="3">
        <v>42337</v>
      </c>
      <c r="F357" s="2">
        <v>0.49722222222222223</v>
      </c>
      <c r="G357" s="9" t="s">
        <v>37</v>
      </c>
      <c r="H357" t="s">
        <v>87</v>
      </c>
      <c r="I357">
        <v>80</v>
      </c>
      <c r="J357" s="3">
        <v>42339</v>
      </c>
      <c r="K357" s="2">
        <v>0.98888888888888893</v>
      </c>
      <c r="L357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4</v>
      </c>
      <c r="M357">
        <v>4</v>
      </c>
      <c r="N357" s="5">
        <f>IF(Tabla2[[#This Row],[TARIFA]]="","¿Tarifa?",IF(Tabla2[[#This Row],[COBRADOS]]="","¿Días?",Tabla2[[#This Row],[TARIFA]]*Tabla2[[#This Row],[COBRADOS]]))</f>
        <v>320</v>
      </c>
      <c r="O357" t="s">
        <v>54</v>
      </c>
      <c r="P357">
        <v>1060</v>
      </c>
    </row>
    <row r="358" spans="1:17" x14ac:dyDescent="0.25">
      <c r="A358" s="1" t="s">
        <v>137</v>
      </c>
      <c r="B358" s="5" t="str">
        <f>IF(Tabla2[[#This Row],[DNI / C.E.]]="","¿DNI?",VLOOKUP(Tabla2[[#This Row],[DNI / C.E.]],'Base Datos'!A:F,2,FALSE))</f>
        <v>Renato Torres Camizan</v>
      </c>
      <c r="C358" s="5" t="str">
        <f>IF(Tabla2[[#This Row],[DNI / C.E.]]="","¿DNI?",VLOOKUP(Tabla2[[#This Row],[DNI / C.E.]],'Base Datos'!A:F,3,FALSE))</f>
        <v>Masculino</v>
      </c>
      <c r="D358" s="5"/>
      <c r="E358" s="3">
        <v>42337</v>
      </c>
      <c r="F358" s="2">
        <v>0.8569444444444444</v>
      </c>
      <c r="G358" t="s">
        <v>39</v>
      </c>
      <c r="H358" t="s">
        <v>85</v>
      </c>
      <c r="I358">
        <v>100</v>
      </c>
      <c r="J358" s="3">
        <v>42339</v>
      </c>
      <c r="K358" s="2">
        <v>0.4909722222222222</v>
      </c>
      <c r="L358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358">
        <v>2</v>
      </c>
      <c r="N358" s="5">
        <f>IF(Tabla2[[#This Row],[TARIFA]]="","¿Tarifa?",IF(Tabla2[[#This Row],[COBRADOS]]="","¿Días?",Tabla2[[#This Row],[TARIFA]]*Tabla2[[#This Row],[COBRADOS]]))</f>
        <v>200</v>
      </c>
      <c r="O358" t="s">
        <v>54</v>
      </c>
      <c r="P358">
        <v>1070</v>
      </c>
      <c r="Q358" t="s">
        <v>634</v>
      </c>
    </row>
    <row r="359" spans="1:17" x14ac:dyDescent="0.25">
      <c r="A359" s="1" t="s">
        <v>764</v>
      </c>
      <c r="B359" s="5" t="str">
        <f>IF(Tabla2[[#This Row],[DNI / C.E.]]="","¿DNI?",VLOOKUP(Tabla2[[#This Row],[DNI / C.E.]],'Base Datos'!A:F,2,FALSE))</f>
        <v xml:space="preserve">Nestor Ortega Marquez </v>
      </c>
      <c r="C359" s="5" t="str">
        <f>IF(Tabla2[[#This Row],[DNI / C.E.]]="","¿DNI?",VLOOKUP(Tabla2[[#This Row],[DNI / C.E.]],'Base Datos'!A:F,3,FALSE))</f>
        <v>Masculino</v>
      </c>
      <c r="D359" s="5"/>
      <c r="E359" s="3">
        <v>42338</v>
      </c>
      <c r="F359" s="2">
        <v>2.0833333333333333E-3</v>
      </c>
      <c r="G359" s="9" t="s">
        <v>45</v>
      </c>
      <c r="H359" t="s">
        <v>86</v>
      </c>
      <c r="I359">
        <v>160</v>
      </c>
      <c r="J359" s="3">
        <v>42339</v>
      </c>
      <c r="K359" s="2">
        <v>0.60416666666666663</v>
      </c>
      <c r="L359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359">
        <v>4</v>
      </c>
      <c r="N359" s="5">
        <f>IF(Tabla2[[#This Row],[TARIFA]]="","¿Tarifa?",IF(Tabla2[[#This Row],[COBRADOS]]="","¿Días?",Tabla2[[#This Row],[TARIFA]]*Tabla2[[#This Row],[COBRADOS]]))</f>
        <v>640</v>
      </c>
      <c r="O359" t="s">
        <v>54</v>
      </c>
      <c r="P359">
        <v>1060</v>
      </c>
    </row>
    <row r="360" spans="1:17" x14ac:dyDescent="0.25">
      <c r="A360" s="1" t="s">
        <v>703</v>
      </c>
      <c r="B360" s="5" t="str">
        <f>IF(Tabla2[[#This Row],[DNI / C.E.]]="","¿DNI?",VLOOKUP(Tabla2[[#This Row],[DNI / C.E.]],'Base Datos'!A:F,2,FALSE))</f>
        <v xml:space="preserve">Lyang Chang Vizconde </v>
      </c>
      <c r="C360" s="5" t="str">
        <f>IF(Tabla2[[#This Row],[DNI / C.E.]]="","¿DNI?",VLOOKUP(Tabla2[[#This Row],[DNI / C.E.]],'Base Datos'!A:F,3,FALSE))</f>
        <v>Masculino</v>
      </c>
      <c r="D360" s="5"/>
      <c r="E360" s="3">
        <v>42338</v>
      </c>
      <c r="F360" s="2">
        <v>0.40138888888888885</v>
      </c>
      <c r="G360" s="9" t="s">
        <v>24</v>
      </c>
      <c r="H360" t="s">
        <v>85</v>
      </c>
      <c r="I360">
        <v>60</v>
      </c>
      <c r="J360" s="3">
        <v>42344</v>
      </c>
      <c r="K360" s="2">
        <v>0.38750000000000001</v>
      </c>
      <c r="L360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7</v>
      </c>
      <c r="M360">
        <v>6</v>
      </c>
      <c r="N360" s="5">
        <f>IF(Tabla2[[#This Row],[TARIFA]]="","¿Tarifa?",IF(Tabla2[[#This Row],[COBRADOS]]="","¿Días?",Tabla2[[#This Row],[TARIFA]]*Tabla2[[#This Row],[COBRADOS]]))</f>
        <v>360</v>
      </c>
      <c r="O360" t="s">
        <v>54</v>
      </c>
      <c r="P360">
        <v>1077</v>
      </c>
    </row>
    <row r="361" spans="1:17" x14ac:dyDescent="0.25">
      <c r="A361" s="1" t="s">
        <v>251</v>
      </c>
      <c r="B361" s="5" t="str">
        <f>IF(Tabla2[[#This Row],[DNI / C.E.]]="","¿DNI?",VLOOKUP(Tabla2[[#This Row],[DNI / C.E.]],'Base Datos'!A:F,2,FALSE))</f>
        <v>Miguel Marca Mejia</v>
      </c>
      <c r="C361" s="5" t="str">
        <f>IF(Tabla2[[#This Row],[DNI / C.E.]]="","¿DNI?",VLOOKUP(Tabla2[[#This Row],[DNI / C.E.]],'Base Datos'!A:F,3,FALSE))</f>
        <v>Masculino</v>
      </c>
      <c r="D361" s="5"/>
      <c r="E361" s="3">
        <v>42338</v>
      </c>
      <c r="F361" s="2">
        <v>0.60416666666666663</v>
      </c>
      <c r="G361" t="s">
        <v>49</v>
      </c>
      <c r="H361" t="s">
        <v>85</v>
      </c>
      <c r="I361">
        <v>90</v>
      </c>
      <c r="J361" s="3">
        <v>42339</v>
      </c>
      <c r="K361" s="2">
        <v>0.46180555555555558</v>
      </c>
      <c r="L361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361">
        <v>1</v>
      </c>
      <c r="N361" s="5">
        <f>IF(Tabla2[[#This Row],[TARIFA]]="","¿Tarifa?",IF(Tabla2[[#This Row],[COBRADOS]]="","¿Días?",Tabla2[[#This Row],[TARIFA]]*Tabla2[[#This Row],[COBRADOS]]))</f>
        <v>90</v>
      </c>
      <c r="O361" t="s">
        <v>54</v>
      </c>
      <c r="P361">
        <v>1056</v>
      </c>
    </row>
    <row r="362" spans="1:17" x14ac:dyDescent="0.25">
      <c r="A362" s="1" t="s">
        <v>767</v>
      </c>
      <c r="B362" s="5" t="str">
        <f>IF(Tabla2[[#This Row],[DNI / C.E.]]="","¿DNI?",VLOOKUP(Tabla2[[#This Row],[DNI / C.E.]],'Base Datos'!A:F,2,FALSE))</f>
        <v>Angel Adan Flores Nina</v>
      </c>
      <c r="C362" s="5" t="str">
        <f>IF(Tabla2[[#This Row],[DNI / C.E.]]="","¿DNI?",VLOOKUP(Tabla2[[#This Row],[DNI / C.E.]],'Base Datos'!A:F,3,FALSE))</f>
        <v>Masculino</v>
      </c>
      <c r="D362" s="5"/>
      <c r="E362" s="3">
        <v>42338</v>
      </c>
      <c r="F362" s="2">
        <v>0.80138888888888893</v>
      </c>
      <c r="G362" t="s">
        <v>40</v>
      </c>
      <c r="H362" t="s">
        <v>85</v>
      </c>
      <c r="I362">
        <v>80</v>
      </c>
      <c r="J362" s="3">
        <v>42339</v>
      </c>
      <c r="K362" s="2">
        <v>0.50486111111111109</v>
      </c>
      <c r="L362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362">
        <v>2</v>
      </c>
      <c r="N362" s="5">
        <f>IF(Tabla2[[#This Row],[TARIFA]]="","¿Tarifa?",IF(Tabla2[[#This Row],[COBRADOS]]="","¿Días?",Tabla2[[#This Row],[TARIFA]]*Tabla2[[#This Row],[COBRADOS]]))</f>
        <v>160</v>
      </c>
      <c r="O362" t="s">
        <v>54</v>
      </c>
      <c r="P362">
        <v>1060</v>
      </c>
    </row>
    <row r="363" spans="1:17" x14ac:dyDescent="0.25">
      <c r="A363" s="1" t="s">
        <v>769</v>
      </c>
      <c r="B363" s="5" t="str">
        <f>IF(Tabla2[[#This Row],[DNI / C.E.]]="","¿DNI?",VLOOKUP(Tabla2[[#This Row],[DNI / C.E.]],'Base Datos'!A:F,2,FALSE))</f>
        <v>Miguel Angel Tamariz Irigoyen</v>
      </c>
      <c r="C363" s="5" t="str">
        <f>IF(Tabla2[[#This Row],[DNI / C.E.]]="","¿DNI?",VLOOKUP(Tabla2[[#This Row],[DNI / C.E.]],'Base Datos'!A:F,3,FALSE))</f>
        <v>Masculino</v>
      </c>
      <c r="D363" s="5"/>
      <c r="E363" s="3">
        <v>42338</v>
      </c>
      <c r="F363" s="2">
        <v>0.8041666666666667</v>
      </c>
      <c r="G363" t="s">
        <v>27</v>
      </c>
      <c r="H363" t="s">
        <v>85</v>
      </c>
      <c r="I363">
        <v>80</v>
      </c>
      <c r="J363" s="3">
        <v>42339</v>
      </c>
      <c r="K363" s="2">
        <v>0.49652777777777773</v>
      </c>
      <c r="L363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363">
        <v>1</v>
      </c>
      <c r="N363" s="5">
        <f>IF(Tabla2[[#This Row],[TARIFA]]="","¿Tarifa?",IF(Tabla2[[#This Row],[COBRADOS]]="","¿Días?",Tabla2[[#This Row],[TARIFA]]*Tabla2[[#This Row],[COBRADOS]]))</f>
        <v>80</v>
      </c>
      <c r="O363" t="s">
        <v>54</v>
      </c>
      <c r="P363">
        <v>1060</v>
      </c>
    </row>
    <row r="364" spans="1:17" x14ac:dyDescent="0.25">
      <c r="A364" s="1" t="s">
        <v>137</v>
      </c>
      <c r="B364" s="5" t="s">
        <v>138</v>
      </c>
      <c r="C364" s="5" t="s">
        <v>20</v>
      </c>
      <c r="D364" s="5" t="s">
        <v>900</v>
      </c>
      <c r="E364" s="3">
        <v>42339</v>
      </c>
      <c r="F364" s="2">
        <v>0.4916666666666667</v>
      </c>
      <c r="G364" t="s">
        <v>27</v>
      </c>
      <c r="H364" t="s">
        <v>85</v>
      </c>
      <c r="I364">
        <v>60</v>
      </c>
      <c r="J364" s="3">
        <v>42342</v>
      </c>
      <c r="K364" s="2">
        <v>0.44027777777777777</v>
      </c>
      <c r="L364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4</v>
      </c>
      <c r="M364">
        <v>3</v>
      </c>
      <c r="N364" s="5">
        <f>IF(Tabla2[[#This Row],[TARIFA]]="","¿Tarifa?",IF(Tabla2[[#This Row],[COBRADOS]]="","¿Días?",Tabla2[[#This Row],[TARIFA]]*Tabla2[[#This Row],[COBRADOS]]))</f>
        <v>180</v>
      </c>
      <c r="O364" t="s">
        <v>54</v>
      </c>
      <c r="P364">
        <v>1070</v>
      </c>
      <c r="Q364" t="s">
        <v>634</v>
      </c>
    </row>
    <row r="365" spans="1:17" x14ac:dyDescent="0.25">
      <c r="A365" s="1" t="s">
        <v>700</v>
      </c>
      <c r="B365" s="5" t="str">
        <f>IF(Tabla2[[#This Row],[DNI / C.E.]]="","¿DNI?",VLOOKUP(Tabla2[[#This Row],[DNI / C.E.]],'Base Datos'!A:F,2,FALSE))</f>
        <v>Amancio Chang Pacifico</v>
      </c>
      <c r="C365" s="5" t="str">
        <f>IF(Tabla2[[#This Row],[DNI / C.E.]]="","¿DNI?",VLOOKUP(Tabla2[[#This Row],[DNI / C.E.]],'Base Datos'!A:F,3,FALSE))</f>
        <v>Masculino</v>
      </c>
      <c r="D365" s="5" t="s">
        <v>900</v>
      </c>
      <c r="E365" s="3">
        <v>42339</v>
      </c>
      <c r="F365" s="2">
        <v>0.49305555555555558</v>
      </c>
      <c r="G365" t="s">
        <v>25</v>
      </c>
      <c r="H365" t="s">
        <v>85</v>
      </c>
      <c r="I365">
        <v>60</v>
      </c>
      <c r="J365" s="3">
        <v>42346</v>
      </c>
      <c r="K365" s="2">
        <v>0.46527777777777773</v>
      </c>
      <c r="L365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8</v>
      </c>
      <c r="M365">
        <v>7</v>
      </c>
      <c r="N365" s="5">
        <f>IF(Tabla2[[#This Row],[TARIFA]]="","¿Tarifa?",IF(Tabla2[[#This Row],[COBRADOS]]="","¿Días?",Tabla2[[#This Row],[TARIFA]]*Tabla2[[#This Row],[COBRADOS]]))</f>
        <v>420</v>
      </c>
      <c r="O365" t="s">
        <v>54</v>
      </c>
      <c r="P365">
        <v>1079</v>
      </c>
    </row>
    <row r="366" spans="1:17" x14ac:dyDescent="0.25">
      <c r="A366" s="1" t="s">
        <v>92</v>
      </c>
      <c r="B366" s="5" t="str">
        <f>IF(Tabla2[[#This Row],[DNI / C.E.]]="","¿DNI?",VLOOKUP(Tabla2[[#This Row],[DNI / C.E.]],'Base Datos'!A:F,2,FALSE))</f>
        <v>Marlon Adolfo Pastor Granados</v>
      </c>
      <c r="C366" s="5" t="str">
        <f>IF(Tabla2[[#This Row],[DNI / C.E.]]="","¿DNI?",VLOOKUP(Tabla2[[#This Row],[DNI / C.E.]],'Base Datos'!A:F,3,FALSE))</f>
        <v>Masculino</v>
      </c>
      <c r="D366" s="5" t="s">
        <v>903</v>
      </c>
      <c r="E366" s="3">
        <v>42339</v>
      </c>
      <c r="F366" s="2" t="s">
        <v>799</v>
      </c>
      <c r="G366" s="9" t="s">
        <v>29</v>
      </c>
      <c r="H366" t="s">
        <v>85</v>
      </c>
      <c r="I366">
        <v>40</v>
      </c>
      <c r="J366" s="3">
        <v>42342</v>
      </c>
      <c r="K366" s="2">
        <v>0.41944444444444445</v>
      </c>
      <c r="L366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366">
        <v>3</v>
      </c>
      <c r="N366" s="5">
        <f>IF(Tabla2[[#This Row],[TARIFA]]="","¿Tarifa?",IF(Tabla2[[#This Row],[COBRADOS]]="","¿Días?",Tabla2[[#This Row],[TARIFA]]*Tabla2[[#This Row],[COBRADOS]]))</f>
        <v>120</v>
      </c>
      <c r="O366" t="s">
        <v>55</v>
      </c>
    </row>
    <row r="367" spans="1:17" x14ac:dyDescent="0.25">
      <c r="A367" s="1" t="s">
        <v>706</v>
      </c>
      <c r="B367" s="5" t="str">
        <f>IF(Tabla2[[#This Row],[DNI / C.E.]]="","¿DNI?",VLOOKUP(Tabla2[[#This Row],[DNI / C.E.]],'Base Datos'!A:F,2,FALSE))</f>
        <v>Antonio Espinoza Herrera</v>
      </c>
      <c r="C367" s="5" t="str">
        <f>IF(Tabla2[[#This Row],[DNI / C.E.]]="","¿DNI?",VLOOKUP(Tabla2[[#This Row],[DNI / C.E.]],'Base Datos'!A:F,3,FALSE))</f>
        <v>Masculino</v>
      </c>
      <c r="D367" s="5" t="s">
        <v>907</v>
      </c>
      <c r="E367" s="3">
        <v>42339</v>
      </c>
      <c r="F367" s="2">
        <v>0.49374999999999997</v>
      </c>
      <c r="G367" t="s">
        <v>26</v>
      </c>
      <c r="H367" t="s">
        <v>85</v>
      </c>
      <c r="I367">
        <v>60</v>
      </c>
      <c r="J367" s="3">
        <v>42346</v>
      </c>
      <c r="K367" s="2">
        <v>0.46527777777777773</v>
      </c>
      <c r="L367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8</v>
      </c>
      <c r="M367">
        <v>7</v>
      </c>
      <c r="N367" s="5">
        <f>IF(Tabla2[[#This Row],[TARIFA]]="","¿Tarifa?",IF(Tabla2[[#This Row],[COBRADOS]]="","¿Días?",Tabla2[[#This Row],[TARIFA]]*Tabla2[[#This Row],[COBRADOS]]))</f>
        <v>420</v>
      </c>
      <c r="O367" t="s">
        <v>54</v>
      </c>
      <c r="P367">
        <v>1079</v>
      </c>
    </row>
    <row r="368" spans="1:17" x14ac:dyDescent="0.25">
      <c r="A368" s="1" t="s">
        <v>352</v>
      </c>
      <c r="B368" s="5" t="str">
        <f>IF(Tabla2[[#This Row],[DNI / C.E.]]="","¿DNI?",VLOOKUP(Tabla2[[#This Row],[DNI / C.E.]],'Base Datos'!A:F,2,FALSE))</f>
        <v>Manuel Jimmy Chunga Villar</v>
      </c>
      <c r="C368" s="5" t="s">
        <v>20</v>
      </c>
      <c r="D368" s="5" t="s">
        <v>900</v>
      </c>
      <c r="E368" s="3">
        <v>42339</v>
      </c>
      <c r="F368" s="2">
        <v>0.625</v>
      </c>
      <c r="G368" s="9" t="s">
        <v>42</v>
      </c>
      <c r="H368" t="s">
        <v>85</v>
      </c>
      <c r="I368">
        <v>100</v>
      </c>
      <c r="J368" s="3">
        <v>42341</v>
      </c>
      <c r="K368" s="2">
        <v>0.38958333333333334</v>
      </c>
      <c r="L368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368">
        <v>2</v>
      </c>
      <c r="N368" s="5">
        <f>IF(Tabla2[[#This Row],[TARIFA]]="","¿Tarifa?",IF(Tabla2[[#This Row],[COBRADOS]]="","¿Días?",Tabla2[[#This Row],[TARIFA]]*Tabla2[[#This Row],[COBRADOS]]))</f>
        <v>200</v>
      </c>
      <c r="O368" t="s">
        <v>54</v>
      </c>
      <c r="P368">
        <v>1062</v>
      </c>
    </row>
    <row r="369" spans="1:19" x14ac:dyDescent="0.25">
      <c r="A369" s="1" t="s">
        <v>75</v>
      </c>
      <c r="B369" s="5" t="str">
        <f>IF(Tabla2[[#This Row],[DNI / C.E.]]="","¿DNI?",VLOOKUP(Tabla2[[#This Row],[DNI / C.E.]],'Base Datos'!A:F,2,FALSE))</f>
        <v>Jose Antonio Chirinos Zaquinaula</v>
      </c>
      <c r="C369" s="5" t="str">
        <f>IF(Tabla2[[#This Row],[DNI / C.E.]]="","¿DNI?",VLOOKUP(Tabla2[[#This Row],[DNI / C.E.]],'Base Datos'!A:F,3,FALSE))</f>
        <v>Masculino</v>
      </c>
      <c r="D369" s="5" t="s">
        <v>900</v>
      </c>
      <c r="E369" s="3">
        <v>42339</v>
      </c>
      <c r="F369" s="2">
        <v>0.87222222222222223</v>
      </c>
      <c r="G369" t="s">
        <v>43</v>
      </c>
      <c r="H369" t="s">
        <v>85</v>
      </c>
      <c r="I369">
        <v>80</v>
      </c>
      <c r="J369" s="3">
        <v>42340</v>
      </c>
      <c r="K369" s="2">
        <v>0.53472222222222221</v>
      </c>
      <c r="L369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369">
        <v>1</v>
      </c>
      <c r="N369" s="5">
        <f>IF(Tabla2[[#This Row],[TARIFA]]="","¿Tarifa?",IF(Tabla2[[#This Row],[COBRADOS]]="","¿Días?",Tabla2[[#This Row],[TARIFA]]*Tabla2[[#This Row],[COBRADOS]]))</f>
        <v>80</v>
      </c>
      <c r="O369" t="s">
        <v>54</v>
      </c>
      <c r="P369" t="s">
        <v>906</v>
      </c>
      <c r="Q369" t="s">
        <v>782</v>
      </c>
    </row>
    <row r="370" spans="1:19" x14ac:dyDescent="0.25">
      <c r="A370" s="1" t="s">
        <v>775</v>
      </c>
      <c r="B370" s="5" t="str">
        <f>IF(Tabla2[[#This Row],[DNI / C.E.]]="","¿DNI?",VLOOKUP(Tabla2[[#This Row],[DNI / C.E.]],'Base Datos'!A:F,2,FALSE))</f>
        <v>Diego Jesus Aranda</v>
      </c>
      <c r="C370" s="5" t="str">
        <f>IF(Tabla2[[#This Row],[DNI / C.E.]]="","¿DNI?",VLOOKUP(Tabla2[[#This Row],[DNI / C.E.]],'Base Datos'!A:F,3,FALSE))</f>
        <v>Masculino</v>
      </c>
      <c r="D370" s="5" t="s">
        <v>900</v>
      </c>
      <c r="E370" s="3">
        <v>42339</v>
      </c>
      <c r="F370" s="2">
        <v>0.92361111111111116</v>
      </c>
      <c r="G370" s="9" t="s">
        <v>44</v>
      </c>
      <c r="H370" t="s">
        <v>86</v>
      </c>
      <c r="I370">
        <v>200</v>
      </c>
      <c r="J370" s="3">
        <v>42340</v>
      </c>
      <c r="K370" s="2">
        <v>0.36458333333333331</v>
      </c>
      <c r="L370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370">
        <v>1</v>
      </c>
      <c r="N370" s="5">
        <f>IF(Tabla2[[#This Row],[TARIFA]]="","¿Tarifa?",IF(Tabla2[[#This Row],[COBRADOS]]="","¿Días?",Tabla2[[#This Row],[TARIFA]]*Tabla2[[#This Row],[COBRADOS]]))</f>
        <v>200</v>
      </c>
      <c r="O370" t="s">
        <v>53</v>
      </c>
      <c r="P370">
        <v>223</v>
      </c>
    </row>
    <row r="371" spans="1:19" x14ac:dyDescent="0.25">
      <c r="A371" s="1" t="s">
        <v>69</v>
      </c>
      <c r="B371" s="5" t="str">
        <f>IF(Tabla2[[#This Row],[DNI / C.E.]]="","¿DNI?",VLOOKUP(Tabla2[[#This Row],[DNI / C.E.]],'Base Datos'!A:F,2,FALSE))</f>
        <v>Jose Luis Sedano Bautista</v>
      </c>
      <c r="C371" s="5" t="str">
        <f>IF(Tabla2[[#This Row],[DNI / C.E.]]="","¿DNI?",VLOOKUP(Tabla2[[#This Row],[DNI / C.E.]],'Base Datos'!A:F,3,FALSE))</f>
        <v>Masculino</v>
      </c>
      <c r="D371" s="5" t="s">
        <v>900</v>
      </c>
      <c r="E371" s="3">
        <v>42340</v>
      </c>
      <c r="F371" s="2">
        <v>0.29166666666666669</v>
      </c>
      <c r="G371" s="9" t="s">
        <v>38</v>
      </c>
      <c r="H371" t="s">
        <v>85</v>
      </c>
      <c r="I371">
        <v>90</v>
      </c>
      <c r="J371" s="3">
        <v>42342</v>
      </c>
      <c r="K371" s="2">
        <v>0.97916666666666663</v>
      </c>
      <c r="L371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4</v>
      </c>
      <c r="M371">
        <v>4</v>
      </c>
      <c r="N371" s="5">
        <f>IF(Tabla2[[#This Row],[TARIFA]]="","¿Tarifa?",IF(Tabla2[[#This Row],[COBRADOS]]="","¿Días?",Tabla2[[#This Row],[TARIFA]]*Tabla2[[#This Row],[COBRADOS]]))</f>
        <v>360</v>
      </c>
      <c r="O371" t="s">
        <v>54</v>
      </c>
      <c r="P371">
        <v>1105</v>
      </c>
      <c r="Q371" t="s">
        <v>796</v>
      </c>
    </row>
    <row r="372" spans="1:19" x14ac:dyDescent="0.25">
      <c r="A372" s="1" t="s">
        <v>778</v>
      </c>
      <c r="B372" s="5" t="str">
        <f>IF(Tabla2[[#This Row],[DNI / C.E.]]="","¿DNI?",VLOOKUP(Tabla2[[#This Row],[DNI / C.E.]],'Base Datos'!A:F,2,FALSE))</f>
        <v>Rossi Choque Arizabal</v>
      </c>
      <c r="C372" s="5" t="str">
        <f>IF(Tabla2[[#This Row],[DNI / C.E.]]="","¿DNI?",VLOOKUP(Tabla2[[#This Row],[DNI / C.E.]],'Base Datos'!A:F,3,FALSE))</f>
        <v>Femenino</v>
      </c>
      <c r="D372" s="5" t="s">
        <v>900</v>
      </c>
      <c r="E372" s="3">
        <v>42340</v>
      </c>
      <c r="F372" s="2">
        <v>0.29236111111111113</v>
      </c>
      <c r="G372" s="9" t="s">
        <v>40</v>
      </c>
      <c r="H372" t="s">
        <v>85</v>
      </c>
      <c r="I372">
        <v>90</v>
      </c>
      <c r="J372" s="3">
        <v>42342</v>
      </c>
      <c r="K372" s="2">
        <v>0.97916666666666663</v>
      </c>
      <c r="L372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4</v>
      </c>
      <c r="M372">
        <v>4</v>
      </c>
      <c r="N372" s="5">
        <f>IF(Tabla2[[#This Row],[TARIFA]]="","¿Tarifa?",IF(Tabla2[[#This Row],[COBRADOS]]="","¿Días?",Tabla2[[#This Row],[TARIFA]]*Tabla2[[#This Row],[COBRADOS]]))</f>
        <v>360</v>
      </c>
      <c r="O372" t="s">
        <v>54</v>
      </c>
      <c r="P372">
        <v>1105</v>
      </c>
      <c r="Q372" t="s">
        <v>796</v>
      </c>
    </row>
    <row r="373" spans="1:19" x14ac:dyDescent="0.25">
      <c r="A373" s="1" t="s">
        <v>780</v>
      </c>
      <c r="B373" s="5" t="str">
        <f>IF(Tabla2[[#This Row],[DNI / C.E.]]="","¿DNI?",VLOOKUP(Tabla2[[#This Row],[DNI / C.E.]],'Base Datos'!A:F,2,FALSE))</f>
        <v>Oscar Valdizan Aste</v>
      </c>
      <c r="C373" s="5" t="str">
        <f>IF(Tabla2[[#This Row],[DNI / C.E.]]="","¿DNI?",VLOOKUP(Tabla2[[#This Row],[DNI / C.E.]],'Base Datos'!A:F,3,FALSE))</f>
        <v>Masculino</v>
      </c>
      <c r="D373" s="5" t="s">
        <v>900</v>
      </c>
      <c r="E373" s="3">
        <v>42340</v>
      </c>
      <c r="F373" s="2">
        <v>0.29444444444444445</v>
      </c>
      <c r="G373" s="9" t="s">
        <v>44</v>
      </c>
      <c r="H373" t="s">
        <v>86</v>
      </c>
      <c r="I373">
        <v>90</v>
      </c>
      <c r="J373" s="3">
        <v>42342</v>
      </c>
      <c r="K373" s="2">
        <v>0.97916666666666663</v>
      </c>
      <c r="L373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4</v>
      </c>
      <c r="M373">
        <v>4</v>
      </c>
      <c r="N373" s="5">
        <v>360</v>
      </c>
      <c r="O373" t="s">
        <v>54</v>
      </c>
      <c r="P373">
        <v>1105</v>
      </c>
      <c r="Q373" t="s">
        <v>796</v>
      </c>
      <c r="R373" t="s">
        <v>814</v>
      </c>
      <c r="S373" t="s">
        <v>816</v>
      </c>
    </row>
    <row r="374" spans="1:19" x14ac:dyDescent="0.25">
      <c r="A374" s="1" t="s">
        <v>422</v>
      </c>
      <c r="B374" s="5" t="str">
        <f>IF(Tabla2[[#This Row],[DNI / C.E.]]="","¿DNI?",VLOOKUP(Tabla2[[#This Row],[DNI / C.E.]],'Base Datos'!A:F,2,FALSE))</f>
        <v>Allison Mariel Valera Saavedra</v>
      </c>
      <c r="C374" s="5" t="str">
        <f>IF(Tabla2[[#This Row],[DNI / C.E.]]="","¿DNI?",VLOOKUP(Tabla2[[#This Row],[DNI / C.E.]],'Base Datos'!A:F,3,FALSE))</f>
        <v>Femenino</v>
      </c>
      <c r="D374" s="5" t="s">
        <v>903</v>
      </c>
      <c r="E374" s="3">
        <v>42340</v>
      </c>
      <c r="F374" s="2">
        <v>0.54999999999999993</v>
      </c>
      <c r="G374" t="s">
        <v>51</v>
      </c>
      <c r="H374" t="s">
        <v>85</v>
      </c>
      <c r="I374">
        <v>100</v>
      </c>
      <c r="J374" s="3">
        <v>42341</v>
      </c>
      <c r="K374" s="2">
        <v>0.3659722222222222</v>
      </c>
      <c r="L374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374">
        <v>1</v>
      </c>
      <c r="N374" s="5">
        <f>IF(Tabla2[[#This Row],[TARIFA]]="","¿Tarifa?",IF(Tabla2[[#This Row],[COBRADOS]]="","¿Días?",Tabla2[[#This Row],[TARIFA]]*Tabla2[[#This Row],[COBRADOS]]))</f>
        <v>100</v>
      </c>
      <c r="O374" t="s">
        <v>54</v>
      </c>
      <c r="P374">
        <v>1066</v>
      </c>
    </row>
    <row r="375" spans="1:19" x14ac:dyDescent="0.25">
      <c r="A375" s="1" t="s">
        <v>615</v>
      </c>
      <c r="B375" s="5" t="str">
        <f>IF(Tabla2[[#This Row],[DNI / C.E.]]="","¿DNI?",VLOOKUP(Tabla2[[#This Row],[DNI / C.E.]],'Base Datos'!A:F,2,FALSE))</f>
        <v>Walter Alfredo Vargas Orellana</v>
      </c>
      <c r="C375" s="5" t="str">
        <f>IF(Tabla2[[#This Row],[DNI / C.E.]]="","¿DNI?",VLOOKUP(Tabla2[[#This Row],[DNI / C.E.]],'Base Datos'!A:F,3,FALSE))</f>
        <v>Masculino</v>
      </c>
      <c r="D375" s="5" t="s">
        <v>903</v>
      </c>
      <c r="E375" s="3">
        <v>42340</v>
      </c>
      <c r="F375" s="2">
        <v>0.60625000000000007</v>
      </c>
      <c r="G375" t="s">
        <v>28</v>
      </c>
      <c r="H375" t="s">
        <v>85</v>
      </c>
      <c r="I375">
        <v>60</v>
      </c>
      <c r="J375" s="3">
        <v>42341</v>
      </c>
      <c r="K375" s="2">
        <v>0.36736111111111108</v>
      </c>
      <c r="L375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375">
        <v>1</v>
      </c>
      <c r="N375" s="5">
        <f>IF(Tabla2[[#This Row],[TARIFA]]="","¿Tarifa?",IF(Tabla2[[#This Row],[COBRADOS]]="","¿Días?",Tabla2[[#This Row],[TARIFA]]*Tabla2[[#This Row],[COBRADOS]]))</f>
        <v>60</v>
      </c>
      <c r="O375" t="s">
        <v>54</v>
      </c>
      <c r="P375">
        <v>1063</v>
      </c>
    </row>
    <row r="376" spans="1:19" x14ac:dyDescent="0.25">
      <c r="A376" s="1" t="s">
        <v>783</v>
      </c>
      <c r="B376" s="5" t="str">
        <f>IF(Tabla2[[#This Row],[DNI / C.E.]]="","¿DNI?",VLOOKUP(Tabla2[[#This Row],[DNI / C.E.]],'Base Datos'!A:F,2,FALSE))</f>
        <v>Marco Antonio Prudencio Quiroz</v>
      </c>
      <c r="C376" s="5" t="str">
        <f>IF(Tabla2[[#This Row],[DNI / C.E.]]="","¿DNI?",VLOOKUP(Tabla2[[#This Row],[DNI / C.E.]],'Base Datos'!A:F,3,FALSE))</f>
        <v>Masculino</v>
      </c>
      <c r="D376" s="5" t="s">
        <v>900</v>
      </c>
      <c r="E376" s="3">
        <v>42340</v>
      </c>
      <c r="F376" s="2">
        <v>0.8354166666666667</v>
      </c>
      <c r="G376" t="s">
        <v>33</v>
      </c>
      <c r="H376" t="s">
        <v>86</v>
      </c>
      <c r="I376">
        <v>120</v>
      </c>
      <c r="J376" s="3">
        <v>42341</v>
      </c>
      <c r="K376" s="2">
        <v>0.37638888888888888</v>
      </c>
      <c r="L376" s="5">
        <v>1</v>
      </c>
      <c r="M376">
        <v>1</v>
      </c>
      <c r="N376" s="5">
        <f>IF(Tabla2[[#This Row],[TARIFA]]="","¿Tarifa?",IF(Tabla2[[#This Row],[COBRADOS]]="","¿Días?",Tabla2[[#This Row],[TARIFA]]*Tabla2[[#This Row],[COBRADOS]]))</f>
        <v>120</v>
      </c>
      <c r="O376" t="s">
        <v>54</v>
      </c>
      <c r="P376">
        <v>1067</v>
      </c>
    </row>
    <row r="377" spans="1:19" x14ac:dyDescent="0.25">
      <c r="A377" s="1" t="s">
        <v>785</v>
      </c>
      <c r="B377" s="5" t="str">
        <f>IF(Tabla2[[#This Row],[DNI / C.E.]]="","¿DNI?",VLOOKUP(Tabla2[[#This Row],[DNI / C.E.]],'Base Datos'!A:F,2,FALSE))</f>
        <v>Gloria Marin Tello</v>
      </c>
      <c r="C377" s="5" t="str">
        <f>IF(Tabla2[[#This Row],[DNI / C.E.]]="","¿DNI?",VLOOKUP(Tabla2[[#This Row],[DNI / C.E.]],'Base Datos'!A:F,3,FALSE))</f>
        <v>Femenino</v>
      </c>
      <c r="D377" s="5" t="s">
        <v>900</v>
      </c>
      <c r="E377" s="3">
        <v>42341</v>
      </c>
      <c r="F377" s="2">
        <v>3.4722222222222224E-2</v>
      </c>
      <c r="G377" s="9" t="s">
        <v>31</v>
      </c>
      <c r="H377" t="s">
        <v>85</v>
      </c>
      <c r="I377">
        <v>95</v>
      </c>
      <c r="J377" s="3">
        <v>42341</v>
      </c>
      <c r="K377" s="2">
        <v>0.42569444444444443</v>
      </c>
      <c r="L377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377">
        <v>1</v>
      </c>
      <c r="N377" s="5">
        <f>IF(Tabla2[[#This Row],[TARIFA]]="","¿Tarifa?",IF(Tabla2[[#This Row],[COBRADOS]]="","¿Días?",Tabla2[[#This Row],[TARIFA]]*Tabla2[[#This Row],[COBRADOS]]))</f>
        <v>95</v>
      </c>
      <c r="O377" t="s">
        <v>54</v>
      </c>
      <c r="P377">
        <v>1068</v>
      </c>
    </row>
    <row r="378" spans="1:19" x14ac:dyDescent="0.25">
      <c r="A378" s="1" t="s">
        <v>787</v>
      </c>
      <c r="B378" s="5" t="str">
        <f>IF(Tabla2[[#This Row],[DNI / C.E.]]="","¿DNI?",VLOOKUP(Tabla2[[#This Row],[DNI / C.E.]],'Base Datos'!A:F,2,FALSE))</f>
        <v>Luz Victoria Tello Romero</v>
      </c>
      <c r="C378" s="5" t="str">
        <f>IF(Tabla2[[#This Row],[DNI / C.E.]]="","¿DNI?",VLOOKUP(Tabla2[[#This Row],[DNI / C.E.]],'Base Datos'!A:F,3,FALSE))</f>
        <v>Femenino</v>
      </c>
      <c r="D378" s="5" t="s">
        <v>900</v>
      </c>
      <c r="E378" s="3">
        <v>42341</v>
      </c>
      <c r="F378" s="2">
        <v>3.4722222222222224E-2</v>
      </c>
      <c r="G378" s="9" t="s">
        <v>35</v>
      </c>
      <c r="H378" t="s">
        <v>87</v>
      </c>
      <c r="I378">
        <v>105</v>
      </c>
      <c r="J378" s="3">
        <v>42341</v>
      </c>
      <c r="K378" s="2">
        <v>0.41597222222222219</v>
      </c>
      <c r="L378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378">
        <v>1</v>
      </c>
      <c r="N378" s="5">
        <f>IF(Tabla2[[#This Row],[TARIFA]]="","¿Tarifa?",IF(Tabla2[[#This Row],[COBRADOS]]="","¿Días?",Tabla2[[#This Row],[TARIFA]]*Tabla2[[#This Row],[COBRADOS]]))</f>
        <v>105</v>
      </c>
      <c r="O378" t="s">
        <v>54</v>
      </c>
      <c r="P378">
        <v>1068</v>
      </c>
    </row>
    <row r="379" spans="1:19" x14ac:dyDescent="0.25">
      <c r="A379" s="1" t="s">
        <v>67</v>
      </c>
      <c r="B379" s="5" t="str">
        <f>IF(Tabla2[[#This Row],[DNI / C.E.]]="","¿DNI?",VLOOKUP(Tabla2[[#This Row],[DNI / C.E.]],'Base Datos'!A:F,2,FALSE))</f>
        <v>Oscar Felipe Campos Yauce</v>
      </c>
      <c r="C379" s="5" t="str">
        <f>IF(Tabla2[[#This Row],[DNI / C.E.]]="","¿DNI?",VLOOKUP(Tabla2[[#This Row],[DNI / C.E.]],'Base Datos'!A:F,3,FALSE))</f>
        <v>Masculino</v>
      </c>
      <c r="D379" s="5" t="s">
        <v>900</v>
      </c>
      <c r="E379" s="3">
        <v>42341</v>
      </c>
      <c r="F379" s="2">
        <v>0.27847222222222223</v>
      </c>
      <c r="G379" s="9" t="s">
        <v>39</v>
      </c>
      <c r="H379" t="s">
        <v>85</v>
      </c>
      <c r="I379">
        <v>90</v>
      </c>
      <c r="J379" s="3">
        <v>42341</v>
      </c>
      <c r="K379" s="2">
        <v>0.97986111111111107</v>
      </c>
      <c r="L379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379">
        <v>2</v>
      </c>
      <c r="N379" s="5">
        <f>IF(Tabla2[[#This Row],[TARIFA]]="","¿Tarifa?",IF(Tabla2[[#This Row],[COBRADOS]]="","¿Días?",Tabla2[[#This Row],[TARIFA]]*Tabla2[[#This Row],[COBRADOS]]))</f>
        <v>180</v>
      </c>
      <c r="O379" t="s">
        <v>54</v>
      </c>
      <c r="P379">
        <v>1105</v>
      </c>
      <c r="Q379" t="s">
        <v>796</v>
      </c>
    </row>
    <row r="380" spans="1:19" x14ac:dyDescent="0.25">
      <c r="A380" s="1" t="s">
        <v>790</v>
      </c>
      <c r="B380" s="5" t="str">
        <f>IF(Tabla2[[#This Row],[DNI / C.E.]]="","¿DNI?",VLOOKUP(Tabla2[[#This Row],[DNI / C.E.]],'Base Datos'!A:F,2,FALSE))</f>
        <v>Luis Ventura Guevara</v>
      </c>
      <c r="C380" s="5" t="s">
        <v>20</v>
      </c>
      <c r="D380" s="5" t="s">
        <v>900</v>
      </c>
      <c r="E380" s="3">
        <v>42341</v>
      </c>
      <c r="F380" s="2">
        <v>0.2986111111111111</v>
      </c>
      <c r="G380" s="9" t="s">
        <v>49</v>
      </c>
      <c r="H380" t="s">
        <v>85</v>
      </c>
      <c r="I380">
        <v>90</v>
      </c>
      <c r="J380" s="3">
        <v>42341</v>
      </c>
      <c r="K380" s="2">
        <v>0.9555555555555556</v>
      </c>
      <c r="L380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380">
        <v>2</v>
      </c>
      <c r="N380" s="5">
        <f>IF(Tabla2[[#This Row],[TARIFA]]="","¿Tarifa?",IF(Tabla2[[#This Row],[COBRADOS]]="","¿Días?",Tabla2[[#This Row],[TARIFA]]*Tabla2[[#This Row],[COBRADOS]]))</f>
        <v>180</v>
      </c>
      <c r="O380" t="s">
        <v>54</v>
      </c>
      <c r="P380">
        <v>1105</v>
      </c>
      <c r="Q380" t="s">
        <v>796</v>
      </c>
    </row>
    <row r="381" spans="1:19" x14ac:dyDescent="0.25">
      <c r="A381" s="1" t="s">
        <v>792</v>
      </c>
      <c r="B381" s="5" t="str">
        <f>IF(Tabla2[[#This Row],[DNI / C.E.]]="","¿DNI?",VLOOKUP(Tabla2[[#This Row],[DNI / C.E.]],'Base Datos'!A:F,2,FALSE))</f>
        <v>Gloria Estupiñan Vigil</v>
      </c>
      <c r="C381" s="5" t="s">
        <v>21</v>
      </c>
      <c r="D381" s="5" t="s">
        <v>900</v>
      </c>
      <c r="E381" s="3">
        <v>42341</v>
      </c>
      <c r="F381" s="2">
        <v>0.2986111111111111</v>
      </c>
      <c r="G381" s="9" t="s">
        <v>50</v>
      </c>
      <c r="H381" t="s">
        <v>85</v>
      </c>
      <c r="I381">
        <v>90</v>
      </c>
      <c r="J381" s="3">
        <v>42342</v>
      </c>
      <c r="K381" s="2">
        <v>0.97916666666666663</v>
      </c>
      <c r="L381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381">
        <v>3</v>
      </c>
      <c r="N381" s="5">
        <f>IF(Tabla2[[#This Row],[TARIFA]]="","¿Tarifa?",IF(Tabla2[[#This Row],[COBRADOS]]="","¿Días?",Tabla2[[#This Row],[TARIFA]]*Tabla2[[#This Row],[COBRADOS]]))</f>
        <v>270</v>
      </c>
      <c r="O381" t="s">
        <v>54</v>
      </c>
      <c r="P381">
        <v>1105</v>
      </c>
      <c r="Q381" t="s">
        <v>796</v>
      </c>
    </row>
    <row r="382" spans="1:19" x14ac:dyDescent="0.25">
      <c r="A382" s="1" t="s">
        <v>136</v>
      </c>
      <c r="B382" s="5" t="str">
        <f>IF(Tabla2[[#This Row],[DNI / C.E.]]="","¿DNI?",VLOOKUP(Tabla2[[#This Row],[DNI / C.E.]],'Base Datos'!A:F,2,FALSE))</f>
        <v>Edwin Omar Angulo Quispe</v>
      </c>
      <c r="C382" s="5" t="str">
        <f>IF(Tabla2[[#This Row],[DNI / C.E.]]="","¿DNI?",VLOOKUP(Tabla2[[#This Row],[DNI / C.E.]],'Base Datos'!A:F,3,FALSE))</f>
        <v>Masculino</v>
      </c>
      <c r="D382" s="5" t="s">
        <v>900</v>
      </c>
      <c r="E382" s="3">
        <v>42341</v>
      </c>
      <c r="F382" s="2">
        <v>0.60138888888888886</v>
      </c>
      <c r="G382" t="s">
        <v>28</v>
      </c>
      <c r="H382" t="s">
        <v>85</v>
      </c>
      <c r="I382">
        <v>60</v>
      </c>
      <c r="J382" s="3">
        <v>42342</v>
      </c>
      <c r="K382" s="2">
        <v>0.44097222222222227</v>
      </c>
      <c r="L382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382">
        <v>1</v>
      </c>
      <c r="N382" s="5">
        <f>IF(Tabla2[[#This Row],[TARIFA]]="","¿Tarifa?",IF(Tabla2[[#This Row],[COBRADOS]]="","¿Días?",Tabla2[[#This Row],[TARIFA]]*Tabla2[[#This Row],[COBRADOS]]))</f>
        <v>60</v>
      </c>
      <c r="O382" t="s">
        <v>54</v>
      </c>
      <c r="P382">
        <v>1070</v>
      </c>
      <c r="Q382" t="s">
        <v>634</v>
      </c>
    </row>
    <row r="383" spans="1:19" x14ac:dyDescent="0.25">
      <c r="A383" s="1" t="s">
        <v>794</v>
      </c>
      <c r="B383" s="5" t="str">
        <f>IF(Tabla2[[#This Row],[DNI / C.E.]]="","¿DNI?",VLOOKUP(Tabla2[[#This Row],[DNI / C.E.]],'Base Datos'!A:F,2,FALSE))</f>
        <v>Jose Salcedo</v>
      </c>
      <c r="C383" s="5" t="str">
        <f>IF(Tabla2[[#This Row],[DNI / C.E.]]="","¿DNI?",VLOOKUP(Tabla2[[#This Row],[DNI / C.E.]],'Base Datos'!A:F,3,FALSE))</f>
        <v>Masculino</v>
      </c>
      <c r="D383" s="5" t="s">
        <v>901</v>
      </c>
      <c r="E383" s="3">
        <v>42341</v>
      </c>
      <c r="F383" s="2">
        <v>0.9604166666666667</v>
      </c>
      <c r="G383" s="9" t="s">
        <v>47</v>
      </c>
      <c r="H383" t="s">
        <v>87</v>
      </c>
      <c r="I383">
        <v>0</v>
      </c>
      <c r="J383" s="3">
        <v>42342</v>
      </c>
      <c r="K383" s="2">
        <v>0.39861111111111108</v>
      </c>
      <c r="L383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383">
        <v>1</v>
      </c>
      <c r="N383" s="5">
        <f>IF(Tabla2[[#This Row],[TARIFA]]="","¿Tarifa?",IF(Tabla2[[#This Row],[COBRADOS]]="","¿Días?",Tabla2[[#This Row],[TARIFA]]*Tabla2[[#This Row],[COBRADOS]]))</f>
        <v>0</v>
      </c>
      <c r="Q383" t="s">
        <v>797</v>
      </c>
    </row>
    <row r="384" spans="1:19" x14ac:dyDescent="0.25">
      <c r="A384" s="12" t="s">
        <v>111</v>
      </c>
      <c r="B384" s="5" t="str">
        <f>IF(Tabla2[[#This Row],[DNI / C.E.]]="","¿DNI?",VLOOKUP(Tabla2[[#This Row],[DNI / C.E.]],'Base Datos'!A:F,2,FALSE))</f>
        <v>Daniel Felipe Quiroz Novoa</v>
      </c>
      <c r="C384" s="5" t="str">
        <f>IF(Tabla2[[#This Row],[DNI / C.E.]]="","¿DNI?",VLOOKUP(Tabla2[[#This Row],[DNI / C.E.]],'Base Datos'!A:F,3,FALSE))</f>
        <v>Masculino</v>
      </c>
      <c r="D384" s="5" t="s">
        <v>900</v>
      </c>
      <c r="E384" s="3">
        <v>42341</v>
      </c>
      <c r="F384" s="2">
        <v>0.97916666666666663</v>
      </c>
      <c r="G384" s="9" t="s">
        <v>43</v>
      </c>
      <c r="H384" t="s">
        <v>85</v>
      </c>
      <c r="I384">
        <v>90</v>
      </c>
      <c r="J384" s="3">
        <v>42343</v>
      </c>
      <c r="K384" s="2">
        <v>0.54861111111111105</v>
      </c>
      <c r="L384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384">
        <v>2</v>
      </c>
      <c r="N384" s="5">
        <f>IF(Tabla2[[#This Row],[TARIFA]]="","¿Tarifa?",IF(Tabla2[[#This Row],[COBRADOS]]="","¿Días?",Tabla2[[#This Row],[TARIFA]]*Tabla2[[#This Row],[COBRADOS]]))</f>
        <v>180</v>
      </c>
      <c r="O384" t="s">
        <v>54</v>
      </c>
      <c r="P384">
        <v>1078</v>
      </c>
    </row>
    <row r="385" spans="1:17" x14ac:dyDescent="0.25">
      <c r="A385" s="22" t="s">
        <v>228</v>
      </c>
      <c r="B385" s="5" t="str">
        <f>IF(Tabla2[[#This Row],[DNI / C.E.]]="","¿DNI?",VLOOKUP(Tabla2[[#This Row],[DNI / C.E.]],'Base Datos'!A:F,2,FALSE))</f>
        <v>Jorge Efrain Quiroz Novoa</v>
      </c>
      <c r="C385" s="5" t="str">
        <f>IF(Tabla2[[#This Row],[DNI / C.E.]]="","¿DNI?",VLOOKUP(Tabla2[[#This Row],[DNI / C.E.]],'Base Datos'!A:F,3,FALSE))</f>
        <v>Masculino</v>
      </c>
      <c r="D385" s="5" t="s">
        <v>900</v>
      </c>
      <c r="E385" s="3">
        <v>42341</v>
      </c>
      <c r="F385" s="2">
        <v>0.97916666666666663</v>
      </c>
      <c r="G385" s="9" t="s">
        <v>51</v>
      </c>
      <c r="H385" t="s">
        <v>85</v>
      </c>
      <c r="I385">
        <v>90</v>
      </c>
      <c r="J385" s="3">
        <v>42343</v>
      </c>
      <c r="K385" s="2">
        <v>0.54861111111111105</v>
      </c>
      <c r="L385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385">
        <v>2</v>
      </c>
      <c r="N385" s="5">
        <f>IF(Tabla2[[#This Row],[TARIFA]]="","¿Tarifa?",IF(Tabla2[[#This Row],[COBRADOS]]="","¿Días?",Tabla2[[#This Row],[TARIFA]]*Tabla2[[#This Row],[COBRADOS]]))</f>
        <v>180</v>
      </c>
      <c r="O385" t="s">
        <v>54</v>
      </c>
      <c r="P385">
        <v>1078</v>
      </c>
    </row>
    <row r="386" spans="1:17" x14ac:dyDescent="0.25">
      <c r="A386" s="1" t="s">
        <v>800</v>
      </c>
      <c r="B386" s="5" t="str">
        <f>IF(Tabla2[[#This Row],[DNI / C.E.]]="","¿DNI?",VLOOKUP(Tabla2[[#This Row],[DNI / C.E.]],'Base Datos'!A:F,2,FALSE))</f>
        <v>Martin Mejia Salvatierra</v>
      </c>
      <c r="C386" s="5" t="str">
        <f>IF(Tabla2[[#This Row],[DNI / C.E.]]="","¿DNI?",VLOOKUP(Tabla2[[#This Row],[DNI / C.E.]],'Base Datos'!A:F,3,FALSE))</f>
        <v>Masculino</v>
      </c>
      <c r="D386" s="5" t="s">
        <v>900</v>
      </c>
      <c r="E386" s="3">
        <v>42342</v>
      </c>
      <c r="F386" s="2">
        <v>0.69166666666666676</v>
      </c>
      <c r="G386" s="9" t="s">
        <v>28</v>
      </c>
      <c r="H386" t="s">
        <v>85</v>
      </c>
      <c r="I386">
        <v>80</v>
      </c>
      <c r="J386" s="44">
        <v>42343</v>
      </c>
      <c r="K386" s="2">
        <v>0.30902777777777779</v>
      </c>
      <c r="L386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386">
        <v>1</v>
      </c>
      <c r="N386" s="5">
        <f>IF(Tabla2[[#This Row],[TARIFA]]="","¿Tarifa?",IF(Tabla2[[#This Row],[COBRADOS]]="","¿Días?",Tabla2[[#This Row],[TARIFA]]*Tabla2[[#This Row],[COBRADOS]]))</f>
        <v>80</v>
      </c>
      <c r="O386" t="s">
        <v>53</v>
      </c>
      <c r="P386">
        <v>225</v>
      </c>
    </row>
    <row r="387" spans="1:17" x14ac:dyDescent="0.25">
      <c r="A387" s="1" t="s">
        <v>802</v>
      </c>
      <c r="B387" s="5" t="str">
        <f>IF(Tabla2[[#This Row],[DNI / C.E.]]="","¿DNI?",VLOOKUP(Tabla2[[#This Row],[DNI / C.E.]],'Base Datos'!A:F,2,FALSE))</f>
        <v>Cesar Barreto Olmos</v>
      </c>
      <c r="C387" s="5" t="str">
        <f>IF(Tabla2[[#This Row],[DNI / C.E.]]="","¿DNI?",VLOOKUP(Tabla2[[#This Row],[DNI / C.E.]],'Base Datos'!A:F,3,FALSE))</f>
        <v>Masculino</v>
      </c>
      <c r="D387" s="5" t="s">
        <v>900</v>
      </c>
      <c r="E387" s="3">
        <v>42342</v>
      </c>
      <c r="F387" s="2">
        <v>0.69236111111111109</v>
      </c>
      <c r="G387" s="9" t="s">
        <v>29</v>
      </c>
      <c r="H387" t="s">
        <v>85</v>
      </c>
      <c r="I387" t="s">
        <v>806</v>
      </c>
      <c r="J387" s="3">
        <v>42343</v>
      </c>
      <c r="K387" s="2">
        <v>0.30902777777777779</v>
      </c>
      <c r="L387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387">
        <v>1</v>
      </c>
      <c r="N387" s="5">
        <v>121</v>
      </c>
      <c r="O387" t="s">
        <v>53</v>
      </c>
      <c r="P387">
        <v>224</v>
      </c>
    </row>
    <row r="388" spans="1:17" x14ac:dyDescent="0.25">
      <c r="A388" s="1" t="s">
        <v>804</v>
      </c>
      <c r="B388" s="5" t="str">
        <f>IF(Tabla2[[#This Row],[DNI / C.E.]]="","¿DNI?",VLOOKUP(Tabla2[[#This Row],[DNI / C.E.]],'Base Datos'!A:F,2,FALSE))</f>
        <v xml:space="preserve">Cesar Barreto Paredes </v>
      </c>
      <c r="C388" s="5" t="str">
        <f>IF(Tabla2[[#This Row],[DNI / C.E.]]="","¿DNI?",VLOOKUP(Tabla2[[#This Row],[DNI / C.E.]],'Base Datos'!A:F,3,FALSE))</f>
        <v>Masculino</v>
      </c>
      <c r="D388" s="5" t="s">
        <v>900</v>
      </c>
      <c r="E388" s="3">
        <v>42342</v>
      </c>
      <c r="F388" s="2">
        <v>0.69236111111111109</v>
      </c>
      <c r="G388" s="9" t="s">
        <v>31</v>
      </c>
      <c r="H388" t="s">
        <v>85</v>
      </c>
      <c r="I388" t="s">
        <v>806</v>
      </c>
      <c r="J388" s="3">
        <v>42343</v>
      </c>
      <c r="K388" s="2">
        <v>0.30902777777777779</v>
      </c>
      <c r="L388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388">
        <v>1</v>
      </c>
      <c r="N388" s="5">
        <v>121</v>
      </c>
      <c r="O388" t="s">
        <v>53</v>
      </c>
      <c r="P388">
        <v>224</v>
      </c>
    </row>
    <row r="389" spans="1:17" x14ac:dyDescent="0.25">
      <c r="B389" s="5" t="s">
        <v>749</v>
      </c>
      <c r="C389" s="5" t="s">
        <v>20</v>
      </c>
      <c r="D389" s="5" t="s">
        <v>901</v>
      </c>
      <c r="E389" s="3">
        <v>42342</v>
      </c>
      <c r="F389" s="2">
        <v>0.76180555555555562</v>
      </c>
      <c r="G389" s="9" t="s">
        <v>34</v>
      </c>
      <c r="H389" t="s">
        <v>86</v>
      </c>
      <c r="I389">
        <v>150</v>
      </c>
      <c r="J389" s="3">
        <v>42344</v>
      </c>
      <c r="K389" s="2">
        <v>0.49861111111111112</v>
      </c>
      <c r="L389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389">
        <v>1</v>
      </c>
      <c r="N389" s="5">
        <f>IF(Tabla2[[#This Row],[TARIFA]]="","¿Tarifa?",IF(Tabla2[[#This Row],[COBRADOS]]="","¿Días?",Tabla2[[#This Row],[TARIFA]]*Tabla2[[#This Row],[COBRADOS]]))</f>
        <v>150</v>
      </c>
      <c r="O389" t="s">
        <v>55</v>
      </c>
      <c r="Q389" t="s">
        <v>807</v>
      </c>
    </row>
    <row r="390" spans="1:17" x14ac:dyDescent="0.25">
      <c r="B390" s="5" t="s">
        <v>749</v>
      </c>
      <c r="C390" s="5" t="s">
        <v>20</v>
      </c>
      <c r="D390" s="5" t="s">
        <v>901</v>
      </c>
      <c r="E390" s="3">
        <v>42342</v>
      </c>
      <c r="F390" s="2">
        <v>0.76180555555555562</v>
      </c>
      <c r="G390" s="9" t="s">
        <v>45</v>
      </c>
      <c r="H390" t="s">
        <v>86</v>
      </c>
      <c r="I390">
        <v>180</v>
      </c>
      <c r="J390" s="3">
        <v>42344</v>
      </c>
      <c r="K390" s="2">
        <v>0.49861111111111112</v>
      </c>
      <c r="L390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390">
        <v>1</v>
      </c>
      <c r="N390" s="5">
        <f>IF(Tabla2[[#This Row],[TARIFA]]="","¿Tarifa?",IF(Tabla2[[#This Row],[COBRADOS]]="","¿Días?",Tabla2[[#This Row],[TARIFA]]*Tabla2[[#This Row],[COBRADOS]]))</f>
        <v>180</v>
      </c>
      <c r="O390" t="s">
        <v>55</v>
      </c>
      <c r="Q390" t="s">
        <v>807</v>
      </c>
    </row>
    <row r="391" spans="1:17" x14ac:dyDescent="0.25">
      <c r="B391" s="5" t="s">
        <v>749</v>
      </c>
      <c r="C391" s="5" t="s">
        <v>20</v>
      </c>
      <c r="D391" s="5" t="s">
        <v>901</v>
      </c>
      <c r="E391" s="3">
        <v>42342</v>
      </c>
      <c r="F391" s="2">
        <v>0.76180555555555562</v>
      </c>
      <c r="G391" s="9" t="s">
        <v>48</v>
      </c>
      <c r="H391" t="s">
        <v>86</v>
      </c>
      <c r="I391">
        <v>180</v>
      </c>
      <c r="J391" s="3">
        <v>42344</v>
      </c>
      <c r="K391" s="2">
        <v>0.49861111111111112</v>
      </c>
      <c r="L391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391">
        <v>1</v>
      </c>
      <c r="N391" s="5">
        <f>IF(Tabla2[[#This Row],[TARIFA]]="","¿Tarifa?",IF(Tabla2[[#This Row],[COBRADOS]]="","¿Días?",Tabla2[[#This Row],[TARIFA]]*Tabla2[[#This Row],[COBRADOS]]))</f>
        <v>180</v>
      </c>
      <c r="O391" t="s">
        <v>55</v>
      </c>
      <c r="Q391" t="s">
        <v>807</v>
      </c>
    </row>
    <row r="392" spans="1:17" x14ac:dyDescent="0.25">
      <c r="A392" s="1" t="s">
        <v>808</v>
      </c>
      <c r="B392" s="5" t="str">
        <f>IF(Tabla2[[#This Row],[DNI / C.E.]]="","¿DNI?",VLOOKUP(Tabla2[[#This Row],[DNI / C.E.]],'Base Datos'!A:F,2,FALSE))</f>
        <v>Galarza Mandujano Nestor Alfredo</v>
      </c>
      <c r="C392" s="5" t="str">
        <f>IF(Tabla2[[#This Row],[DNI / C.E.]]="","¿DNI?",VLOOKUP(Tabla2[[#This Row],[DNI / C.E.]],'Base Datos'!A:F,3,FALSE))</f>
        <v>Masculino</v>
      </c>
      <c r="D392" s="5" t="s">
        <v>900</v>
      </c>
      <c r="E392" s="3">
        <v>42342</v>
      </c>
      <c r="F392" s="2">
        <v>0.99583333333333324</v>
      </c>
      <c r="G392" t="s">
        <v>33</v>
      </c>
      <c r="H392" t="s">
        <v>86</v>
      </c>
      <c r="I392">
        <v>150</v>
      </c>
      <c r="J392" s="3">
        <v>42343</v>
      </c>
      <c r="K392" s="2">
        <v>0.33819444444444446</v>
      </c>
      <c r="L392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392">
        <v>1</v>
      </c>
      <c r="N392" s="5">
        <f>IF(Tabla2[[#This Row],[TARIFA]]="","¿Tarifa?",IF(Tabla2[[#This Row],[COBRADOS]]="","¿Días?",Tabla2[[#This Row],[TARIFA]]*Tabla2[[#This Row],[COBRADOS]]))</f>
        <v>150</v>
      </c>
      <c r="O392" t="s">
        <v>54</v>
      </c>
      <c r="P392">
        <v>1074</v>
      </c>
    </row>
    <row r="393" spans="1:17" x14ac:dyDescent="0.25">
      <c r="A393" s="1" t="s">
        <v>812</v>
      </c>
      <c r="B393" s="5" t="str">
        <f>IF(Tabla2[[#This Row],[DNI / C.E.]]="","¿DNI?",VLOOKUP(Tabla2[[#This Row],[DNI / C.E.]],'Base Datos'!A:F,2,FALSE))</f>
        <v>Andy Lexter Neira Lopez</v>
      </c>
      <c r="C393" s="5" t="str">
        <f>IF(Tabla2[[#This Row],[DNI / C.E.]]="","¿DNI?",VLOOKUP(Tabla2[[#This Row],[DNI / C.E.]],'Base Datos'!A:F,3,FALSE))</f>
        <v>Masculino</v>
      </c>
      <c r="D393" s="5" t="s">
        <v>900</v>
      </c>
      <c r="E393" s="3">
        <v>42343</v>
      </c>
      <c r="F393" s="2">
        <v>0.69374999999999998</v>
      </c>
      <c r="G393" t="s">
        <v>23</v>
      </c>
      <c r="H393" t="s">
        <v>86</v>
      </c>
      <c r="I393">
        <v>165</v>
      </c>
      <c r="J393" s="3">
        <v>42344</v>
      </c>
      <c r="K393" s="2">
        <v>0.49791666666666662</v>
      </c>
      <c r="L393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393">
        <v>1</v>
      </c>
      <c r="N393" s="5">
        <f>IF(Tabla2[[#This Row],[TARIFA]]="","¿Tarifa?",IF(Tabla2[[#This Row],[COBRADOS]]="","¿Días?",Tabla2[[#This Row],[TARIFA]]*Tabla2[[#This Row],[COBRADOS]]))</f>
        <v>165</v>
      </c>
      <c r="O393" t="s">
        <v>53</v>
      </c>
      <c r="P393">
        <v>226</v>
      </c>
    </row>
    <row r="394" spans="1:17" x14ac:dyDescent="0.25">
      <c r="A394" s="1" t="s">
        <v>703</v>
      </c>
      <c r="B394" s="5" t="s">
        <v>704</v>
      </c>
      <c r="C394" s="5" t="s">
        <v>20</v>
      </c>
      <c r="D394" s="5" t="s">
        <v>900</v>
      </c>
      <c r="E394" s="3">
        <v>42344</v>
      </c>
      <c r="F394" s="2">
        <v>0.47916666666666669</v>
      </c>
      <c r="G394" t="s">
        <v>24</v>
      </c>
      <c r="H394" t="s">
        <v>85</v>
      </c>
      <c r="I394">
        <v>60</v>
      </c>
      <c r="J394" s="3">
        <v>42347</v>
      </c>
      <c r="K394" s="2">
        <v>0.33958333333333335</v>
      </c>
      <c r="L394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4</v>
      </c>
      <c r="M394">
        <v>3</v>
      </c>
      <c r="N394" s="5">
        <f>IF(Tabla2[[#This Row],[TARIFA]]="","¿Tarifa?",IF(Tabla2[[#This Row],[COBRADOS]]="","¿Días?",Tabla2[[#This Row],[TARIFA]]*Tabla2[[#This Row],[COBRADOS]]))</f>
        <v>180</v>
      </c>
      <c r="O394" t="s">
        <v>54</v>
      </c>
      <c r="P394">
        <v>1081</v>
      </c>
    </row>
    <row r="395" spans="1:17" x14ac:dyDescent="0.25">
      <c r="A395" s="1" t="s">
        <v>700</v>
      </c>
      <c r="B395" s="5" t="str">
        <f>IF(Tabla2[[#This Row],[DNI / C.E.]]="","¿DNI?",VLOOKUP(Tabla2[[#This Row],[DNI / C.E.]],'Base Datos'!A:F,2,FALSE))</f>
        <v>Amancio Chang Pacifico</v>
      </c>
      <c r="C395" s="5" t="str">
        <f>IF(Tabla2[[#This Row],[DNI / C.E.]]="","¿DNI?",VLOOKUP(Tabla2[[#This Row],[DNI / C.E.]],'Base Datos'!A:F,3,FALSE))</f>
        <v>Masculino</v>
      </c>
      <c r="D395" s="5" t="s">
        <v>900</v>
      </c>
      <c r="E395" s="3">
        <v>42346</v>
      </c>
      <c r="F395" s="2">
        <v>0.47916666666666669</v>
      </c>
      <c r="G395" t="s">
        <v>25</v>
      </c>
      <c r="H395" t="s">
        <v>85</v>
      </c>
      <c r="I395">
        <v>60</v>
      </c>
      <c r="J395" s="3">
        <v>42346</v>
      </c>
      <c r="K395" s="2">
        <v>0.79513888888888884</v>
      </c>
      <c r="L395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395">
        <v>1</v>
      </c>
      <c r="N395" s="5">
        <f>IF(Tabla2[[#This Row],[TARIFA]]="","¿Tarifa?",IF(Tabla2[[#This Row],[COBRADOS]]="","¿Días?",Tabla2[[#This Row],[TARIFA]]*Tabla2[[#This Row],[COBRADOS]]))</f>
        <v>60</v>
      </c>
      <c r="O395" t="s">
        <v>54</v>
      </c>
      <c r="P395">
        <v>1080</v>
      </c>
    </row>
    <row r="396" spans="1:17" x14ac:dyDescent="0.25">
      <c r="A396" s="1" t="s">
        <v>706</v>
      </c>
      <c r="B396" s="5" t="str">
        <f>IF(Tabla2[[#This Row],[DNI / C.E.]]="","¿DNI?",VLOOKUP(Tabla2[[#This Row],[DNI / C.E.]],'Base Datos'!A:F,2,FALSE))</f>
        <v>Antonio Espinoza Herrera</v>
      </c>
      <c r="C396" s="5" t="str">
        <f>IF(Tabla2[[#This Row],[DNI / C.E.]]="","¿DNI?",VLOOKUP(Tabla2[[#This Row],[DNI / C.E.]],'Base Datos'!A:F,3,FALSE))</f>
        <v>Masculino</v>
      </c>
      <c r="D396" s="5" t="s">
        <v>907</v>
      </c>
      <c r="E396" s="3">
        <v>42346</v>
      </c>
      <c r="F396" s="2">
        <v>0.47916666666666669</v>
      </c>
      <c r="G396" t="s">
        <v>26</v>
      </c>
      <c r="H396" t="s">
        <v>85</v>
      </c>
      <c r="I396">
        <v>60</v>
      </c>
      <c r="J396" s="3">
        <v>42347</v>
      </c>
      <c r="K396" s="2">
        <v>0.33958333333333335</v>
      </c>
      <c r="L396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396">
        <v>1</v>
      </c>
      <c r="N396" s="5">
        <f>IF(Tabla2[[#This Row],[TARIFA]]="","¿Tarifa?",IF(Tabla2[[#This Row],[COBRADOS]]="","¿Días?",Tabla2[[#This Row],[TARIFA]]*Tabla2[[#This Row],[COBRADOS]]))</f>
        <v>60</v>
      </c>
      <c r="O396" t="s">
        <v>54</v>
      </c>
      <c r="P396">
        <v>1080</v>
      </c>
    </row>
    <row r="397" spans="1:17" x14ac:dyDescent="0.25">
      <c r="A397" s="1" t="s">
        <v>822</v>
      </c>
      <c r="B397" s="5" t="s">
        <v>819</v>
      </c>
      <c r="C397" s="5" t="s">
        <v>20</v>
      </c>
      <c r="D397" s="5" t="s">
        <v>900</v>
      </c>
      <c r="E397" s="3">
        <v>42346</v>
      </c>
      <c r="F397" s="2">
        <v>0.68402777777777779</v>
      </c>
      <c r="G397" t="s">
        <v>28</v>
      </c>
      <c r="H397" t="s">
        <v>85</v>
      </c>
      <c r="I397">
        <v>70</v>
      </c>
      <c r="J397" s="3">
        <v>42349</v>
      </c>
      <c r="K397" s="2">
        <v>0.36944444444444446</v>
      </c>
      <c r="L397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397">
        <v>3</v>
      </c>
      <c r="N397" s="5">
        <f>IF(Tabla2[[#This Row],[TARIFA]]="","¿Tarifa?",IF(Tabla2[[#This Row],[COBRADOS]]="","¿Días?",Tabla2[[#This Row],[TARIFA]]*Tabla2[[#This Row],[COBRADOS]]))</f>
        <v>210</v>
      </c>
      <c r="O397" t="s">
        <v>54</v>
      </c>
      <c r="P397">
        <v>1086</v>
      </c>
    </row>
    <row r="398" spans="1:17" x14ac:dyDescent="0.25">
      <c r="A398" s="1" t="s">
        <v>823</v>
      </c>
      <c r="B398" s="5" t="str">
        <f>IF(Tabla2[[#This Row],[DNI / C.E.]]="","¿DNI?",VLOOKUP(Tabla2[[#This Row],[DNI / C.E.]],'Base Datos'!A:F,2,FALSE))</f>
        <v>Javier Gomez Fernandez</v>
      </c>
      <c r="C398" s="5" t="str">
        <f>IF(Tabla2[[#This Row],[DNI / C.E.]]="","¿DNI?",VLOOKUP(Tabla2[[#This Row],[DNI / C.E.]],'Base Datos'!A:F,3,FALSE))</f>
        <v>Masculino</v>
      </c>
      <c r="D398" s="5" t="s">
        <v>900</v>
      </c>
      <c r="E398" s="3">
        <v>42346</v>
      </c>
      <c r="F398" s="2">
        <v>0.85902777777777783</v>
      </c>
      <c r="G398" s="9" t="s">
        <v>30</v>
      </c>
      <c r="H398" t="s">
        <v>87</v>
      </c>
      <c r="I398">
        <v>150</v>
      </c>
      <c r="J398" s="3">
        <v>42347</v>
      </c>
      <c r="K398" s="2">
        <v>0.37847222222222227</v>
      </c>
      <c r="L398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398">
        <v>1</v>
      </c>
      <c r="N398" s="5">
        <f>IF(Tabla2[[#This Row],[TARIFA]]="","¿Tarifa?",IF(Tabla2[[#This Row],[COBRADOS]]="","¿Días?",Tabla2[[#This Row],[TARIFA]]*Tabla2[[#This Row],[COBRADOS]]))</f>
        <v>150</v>
      </c>
      <c r="O398" t="s">
        <v>54</v>
      </c>
      <c r="P398">
        <v>1082</v>
      </c>
    </row>
    <row r="399" spans="1:17" x14ac:dyDescent="0.25">
      <c r="A399" s="1" t="s">
        <v>92</v>
      </c>
      <c r="B399" s="5" t="str">
        <f>IF(Tabla2[[#This Row],[DNI / C.E.]]="","¿DNI?",VLOOKUP(Tabla2[[#This Row],[DNI / C.E.]],'Base Datos'!A:F,2,FALSE))</f>
        <v>Marlon Adolfo Pastor Granados</v>
      </c>
      <c r="C399" s="5" t="str">
        <f>IF(Tabla2[[#This Row],[DNI / C.E.]]="","¿DNI?",VLOOKUP(Tabla2[[#This Row],[DNI / C.E.]],'Base Datos'!A:F,3,FALSE))</f>
        <v>Masculino</v>
      </c>
      <c r="D399" s="5" t="s">
        <v>903</v>
      </c>
      <c r="E399" s="3">
        <v>42347</v>
      </c>
      <c r="F399" s="2">
        <v>0.56527777777777777</v>
      </c>
      <c r="G399" t="s">
        <v>29</v>
      </c>
      <c r="H399" t="s">
        <v>85</v>
      </c>
      <c r="I399">
        <v>40</v>
      </c>
      <c r="J399" s="3">
        <v>42349</v>
      </c>
      <c r="K399" s="2">
        <v>0.39097222222222222</v>
      </c>
      <c r="L399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399">
        <v>2</v>
      </c>
      <c r="N399" s="5">
        <f>IF(Tabla2[[#This Row],[TARIFA]]="","¿Tarifa?",IF(Tabla2[[#This Row],[COBRADOS]]="","¿Días?",Tabla2[[#This Row],[TARIFA]]*Tabla2[[#This Row],[COBRADOS]]))</f>
        <v>80</v>
      </c>
      <c r="O399" t="s">
        <v>55</v>
      </c>
    </row>
    <row r="400" spans="1:17" x14ac:dyDescent="0.25">
      <c r="A400" s="1" t="s">
        <v>73</v>
      </c>
      <c r="B400" s="5" t="str">
        <f>IF(Tabla2[[#This Row],[DNI / C.E.]]="","¿DNI?",VLOOKUP(Tabla2[[#This Row],[DNI / C.E.]],'Base Datos'!A:F,2,FALSE))</f>
        <v>Jose Luis Quispe Verastegui</v>
      </c>
      <c r="C400" s="5" t="str">
        <f>IF(Tabla2[[#This Row],[DNI / C.E.]]="","¿DNI?",VLOOKUP(Tabla2[[#This Row],[DNI / C.E.]],'Base Datos'!A:F,3,FALSE))</f>
        <v>Masculino</v>
      </c>
      <c r="D400" s="5" t="s">
        <v>900</v>
      </c>
      <c r="E400" s="3">
        <v>42347</v>
      </c>
      <c r="F400" s="2">
        <v>0.67083333333333339</v>
      </c>
      <c r="G400" t="s">
        <v>47</v>
      </c>
      <c r="H400" t="s">
        <v>85</v>
      </c>
      <c r="I400">
        <v>80</v>
      </c>
      <c r="J400" s="3">
        <v>42349</v>
      </c>
      <c r="K400" s="2">
        <v>0.41944444444444445</v>
      </c>
      <c r="L400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400">
        <v>2</v>
      </c>
      <c r="N400" s="5">
        <f>IF(Tabla2[[#This Row],[TARIFA]]="","¿Tarifa?",IF(Tabla2[[#This Row],[COBRADOS]]="","¿Días?",Tabla2[[#This Row],[TARIFA]]*Tabla2[[#This Row],[COBRADOS]]))</f>
        <v>160</v>
      </c>
      <c r="O400" t="s">
        <v>54</v>
      </c>
      <c r="P400" t="s">
        <v>906</v>
      </c>
      <c r="Q400" t="s">
        <v>782</v>
      </c>
    </row>
    <row r="401" spans="1:19" x14ac:dyDescent="0.25">
      <c r="A401" s="1" t="s">
        <v>75</v>
      </c>
      <c r="B401" s="5" t="str">
        <f>IF(Tabla2[[#This Row],[DNI / C.E.]]="","¿DNI?",VLOOKUP(Tabla2[[#This Row],[DNI / C.E.]],'Base Datos'!A:F,2,FALSE))</f>
        <v>Jose Antonio Chirinos Zaquinaula</v>
      </c>
      <c r="C401" s="5" t="str">
        <f>IF(Tabla2[[#This Row],[DNI / C.E.]]="","¿DNI?",VLOOKUP(Tabla2[[#This Row],[DNI / C.E.]],'Base Datos'!A:F,3,FALSE))</f>
        <v>Masculino</v>
      </c>
      <c r="D401" s="5" t="s">
        <v>900</v>
      </c>
      <c r="E401" s="3">
        <v>42347</v>
      </c>
      <c r="F401" s="2">
        <v>0.67152777777777783</v>
      </c>
      <c r="G401" t="s">
        <v>43</v>
      </c>
      <c r="H401" t="s">
        <v>85</v>
      </c>
      <c r="I401">
        <v>80</v>
      </c>
      <c r="J401" s="3">
        <v>42349</v>
      </c>
      <c r="K401" s="2">
        <v>0.41944444444444445</v>
      </c>
      <c r="L401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401">
        <v>2</v>
      </c>
      <c r="N401" s="5">
        <f>IF(Tabla2[[#This Row],[TARIFA]]="","¿Tarifa?",IF(Tabla2[[#This Row],[COBRADOS]]="","¿Días?",Tabla2[[#This Row],[TARIFA]]*Tabla2[[#This Row],[COBRADOS]]))</f>
        <v>160</v>
      </c>
      <c r="O401" t="s">
        <v>54</v>
      </c>
      <c r="P401" t="s">
        <v>906</v>
      </c>
      <c r="Q401" t="s">
        <v>782</v>
      </c>
    </row>
    <row r="402" spans="1:19" x14ac:dyDescent="0.25">
      <c r="A402" s="1" t="s">
        <v>827</v>
      </c>
      <c r="B402" s="5" t="str">
        <f>IF(Tabla2[[#This Row],[DNI / C.E.]]="","¿DNI?",VLOOKUP(Tabla2[[#This Row],[DNI / C.E.]],'Base Datos'!A:F,2,FALSE))</f>
        <v>Carlos Ernesto Maurolagottia Garcia</v>
      </c>
      <c r="C402" s="5" t="str">
        <f>IF(Tabla2[[#This Row],[DNI / C.E.]]="","¿DNI?",VLOOKUP(Tabla2[[#This Row],[DNI / C.E.]],'Base Datos'!A:F,3,FALSE))</f>
        <v>Masculino</v>
      </c>
      <c r="D402" s="5" t="s">
        <v>900</v>
      </c>
      <c r="E402" s="3">
        <v>42347</v>
      </c>
      <c r="F402" s="2">
        <v>0.77222222222222225</v>
      </c>
      <c r="G402" t="s">
        <v>42</v>
      </c>
      <c r="H402" t="s">
        <v>85</v>
      </c>
      <c r="I402">
        <v>100</v>
      </c>
      <c r="J402" s="3">
        <v>42347</v>
      </c>
      <c r="K402" s="2">
        <v>0.84097222222222223</v>
      </c>
      <c r="L402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402">
        <v>1</v>
      </c>
      <c r="N402" s="5">
        <f>IF(Tabla2[[#This Row],[TARIFA]]="","¿Tarifa?",IF(Tabla2[[#This Row],[COBRADOS]]="","¿Días?",Tabla2[[#This Row],[TARIFA]]*Tabla2[[#This Row],[COBRADOS]]))</f>
        <v>100</v>
      </c>
      <c r="O402" t="s">
        <v>53</v>
      </c>
      <c r="P402">
        <v>227</v>
      </c>
    </row>
    <row r="403" spans="1:19" x14ac:dyDescent="0.25">
      <c r="A403" s="1" t="s">
        <v>615</v>
      </c>
      <c r="B403" s="5" t="str">
        <f>IF(Tabla2[[#This Row],[DNI / C.E.]]="","¿DNI?",VLOOKUP(Tabla2[[#This Row],[DNI / C.E.]],'Base Datos'!A:F,2,FALSE))</f>
        <v>Walter Alfredo Vargas Orellana</v>
      </c>
      <c r="C403" s="5" t="str">
        <f>IF(Tabla2[[#This Row],[DNI / C.E.]]="","¿DNI?",VLOOKUP(Tabla2[[#This Row],[DNI / C.E.]],'Base Datos'!A:F,3,FALSE))</f>
        <v>Masculino</v>
      </c>
      <c r="D403" s="5" t="s">
        <v>903</v>
      </c>
      <c r="E403" s="3">
        <v>42347</v>
      </c>
      <c r="F403" s="2">
        <v>0.85277777777777775</v>
      </c>
      <c r="G403" t="s">
        <v>26</v>
      </c>
      <c r="H403" t="s">
        <v>85</v>
      </c>
      <c r="I403">
        <v>60</v>
      </c>
      <c r="J403" s="3">
        <v>42349</v>
      </c>
      <c r="K403" s="2">
        <v>0.34027777777777773</v>
      </c>
      <c r="L403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403">
        <v>2</v>
      </c>
      <c r="N403" s="5">
        <f>IF(Tabla2[[#This Row],[TARIFA]]="","¿Tarifa?",IF(Tabla2[[#This Row],[COBRADOS]]="","¿Días?",Tabla2[[#This Row],[TARIFA]]*Tabla2[[#This Row],[COBRADOS]]))</f>
        <v>120</v>
      </c>
      <c r="O403" t="s">
        <v>54</v>
      </c>
      <c r="P403">
        <v>1085</v>
      </c>
    </row>
    <row r="404" spans="1:19" x14ac:dyDescent="0.25">
      <c r="A404" s="1" t="s">
        <v>102</v>
      </c>
      <c r="B404" s="5" t="str">
        <f>IF(Tabla2[[#This Row],[DNI / C.E.]]="","¿DNI?",VLOOKUP(Tabla2[[#This Row],[DNI / C.E.]],'Base Datos'!A:F,2,FALSE))</f>
        <v>Javier Escobar Zeballos</v>
      </c>
      <c r="C404" s="5" t="str">
        <f>IF(Tabla2[[#This Row],[DNI / C.E.]]="","¿DNI?",VLOOKUP(Tabla2[[#This Row],[DNI / C.E.]],'Base Datos'!A:F,3,FALSE))</f>
        <v>Masculino</v>
      </c>
      <c r="D404" s="5" t="s">
        <v>903</v>
      </c>
      <c r="E404" s="3">
        <v>42347</v>
      </c>
      <c r="F404" s="2">
        <v>0.92986111111111114</v>
      </c>
      <c r="G404" s="9" t="s">
        <v>27</v>
      </c>
      <c r="H404" t="s">
        <v>85</v>
      </c>
      <c r="I404">
        <v>60</v>
      </c>
      <c r="J404" s="3">
        <v>42348</v>
      </c>
      <c r="K404" s="2">
        <v>0.4055555555555555</v>
      </c>
      <c r="L404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404">
        <v>1</v>
      </c>
      <c r="N404" s="5">
        <f>IF(Tabla2[[#This Row],[TARIFA]]="","¿Tarifa?",IF(Tabla2[[#This Row],[COBRADOS]]="","¿Días?",Tabla2[[#This Row],[TARIFA]]*Tabla2[[#This Row],[COBRADOS]]))</f>
        <v>60</v>
      </c>
      <c r="O404" t="s">
        <v>54</v>
      </c>
      <c r="P404">
        <v>1084</v>
      </c>
    </row>
    <row r="405" spans="1:19" x14ac:dyDescent="0.25">
      <c r="A405" s="1" t="s">
        <v>829</v>
      </c>
      <c r="B405" s="5" t="str">
        <f>IF(Tabla2[[#This Row],[DNI / C.E.]]="","¿DNI?",VLOOKUP(Tabla2[[#This Row],[DNI / C.E.]],'Base Datos'!A:F,2,FALSE))</f>
        <v>Yolanda Carrillo Perez</v>
      </c>
      <c r="C405" s="5" t="str">
        <f>IF(Tabla2[[#This Row],[DNI / C.E.]]="","¿DNI?",VLOOKUP(Tabla2[[#This Row],[DNI / C.E.]],'Base Datos'!A:F,3,FALSE))</f>
        <v>Femenino</v>
      </c>
      <c r="D405" s="5" t="s">
        <v>900</v>
      </c>
      <c r="E405" s="3">
        <v>42348</v>
      </c>
      <c r="F405" s="2">
        <v>0.28402777777777777</v>
      </c>
      <c r="G405" s="9" t="s">
        <v>49</v>
      </c>
      <c r="H405" t="s">
        <v>85</v>
      </c>
      <c r="I405">
        <v>95</v>
      </c>
      <c r="J405" s="3">
        <v>42349</v>
      </c>
      <c r="K405" s="2">
        <v>0.96597222222222223</v>
      </c>
      <c r="L405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405" s="45">
        <v>1.5</v>
      </c>
      <c r="N405" s="5">
        <v>145</v>
      </c>
      <c r="O405" t="s">
        <v>54</v>
      </c>
      <c r="P405">
        <v>1089</v>
      </c>
    </row>
    <row r="406" spans="1:19" x14ac:dyDescent="0.25">
      <c r="A406" s="1" t="s">
        <v>831</v>
      </c>
      <c r="B406" s="5" t="str">
        <f>IF(Tabla2[[#This Row],[DNI / C.E.]]="","¿DNI?",VLOOKUP(Tabla2[[#This Row],[DNI / C.E.]],'Base Datos'!A:F,2,FALSE))</f>
        <v>Mateo Juarez Alvarado</v>
      </c>
      <c r="C406" s="5" t="str">
        <f>IF(Tabla2[[#This Row],[DNI / C.E.]]="","¿DNI?",VLOOKUP(Tabla2[[#This Row],[DNI / C.E.]],'Base Datos'!A:F,3,FALSE))</f>
        <v>Masculino</v>
      </c>
      <c r="D406" s="5" t="s">
        <v>900</v>
      </c>
      <c r="E406" s="3">
        <v>42348</v>
      </c>
      <c r="F406" s="2">
        <v>0.30555555555555552</v>
      </c>
      <c r="G406" s="9" t="s">
        <v>50</v>
      </c>
      <c r="H406" t="s">
        <v>85</v>
      </c>
      <c r="I406">
        <v>95</v>
      </c>
      <c r="J406" s="3">
        <v>42349</v>
      </c>
      <c r="K406" s="2">
        <v>0.96597222222222223</v>
      </c>
      <c r="L406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406" s="45">
        <v>1.5</v>
      </c>
      <c r="N406" s="5">
        <v>145</v>
      </c>
      <c r="O406" t="s">
        <v>54</v>
      </c>
      <c r="P406">
        <v>1090</v>
      </c>
    </row>
    <row r="407" spans="1:19" x14ac:dyDescent="0.25">
      <c r="A407" s="1" t="s">
        <v>833</v>
      </c>
      <c r="B407" s="5" t="str">
        <f>IF(Tabla2[[#This Row],[DNI / C.E.]]="","¿DNI?",VLOOKUP(Tabla2[[#This Row],[DNI / C.E.]],'Base Datos'!A:F,2,FALSE))</f>
        <v>Fredy Hinojosa Angulo</v>
      </c>
      <c r="C407" s="5" t="s">
        <v>20</v>
      </c>
      <c r="D407" s="5" t="s">
        <v>900</v>
      </c>
      <c r="E407" s="3">
        <v>42349</v>
      </c>
      <c r="F407" s="2">
        <v>0.36874999999999997</v>
      </c>
      <c r="G407" t="s">
        <v>27</v>
      </c>
      <c r="H407" t="s">
        <v>85</v>
      </c>
      <c r="I407">
        <v>70</v>
      </c>
      <c r="J407" s="3">
        <v>42349</v>
      </c>
      <c r="K407" s="2">
        <v>0.96597222222222223</v>
      </c>
      <c r="L407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407">
        <v>1</v>
      </c>
      <c r="N407" s="5">
        <f>IF(Tabla2[[#This Row],[TARIFA]]="","¿Tarifa?",IF(Tabla2[[#This Row],[COBRADOS]]="","¿Días?",Tabla2[[#This Row],[TARIFA]]*Tabla2[[#This Row],[COBRADOS]]))</f>
        <v>70</v>
      </c>
      <c r="O407" t="s">
        <v>54</v>
      </c>
      <c r="P407">
        <v>1091</v>
      </c>
    </row>
    <row r="408" spans="1:19" x14ac:dyDescent="0.25">
      <c r="A408" s="1" t="s">
        <v>448</v>
      </c>
      <c r="B408" s="5" t="str">
        <f>IF(Tabla2[[#This Row],[DNI / C.E.]]="","¿DNI?",VLOOKUP(Tabla2[[#This Row],[DNI / C.E.]],'Base Datos'!A:F,2,FALSE))</f>
        <v xml:space="preserve">Franklin Farfan Alfaro </v>
      </c>
      <c r="C408" s="5" t="str">
        <f>IF(Tabla2[[#This Row],[DNI / C.E.]]="","¿DNI?",VLOOKUP(Tabla2[[#This Row],[DNI / C.E.]],'Base Datos'!A:F,3,FALSE))</f>
        <v>Masculino</v>
      </c>
      <c r="D408" s="5" t="s">
        <v>903</v>
      </c>
      <c r="E408" s="3">
        <v>42349</v>
      </c>
      <c r="F408" s="2">
        <v>0.87152777777777779</v>
      </c>
      <c r="G408" t="s">
        <v>42</v>
      </c>
      <c r="H408" t="s">
        <v>87</v>
      </c>
      <c r="I408">
        <v>140</v>
      </c>
      <c r="J408" s="3">
        <v>42351</v>
      </c>
      <c r="K408" s="2">
        <v>0.50555555555555554</v>
      </c>
      <c r="L408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408">
        <v>2</v>
      </c>
      <c r="N408" s="5">
        <f>IF(Tabla2[[#This Row],[TARIFA]]="","¿Tarifa?",IF(Tabla2[[#This Row],[COBRADOS]]="","¿Días?",Tabla2[[#This Row],[TARIFA]]*Tabla2[[#This Row],[COBRADOS]]))</f>
        <v>280</v>
      </c>
      <c r="O408" t="s">
        <v>53</v>
      </c>
      <c r="P408">
        <v>231</v>
      </c>
    </row>
    <row r="409" spans="1:19" x14ac:dyDescent="0.25">
      <c r="A409" s="12" t="s">
        <v>111</v>
      </c>
      <c r="B409" s="5" t="str">
        <f>IF(Tabla2[[#This Row],[DNI / C.E.]]="","¿DNI?",VLOOKUP(Tabla2[[#This Row],[DNI / C.E.]],'Base Datos'!A:F,2,FALSE))</f>
        <v>Daniel Felipe Quiroz Novoa</v>
      </c>
      <c r="C409" s="5" t="str">
        <f>IF(Tabla2[[#This Row],[DNI / C.E.]]="","¿DNI?",VLOOKUP(Tabla2[[#This Row],[DNI / C.E.]],'Base Datos'!A:F,3,FALSE))</f>
        <v>Masculino</v>
      </c>
      <c r="D409" s="5" t="s">
        <v>900</v>
      </c>
      <c r="E409" s="3">
        <v>42350</v>
      </c>
      <c r="F409" s="2">
        <v>6.3194444444444442E-2</v>
      </c>
      <c r="G409" t="s">
        <v>38</v>
      </c>
      <c r="H409" t="s">
        <v>85</v>
      </c>
      <c r="I409">
        <v>90</v>
      </c>
      <c r="J409" s="3">
        <v>42350</v>
      </c>
      <c r="K409" s="2">
        <v>0.3666666666666667</v>
      </c>
      <c r="L409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409">
        <v>1</v>
      </c>
      <c r="N409" s="5">
        <f>IF(Tabla2[[#This Row],[TARIFA]]="","¿Tarifa?",IF(Tabla2[[#This Row],[COBRADOS]]="","¿Días?",Tabla2[[#This Row],[TARIFA]]*Tabla2[[#This Row],[COBRADOS]]))</f>
        <v>90</v>
      </c>
      <c r="O409" t="s">
        <v>54</v>
      </c>
      <c r="P409">
        <v>1092</v>
      </c>
    </row>
    <row r="410" spans="1:19" x14ac:dyDescent="0.25">
      <c r="A410" s="46" t="s">
        <v>228</v>
      </c>
      <c r="B410" s="47" t="str">
        <f>IF(Tabla2[[#This Row],[DNI / C.E.]]="","¿DNI?",VLOOKUP(Tabla2[[#This Row],[DNI / C.E.]],'Base Datos'!A:F,2,FALSE))</f>
        <v>Jorge Efrain Quiroz Novoa</v>
      </c>
      <c r="C410" s="47" t="str">
        <f>IF(Tabla2[[#This Row],[DNI / C.E.]]="","¿DNI?",VLOOKUP(Tabla2[[#This Row],[DNI / C.E.]],'Base Datos'!A:F,3,FALSE))</f>
        <v>Masculino</v>
      </c>
      <c r="D410" s="47" t="s">
        <v>900</v>
      </c>
      <c r="E410" s="49">
        <v>42350</v>
      </c>
      <c r="F410" s="8">
        <v>6.3194444444444442E-2</v>
      </c>
      <c r="G410" s="48" t="s">
        <v>37</v>
      </c>
      <c r="H410" s="48" t="s">
        <v>85</v>
      </c>
      <c r="I410" s="48">
        <v>90</v>
      </c>
      <c r="J410" s="49">
        <v>42350</v>
      </c>
      <c r="K410" s="8">
        <v>0.3666666666666667</v>
      </c>
      <c r="L410" s="47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410" s="48">
        <v>1</v>
      </c>
      <c r="N410" s="47">
        <f>IF(Tabla2[[#This Row],[TARIFA]]="","¿Tarifa?",IF(Tabla2[[#This Row],[COBRADOS]]="","¿Días?",Tabla2[[#This Row],[TARIFA]]*Tabla2[[#This Row],[COBRADOS]]))</f>
        <v>90</v>
      </c>
      <c r="O410" s="48" t="s">
        <v>54</v>
      </c>
      <c r="P410" s="48">
        <v>1093</v>
      </c>
      <c r="Q410" s="48"/>
      <c r="R410" s="48"/>
      <c r="S410" s="48"/>
    </row>
    <row r="411" spans="1:19" x14ac:dyDescent="0.25">
      <c r="A411" s="1" t="s">
        <v>245</v>
      </c>
      <c r="B411" s="5" t="str">
        <f>IF(Tabla2[[#This Row],[DNI / C.E.]]="","¿DNI?",VLOOKUP(Tabla2[[#This Row],[DNI / C.E.]],'Base Datos'!A:F,2,FALSE))</f>
        <v>Jessica Morera Zevallos</v>
      </c>
      <c r="C411" s="5" t="str">
        <f>IF(Tabla2[[#This Row],[DNI / C.E.]]="","¿DNI?",VLOOKUP(Tabla2[[#This Row],[DNI / C.E.]],'Base Datos'!A:F,3,FALSE))</f>
        <v>Femenino</v>
      </c>
      <c r="D411" s="5" t="s">
        <v>903</v>
      </c>
      <c r="E411" s="3">
        <v>42350</v>
      </c>
      <c r="F411" s="2">
        <v>0.4381944444444445</v>
      </c>
      <c r="G411" t="s">
        <v>29</v>
      </c>
      <c r="H411" t="s">
        <v>85</v>
      </c>
      <c r="I411">
        <v>60</v>
      </c>
      <c r="J411" s="3">
        <v>42351</v>
      </c>
      <c r="K411" s="2">
        <v>0.41805555555555557</v>
      </c>
      <c r="L411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411">
        <v>1</v>
      </c>
      <c r="N411" s="5">
        <f>IF(Tabla2[[#This Row],[TARIFA]]="","¿Tarifa?",IF(Tabla2[[#This Row],[COBRADOS]]="","¿Días?",Tabla2[[#This Row],[TARIFA]]*Tabla2[[#This Row],[COBRADOS]]))</f>
        <v>60</v>
      </c>
      <c r="O411" t="s">
        <v>55</v>
      </c>
    </row>
    <row r="412" spans="1:19" x14ac:dyDescent="0.25">
      <c r="A412" s="1" t="s">
        <v>838</v>
      </c>
      <c r="B412" s="5" t="str">
        <f>IF(Tabla2[[#This Row],[DNI / C.E.]]="","¿DNI?",VLOOKUP(Tabla2[[#This Row],[DNI / C.E.]],'Base Datos'!A:F,2,FALSE))</f>
        <v>Juan Israel Macedo Reyes</v>
      </c>
      <c r="C412" s="5" t="str">
        <f>IF(Tabla2[[#This Row],[DNI / C.E.]]="","¿DNI?",VLOOKUP(Tabla2[[#This Row],[DNI / C.E.]],'Base Datos'!A:F,3,FALSE))</f>
        <v>Masculino</v>
      </c>
      <c r="D412" s="5" t="s">
        <v>900</v>
      </c>
      <c r="E412" s="3">
        <v>42350</v>
      </c>
      <c r="F412" s="2">
        <v>0.76736111111111116</v>
      </c>
      <c r="G412" t="s">
        <v>23</v>
      </c>
      <c r="H412" t="s">
        <v>86</v>
      </c>
      <c r="I412">
        <v>166</v>
      </c>
      <c r="J412" s="3">
        <v>42353</v>
      </c>
      <c r="K412" s="2">
        <v>0.39583333333333331</v>
      </c>
      <c r="L412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412">
        <v>3</v>
      </c>
      <c r="N412" s="5">
        <v>498</v>
      </c>
      <c r="O412" t="s">
        <v>53</v>
      </c>
      <c r="P412">
        <v>230</v>
      </c>
      <c r="Q412" t="s">
        <v>840</v>
      </c>
    </row>
    <row r="413" spans="1:19" x14ac:dyDescent="0.25">
      <c r="A413" s="1" t="s">
        <v>117</v>
      </c>
      <c r="B413" s="5" t="str">
        <f>IF(Tabla2[[#This Row],[DNI / C.E.]]="","¿DNI?",VLOOKUP(Tabla2[[#This Row],[DNI / C.E.]],'Base Datos'!A:F,2,FALSE))</f>
        <v>Emilio Jose Sanchez Jimenez</v>
      </c>
      <c r="C413" s="5" t="str">
        <f>IF(Tabla2[[#This Row],[DNI / C.E.]]="","¿DNI?",VLOOKUP(Tabla2[[#This Row],[DNI / C.E.]],'Base Datos'!A:F,3,FALSE))</f>
        <v>Masculino</v>
      </c>
      <c r="D413" s="5" t="s">
        <v>900</v>
      </c>
      <c r="E413" s="3">
        <v>42351</v>
      </c>
      <c r="F413" s="2">
        <v>6.5972222222222224E-2</v>
      </c>
      <c r="G413" s="9" t="s">
        <v>28</v>
      </c>
      <c r="H413" t="s">
        <v>297</v>
      </c>
      <c r="I413">
        <v>70</v>
      </c>
      <c r="J413" s="3">
        <v>42352</v>
      </c>
      <c r="K413" s="2">
        <v>0.3888888888888889</v>
      </c>
      <c r="L413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413">
        <v>2</v>
      </c>
      <c r="N413" s="5">
        <f>IF(Tabla2[[#This Row],[TARIFA]]="","¿Tarifa?",IF(Tabla2[[#This Row],[COBRADOS]]="","¿Días?",Tabla2[[#This Row],[TARIFA]]*Tabla2[[#This Row],[COBRADOS]]))</f>
        <v>140</v>
      </c>
      <c r="O413" t="s">
        <v>55</v>
      </c>
    </row>
    <row r="414" spans="1:19" x14ac:dyDescent="0.25">
      <c r="A414" s="46" t="s">
        <v>137</v>
      </c>
      <c r="B414" s="47" t="str">
        <f>IF(Tabla2[[#This Row],[DNI / C.E.]]="","¿DNI?",VLOOKUP(Tabla2[[#This Row],[DNI / C.E.]],'Base Datos'!A:F,2,FALSE))</f>
        <v>Renato Torres Camizan</v>
      </c>
      <c r="C414" s="47" t="str">
        <f>IF(Tabla2[[#This Row],[DNI / C.E.]]="","¿DNI?",VLOOKUP(Tabla2[[#This Row],[DNI / C.E.]],'Base Datos'!A:F,3,FALSE))</f>
        <v>Masculino</v>
      </c>
      <c r="D414" s="47" t="s">
        <v>900</v>
      </c>
      <c r="E414" s="49">
        <v>42352</v>
      </c>
      <c r="F414" s="8">
        <v>0.33124999999999999</v>
      </c>
      <c r="G414" s="48" t="s">
        <v>25</v>
      </c>
      <c r="H414" s="48" t="s">
        <v>297</v>
      </c>
      <c r="I414" s="48">
        <v>60</v>
      </c>
      <c r="J414" s="49">
        <v>42356</v>
      </c>
      <c r="K414" s="8">
        <v>0.49652777777777773</v>
      </c>
      <c r="L414" s="47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5</v>
      </c>
      <c r="M414" s="48">
        <v>4</v>
      </c>
      <c r="N414" s="47">
        <f>IF(Tabla2[[#This Row],[TARIFA]]="","¿Tarifa?",IF(Tabla2[[#This Row],[COBRADOS]]="","¿Días?",Tabla2[[#This Row],[TARIFA]]*Tabla2[[#This Row],[COBRADOS]]))</f>
        <v>240</v>
      </c>
      <c r="O414" s="48" t="s">
        <v>54</v>
      </c>
      <c r="P414" s="48">
        <v>1101</v>
      </c>
      <c r="Q414" s="48"/>
      <c r="R414" s="48"/>
      <c r="S414" s="48"/>
    </row>
    <row r="415" spans="1:19" x14ac:dyDescent="0.25">
      <c r="A415" s="1" t="s">
        <v>142</v>
      </c>
      <c r="B415" s="5" t="str">
        <f>IF(Tabla2[[#This Row],[DNI / C.E.]]="","¿DNI?",VLOOKUP(Tabla2[[#This Row],[DNI / C.E.]],'Base Datos'!A:F,2,FALSE))</f>
        <v>Carlos Alberto Alarcon Huertas</v>
      </c>
      <c r="C415" s="5" t="str">
        <f>IF(Tabla2[[#This Row],[DNI / C.E.]]="","¿DNI?",VLOOKUP(Tabla2[[#This Row],[DNI / C.E.]],'Base Datos'!A:F,3,FALSE))</f>
        <v>Masculino</v>
      </c>
      <c r="D415" s="5" t="s">
        <v>900</v>
      </c>
      <c r="E415" s="3">
        <v>42352</v>
      </c>
      <c r="F415" s="2">
        <v>0.78402777777777777</v>
      </c>
      <c r="G415" t="s">
        <v>47</v>
      </c>
      <c r="H415" t="s">
        <v>85</v>
      </c>
      <c r="I415">
        <v>95</v>
      </c>
      <c r="J415" s="3">
        <v>42355</v>
      </c>
      <c r="K415" s="2">
        <v>0.30694444444444441</v>
      </c>
      <c r="L415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415">
        <v>3</v>
      </c>
      <c r="N415" s="5">
        <f>IF(Tabla2[[#This Row],[TARIFA]]="","¿Tarifa?",IF(Tabla2[[#This Row],[COBRADOS]]="","¿Días?",Tabla2[[#This Row],[TARIFA]]*Tabla2[[#This Row],[COBRADOS]]))</f>
        <v>285</v>
      </c>
      <c r="O415" t="s">
        <v>54</v>
      </c>
      <c r="P415">
        <v>1097</v>
      </c>
    </row>
    <row r="416" spans="1:19" x14ac:dyDescent="0.25">
      <c r="A416" s="1" t="s">
        <v>842</v>
      </c>
      <c r="B416" s="5" t="str">
        <f>IF(Tabla2[[#This Row],[DNI / C.E.]]="","¿DNI?",VLOOKUP(Tabla2[[#This Row],[DNI / C.E.]],'Base Datos'!A:F,2,FALSE))</f>
        <v>Jorge Aristides Watanabe Cabrera</v>
      </c>
      <c r="C416" s="5" t="str">
        <f>IF(Tabla2[[#This Row],[DNI / C.E.]]="","¿DNI?",VLOOKUP(Tabla2[[#This Row],[DNI / C.E.]],'Base Datos'!A:F,3,FALSE))</f>
        <v>Masculino</v>
      </c>
      <c r="D416" s="5" t="s">
        <v>900</v>
      </c>
      <c r="E416" s="3">
        <v>42352</v>
      </c>
      <c r="F416" s="2">
        <v>0.78472222222222221</v>
      </c>
      <c r="G416" t="s">
        <v>42</v>
      </c>
      <c r="H416" t="s">
        <v>85</v>
      </c>
      <c r="I416">
        <v>95</v>
      </c>
      <c r="J416" s="3">
        <v>42355</v>
      </c>
      <c r="K416" s="2">
        <v>0.30694444444444441</v>
      </c>
      <c r="L416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416">
        <v>3</v>
      </c>
      <c r="N416" s="5">
        <f>IF(Tabla2[[#This Row],[TARIFA]]="","¿Tarifa?",IF(Tabla2[[#This Row],[COBRADOS]]="","¿Días?",Tabla2[[#This Row],[TARIFA]]*Tabla2[[#This Row],[COBRADOS]]))</f>
        <v>285</v>
      </c>
      <c r="O416" t="s">
        <v>54</v>
      </c>
      <c r="P416">
        <v>1098</v>
      </c>
    </row>
    <row r="417" spans="1:16" x14ac:dyDescent="0.25">
      <c r="A417" s="1" t="s">
        <v>422</v>
      </c>
      <c r="B417" s="5" t="str">
        <f>IF(Tabla2[[#This Row],[DNI / C.E.]]="","¿DNI?",VLOOKUP(Tabla2[[#This Row],[DNI / C.E.]],'Base Datos'!A:F,2,FALSE))</f>
        <v>Allison Mariel Valera Saavedra</v>
      </c>
      <c r="C417" s="5" t="str">
        <f>IF(Tabla2[[#This Row],[DNI / C.E.]]="","¿DNI?",VLOOKUP(Tabla2[[#This Row],[DNI / C.E.]],'Base Datos'!A:F,3,FALSE))</f>
        <v>Femenino</v>
      </c>
      <c r="D417" s="5" t="s">
        <v>903</v>
      </c>
      <c r="E417" s="3">
        <v>42353</v>
      </c>
      <c r="F417" s="2">
        <v>0.4770833333333333</v>
      </c>
      <c r="G417" t="s">
        <v>51</v>
      </c>
      <c r="H417" t="s">
        <v>85</v>
      </c>
      <c r="I417">
        <v>100</v>
      </c>
      <c r="J417" s="3">
        <v>42354</v>
      </c>
      <c r="K417" s="2">
        <v>0.47291666666666665</v>
      </c>
      <c r="L417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417">
        <v>1</v>
      </c>
      <c r="N417" s="5">
        <f>IF(Tabla2[[#This Row],[TARIFA]]="","¿Tarifa?",IF(Tabla2[[#This Row],[COBRADOS]]="","¿Días?",Tabla2[[#This Row],[TARIFA]]*Tabla2[[#This Row],[COBRADOS]]))</f>
        <v>100</v>
      </c>
      <c r="O417" t="s">
        <v>54</v>
      </c>
      <c r="P417">
        <v>1096</v>
      </c>
    </row>
    <row r="418" spans="1:16" x14ac:dyDescent="0.25">
      <c r="A418" s="1" t="s">
        <v>92</v>
      </c>
      <c r="B418" s="5" t="str">
        <f>IF(Tabla2[[#This Row],[DNI / C.E.]]="","¿DNI?",VLOOKUP(Tabla2[[#This Row],[DNI / C.E.]],'Base Datos'!A:F,2,FALSE))</f>
        <v>Marlon Adolfo Pastor Granados</v>
      </c>
      <c r="C418" s="5" t="str">
        <f>IF(Tabla2[[#This Row],[DNI / C.E.]]="","¿DNI?",VLOOKUP(Tabla2[[#This Row],[DNI / C.E.]],'Base Datos'!A:F,3,FALSE))</f>
        <v>Masculino</v>
      </c>
      <c r="D418" s="5" t="s">
        <v>903</v>
      </c>
      <c r="E418" s="3">
        <v>42353</v>
      </c>
      <c r="F418" s="2">
        <v>0.75208333333333333</v>
      </c>
      <c r="G418" t="s">
        <v>29</v>
      </c>
      <c r="H418" t="s">
        <v>85</v>
      </c>
      <c r="I418">
        <v>40</v>
      </c>
      <c r="J418" s="3">
        <v>42356</v>
      </c>
      <c r="K418" s="2">
        <v>0.39583333333333331</v>
      </c>
      <c r="L418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418">
        <v>3</v>
      </c>
      <c r="N418" s="5">
        <f>IF(Tabla2[[#This Row],[TARIFA]]="","¿Tarifa?",IF(Tabla2[[#This Row],[COBRADOS]]="","¿Días?",Tabla2[[#This Row],[TARIFA]]*Tabla2[[#This Row],[COBRADOS]]))</f>
        <v>120</v>
      </c>
      <c r="O418" t="s">
        <v>55</v>
      </c>
    </row>
    <row r="419" spans="1:16" x14ac:dyDescent="0.25">
      <c r="A419" s="1" t="s">
        <v>703</v>
      </c>
      <c r="B419" s="5" t="str">
        <f>IF(Tabla2[[#This Row],[DNI / C.E.]]="","¿DNI?",VLOOKUP(Tabla2[[#This Row],[DNI / C.E.]],'Base Datos'!A:F,2,FALSE))</f>
        <v xml:space="preserve">Lyang Chang Vizconde </v>
      </c>
      <c r="C419" s="5" t="str">
        <f>IF(Tabla2[[#This Row],[DNI / C.E.]]="","¿DNI?",VLOOKUP(Tabla2[[#This Row],[DNI / C.E.]],'Base Datos'!A:F,3,FALSE))</f>
        <v>Masculino</v>
      </c>
      <c r="D419" s="5" t="s">
        <v>900</v>
      </c>
      <c r="E419" s="3">
        <v>42353</v>
      </c>
      <c r="F419" s="2">
        <v>0.83750000000000002</v>
      </c>
      <c r="G419" t="s">
        <v>24</v>
      </c>
      <c r="H419" t="s">
        <v>85</v>
      </c>
      <c r="I419">
        <v>60</v>
      </c>
      <c r="J419" s="3">
        <v>42356</v>
      </c>
      <c r="K419" s="2">
        <v>0.28819444444444448</v>
      </c>
      <c r="L419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419">
        <v>3</v>
      </c>
      <c r="N419" s="5">
        <f>IF(Tabla2[[#This Row],[TARIFA]]="","¿Tarifa?",IF(Tabla2[[#This Row],[COBRADOS]]="","¿Días?",Tabla2[[#This Row],[TARIFA]]*Tabla2[[#This Row],[COBRADOS]]))</f>
        <v>180</v>
      </c>
      <c r="O419" t="s">
        <v>54</v>
      </c>
      <c r="P419">
        <v>1100</v>
      </c>
    </row>
    <row r="420" spans="1:16" x14ac:dyDescent="0.25">
      <c r="A420" s="1" t="s">
        <v>136</v>
      </c>
      <c r="B420" s="5" t="str">
        <f>IF(Tabla2[[#This Row],[DNI / C.E.]]="","¿DNI?",VLOOKUP(Tabla2[[#This Row],[DNI / C.E.]],'Base Datos'!A:F,2,FALSE))</f>
        <v>Edwin Omar Angulo Quispe</v>
      </c>
      <c r="C420" s="5" t="str">
        <f>IF(Tabla2[[#This Row],[DNI / C.E.]]="","¿DNI?",VLOOKUP(Tabla2[[#This Row],[DNI / C.E.]],'Base Datos'!A:F,3,FALSE))</f>
        <v>Masculino</v>
      </c>
      <c r="D420" s="5" t="s">
        <v>900</v>
      </c>
      <c r="E420" s="3">
        <v>42354</v>
      </c>
      <c r="F420" s="2">
        <v>0.47430555555555554</v>
      </c>
      <c r="G420" t="s">
        <v>28</v>
      </c>
      <c r="H420" t="s">
        <v>85</v>
      </c>
      <c r="I420">
        <v>60</v>
      </c>
      <c r="J420" s="3">
        <v>42356</v>
      </c>
      <c r="K420" s="2">
        <v>0.49444444444444446</v>
      </c>
      <c r="L420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420">
        <v>2</v>
      </c>
      <c r="N420" s="5">
        <f>IF(Tabla2[[#This Row],[TARIFA]]="","¿Tarifa?",IF(Tabla2[[#This Row],[COBRADOS]]="","¿Días?",Tabla2[[#This Row],[TARIFA]]*Tabla2[[#This Row],[COBRADOS]]))</f>
        <v>120</v>
      </c>
      <c r="O420" t="s">
        <v>54</v>
      </c>
      <c r="P420">
        <v>1101</v>
      </c>
    </row>
    <row r="421" spans="1:16" x14ac:dyDescent="0.25">
      <c r="A421" s="1" t="s">
        <v>613</v>
      </c>
      <c r="B421" s="5" t="str">
        <f>IF(Tabla2[[#This Row],[DNI / C.E.]]="","¿DNI?",VLOOKUP(Tabla2[[#This Row],[DNI / C.E.]],'Base Datos'!A:F,2,FALSE))</f>
        <v>Percy Saavedra Tangora</v>
      </c>
      <c r="C421" s="5" t="str">
        <f>IF(Tabla2[[#This Row],[DNI / C.E.]]="","¿DNI?",VLOOKUP(Tabla2[[#This Row],[DNI / C.E.]],'Base Datos'!A:F,3,FALSE))</f>
        <v>Masculino</v>
      </c>
      <c r="D421" s="5" t="s">
        <v>900</v>
      </c>
      <c r="E421" s="3">
        <v>42354</v>
      </c>
      <c r="F421" s="2">
        <v>0.47500000000000003</v>
      </c>
      <c r="G421" t="s">
        <v>26</v>
      </c>
      <c r="H421" t="s">
        <v>85</v>
      </c>
      <c r="I421">
        <v>60</v>
      </c>
      <c r="J421" s="3">
        <v>42357</v>
      </c>
      <c r="K421" s="2">
        <v>0.58472222222222225</v>
      </c>
      <c r="L421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5</v>
      </c>
      <c r="M421">
        <v>1</v>
      </c>
      <c r="N421" s="5">
        <f>IF(Tabla2[[#This Row],[TARIFA]]="","¿Tarifa?",IF(Tabla2[[#This Row],[COBRADOS]]="","¿Días?",Tabla2[[#This Row],[TARIFA]]*Tabla2[[#This Row],[COBRADOS]]))</f>
        <v>60</v>
      </c>
      <c r="O421" t="s">
        <v>54</v>
      </c>
      <c r="P421">
        <v>1101</v>
      </c>
    </row>
    <row r="422" spans="1:16" x14ac:dyDescent="0.25">
      <c r="A422" s="1" t="s">
        <v>844</v>
      </c>
      <c r="B422" s="5" t="str">
        <f>IF(Tabla2[[#This Row],[DNI / C.E.]]="","¿DNI?",VLOOKUP(Tabla2[[#This Row],[DNI / C.E.]],'Base Datos'!A:F,2,FALSE))</f>
        <v>Johnny Huillca Vicencio</v>
      </c>
      <c r="C422" s="5" t="str">
        <f>IF(Tabla2[[#This Row],[DNI / C.E.]]="","¿DNI?",VLOOKUP(Tabla2[[#This Row],[DNI / C.E.]],'Base Datos'!A:F,3,FALSE))</f>
        <v>Masculino</v>
      </c>
      <c r="D422" s="5" t="s">
        <v>900</v>
      </c>
      <c r="E422" s="3">
        <v>42355</v>
      </c>
      <c r="F422" s="2">
        <v>2.1527777777777781E-2</v>
      </c>
      <c r="G422" s="9" t="s">
        <v>23</v>
      </c>
      <c r="H422" t="s">
        <v>85</v>
      </c>
      <c r="I422">
        <v>70</v>
      </c>
      <c r="J422" s="3">
        <v>42355</v>
      </c>
      <c r="K422" s="2">
        <v>0.32222222222222224</v>
      </c>
      <c r="L422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422">
        <v>1</v>
      </c>
      <c r="N422" s="5">
        <f>IF(Tabla2[[#This Row],[TARIFA]]="","¿Tarifa?",IF(Tabla2[[#This Row],[COBRADOS]]="","¿Días?",Tabla2[[#This Row],[TARIFA]]*Tabla2[[#This Row],[COBRADOS]]))</f>
        <v>70</v>
      </c>
      <c r="O422" t="s">
        <v>54</v>
      </c>
      <c r="P422">
        <v>1099</v>
      </c>
    </row>
    <row r="423" spans="1:16" x14ac:dyDescent="0.25">
      <c r="A423" s="1" t="s">
        <v>849</v>
      </c>
      <c r="B423" s="5" t="str">
        <f>IF(Tabla2[[#This Row],[DNI / C.E.]]="","¿DNI?",VLOOKUP(Tabla2[[#This Row],[DNI / C.E.]],'Base Datos'!A:F,2,FALSE))</f>
        <v>Torres Ramirez Anselma Erlita</v>
      </c>
      <c r="C423" s="5" t="str">
        <f>IF(Tabla2[[#This Row],[DNI / C.E.]]="","¿DNI?",VLOOKUP(Tabla2[[#This Row],[DNI / C.E.]],'Base Datos'!A:F,3,FALSE))</f>
        <v>Femenino</v>
      </c>
      <c r="D423" s="5" t="s">
        <v>900</v>
      </c>
      <c r="E423" s="3">
        <v>42356</v>
      </c>
      <c r="F423" s="2">
        <v>4.0972222222222222E-2</v>
      </c>
      <c r="G423" t="s">
        <v>27</v>
      </c>
      <c r="H423" t="s">
        <v>87</v>
      </c>
      <c r="I423">
        <v>85</v>
      </c>
      <c r="J423" s="3">
        <v>42356</v>
      </c>
      <c r="K423" s="2">
        <v>0.38263888888888892</v>
      </c>
      <c r="L423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423">
        <v>1</v>
      </c>
      <c r="N423" s="5">
        <f>IF(Tabla2[[#This Row],[TARIFA]]="","¿Tarifa?",IF(Tabla2[[#This Row],[COBRADOS]]="","¿Días?",Tabla2[[#This Row],[TARIFA]]*Tabla2[[#This Row],[COBRADOS]]))</f>
        <v>85</v>
      </c>
      <c r="O423" t="s">
        <v>55</v>
      </c>
    </row>
    <row r="424" spans="1:16" x14ac:dyDescent="0.25">
      <c r="A424" s="1" t="s">
        <v>851</v>
      </c>
      <c r="B424" s="5" t="str">
        <f>IF(Tabla2[[#This Row],[DNI / C.E.]]="","¿DNI?",VLOOKUP(Tabla2[[#This Row],[DNI / C.E.]],'Base Datos'!A:F,2,FALSE))</f>
        <v>Acuña Barrios Johan Obed</v>
      </c>
      <c r="C424" s="5" t="str">
        <f>IF(Tabla2[[#This Row],[DNI / C.E.]]="","¿DNI?",VLOOKUP(Tabla2[[#This Row],[DNI / C.E.]],'Base Datos'!A:F,3,FALSE))</f>
        <v>Masculino</v>
      </c>
      <c r="D424" s="5" t="s">
        <v>900</v>
      </c>
      <c r="E424" s="3">
        <v>42356</v>
      </c>
      <c r="F424" s="2">
        <v>0.36249999999999999</v>
      </c>
      <c r="G424" t="s">
        <v>37</v>
      </c>
      <c r="H424" t="s">
        <v>85</v>
      </c>
      <c r="I424">
        <v>90</v>
      </c>
      <c r="J424" s="3">
        <v>42356</v>
      </c>
      <c r="K424" s="2">
        <v>0.9590277777777777</v>
      </c>
      <c r="L424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424">
        <v>1</v>
      </c>
      <c r="N424" s="5">
        <f>IF(Tabla2[[#This Row],[TARIFA]]="","¿Tarifa?",IF(Tabla2[[#This Row],[COBRADOS]]="","¿Días?",Tabla2[[#This Row],[TARIFA]]*Tabla2[[#This Row],[COBRADOS]]))</f>
        <v>90</v>
      </c>
      <c r="O424" t="s">
        <v>54</v>
      </c>
      <c r="P424">
        <v>1095</v>
      </c>
    </row>
    <row r="425" spans="1:16" x14ac:dyDescent="0.25">
      <c r="A425" s="1" t="s">
        <v>852</v>
      </c>
      <c r="B425" s="5" t="str">
        <f>IF(Tabla2[[#This Row],[DNI / C.E.]]="","¿DNI?",VLOOKUP(Tabla2[[#This Row],[DNI / C.E.]],'Base Datos'!A:F,2,FALSE))</f>
        <v xml:space="preserve">Carlos Peña Montoya </v>
      </c>
      <c r="C425" s="5" t="str">
        <f>IF(Tabla2[[#This Row],[DNI / C.E.]]="","¿DNI?",VLOOKUP(Tabla2[[#This Row],[DNI / C.E.]],'Base Datos'!A:F,3,FALSE))</f>
        <v>Masculino</v>
      </c>
      <c r="D425" s="5" t="s">
        <v>900</v>
      </c>
      <c r="E425" s="3">
        <v>42357</v>
      </c>
      <c r="F425" s="2">
        <v>0.86597222222222225</v>
      </c>
      <c r="G425" s="9" t="s">
        <v>37</v>
      </c>
      <c r="H425" t="s">
        <v>85</v>
      </c>
      <c r="I425">
        <v>80</v>
      </c>
      <c r="J425" s="3">
        <v>42358</v>
      </c>
      <c r="K425" s="2">
        <v>0.45277777777777778</v>
      </c>
      <c r="L425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425">
        <v>1</v>
      </c>
      <c r="N425" s="5">
        <v>80</v>
      </c>
      <c r="O425" t="s">
        <v>53</v>
      </c>
      <c r="P425">
        <v>229</v>
      </c>
    </row>
    <row r="426" spans="1:16" x14ac:dyDescent="0.25">
      <c r="A426" s="1" t="s">
        <v>403</v>
      </c>
      <c r="B426" s="5" t="str">
        <f>IF(Tabla2[[#This Row],[DNI / C.E.]]="","¿DNI?",VLOOKUP(Tabla2[[#This Row],[DNI / C.E.]],'Base Datos'!A:F,2,FALSE))</f>
        <v>Aldo Jefferson Tovar Ortiz</v>
      </c>
      <c r="C426" s="5" t="str">
        <f>IF(Tabla2[[#This Row],[DNI / C.E.]]="","¿DNI?",VLOOKUP(Tabla2[[#This Row],[DNI / C.E.]],'Base Datos'!A:F,3,FALSE))</f>
        <v>Masculino</v>
      </c>
      <c r="D426" s="5" t="s">
        <v>900</v>
      </c>
      <c r="E426" s="3">
        <v>42358</v>
      </c>
      <c r="F426" s="2">
        <v>0.90208333333333324</v>
      </c>
      <c r="G426" s="9" t="s">
        <v>44</v>
      </c>
      <c r="H426" t="s">
        <v>86</v>
      </c>
      <c r="I426">
        <v>150</v>
      </c>
      <c r="J426" s="3">
        <v>42359</v>
      </c>
      <c r="K426" s="2">
        <v>0.46527777777777773</v>
      </c>
      <c r="L426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426">
        <v>1</v>
      </c>
      <c r="N426" s="5">
        <f>IF(Tabla2[[#This Row],[TARIFA]]="","¿Tarifa?",IF(Tabla2[[#This Row],[COBRADOS]]="","¿Días?",Tabla2[[#This Row],[TARIFA]]*Tabla2[[#This Row],[COBRADOS]]))</f>
        <v>150</v>
      </c>
      <c r="O426" t="s">
        <v>55</v>
      </c>
    </row>
    <row r="427" spans="1:16" x14ac:dyDescent="0.25">
      <c r="A427" s="1" t="s">
        <v>111</v>
      </c>
      <c r="B427" s="5" t="str">
        <f>IF(Tabla2[[#This Row],[DNI / C.E.]]="","¿DNI?",VLOOKUP(Tabla2[[#This Row],[DNI / C.E.]],'Base Datos'!A:F,2,FALSE))</f>
        <v>Daniel Felipe Quiroz Novoa</v>
      </c>
      <c r="C427" s="5" t="str">
        <f>IF(Tabla2[[#This Row],[DNI / C.E.]]="","¿DNI?",VLOOKUP(Tabla2[[#This Row],[DNI / C.E.]],'Base Datos'!A:F,3,FALSE))</f>
        <v>Masculino</v>
      </c>
      <c r="D427" s="5" t="s">
        <v>900</v>
      </c>
      <c r="E427" s="3">
        <v>42358</v>
      </c>
      <c r="F427" s="2">
        <v>0.97083333333333333</v>
      </c>
      <c r="G427" s="9" t="s">
        <v>37</v>
      </c>
      <c r="H427" t="s">
        <v>85</v>
      </c>
      <c r="I427">
        <v>90</v>
      </c>
      <c r="J427" s="3">
        <v>42361</v>
      </c>
      <c r="K427" s="2">
        <v>0.32013888888888892</v>
      </c>
      <c r="L427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427">
        <v>3</v>
      </c>
      <c r="N427" s="5">
        <f>IF(Tabla2[[#This Row],[TARIFA]]="","¿Tarifa?",IF(Tabla2[[#This Row],[COBRADOS]]="","¿Días?",Tabla2[[#This Row],[TARIFA]]*Tabla2[[#This Row],[COBRADOS]]))</f>
        <v>270</v>
      </c>
      <c r="O427" t="s">
        <v>54</v>
      </c>
      <c r="P427">
        <v>1106</v>
      </c>
    </row>
    <row r="428" spans="1:16" x14ac:dyDescent="0.25">
      <c r="A428" s="1" t="s">
        <v>613</v>
      </c>
      <c r="B428" s="5" t="str">
        <f>IF(Tabla2[[#This Row],[DNI / C.E.]]="","¿DNI?",VLOOKUP(Tabla2[[#This Row],[DNI / C.E.]],'Base Datos'!A:F,2,FALSE))</f>
        <v>Percy Saavedra Tangora</v>
      </c>
      <c r="C428" s="5" t="str">
        <f>IF(Tabla2[[#This Row],[DNI / C.E.]]="","¿DNI?",VLOOKUP(Tabla2[[#This Row],[DNI / C.E.]],'Base Datos'!A:F,3,FALSE))</f>
        <v>Masculino</v>
      </c>
      <c r="D428" s="5" t="s">
        <v>900</v>
      </c>
      <c r="E428" s="3">
        <v>42359</v>
      </c>
      <c r="F428" s="2">
        <v>0.48541666666666666</v>
      </c>
      <c r="G428" t="s">
        <v>26</v>
      </c>
      <c r="H428" t="s">
        <v>85</v>
      </c>
      <c r="I428">
        <v>60</v>
      </c>
      <c r="J428" s="3">
        <v>42361</v>
      </c>
      <c r="K428" s="2">
        <v>0.15277777777777776</v>
      </c>
      <c r="L428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N428" s="5" t="str">
        <f>IF(Tabla2[[#This Row],[TARIFA]]="","¿Tarifa?",IF(Tabla2[[#This Row],[COBRADOS]]="","¿Días?",Tabla2[[#This Row],[TARIFA]]*Tabla2[[#This Row],[COBRADOS]]))</f>
        <v>¿Días?</v>
      </c>
      <c r="O428" t="s">
        <v>343</v>
      </c>
    </row>
    <row r="429" spans="1:16" x14ac:dyDescent="0.25">
      <c r="A429" s="1" t="s">
        <v>854</v>
      </c>
      <c r="B429" s="5" t="str">
        <f>IF(Tabla2[[#This Row],[DNI / C.E.]]="","¿DNI?",VLOOKUP(Tabla2[[#This Row],[DNI / C.E.]],'Base Datos'!A:F,2,FALSE))</f>
        <v>Alberto Felipe Machare Zapata</v>
      </c>
      <c r="C429" s="5" t="str">
        <f>IF(Tabla2[[#This Row],[DNI / C.E.]]="","¿DNI?",VLOOKUP(Tabla2[[#This Row],[DNI / C.E.]],'Base Datos'!A:F,3,FALSE))</f>
        <v>Masculino</v>
      </c>
      <c r="D429" s="5" t="s">
        <v>903</v>
      </c>
      <c r="E429" s="3">
        <v>42359</v>
      </c>
      <c r="F429" s="2">
        <v>0.60486111111111118</v>
      </c>
      <c r="G429" t="s">
        <v>28</v>
      </c>
      <c r="H429" t="s">
        <v>87</v>
      </c>
      <c r="I429">
        <v>90</v>
      </c>
      <c r="J429" s="3">
        <v>42360</v>
      </c>
      <c r="K429" s="2">
        <v>0.44791666666666669</v>
      </c>
      <c r="L429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429">
        <v>1</v>
      </c>
      <c r="N429" s="5">
        <f>IF(Tabla2[[#This Row],[TARIFA]]="","¿Tarifa?",IF(Tabla2[[#This Row],[COBRADOS]]="","¿Días?",Tabla2[[#This Row],[TARIFA]]*Tabla2[[#This Row],[COBRADOS]]))</f>
        <v>90</v>
      </c>
      <c r="O429" t="s">
        <v>54</v>
      </c>
      <c r="P429">
        <v>1104</v>
      </c>
    </row>
    <row r="430" spans="1:16" x14ac:dyDescent="0.25">
      <c r="A430" s="1" t="s">
        <v>857</v>
      </c>
      <c r="B430" s="5" t="str">
        <f>IF(Tabla2[[#This Row],[DNI / C.E.]]="","¿DNI?",VLOOKUP(Tabla2[[#This Row],[DNI / C.E.]],'Base Datos'!A:F,2,FALSE))</f>
        <v>Yune Angel Gamarra Gaitan</v>
      </c>
      <c r="C430" s="5" t="str">
        <f>IF(Tabla2[[#This Row],[DNI / C.E.]]="","¿DNI?",VLOOKUP(Tabla2[[#This Row],[DNI / C.E.]],'Base Datos'!A:F,3,FALSE))</f>
        <v>Masculino</v>
      </c>
      <c r="D430" s="5" t="s">
        <v>900</v>
      </c>
      <c r="E430" s="3">
        <v>42359</v>
      </c>
      <c r="F430" s="2">
        <v>0.97291666666666676</v>
      </c>
      <c r="G430" s="9" t="s">
        <v>27</v>
      </c>
      <c r="H430" t="s">
        <v>85</v>
      </c>
      <c r="I430">
        <v>80</v>
      </c>
      <c r="J430" s="3">
        <v>42360</v>
      </c>
      <c r="K430" s="2">
        <v>0.31111111111111112</v>
      </c>
      <c r="L430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430">
        <v>1</v>
      </c>
      <c r="N430" s="5">
        <f>IF(Tabla2[[#This Row],[TARIFA]]="","¿Tarifa?",IF(Tabla2[[#This Row],[COBRADOS]]="","¿Días?",Tabla2[[#This Row],[TARIFA]]*Tabla2[[#This Row],[COBRADOS]]))</f>
        <v>80</v>
      </c>
      <c r="O430" t="s">
        <v>54</v>
      </c>
      <c r="P430">
        <v>1103</v>
      </c>
    </row>
    <row r="431" spans="1:16" x14ac:dyDescent="0.25">
      <c r="A431" s="1" t="s">
        <v>92</v>
      </c>
      <c r="B431" s="5" t="str">
        <f>IF(Tabla2[[#This Row],[DNI / C.E.]]="","¿DNI?",VLOOKUP(Tabla2[[#This Row],[DNI / C.E.]],'Base Datos'!A:F,2,FALSE))</f>
        <v>Marlon Adolfo Pastor Granados</v>
      </c>
      <c r="C431" s="5" t="str">
        <f>IF(Tabla2[[#This Row],[DNI / C.E.]]="","¿DNI?",VLOOKUP(Tabla2[[#This Row],[DNI / C.E.]],'Base Datos'!A:F,3,FALSE))</f>
        <v>Masculino</v>
      </c>
      <c r="D431" s="5" t="s">
        <v>903</v>
      </c>
      <c r="E431" s="3">
        <v>42360</v>
      </c>
      <c r="F431" s="2">
        <v>0.58611111111111114</v>
      </c>
      <c r="G431" t="s">
        <v>29</v>
      </c>
      <c r="H431" t="s">
        <v>85</v>
      </c>
      <c r="I431">
        <v>40</v>
      </c>
      <c r="J431" s="3">
        <v>42361</v>
      </c>
      <c r="K431" s="2">
        <v>0.45277777777777778</v>
      </c>
      <c r="L431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431">
        <v>1</v>
      </c>
      <c r="N431" s="5">
        <f>IF(Tabla2[[#This Row],[TARIFA]]="","¿Tarifa?",IF(Tabla2[[#This Row],[COBRADOS]]="","¿Días?",Tabla2[[#This Row],[TARIFA]]*Tabla2[[#This Row],[COBRADOS]]))</f>
        <v>40</v>
      </c>
      <c r="O431" t="s">
        <v>55</v>
      </c>
    </row>
    <row r="432" spans="1:16" x14ac:dyDescent="0.25">
      <c r="A432" s="1" t="s">
        <v>862</v>
      </c>
      <c r="B432" s="5" t="str">
        <f>IF(Tabla2[[#This Row],[DNI / C.E.]]="","¿DNI?",VLOOKUP(Tabla2[[#This Row],[DNI / C.E.]],'Base Datos'!A:F,2,FALSE))</f>
        <v>Yuli Astrid Avila Almonacio</v>
      </c>
      <c r="C432" s="5" t="str">
        <f>IF(Tabla2[[#This Row],[DNI / C.E.]]="","¿DNI?",VLOOKUP(Tabla2[[#This Row],[DNI / C.E.]],'Base Datos'!A:F,3,FALSE))</f>
        <v>Femenino</v>
      </c>
      <c r="D432" s="5" t="s">
        <v>900</v>
      </c>
      <c r="E432" s="3">
        <v>42360</v>
      </c>
      <c r="F432" s="2">
        <v>0.875</v>
      </c>
      <c r="G432" s="9" t="s">
        <v>23</v>
      </c>
      <c r="H432" t="s">
        <v>86</v>
      </c>
      <c r="I432">
        <v>140</v>
      </c>
      <c r="J432" s="3">
        <v>42361</v>
      </c>
      <c r="K432" s="2">
        <v>0.41805555555555557</v>
      </c>
      <c r="L432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432">
        <v>1</v>
      </c>
      <c r="N432" s="5">
        <f>IF(Tabla2[[#This Row],[TARIFA]]="","¿Tarifa?",IF(Tabla2[[#This Row],[COBRADOS]]="","¿Días?",Tabla2[[#This Row],[TARIFA]]*Tabla2[[#This Row],[COBRADOS]]))</f>
        <v>140</v>
      </c>
      <c r="O432" t="s">
        <v>54</v>
      </c>
      <c r="P432">
        <v>1107</v>
      </c>
    </row>
    <row r="433" spans="1:17" x14ac:dyDescent="0.25">
      <c r="A433" s="1" t="s">
        <v>864</v>
      </c>
      <c r="B433" s="5" t="str">
        <f>IF(Tabla2[[#This Row],[DNI / C.E.]]="","¿DNI?",VLOOKUP(Tabla2[[#This Row],[DNI / C.E.]],'Base Datos'!A:F,2,FALSE))</f>
        <v>Roberto Alayo Genoves</v>
      </c>
      <c r="C433" s="5" t="str">
        <f>IF(Tabla2[[#This Row],[DNI / C.E.]]="","¿DNI?",VLOOKUP(Tabla2[[#This Row],[DNI / C.E.]],'Base Datos'!A:F,3,FALSE))</f>
        <v>Masculino</v>
      </c>
      <c r="D433" s="5" t="s">
        <v>900</v>
      </c>
      <c r="E433" s="3">
        <v>42361</v>
      </c>
      <c r="F433" s="2">
        <v>0.84861111111111109</v>
      </c>
      <c r="G433" s="9" t="s">
        <v>33</v>
      </c>
      <c r="H433" t="s">
        <v>86</v>
      </c>
      <c r="I433">
        <v>140</v>
      </c>
      <c r="J433" s="3">
        <v>42362</v>
      </c>
      <c r="K433" s="2">
        <v>0.3215277777777778</v>
      </c>
      <c r="L433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433">
        <v>1</v>
      </c>
      <c r="N433" s="5">
        <f>IF(Tabla2[[#This Row],[TARIFA]]="","¿Tarifa?",IF(Tabla2[[#This Row],[COBRADOS]]="","¿Días?",Tabla2[[#This Row],[TARIFA]]*Tabla2[[#This Row],[COBRADOS]]))</f>
        <v>140</v>
      </c>
      <c r="O433" t="s">
        <v>54</v>
      </c>
      <c r="P433">
        <v>232</v>
      </c>
    </row>
    <row r="434" spans="1:17" x14ac:dyDescent="0.25">
      <c r="A434" s="1" t="s">
        <v>102</v>
      </c>
      <c r="B434" s="5" t="str">
        <f>IF(Tabla2[[#This Row],[DNI / C.E.]]="","¿DNI?",VLOOKUP(Tabla2[[#This Row],[DNI / C.E.]],'Base Datos'!A:F,2,FALSE))</f>
        <v>Javier Escobar Zeballos</v>
      </c>
      <c r="C434" s="5" t="str">
        <f>IF(Tabla2[[#This Row],[DNI / C.E.]]="","¿DNI?",VLOOKUP(Tabla2[[#This Row],[DNI / C.E.]],'Base Datos'!A:F,3,FALSE))</f>
        <v>Masculino</v>
      </c>
      <c r="D434" s="5" t="s">
        <v>903</v>
      </c>
      <c r="E434" s="3">
        <v>42361</v>
      </c>
      <c r="F434" s="2">
        <v>0.86111111111111116</v>
      </c>
      <c r="G434" s="9" t="s">
        <v>28</v>
      </c>
      <c r="H434" t="s">
        <v>85</v>
      </c>
      <c r="I434">
        <v>60</v>
      </c>
      <c r="J434" s="3">
        <v>42362</v>
      </c>
      <c r="K434" s="2">
        <v>0.34583333333333338</v>
      </c>
      <c r="L434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434">
        <v>1</v>
      </c>
      <c r="N434" s="5">
        <f>IF(Tabla2[[#This Row],[TARIFA]]="","¿Tarifa?",IF(Tabla2[[#This Row],[COBRADOS]]="","¿Días?",Tabla2[[#This Row],[TARIFA]]*Tabla2[[#This Row],[COBRADOS]]))</f>
        <v>60</v>
      </c>
      <c r="O434" t="s">
        <v>54</v>
      </c>
      <c r="P434">
        <v>1109</v>
      </c>
    </row>
    <row r="435" spans="1:17" x14ac:dyDescent="0.25">
      <c r="A435" s="1" t="s">
        <v>857</v>
      </c>
      <c r="B435" s="5" t="str">
        <f>IF(Tabla2[[#This Row],[DNI / C.E.]]="","¿DNI?",VLOOKUP(Tabla2[[#This Row],[DNI / C.E.]],'Base Datos'!A:F,2,FALSE))</f>
        <v>Yune Angel Gamarra Gaitan</v>
      </c>
      <c r="C435" s="5" t="str">
        <f>IF(Tabla2[[#This Row],[DNI / C.E.]]="","¿DNI?",VLOOKUP(Tabla2[[#This Row],[DNI / C.E.]],'Base Datos'!A:F,3,FALSE))</f>
        <v>Masculino</v>
      </c>
      <c r="D435" s="5" t="s">
        <v>900</v>
      </c>
      <c r="E435" s="3">
        <v>42361</v>
      </c>
      <c r="F435" s="2">
        <v>0.9819444444444444</v>
      </c>
      <c r="G435" s="9" t="s">
        <v>27</v>
      </c>
      <c r="H435" t="s">
        <v>297</v>
      </c>
      <c r="I435">
        <v>80</v>
      </c>
      <c r="J435" s="3">
        <v>42362</v>
      </c>
      <c r="K435" s="2">
        <v>0.2902777777777778</v>
      </c>
      <c r="L435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435">
        <v>1</v>
      </c>
      <c r="N435" s="5">
        <f>IF(Tabla2[[#This Row],[TARIFA]]="","¿Tarifa?",IF(Tabla2[[#This Row],[COBRADOS]]="","¿Días?",Tabla2[[#This Row],[TARIFA]]*Tabla2[[#This Row],[COBRADOS]]))</f>
        <v>80</v>
      </c>
      <c r="O435" t="s">
        <v>54</v>
      </c>
      <c r="P435">
        <v>1108</v>
      </c>
    </row>
    <row r="436" spans="1:17" x14ac:dyDescent="0.25">
      <c r="A436" s="1" t="s">
        <v>698</v>
      </c>
      <c r="B436" s="5" t="str">
        <f>IF(Tabla2[[#This Row],[DNI / C.E.]]="","¿DNI?",VLOOKUP(Tabla2[[#This Row],[DNI / C.E.]],'Base Datos'!A:F,2,FALSE))</f>
        <v>Frank Jair Egusquiza Lafora</v>
      </c>
      <c r="C436" s="5" t="str">
        <f>IF(Tabla2[[#This Row],[DNI / C.E.]]="","¿DNI?",VLOOKUP(Tabla2[[#This Row],[DNI / C.E.]],'Base Datos'!A:F,3,FALSE))</f>
        <v>Masculino</v>
      </c>
      <c r="D436" s="5" t="s">
        <v>905</v>
      </c>
      <c r="E436" s="3">
        <v>42362</v>
      </c>
      <c r="F436" s="2">
        <v>0.34236111111111112</v>
      </c>
      <c r="G436" s="9" t="s">
        <v>26</v>
      </c>
      <c r="H436" t="s">
        <v>87</v>
      </c>
      <c r="I436">
        <v>70</v>
      </c>
      <c r="J436" s="3">
        <v>42362</v>
      </c>
      <c r="K436" s="2">
        <v>0.68680555555555556</v>
      </c>
      <c r="L436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436">
        <v>1</v>
      </c>
      <c r="N436" s="5">
        <f>IF(Tabla2[[#This Row],[TARIFA]]="","¿Tarifa?",IF(Tabla2[[#This Row],[COBRADOS]]="","¿Días?",Tabla2[[#This Row],[TARIFA]]*Tabla2[[#This Row],[COBRADOS]]))</f>
        <v>70</v>
      </c>
      <c r="O436" t="s">
        <v>54</v>
      </c>
      <c r="P436">
        <v>233</v>
      </c>
    </row>
    <row r="437" spans="1:17" x14ac:dyDescent="0.25">
      <c r="A437" s="1" t="s">
        <v>866</v>
      </c>
      <c r="B437" s="5" t="str">
        <f>IF(Tabla2[[#This Row],[DNI / C.E.]]="","¿DNI?",VLOOKUP(Tabla2[[#This Row],[DNI / C.E.]],'Base Datos'!A:F,2,FALSE))</f>
        <v>Joseph Artemio Campos Del Castillo</v>
      </c>
      <c r="C437" s="5" t="str">
        <f>IF(Tabla2[[#This Row],[DNI / C.E.]]="","¿DNI?",VLOOKUP(Tabla2[[#This Row],[DNI / C.E.]],'Base Datos'!A:F,3,FALSE))</f>
        <v>Masculino</v>
      </c>
      <c r="D437" s="5" t="s">
        <v>900</v>
      </c>
      <c r="E437" s="3">
        <v>42362</v>
      </c>
      <c r="F437" s="2">
        <v>0.70000000000000007</v>
      </c>
      <c r="G437" s="9" t="s">
        <v>43</v>
      </c>
      <c r="H437" t="s">
        <v>87</v>
      </c>
      <c r="I437">
        <v>50</v>
      </c>
      <c r="J437" s="3">
        <v>42366</v>
      </c>
      <c r="K437" s="2">
        <v>0.45694444444444443</v>
      </c>
      <c r="L437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4</v>
      </c>
      <c r="M437">
        <v>4</v>
      </c>
      <c r="N437" s="5">
        <f>IF(Tabla2[[#This Row],[TARIFA]]="","¿Tarifa?",IF(Tabla2[[#This Row],[COBRADOS]]="","¿Días?",Tabla2[[#This Row],[TARIFA]]*Tabla2[[#This Row],[COBRADOS]]))</f>
        <v>200</v>
      </c>
      <c r="O437" t="s">
        <v>55</v>
      </c>
    </row>
    <row r="438" spans="1:17" x14ac:dyDescent="0.25">
      <c r="A438" s="1" t="s">
        <v>141</v>
      </c>
      <c r="B438" s="5" t="str">
        <f>IF(Tabla2[[#This Row],[DNI / C.E.]]="","¿DNI?",VLOOKUP(Tabla2[[#This Row],[DNI / C.E.]],'Base Datos'!A:F,2,FALSE))</f>
        <v>Cristian Alexander Reyes Muñoz</v>
      </c>
      <c r="C438" s="5" t="str">
        <f>IF(Tabla2[[#This Row],[DNI / C.E.]]="","¿DNI?",VLOOKUP(Tabla2[[#This Row],[DNI / C.E.]],'Base Datos'!A:F,3,FALSE))</f>
        <v>Masculino</v>
      </c>
      <c r="D438" s="5" t="s">
        <v>903</v>
      </c>
      <c r="E438" s="3">
        <v>42363</v>
      </c>
      <c r="F438" s="2">
        <v>0.73333333333333339</v>
      </c>
      <c r="G438" t="s">
        <v>49</v>
      </c>
      <c r="H438" t="s">
        <v>85</v>
      </c>
      <c r="I438">
        <v>90</v>
      </c>
      <c r="J438" s="3">
        <v>42365</v>
      </c>
      <c r="K438" s="2">
        <v>0.38611111111111113</v>
      </c>
      <c r="L438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438">
        <v>2</v>
      </c>
      <c r="N438" s="5">
        <f>IF(Tabla2[[#This Row],[TARIFA]]="","¿Tarifa?",IF(Tabla2[[#This Row],[COBRADOS]]="","¿Días?",Tabla2[[#This Row],[TARIFA]]*Tabla2[[#This Row],[COBRADOS]]))</f>
        <v>180</v>
      </c>
      <c r="O438" t="s">
        <v>54</v>
      </c>
      <c r="P438">
        <v>1110</v>
      </c>
    </row>
    <row r="439" spans="1:17" x14ac:dyDescent="0.25">
      <c r="A439" s="1" t="s">
        <v>794</v>
      </c>
      <c r="B439" s="5" t="str">
        <f>IF(Tabla2[[#This Row],[DNI / C.E.]]="","¿DNI?",VLOOKUP(Tabla2[[#This Row],[DNI / C.E.]],'Base Datos'!A:F,2,FALSE))</f>
        <v>Jose Salcedo</v>
      </c>
      <c r="C439" s="5" t="str">
        <f>IF(Tabla2[[#This Row],[DNI / C.E.]]="","¿DNI?",VLOOKUP(Tabla2[[#This Row],[DNI / C.E.]],'Base Datos'!A:F,3,FALSE))</f>
        <v>Masculino</v>
      </c>
      <c r="D439" s="5" t="s">
        <v>901</v>
      </c>
      <c r="E439" s="3">
        <v>42364</v>
      </c>
      <c r="F439" s="2">
        <v>6.2499999999999995E-3</v>
      </c>
      <c r="G439" s="9" t="s">
        <v>28</v>
      </c>
      <c r="H439" t="s">
        <v>87</v>
      </c>
      <c r="I439">
        <v>0</v>
      </c>
      <c r="J439" s="3">
        <v>42365</v>
      </c>
      <c r="K439" s="2">
        <v>0.48888888888888887</v>
      </c>
      <c r="L439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439">
        <v>2</v>
      </c>
      <c r="N439" s="5">
        <f>IF(Tabla2[[#This Row],[TARIFA]]="","¿Tarifa?",IF(Tabla2[[#This Row],[COBRADOS]]="","¿Días?",Tabla2[[#This Row],[TARIFA]]*Tabla2[[#This Row],[COBRADOS]]))</f>
        <v>0</v>
      </c>
      <c r="O439" t="s">
        <v>55</v>
      </c>
      <c r="Q439" t="s">
        <v>874</v>
      </c>
    </row>
    <row r="440" spans="1:17" x14ac:dyDescent="0.25">
      <c r="A440" s="1" t="s">
        <v>375</v>
      </c>
      <c r="B440" s="5" t="str">
        <f>IF(Tabla2[[#This Row],[DNI / C.E.]]="","¿DNI?",VLOOKUP(Tabla2[[#This Row],[DNI / C.E.]],'Base Datos'!A:F,2,FALSE))</f>
        <v>Maximo O´Phelan Agama</v>
      </c>
      <c r="C440" s="5" t="str">
        <f>IF(Tabla2[[#This Row],[DNI / C.E.]]="","¿DNI?",VLOOKUP(Tabla2[[#This Row],[DNI / C.E.]],'Base Datos'!A:F,3,FALSE))</f>
        <v>Masculino</v>
      </c>
      <c r="D440" s="5" t="s">
        <v>900</v>
      </c>
      <c r="E440" s="3">
        <v>42364</v>
      </c>
      <c r="F440" s="2">
        <v>0.58472222222222225</v>
      </c>
      <c r="G440" t="s">
        <v>27</v>
      </c>
      <c r="H440" t="s">
        <v>85</v>
      </c>
      <c r="I440">
        <v>70</v>
      </c>
      <c r="J440" s="3">
        <v>42365</v>
      </c>
      <c r="K440" s="2">
        <v>0.30416666666666664</v>
      </c>
      <c r="L440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440">
        <v>1</v>
      </c>
      <c r="N440" s="5">
        <f>IF(Tabla2[[#This Row],[TARIFA]]="","¿Tarifa?",IF(Tabla2[[#This Row],[COBRADOS]]="","¿Días?",Tabla2[[#This Row],[TARIFA]]*Tabla2[[#This Row],[COBRADOS]]))</f>
        <v>70</v>
      </c>
      <c r="O440" t="s">
        <v>55</v>
      </c>
    </row>
    <row r="441" spans="1:17" x14ac:dyDescent="0.25">
      <c r="A441" s="1" t="s">
        <v>514</v>
      </c>
      <c r="B441" s="5" t="s">
        <v>515</v>
      </c>
      <c r="C441" s="5" t="s">
        <v>20</v>
      </c>
      <c r="D441" s="5" t="s">
        <v>900</v>
      </c>
      <c r="E441" s="3">
        <v>42364</v>
      </c>
      <c r="F441" s="2">
        <v>0.59722222222222221</v>
      </c>
      <c r="G441" t="s">
        <v>37</v>
      </c>
      <c r="H441" t="s">
        <v>85</v>
      </c>
      <c r="I441">
        <v>90</v>
      </c>
      <c r="J441" s="3">
        <v>42365</v>
      </c>
      <c r="K441" s="2">
        <v>0.36527777777777781</v>
      </c>
      <c r="L441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441">
        <v>1</v>
      </c>
      <c r="N441" s="5">
        <f>IF(Tabla2[[#This Row],[TARIFA]]="","¿Tarifa?",IF(Tabla2[[#This Row],[COBRADOS]]="","¿Días?",Tabla2[[#This Row],[TARIFA]]*Tabla2[[#This Row],[COBRADOS]]))</f>
        <v>90</v>
      </c>
      <c r="O441" t="s">
        <v>55</v>
      </c>
    </row>
    <row r="442" spans="1:17" x14ac:dyDescent="0.25">
      <c r="A442" s="1" t="s">
        <v>857</v>
      </c>
      <c r="B442" s="5" t="str">
        <f>IF(Tabla2[[#This Row],[DNI / C.E.]]="","¿DNI?",VLOOKUP(Tabla2[[#This Row],[DNI / C.E.]],'Base Datos'!A:F,2,FALSE))</f>
        <v>Yune Angel Gamarra Gaitan</v>
      </c>
      <c r="C442" s="5" t="str">
        <f>IF(Tabla2[[#This Row],[DNI / C.E.]]="","¿DNI?",VLOOKUP(Tabla2[[#This Row],[DNI / C.E.]],'Base Datos'!A:F,3,FALSE))</f>
        <v>Masculino</v>
      </c>
      <c r="D442" s="5" t="s">
        <v>900</v>
      </c>
      <c r="E442" s="3">
        <v>42364</v>
      </c>
      <c r="F442" s="2">
        <v>0.79791666666666661</v>
      </c>
      <c r="G442" t="s">
        <v>29</v>
      </c>
      <c r="H442" t="s">
        <v>85</v>
      </c>
      <c r="I442">
        <v>80</v>
      </c>
      <c r="J442" s="3">
        <v>42365</v>
      </c>
      <c r="K442" s="2">
        <v>0.39583333333333331</v>
      </c>
      <c r="L442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442">
        <v>1</v>
      </c>
      <c r="N442" s="5">
        <f>IF(Tabla2[[#This Row],[TARIFA]]="","¿Tarifa?",IF(Tabla2[[#This Row],[COBRADOS]]="","¿Días?",Tabla2[[#This Row],[TARIFA]]*Tabla2[[#This Row],[COBRADOS]]))</f>
        <v>80</v>
      </c>
      <c r="O442" t="s">
        <v>54</v>
      </c>
      <c r="P442">
        <v>1111</v>
      </c>
    </row>
    <row r="443" spans="1:17" x14ac:dyDescent="0.25">
      <c r="A443" s="1" t="s">
        <v>868</v>
      </c>
      <c r="B443" s="5" t="str">
        <f>IF(Tabla2[[#This Row],[DNI / C.E.]]="","¿DNI?",VLOOKUP(Tabla2[[#This Row],[DNI / C.E.]],'Base Datos'!A:F,2,FALSE))</f>
        <v>Mauro Francisco Quispe Vargas</v>
      </c>
      <c r="C443" s="5" t="str">
        <f>IF(Tabla2[[#This Row],[DNI / C.E.]]="","¿DNI?",VLOOKUP(Tabla2[[#This Row],[DNI / C.E.]],'Base Datos'!A:F,3,FALSE))</f>
        <v>Masculino</v>
      </c>
      <c r="D443" s="5" t="s">
        <v>900</v>
      </c>
      <c r="E443" s="3">
        <v>42364</v>
      </c>
      <c r="F443" s="2">
        <v>0.86458333333333337</v>
      </c>
      <c r="G443" s="9" t="s">
        <v>26</v>
      </c>
      <c r="H443" t="s">
        <v>85</v>
      </c>
      <c r="I443">
        <v>65</v>
      </c>
      <c r="J443" s="3">
        <v>42365</v>
      </c>
      <c r="K443" s="2">
        <v>0.38680555555555557</v>
      </c>
      <c r="L443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443">
        <v>1</v>
      </c>
      <c r="N443" s="5">
        <f>IF(Tabla2[[#This Row],[TARIFA]]="","¿Tarifa?",IF(Tabla2[[#This Row],[COBRADOS]]="","¿Días?",Tabla2[[#This Row],[TARIFA]]*Tabla2[[#This Row],[COBRADOS]]))</f>
        <v>65</v>
      </c>
      <c r="O443" t="s">
        <v>55</v>
      </c>
    </row>
    <row r="444" spans="1:17" x14ac:dyDescent="0.25">
      <c r="A444" s="1" t="s">
        <v>870</v>
      </c>
      <c r="B444" s="5" t="str">
        <f>IF(Tabla2[[#This Row],[DNI / C.E.]]="","¿DNI?",VLOOKUP(Tabla2[[#This Row],[DNI / C.E.]],'Base Datos'!A:F,2,FALSE))</f>
        <v>Mauro Fernando Quispe Silva</v>
      </c>
      <c r="C444" s="5" t="str">
        <f>IF(Tabla2[[#This Row],[DNI / C.E.]]="","¿DNI?",VLOOKUP(Tabla2[[#This Row],[DNI / C.E.]],'Base Datos'!A:F,3,FALSE))</f>
        <v>Masculino</v>
      </c>
      <c r="D444" s="5" t="s">
        <v>903</v>
      </c>
      <c r="E444" s="3">
        <v>42364</v>
      </c>
      <c r="F444" s="2">
        <v>0.86458333333333337</v>
      </c>
      <c r="G444" s="9" t="s">
        <v>23</v>
      </c>
      <c r="H444" t="s">
        <v>86</v>
      </c>
      <c r="I444">
        <v>120</v>
      </c>
      <c r="J444" s="3">
        <v>42365</v>
      </c>
      <c r="K444" s="2">
        <v>0.38680555555555557</v>
      </c>
      <c r="L444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444">
        <v>1</v>
      </c>
      <c r="N444" s="5">
        <f>IF(Tabla2[[#This Row],[TARIFA]]="","¿Tarifa?",IF(Tabla2[[#This Row],[COBRADOS]]="","¿Días?",Tabla2[[#This Row],[TARIFA]]*Tabla2[[#This Row],[COBRADOS]]))</f>
        <v>120</v>
      </c>
      <c r="O444" t="s">
        <v>55</v>
      </c>
    </row>
    <row r="445" spans="1:17" x14ac:dyDescent="0.25">
      <c r="A445" s="1" t="s">
        <v>872</v>
      </c>
      <c r="B445" s="5" t="str">
        <f>IF(Tabla2[[#This Row],[DNI / C.E.]]="","¿DNI?",VLOOKUP(Tabla2[[#This Row],[DNI / C.E.]],'Base Datos'!A:F,2,FALSE))</f>
        <v>Jhovani Rodriguez Agama</v>
      </c>
      <c r="C445" s="5" t="str">
        <f>IF(Tabla2[[#This Row],[DNI / C.E.]]="","¿DNI?",VLOOKUP(Tabla2[[#This Row],[DNI / C.E.]],'Base Datos'!A:F,3,FALSE))</f>
        <v>Masculino</v>
      </c>
      <c r="D445" s="5" t="s">
        <v>903</v>
      </c>
      <c r="E445" s="3">
        <v>42364</v>
      </c>
      <c r="F445" s="2">
        <v>0.86805555555555547</v>
      </c>
      <c r="G445" s="9" t="s">
        <v>24</v>
      </c>
      <c r="H445" t="s">
        <v>85</v>
      </c>
      <c r="I445">
        <v>65</v>
      </c>
      <c r="J445" s="3">
        <v>42365</v>
      </c>
      <c r="K445" s="2">
        <v>0.38680555555555557</v>
      </c>
      <c r="L445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445">
        <v>1</v>
      </c>
      <c r="N445" s="5">
        <f>IF(Tabla2[[#This Row],[TARIFA]]="","¿Tarifa?",IF(Tabla2[[#This Row],[COBRADOS]]="","¿Días?",Tabla2[[#This Row],[TARIFA]]*Tabla2[[#This Row],[COBRADOS]]))</f>
        <v>65</v>
      </c>
      <c r="O445" t="s">
        <v>55</v>
      </c>
    </row>
    <row r="446" spans="1:17" x14ac:dyDescent="0.25">
      <c r="A446" s="1" t="s">
        <v>875</v>
      </c>
      <c r="B446" s="5" t="str">
        <f>IF(Tabla2[[#This Row],[DNI / C.E.]]="","¿DNI?",VLOOKUP(Tabla2[[#This Row],[DNI / C.E.]],'Base Datos'!A:F,2,FALSE))</f>
        <v>Juan Alberto Huamanchumo Aray</v>
      </c>
      <c r="C446" s="5" t="str">
        <f>IF(Tabla2[[#This Row],[DNI / C.E.]]="","¿DNI?",VLOOKUP(Tabla2[[#This Row],[DNI / C.E.]],'Base Datos'!A:F,3,FALSE))</f>
        <v>Masculino</v>
      </c>
      <c r="D446" s="5" t="s">
        <v>900</v>
      </c>
      <c r="E446" s="3">
        <v>42366</v>
      </c>
      <c r="F446" s="2">
        <v>8.1944444444444445E-2</v>
      </c>
      <c r="G446" s="9" t="s">
        <v>33</v>
      </c>
      <c r="H446" t="s">
        <v>86</v>
      </c>
      <c r="I446">
        <v>165</v>
      </c>
      <c r="J446" s="3">
        <v>42366</v>
      </c>
      <c r="K446" s="2">
        <v>0.4236111111111111</v>
      </c>
      <c r="L446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446">
        <v>1</v>
      </c>
      <c r="N446" s="5">
        <f>IF(Tabla2[[#This Row],[TARIFA]]="","¿Tarifa?",IF(Tabla2[[#This Row],[COBRADOS]]="","¿Días?",Tabla2[[#This Row],[TARIFA]]*Tabla2[[#This Row],[COBRADOS]]))</f>
        <v>165</v>
      </c>
      <c r="O446" t="s">
        <v>54</v>
      </c>
      <c r="P446">
        <v>1112</v>
      </c>
    </row>
    <row r="447" spans="1:17" x14ac:dyDescent="0.25">
      <c r="A447" s="1" t="s">
        <v>875</v>
      </c>
      <c r="B447" s="5" t="str">
        <f>IF(Tabla2[[#This Row],[DNI / C.E.]]="","¿DNI?",VLOOKUP(Tabla2[[#This Row],[DNI / C.E.]],'Base Datos'!A:F,2,FALSE))</f>
        <v>Juan Alberto Huamanchumo Aray</v>
      </c>
      <c r="C447" s="5" t="str">
        <f>IF(Tabla2[[#This Row],[DNI / C.E.]]="","¿DNI?",VLOOKUP(Tabla2[[#This Row],[DNI / C.E.]],'Base Datos'!A:F,3,FALSE))</f>
        <v>Masculino</v>
      </c>
      <c r="D447" s="5" t="s">
        <v>900</v>
      </c>
      <c r="E447" s="3">
        <v>42366</v>
      </c>
      <c r="F447" s="2">
        <v>8.1944444444444445E-2</v>
      </c>
      <c r="G447" s="9" t="s">
        <v>34</v>
      </c>
      <c r="H447" t="s">
        <v>86</v>
      </c>
      <c r="I447">
        <v>165</v>
      </c>
      <c r="J447" s="3">
        <v>42366</v>
      </c>
      <c r="K447" s="2">
        <v>0.4236111111111111</v>
      </c>
      <c r="L447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447">
        <v>1</v>
      </c>
      <c r="N447" s="5">
        <f>IF(Tabla2[[#This Row],[TARIFA]]="","¿Tarifa?",IF(Tabla2[[#This Row],[COBRADOS]]="","¿Días?",Tabla2[[#This Row],[TARIFA]]*Tabla2[[#This Row],[COBRADOS]]))</f>
        <v>165</v>
      </c>
      <c r="O447" t="s">
        <v>55</v>
      </c>
    </row>
    <row r="448" spans="1:17" x14ac:dyDescent="0.25">
      <c r="A448" s="1" t="s">
        <v>877</v>
      </c>
      <c r="B448" s="5" t="str">
        <f>IF(Tabla2[[#This Row],[DNI / C.E.]]="","¿DNI?",VLOOKUP(Tabla2[[#This Row],[DNI / C.E.]],'Base Datos'!A:F,2,FALSE))</f>
        <v>Ismael Carlos Rosas Cruz</v>
      </c>
      <c r="C448" s="5" t="str">
        <f>IF(Tabla2[[#This Row],[DNI / C.E.]]="","¿DNI?",VLOOKUP(Tabla2[[#This Row],[DNI / C.E.]],'Base Datos'!A:F,3,FALSE))</f>
        <v>Masculino</v>
      </c>
      <c r="D448" s="5" t="s">
        <v>900</v>
      </c>
      <c r="E448" s="3">
        <v>42366</v>
      </c>
      <c r="F448" s="2">
        <v>0.27291666666666664</v>
      </c>
      <c r="G448" s="9" t="s">
        <v>51</v>
      </c>
      <c r="H448" t="s">
        <v>85</v>
      </c>
      <c r="I448">
        <v>91.8</v>
      </c>
      <c r="J448" s="3">
        <v>42367</v>
      </c>
      <c r="K448" s="2">
        <v>0.79791666666666661</v>
      </c>
      <c r="L448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448">
        <v>2</v>
      </c>
      <c r="N448" s="5">
        <f>IF(Tabla2[[#This Row],[TARIFA]]="","¿Tarifa?",IF(Tabla2[[#This Row],[COBRADOS]]="","¿Días?",Tabla2[[#This Row],[TARIFA]]*Tabla2[[#This Row],[COBRADOS]]))</f>
        <v>183.6</v>
      </c>
      <c r="O448" t="s">
        <v>53</v>
      </c>
      <c r="P448">
        <v>235</v>
      </c>
    </row>
    <row r="449" spans="1:16" x14ac:dyDescent="0.25">
      <c r="A449" s="1" t="s">
        <v>613</v>
      </c>
      <c r="B449" s="5" t="str">
        <f>IF(Tabla2[[#This Row],[DNI / C.E.]]="","¿DNI?",VLOOKUP(Tabla2[[#This Row],[DNI / C.E.]],'Base Datos'!A:F,2,FALSE))</f>
        <v>Percy Saavedra Tangora</v>
      </c>
      <c r="C449" s="5" t="str">
        <f>IF(Tabla2[[#This Row],[DNI / C.E.]]="","¿DNI?",VLOOKUP(Tabla2[[#This Row],[DNI / C.E.]],'Base Datos'!A:F,3,FALSE))</f>
        <v>Masculino</v>
      </c>
      <c r="D449" s="5" t="s">
        <v>900</v>
      </c>
      <c r="E449" s="3">
        <v>42367</v>
      </c>
      <c r="F449" s="2">
        <v>0.54791666666666672</v>
      </c>
      <c r="G449" t="s">
        <v>26</v>
      </c>
      <c r="H449" t="s">
        <v>85</v>
      </c>
      <c r="I449">
        <v>60</v>
      </c>
      <c r="J449" s="3">
        <v>42369</v>
      </c>
      <c r="K449" s="2">
        <v>0.60416666666666663</v>
      </c>
      <c r="L449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N449" s="5" t="str">
        <f>IF(Tabla2[[#This Row],[TARIFA]]="","¿Tarifa?",IF(Tabla2[[#This Row],[COBRADOS]]="","¿Días?",Tabla2[[#This Row],[TARIFA]]*Tabla2[[#This Row],[COBRADOS]]))</f>
        <v>¿Días?</v>
      </c>
      <c r="O449" t="s">
        <v>343</v>
      </c>
    </row>
    <row r="450" spans="1:16" x14ac:dyDescent="0.25">
      <c r="A450" s="1" t="s">
        <v>92</v>
      </c>
      <c r="B450" s="5" t="str">
        <f>IF(Tabla2[[#This Row],[DNI / C.E.]]="","¿DNI?",VLOOKUP(Tabla2[[#This Row],[DNI / C.E.]],'Base Datos'!A:F,2,FALSE))</f>
        <v>Marlon Adolfo Pastor Granados</v>
      </c>
      <c r="C450" s="5" t="str">
        <f>IF(Tabla2[[#This Row],[DNI / C.E.]]="","¿DNI?",VLOOKUP(Tabla2[[#This Row],[DNI / C.E.]],'Base Datos'!A:F,3,FALSE))</f>
        <v>Masculino</v>
      </c>
      <c r="D450" s="5" t="s">
        <v>903</v>
      </c>
      <c r="E450" s="3">
        <v>42367</v>
      </c>
      <c r="F450" s="2">
        <v>0.63958333333333328</v>
      </c>
      <c r="G450" t="s">
        <v>29</v>
      </c>
      <c r="H450" t="s">
        <v>85</v>
      </c>
      <c r="I450">
        <v>40</v>
      </c>
      <c r="J450" s="3">
        <v>42368</v>
      </c>
      <c r="K450" s="2">
        <v>0.4826388888888889</v>
      </c>
      <c r="L450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450">
        <v>1</v>
      </c>
      <c r="N450" s="5">
        <f>IF(Tabla2[[#This Row],[TARIFA]]="","¿Tarifa?",IF(Tabla2[[#This Row],[COBRADOS]]="","¿Días?",Tabla2[[#This Row],[TARIFA]]*Tabla2[[#This Row],[COBRADOS]]))</f>
        <v>40</v>
      </c>
      <c r="O450" t="s">
        <v>55</v>
      </c>
    </row>
    <row r="451" spans="1:16" x14ac:dyDescent="0.25">
      <c r="A451" s="1" t="s">
        <v>879</v>
      </c>
      <c r="B451" s="5" t="str">
        <f>IF(Tabla2[[#This Row],[DNI / C.E.]]="","¿DNI?",VLOOKUP(Tabla2[[#This Row],[DNI / C.E.]],'Base Datos'!A:F,2,FALSE))</f>
        <v>Dayton Ramos Nacion</v>
      </c>
      <c r="C451" s="5" t="str">
        <f>IF(Tabla2[[#This Row],[DNI / C.E.]]="","¿DNI?",VLOOKUP(Tabla2[[#This Row],[DNI / C.E.]],'Base Datos'!A:F,3,FALSE))</f>
        <v>Masculino</v>
      </c>
      <c r="D451" s="5" t="s">
        <v>900</v>
      </c>
      <c r="E451" s="3">
        <v>42367</v>
      </c>
      <c r="F451" s="2">
        <v>0.75624999999999998</v>
      </c>
      <c r="G451" t="s">
        <v>27</v>
      </c>
      <c r="H451" t="s">
        <v>85</v>
      </c>
      <c r="I451">
        <v>80</v>
      </c>
      <c r="J451" s="3">
        <v>42368</v>
      </c>
      <c r="K451" s="2">
        <v>0.37986111111111115</v>
      </c>
      <c r="L451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451">
        <v>1</v>
      </c>
      <c r="N451" s="5">
        <f>IF(Tabla2[[#This Row],[TARIFA]]="","¿Tarifa?",IF(Tabla2[[#This Row],[COBRADOS]]="","¿Días?",Tabla2[[#This Row],[TARIFA]]*Tabla2[[#This Row],[COBRADOS]]))</f>
        <v>80</v>
      </c>
      <c r="O451" t="s">
        <v>54</v>
      </c>
      <c r="P451">
        <v>1116</v>
      </c>
    </row>
    <row r="452" spans="1:16" x14ac:dyDescent="0.25">
      <c r="A452" s="1" t="s">
        <v>883</v>
      </c>
      <c r="B452" s="5" t="str">
        <f>IF(Tabla2[[#This Row],[DNI / C.E.]]="","¿DNI?",VLOOKUP(Tabla2[[#This Row],[DNI / C.E.]],'Base Datos'!A:F,2,FALSE))</f>
        <v>Roger Edison Gago Haro</v>
      </c>
      <c r="C452" s="5" t="str">
        <f>IF(Tabla2[[#This Row],[DNI / C.E.]]="","¿DNI?",VLOOKUP(Tabla2[[#This Row],[DNI / C.E.]],'Base Datos'!A:F,3,FALSE))</f>
        <v>Masculino</v>
      </c>
      <c r="D452" s="5" t="s">
        <v>900</v>
      </c>
      <c r="E452" s="3">
        <v>42367</v>
      </c>
      <c r="F452" s="2">
        <v>0.75763888888888886</v>
      </c>
      <c r="G452" t="s">
        <v>28</v>
      </c>
      <c r="H452" t="s">
        <v>85</v>
      </c>
      <c r="I452">
        <v>80</v>
      </c>
      <c r="J452" s="3">
        <v>42368</v>
      </c>
      <c r="K452" s="2">
        <v>0.37986111111111115</v>
      </c>
      <c r="L452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452">
        <v>1</v>
      </c>
      <c r="N452" s="5">
        <f>IF(Tabla2[[#This Row],[TARIFA]]="","¿Tarifa?",IF(Tabla2[[#This Row],[COBRADOS]]="","¿Días?",Tabla2[[#This Row],[TARIFA]]*Tabla2[[#This Row],[COBRADOS]]))</f>
        <v>80</v>
      </c>
      <c r="O452" t="s">
        <v>54</v>
      </c>
      <c r="P452">
        <v>1116</v>
      </c>
    </row>
    <row r="453" spans="1:16" x14ac:dyDescent="0.25">
      <c r="A453" s="1" t="s">
        <v>102</v>
      </c>
      <c r="B453" s="5" t="str">
        <f>IF(Tabla2[[#This Row],[DNI / C.E.]]="","¿DNI?",VLOOKUP(Tabla2[[#This Row],[DNI / C.E.]],'Base Datos'!A:F,2,FALSE))</f>
        <v>Javier Escobar Zeballos</v>
      </c>
      <c r="C453" s="5" t="str">
        <f>IF(Tabla2[[#This Row],[DNI / C.E.]]="","¿DNI?",VLOOKUP(Tabla2[[#This Row],[DNI / C.E.]],'Base Datos'!A:F,3,FALSE))</f>
        <v>Masculino</v>
      </c>
      <c r="D453" s="5" t="s">
        <v>903</v>
      </c>
      <c r="E453" s="3">
        <v>42367</v>
      </c>
      <c r="F453" s="2">
        <v>0.88680555555555562</v>
      </c>
      <c r="G453" s="9" t="s">
        <v>25</v>
      </c>
      <c r="H453" t="s">
        <v>85</v>
      </c>
      <c r="I453">
        <v>60</v>
      </c>
      <c r="J453" s="3">
        <v>42368</v>
      </c>
      <c r="K453" s="2">
        <v>0.3666666666666667</v>
      </c>
      <c r="L453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453">
        <v>1</v>
      </c>
      <c r="N453" s="5">
        <f>IF(Tabla2[[#This Row],[TARIFA]]="","¿Tarifa?",IF(Tabla2[[#This Row],[COBRADOS]]="","¿Días?",Tabla2[[#This Row],[TARIFA]]*Tabla2[[#This Row],[COBRADOS]]))</f>
        <v>60</v>
      </c>
      <c r="O453" t="s">
        <v>54</v>
      </c>
      <c r="P453">
        <v>1115</v>
      </c>
    </row>
    <row r="454" spans="1:16" x14ac:dyDescent="0.25">
      <c r="A454" s="1" t="s">
        <v>889</v>
      </c>
      <c r="B454" s="5" t="str">
        <f>IF(Tabla2[[#This Row],[DNI / C.E.]]="","¿DNI?",VLOOKUP(Tabla2[[#This Row],[DNI / C.E.]],'Base Datos'!A:F,2,FALSE))</f>
        <v>Henry Willian Contreras Vasquez</v>
      </c>
      <c r="C454" s="5" t="str">
        <f>IF(Tabla2[[#This Row],[DNI / C.E.]]="","¿DNI?",VLOOKUP(Tabla2[[#This Row],[DNI / C.E.]],'Base Datos'!A:F,3,FALSE))</f>
        <v>Masculino</v>
      </c>
      <c r="D454" s="5" t="s">
        <v>900</v>
      </c>
      <c r="E454" s="3">
        <v>42367</v>
      </c>
      <c r="F454" s="2">
        <v>0.92708333333333337</v>
      </c>
      <c r="G454" s="9" t="s">
        <v>24</v>
      </c>
      <c r="H454" t="s">
        <v>87</v>
      </c>
      <c r="I454">
        <v>105</v>
      </c>
      <c r="J454" s="3">
        <v>42368</v>
      </c>
      <c r="K454" s="2">
        <v>0.48958333333333331</v>
      </c>
      <c r="L454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454">
        <v>1</v>
      </c>
      <c r="N454" s="5">
        <f>IF(Tabla2[[#This Row],[TARIFA]]="","¿Tarifa?",IF(Tabla2[[#This Row],[COBRADOS]]="","¿Días?",Tabla2[[#This Row],[TARIFA]]*Tabla2[[#This Row],[COBRADOS]]))</f>
        <v>105</v>
      </c>
      <c r="O454" t="s">
        <v>53</v>
      </c>
      <c r="P454">
        <v>236</v>
      </c>
    </row>
    <row r="455" spans="1:16" x14ac:dyDescent="0.25">
      <c r="A455" s="1" t="s">
        <v>885</v>
      </c>
      <c r="B455" s="5" t="str">
        <f>IF(Tabla2[[#This Row],[DNI / C.E.]]="","¿DNI?",VLOOKUP(Tabla2[[#This Row],[DNI / C.E.]],'Base Datos'!A:F,2,FALSE))</f>
        <v>Carlos Manuel Garcia Taboada</v>
      </c>
      <c r="C455" s="5" t="str">
        <f>IF(Tabla2[[#This Row],[DNI / C.E.]]="","¿DNI?",VLOOKUP(Tabla2[[#This Row],[DNI / C.E.]],'Base Datos'!A:F,3,FALSE))</f>
        <v>Masculino</v>
      </c>
      <c r="D455" s="5" t="s">
        <v>902</v>
      </c>
      <c r="E455" s="3">
        <v>42368</v>
      </c>
      <c r="F455" s="2">
        <v>0.11041666666666666</v>
      </c>
      <c r="G455" s="9" t="s">
        <v>34</v>
      </c>
      <c r="H455" t="s">
        <v>86</v>
      </c>
      <c r="I455">
        <v>165</v>
      </c>
      <c r="J455" s="3">
        <v>42368</v>
      </c>
      <c r="K455" s="2">
        <v>0.38125000000000003</v>
      </c>
      <c r="L455" s="5">
        <v>1</v>
      </c>
      <c r="M455">
        <v>1</v>
      </c>
      <c r="N455" s="5">
        <v>165</v>
      </c>
      <c r="O455" t="s">
        <v>54</v>
      </c>
      <c r="P455">
        <v>1114</v>
      </c>
    </row>
    <row r="456" spans="1:16" x14ac:dyDescent="0.25">
      <c r="A456" s="1" t="s">
        <v>891</v>
      </c>
      <c r="B456" s="5" t="str">
        <f>IF(Tabla2[[#This Row],[DNI / C.E.]]="","¿DNI?",VLOOKUP(Tabla2[[#This Row],[DNI / C.E.]],'Base Datos'!A:F,2,FALSE))</f>
        <v>Luis Armando Costa Menendez</v>
      </c>
      <c r="C456" s="5" t="str">
        <f>IF(Tabla2[[#This Row],[DNI / C.E.]]="","¿DNI?",VLOOKUP(Tabla2[[#This Row],[DNI / C.E.]],'Base Datos'!A:F,3,FALSE))</f>
        <v>Masculino</v>
      </c>
      <c r="D456" s="5" t="s">
        <v>900</v>
      </c>
      <c r="E456" s="3">
        <v>42368</v>
      </c>
      <c r="F456" s="2">
        <v>0.84513888888888899</v>
      </c>
      <c r="G456" t="s">
        <v>41</v>
      </c>
      <c r="H456" t="s">
        <v>88</v>
      </c>
      <c r="I456">
        <v>170</v>
      </c>
      <c r="J456" s="3">
        <v>42369</v>
      </c>
      <c r="K456" s="2">
        <v>0.42499999999999999</v>
      </c>
      <c r="L456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456">
        <v>1</v>
      </c>
      <c r="N456" s="5">
        <f>IF(Tabla2[[#This Row],[TARIFA]]="","¿Tarifa?",IF(Tabla2[[#This Row],[COBRADOS]]="","¿Días?",Tabla2[[#This Row],[TARIFA]]*Tabla2[[#This Row],[COBRADOS]]))</f>
        <v>170</v>
      </c>
      <c r="O456" t="s">
        <v>54</v>
      </c>
      <c r="P456">
        <v>1117</v>
      </c>
    </row>
    <row r="457" spans="1:16" x14ac:dyDescent="0.25">
      <c r="A457" s="1" t="s">
        <v>894</v>
      </c>
      <c r="B457" s="5" t="s">
        <v>893</v>
      </c>
      <c r="C457" s="5" t="s">
        <v>21</v>
      </c>
      <c r="D457" s="5" t="s">
        <v>900</v>
      </c>
      <c r="E457" s="3">
        <v>42368</v>
      </c>
      <c r="F457" s="2">
        <v>0.86388888888888893</v>
      </c>
      <c r="G457" t="s">
        <v>23</v>
      </c>
      <c r="H457" t="s">
        <v>86</v>
      </c>
      <c r="I457">
        <v>130</v>
      </c>
      <c r="J457" s="3">
        <v>42369</v>
      </c>
      <c r="K457" s="2">
        <v>0.44444444444444442</v>
      </c>
      <c r="L457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457">
        <v>1</v>
      </c>
      <c r="N457" s="5">
        <f>IF(Tabla2[[#This Row],[TARIFA]]="","¿Tarifa?",IF(Tabla2[[#This Row],[COBRADOS]]="","¿Días?",Tabla2[[#This Row],[TARIFA]]*Tabla2[[#This Row],[COBRADOS]]))</f>
        <v>130</v>
      </c>
      <c r="O457" t="s">
        <v>53</v>
      </c>
      <c r="P457">
        <v>237</v>
      </c>
    </row>
    <row r="458" spans="1:16" x14ac:dyDescent="0.25">
      <c r="A458" s="1" t="s">
        <v>895</v>
      </c>
      <c r="B458" s="5" t="s">
        <v>896</v>
      </c>
      <c r="C458" s="5" t="s">
        <v>20</v>
      </c>
      <c r="D458" s="5" t="s">
        <v>908</v>
      </c>
      <c r="E458" s="3">
        <v>42369</v>
      </c>
      <c r="F458" s="2">
        <v>7.2916666666666671E-2</v>
      </c>
      <c r="G458" t="s">
        <v>34</v>
      </c>
      <c r="H458" t="s">
        <v>86</v>
      </c>
      <c r="I458">
        <v>135</v>
      </c>
      <c r="J458" s="3">
        <v>42369</v>
      </c>
      <c r="K458" s="2">
        <v>0.28125</v>
      </c>
      <c r="L458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1</v>
      </c>
      <c r="M458">
        <v>1</v>
      </c>
      <c r="N458" s="5">
        <f>IF(Tabla2[[#This Row],[TARIFA]]="","¿Tarifa?",IF(Tabla2[[#This Row],[COBRADOS]]="","¿Días?",Tabla2[[#This Row],[TARIFA]]*Tabla2[[#This Row],[COBRADOS]]))</f>
        <v>135</v>
      </c>
      <c r="O458" t="s">
        <v>55</v>
      </c>
    </row>
    <row r="459" spans="1:16" x14ac:dyDescent="0.25">
      <c r="A459" s="1" t="s">
        <v>897</v>
      </c>
      <c r="B459" s="5" t="str">
        <f>IF(Tabla2[[#This Row],[DNI / C.E.]]="","¿DNI?",VLOOKUP(Tabla2[[#This Row],[DNI / C.E.]],'Base Datos'!A:F,2,FALSE))</f>
        <v>Jorge Victor Leon Vargas</v>
      </c>
      <c r="C459" s="5" t="str">
        <f>IF(Tabla2[[#This Row],[DNI / C.E.]]="","¿DNI?",VLOOKUP(Tabla2[[#This Row],[DNI / C.E.]],'Base Datos'!A:F,3,FALSE))</f>
        <v>Masculino</v>
      </c>
      <c r="D459" s="5" t="s">
        <v>900</v>
      </c>
      <c r="E459" s="3">
        <v>42369</v>
      </c>
      <c r="F459" s="2">
        <v>0.35069444444444442</v>
      </c>
      <c r="G459" s="9" t="s">
        <v>29</v>
      </c>
      <c r="H459" t="s">
        <v>87</v>
      </c>
      <c r="I459">
        <v>100</v>
      </c>
      <c r="J459" s="3">
        <v>42371</v>
      </c>
      <c r="K459" s="2">
        <v>0.9506944444444444</v>
      </c>
      <c r="L459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4</v>
      </c>
      <c r="M459" s="45">
        <v>3.5</v>
      </c>
      <c r="N459" s="5">
        <f>IF(Tabla2[[#This Row],[TARIFA]]="","¿Tarifa?",IF(Tabla2[[#This Row],[COBRADOS]]="","¿Días?",Tabla2[[#This Row],[TARIFA]]*Tabla2[[#This Row],[COBRADOS]]))</f>
        <v>350</v>
      </c>
      <c r="O459" t="s">
        <v>53</v>
      </c>
      <c r="P459">
        <v>239</v>
      </c>
    </row>
    <row r="460" spans="1:16" x14ac:dyDescent="0.25">
      <c r="A460" s="1" t="s">
        <v>448</v>
      </c>
      <c r="B460" s="5" t="str">
        <f>IF(Tabla2[[#This Row],[DNI / C.E.]]="","¿DNI?",VLOOKUP(Tabla2[[#This Row],[DNI / C.E.]],'Base Datos'!A:F,2,FALSE))</f>
        <v xml:space="preserve">Franklin Farfan Alfaro </v>
      </c>
      <c r="C460" s="5" t="str">
        <f>IF(Tabla2[[#This Row],[DNI / C.E.]]="","¿DNI?",VLOOKUP(Tabla2[[#This Row],[DNI / C.E.]],'Base Datos'!A:F,3,FALSE))</f>
        <v>Masculino</v>
      </c>
      <c r="D460" s="5" t="s">
        <v>900</v>
      </c>
      <c r="E460" s="3">
        <v>42369</v>
      </c>
      <c r="F460" s="2">
        <v>0.78472222222222221</v>
      </c>
      <c r="G460" s="9" t="s">
        <v>42</v>
      </c>
      <c r="H460" t="s">
        <v>87</v>
      </c>
      <c r="I460">
        <v>165</v>
      </c>
      <c r="J460" s="3">
        <v>42370</v>
      </c>
      <c r="K460" s="2">
        <v>0.52708333333333335</v>
      </c>
      <c r="L460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2</v>
      </c>
      <c r="M460">
        <v>1</v>
      </c>
      <c r="N460" s="5">
        <f>IF(Tabla2[[#This Row],[TARIFA]]="","¿Tarifa?",IF(Tabla2[[#This Row],[COBRADOS]]="","¿Días?",Tabla2[[#This Row],[TARIFA]]*Tabla2[[#This Row],[COBRADOS]]))</f>
        <v>165</v>
      </c>
      <c r="O460" t="s">
        <v>53</v>
      </c>
      <c r="P460">
        <v>238</v>
      </c>
    </row>
    <row r="461" spans="1:16" x14ac:dyDescent="0.25">
      <c r="A461" s="1" t="s">
        <v>141</v>
      </c>
      <c r="B461" s="5" t="str">
        <f>IF(Tabla2[[#This Row],[DNI / C.E.]]="","¿DNI?",VLOOKUP(Tabla2[[#This Row],[DNI / C.E.]],'Base Datos'!A:F,2,FALSE))</f>
        <v>Cristian Alexander Reyes Muñoz</v>
      </c>
      <c r="C461" s="5" t="str">
        <f>IF(Tabla2[[#This Row],[DNI / C.E.]]="","¿DNI?",VLOOKUP(Tabla2[[#This Row],[DNI / C.E.]],'Base Datos'!A:F,3,FALSE))</f>
        <v>Masculino</v>
      </c>
      <c r="D461" s="5" t="s">
        <v>903</v>
      </c>
      <c r="E461" s="3">
        <v>42369</v>
      </c>
      <c r="F461" s="2">
        <v>0.81180555555555556</v>
      </c>
      <c r="G461" s="9" t="s">
        <v>49</v>
      </c>
      <c r="H461" t="s">
        <v>85</v>
      </c>
      <c r="I461">
        <v>90</v>
      </c>
      <c r="J461" s="3">
        <v>42372</v>
      </c>
      <c r="K461" s="2">
        <v>0.41180555555555554</v>
      </c>
      <c r="L461" s="5">
        <f>IF(Tabla2[[#This Row],[HORA-OUT]]="","¿Hora-out?",IF(AND(Tabla2[[#This Row],[HORA-IN]]&gt;Tablas!$L$3,Tabla2[[#This Row],[HORA-OUT]]&lt;Tablas!$L$4),Tabla2[[#This Row],[FECHA-OUT]]-Tabla2[[#This Row],[FECHA-IN]],IF(OR(AND(Tabla2[[#This Row],[HORA-IN]]&lt;Tablas!$L$3,Tabla2[[#This Row],[HORA-OUT]]&lt;Tablas!$L$4),AND(Tabla2[[#This Row],[HORA-IN]]&gt;Tablas!$L$3,Tabla2[[#This Row],[HORA-OUT]]&gt;Tablas!$L$4)),Tabla2[[#This Row],[FECHA-OUT]]-Tabla2[[#This Row],[FECHA-IN]]+1,Tabla2[[#This Row],[FECHA-OUT]]-Tabla2[[#This Row],[FECHA-IN]]+2)))</f>
        <v>3</v>
      </c>
      <c r="M461">
        <v>3</v>
      </c>
      <c r="N461" s="5">
        <f>IF(Tabla2[[#This Row],[TARIFA]]="","¿Tarifa?",IF(Tabla2[[#This Row],[COBRADOS]]="","¿Días?",Tabla2[[#This Row],[TARIFA]]*Tabla2[[#This Row],[COBRADOS]]))</f>
        <v>270</v>
      </c>
      <c r="O461" t="s">
        <v>54</v>
      </c>
      <c r="P461">
        <v>1120</v>
      </c>
    </row>
    <row r="462" spans="1:16" x14ac:dyDescent="0.25">
      <c r="B462" s="5" t="str">
        <f>IF(Tabla2[[#This Row],[DNI / C.E.]]="","¿DNI?",VLOOKUP(Tabla2[[#This Row],[DNI / C.E.]],'Base Datos'!A:F,2,FALSE))</f>
        <v>¿DNI?</v>
      </c>
      <c r="C462" s="5" t="str">
        <f>IF(Tabla2[[#This Row],[DNI / C.E.]]="","¿DNI?",VLOOKUP(Tabla2[[#This Row],[DNI / C.E.]],'Base Datos'!A:F,3,FALSE))</f>
        <v>¿DNI?</v>
      </c>
      <c r="D462" s="5"/>
      <c r="J462" s="3"/>
      <c r="K462" s="2"/>
      <c r="L462" s="5"/>
      <c r="N462" s="5" t="str">
        <f>IF(Tabla2[[#This Row],[TARIFA]]="","¿Tarifa?",IF(Tabla2[[#This Row],[COBRADOS]]="","¿Días?",Tabla2[[#This Row],[TARIFA]]*Tabla2[[#This Row],[COBRADOS]]))</f>
        <v>¿Tarifa?</v>
      </c>
    </row>
  </sheetData>
  <mergeCells count="8">
    <mergeCell ref="A2:Q2"/>
    <mergeCell ref="A3:Q3"/>
    <mergeCell ref="A5:E5"/>
    <mergeCell ref="F5:G5"/>
    <mergeCell ref="K5:L5"/>
    <mergeCell ref="M5:N5"/>
    <mergeCell ref="P5:Q5"/>
    <mergeCell ref="H5:I5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Tablas!$D$3:$D$31</xm:f>
          </x14:formula1>
          <xm:sqref>G7:G462</xm:sqref>
        </x14:dataValidation>
        <x14:dataValidation type="list" allowBlank="1" showInputMessage="1" showErrorMessage="1">
          <x14:formula1>
            <xm:f>Tablas!$I$3:$I$6</xm:f>
          </x14:formula1>
          <xm:sqref>O7:O462</xm:sqref>
        </x14:dataValidation>
        <x14:dataValidation type="list" allowBlank="1" showInputMessage="1" showErrorMessage="1">
          <x14:formula1>
            <xm:f>Tablas!$G$3:$G$6</xm:f>
          </x14:formula1>
          <xm:sqref>H7:H462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8"/>
  <sheetViews>
    <sheetView workbookViewId="0">
      <selection activeCell="C3" sqref="C3"/>
    </sheetView>
  </sheetViews>
  <sheetFormatPr baseColWidth="10" defaultRowHeight="15" x14ac:dyDescent="0.25"/>
  <cols>
    <col min="2" max="2" width="21" bestFit="1" customWidth="1"/>
    <col min="3" max="3" width="73.42578125" bestFit="1" customWidth="1"/>
    <col min="5" max="5" width="21" bestFit="1" customWidth="1"/>
  </cols>
  <sheetData>
    <row r="3" spans="2:6" x14ac:dyDescent="0.25">
      <c r="B3" s="36" t="s">
        <v>459</v>
      </c>
      <c r="C3" s="22" t="s">
        <v>909</v>
      </c>
    </row>
    <row r="4" spans="2:6" x14ac:dyDescent="0.25">
      <c r="B4" s="30" t="s">
        <v>62</v>
      </c>
      <c r="C4" s="29"/>
      <c r="E4" s="32" t="s">
        <v>499</v>
      </c>
      <c r="F4" s="33" t="e">
        <f>VLOOKUP($C$3,Tabla2[],7,0)</f>
        <v>#N/A</v>
      </c>
    </row>
    <row r="5" spans="2:6" x14ac:dyDescent="0.25">
      <c r="B5" s="30" t="s">
        <v>63</v>
      </c>
      <c r="C5" s="29" t="e">
        <f>VLOOKUP(Consulta!$C$3,'Base Datos'!$A:$H,4,0)</f>
        <v>#N/A</v>
      </c>
      <c r="E5" s="32" t="s">
        <v>501</v>
      </c>
      <c r="F5" s="34" t="e">
        <f>VLOOKUP(F4,Tablas!D3:E31,2,0)</f>
        <v>#N/A</v>
      </c>
    </row>
    <row r="6" spans="2:6" x14ac:dyDescent="0.25">
      <c r="B6" s="30" t="s">
        <v>460</v>
      </c>
      <c r="C6" s="29" t="e">
        <f>VLOOKUP(Consulta!$C$3,'Base Datos'!$A:$H,5,0)</f>
        <v>#N/A</v>
      </c>
      <c r="E6" s="32" t="s">
        <v>500</v>
      </c>
      <c r="F6" s="33" t="e">
        <f>VLOOKUP($C$3,Tabla2[],8,0)</f>
        <v>#N/A</v>
      </c>
    </row>
    <row r="7" spans="2:6" x14ac:dyDescent="0.25">
      <c r="B7" s="30" t="s">
        <v>461</v>
      </c>
      <c r="C7" s="29" t="e">
        <f>VLOOKUP(Consulta!$C$3,'Base Datos'!$A:$H,6,0)</f>
        <v>#N/A</v>
      </c>
      <c r="E7" s="32" t="s">
        <v>507</v>
      </c>
      <c r="F7" s="35" t="e">
        <f>VLOOKUP($C$3,Tabla2[],9,0)</f>
        <v>#N/A</v>
      </c>
    </row>
    <row r="8" spans="2:6" x14ac:dyDescent="0.25">
      <c r="B8" s="30" t="s">
        <v>462</v>
      </c>
      <c r="C8" s="29" t="e">
        <f>VLOOKUP(Consulta!$C$3,'Base Datos'!$A:$H,7,0)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Tablas</vt:lpstr>
      <vt:lpstr>Base Datos</vt:lpstr>
      <vt:lpstr>RH 2015</vt:lpstr>
      <vt:lpstr>Consulta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2015-09-06T23:23:31Z</dcterms:created>
  <dcterms:modified xsi:type="dcterms:W3CDTF">2016-02-13T21:58:11Z</dcterms:modified>
</cp:coreProperties>
</file>