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script" sheetId="1" state="visible" r:id="rId2"/>
    <sheet name="ប្រាក់ខែ" sheetId="2" state="visible" r:id="rId3"/>
    <sheet name="Pettycash" sheetId="3" state="visible" r:id="rId4"/>
    <sheet name="Passport Staff" sheetId="4" state="visible" r:id="rId5"/>
    <sheet name="Angsuran Motor" sheetId="5" state="visible" r:id="rId6"/>
    <sheet name="Data Longleave" sheetId="6" state="visible" r:id="rId7"/>
    <sheet name="PamentView" sheetId="7" state="visible" r:id="rId8"/>
    <sheet name="pament_transactions" sheetId="8" state="visible" r:id="rId9"/>
    <sheet name="cashdraws" sheetId="9" state="visible" r:id="rId10"/>
    <sheet name="paments" sheetId="10" state="visible" r:id="rId11"/>
    <sheet name="depatments" sheetId="11" state="visible" r:id="rId12"/>
    <sheet name="users" sheetId="12" state="visible" r:id="rId13"/>
    <sheet name="currency" sheetId="13" state="visible" r:id="rId14"/>
    <sheet name="app_flow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<sst xmlns="http://schemas.openxmlformats.org/spreadsheetml/2006/main" count="478" uniqueCount="259">
  <si>
    <t xml:space="preserve">INDO POIPET GROUP</t>
  </si>
  <si>
    <t xml:space="preserve">Salary Confirmation</t>
  </si>
  <si>
    <t xml:space="preserve">MHA5+6P3, Unnamed Road, Krong Poi Pet (012365411)</t>
  </si>
  <si>
    <t xml:space="preserve">Staff Name</t>
  </si>
  <si>
    <t xml:space="preserve">ម៉ៅ មឿន</t>
  </si>
  <si>
    <t xml:space="preserve">Start Work</t>
  </si>
  <si>
    <t xml:space="preserve">Jul-06-2019</t>
  </si>
  <si>
    <t xml:space="preserve">Position</t>
  </si>
  <si>
    <t xml:space="preserve">Cleaner</t>
  </si>
  <si>
    <t xml:space="preserve">Salary</t>
  </si>
  <si>
    <t xml:space="preserve">10000 Bath</t>
  </si>
  <si>
    <t xml:space="preserve">Petty Cash BAHT Pengeluaran Poipet - Team MKS</t>
  </si>
  <si>
    <t xml:space="preserve">report</t>
  </si>
  <si>
    <t xml:space="preserve">Tgl(date)</t>
  </si>
  <si>
    <t xml:space="preserve">Saldo Awal(first amount)</t>
  </si>
  <si>
    <t xml:space="preserve">kas(for Pee markus use + -)</t>
  </si>
  <si>
    <t xml:space="preserve">Pengeluaran / Biaya</t>
  </si>
  <si>
    <t xml:space="preserve">Keterangan(detail)</t>
  </si>
  <si>
    <t xml:space="preserve">Divisi (type)</t>
  </si>
  <si>
    <t xml:space="preserve">Saldo Akhir(remain)</t>
  </si>
  <si>
    <t xml:space="preserve">Travelling</t>
  </si>
  <si>
    <t xml:space="preserve">Perlengkapan Ktr</t>
  </si>
  <si>
    <t xml:space="preserve">Konsumsi Ktr</t>
  </si>
  <si>
    <t xml:space="preserve">Entertainment</t>
  </si>
  <si>
    <t xml:space="preserve">Internet</t>
  </si>
  <si>
    <t xml:space="preserve">Visa</t>
  </si>
  <si>
    <t xml:space="preserve">Others</t>
  </si>
  <si>
    <t xml:space="preserve">Total</t>
  </si>
  <si>
    <t xml:space="preserve">ACC</t>
  </si>
  <si>
    <t xml:space="preserve">FIFA</t>
  </si>
  <si>
    <t xml:space="preserve">BVIP</t>
  </si>
  <si>
    <t xml:space="preserve">KB/JD</t>
  </si>
  <si>
    <t xml:space="preserve">BP</t>
  </si>
  <si>
    <t xml:space="preserve">TOGEL</t>
  </si>
  <si>
    <t xml:space="preserve">POKER</t>
  </si>
  <si>
    <t xml:space="preserve">QQ</t>
  </si>
  <si>
    <t xml:space="preserve">BandarGaming</t>
  </si>
  <si>
    <t xml:space="preserve">MBO</t>
  </si>
  <si>
    <t xml:space="preserve">RajaGaming</t>
  </si>
  <si>
    <t xml:space="preserve">CBOGaming</t>
  </si>
  <si>
    <t xml:space="preserve">Chokdee</t>
  </si>
  <si>
    <t xml:space="preserve">Lucky</t>
  </si>
  <si>
    <t xml:space="preserve">HengHeng</t>
  </si>
  <si>
    <t xml:space="preserve">DeeDee</t>
  </si>
  <si>
    <t xml:space="preserve">Acc Thai</t>
  </si>
  <si>
    <t xml:space="preserve">PK/THAI</t>
  </si>
  <si>
    <t xml:space="preserve">QQ Thai</t>
  </si>
  <si>
    <t xml:space="preserve">OFFICE</t>
  </si>
  <si>
    <t xml:space="preserve">QQPlaza</t>
  </si>
  <si>
    <t xml:space="preserve">QQMega</t>
  </si>
  <si>
    <t xml:space="preserve">QQCrown</t>
  </si>
  <si>
    <t xml:space="preserve">QQPalace</t>
  </si>
  <si>
    <t xml:space="preserve">Wasit Bola</t>
  </si>
  <si>
    <t xml:space="preserve">Perlengkapan Kantor</t>
  </si>
  <si>
    <t xml:space="preserve">Konsumsi Kantor</t>
  </si>
  <si>
    <t xml:space="preserve">Total By Petty Cash</t>
  </si>
  <si>
    <t xml:space="preserve">Distribusi Biaya X</t>
  </si>
  <si>
    <t xml:space="preserve">Distribusi Biaya Acc X</t>
  </si>
  <si>
    <t xml:space="preserve">Total By PC - Orang Beriman</t>
  </si>
  <si>
    <t xml:space="preserve">first amount only 1time/month</t>
  </si>
  <si>
    <t xml:space="preserve">NO</t>
  </si>
  <si>
    <t xml:space="preserve">Awal Masuk(first work date)</t>
  </si>
  <si>
    <t xml:space="preserve">Birthday</t>
  </si>
  <si>
    <t xml:space="preserve">NAME</t>
  </si>
  <si>
    <t xml:space="preserve">No. Passport</t>
  </si>
  <si>
    <r>
      <rPr>
        <b val="true"/>
        <sz val="10"/>
        <color rgb="FF000000"/>
        <rFont val="Kalinga"/>
        <family val="2"/>
      </rPr>
      <t xml:space="preserve">Working Permith </t>
    </r>
    <r>
      <rPr>
        <b val="true"/>
        <sz val="10"/>
        <color rgb="FF000000"/>
        <rFont val="Wingdings"/>
        <family val="0"/>
        <charset val="2"/>
      </rPr>
      <t xml:space="preserve">+ (nullable)</t>
    </r>
  </si>
  <si>
    <t xml:space="preserve">Expired</t>
  </si>
  <si>
    <t xml:space="preserve">Full Name</t>
  </si>
  <si>
    <t xml:space="preserve">Nick Name</t>
  </si>
  <si>
    <t xml:space="preserve">Passport</t>
  </si>
  <si>
    <t xml:space="preserve">-</t>
  </si>
  <si>
    <t xml:space="preserve">29 November 1992</t>
  </si>
  <si>
    <t xml:space="preserve">Ershandy Karunia Putra</t>
  </si>
  <si>
    <t xml:space="preserve">Boyor</t>
  </si>
  <si>
    <t xml:space="preserve">+</t>
  </si>
  <si>
    <t xml:space="preserve">25 February 2024</t>
  </si>
  <si>
    <t xml:space="preserve">16 March 2020</t>
  </si>
  <si>
    <t xml:space="preserve">arlert(birthday)</t>
  </si>
  <si>
    <t xml:space="preserve">arlert expired 1year befor expire</t>
  </si>
  <si>
    <t xml:space="preserve">arlert expired 1month befor expire</t>
  </si>
  <si>
    <t xml:space="preserve">No</t>
  </si>
  <si>
    <t xml:space="preserve">Nama</t>
  </si>
  <si>
    <t xml:space="preserve">Pinjaman</t>
  </si>
  <si>
    <t xml:space="preserve">Sisa</t>
  </si>
  <si>
    <t xml:space="preserve">ANGSURAN</t>
  </si>
  <si>
    <t xml:space="preserve">date1</t>
  </si>
  <si>
    <t xml:space="preserve">konthea</t>
  </si>
  <si>
    <t xml:space="preserve">Jatah Cuti 1</t>
  </si>
  <si>
    <t xml:space="preserve">Jatah Cuti 2</t>
  </si>
  <si>
    <t xml:space="preserve">Jatah Cuti 3</t>
  </si>
  <si>
    <t xml:space="preserve">Jatah Cuti 4</t>
  </si>
  <si>
    <t xml:space="preserve">Jatah Cuti 5</t>
  </si>
  <si>
    <t xml:space="preserve">Jatah Cuti 6</t>
  </si>
  <si>
    <t xml:space="preserve">Jatah Cuti 7</t>
  </si>
  <si>
    <t xml:space="preserve">Jatah Cuti 8</t>
  </si>
  <si>
    <t xml:space="preserve">Jatah Cuti 9</t>
  </si>
  <si>
    <t xml:space="preserve">Jatah Cuti 10</t>
  </si>
  <si>
    <t xml:space="preserve">Jatah Cuti 11</t>
  </si>
  <si>
    <t xml:space="preserve">Jatah Cuti 12</t>
  </si>
  <si>
    <t xml:space="preserve">Jatah Cuti 13</t>
  </si>
  <si>
    <t xml:space="preserve">Jatah Cuti 14</t>
  </si>
  <si>
    <t xml:space="preserve">Jatah Cuti 15</t>
  </si>
  <si>
    <t xml:space="preserve">Jatah Cuti 16</t>
  </si>
  <si>
    <t xml:space="preserve">Jatah Cuti 17</t>
  </si>
  <si>
    <t xml:space="preserve">Jatah Cuti 18</t>
  </si>
  <si>
    <t xml:space="preserve">Jatah Cuti 19</t>
  </si>
  <si>
    <t xml:space="preserve">Jatah Cuti 20</t>
  </si>
  <si>
    <t xml:space="preserve">Jatah Cuti 21</t>
  </si>
  <si>
    <t xml:space="preserve">Jatah Cuti 22</t>
  </si>
  <si>
    <t xml:space="preserve">Jatah Cuti 23</t>
  </si>
  <si>
    <t xml:space="preserve">Jatah Cuti 24</t>
  </si>
  <si>
    <t xml:space="preserve">Jatah Cuti 25</t>
  </si>
  <si>
    <t xml:space="preserve">Jatah Cuti 26</t>
  </si>
  <si>
    <t xml:space="preserve">Jatah Cuti 27</t>
  </si>
  <si>
    <t xml:space="preserve">Jatah Cuti 28</t>
  </si>
  <si>
    <t xml:space="preserve">Jatah Cuti 29</t>
  </si>
  <si>
    <t xml:space="preserve">Jatah Cuti 30</t>
  </si>
  <si>
    <t xml:space="preserve">Arp-22</t>
  </si>
  <si>
    <t xml:space="preserve">keep until may-22</t>
  </si>
  <si>
    <t xml:space="preserve"> =B2+6month</t>
  </si>
  <si>
    <t xml:space="preserve">refund</t>
  </si>
  <si>
    <t xml:space="preserve">id</t>
  </si>
  <si>
    <t xml:space="preserve">Date</t>
  </si>
  <si>
    <t xml:space="preserve">Cashdraw_id</t>
  </si>
  <si>
    <t xml:space="preserve">Cashdraw Amount</t>
  </si>
  <si>
    <t xml:space="preserve">payment_id</t>
  </si>
  <si>
    <t xml:space="preserve">depatment_id</t>
  </si>
  <si>
    <t xml:space="preserve">amount</t>
  </si>
  <si>
    <t xml:space="preserve">-16000 ฿</t>
  </si>
  <si>
    <t xml:space="preserve">currency</t>
  </si>
  <si>
    <t xml:space="preserve">Bath</t>
  </si>
  <si>
    <t xml:space="preserve">created_at</t>
  </si>
  <si>
    <t xml:space="preserve">updated_at</t>
  </si>
  <si>
    <t xml:space="preserve">input_by</t>
  </si>
  <si>
    <t xml:space="preserve">Anen</t>
  </si>
  <si>
    <t xml:space="preserve">type</t>
  </si>
  <si>
    <t xml:space="preserve">expand</t>
  </si>
  <si>
    <t xml:space="preserve">Describe</t>
  </si>
  <si>
    <t xml:space="preserve">16000 Bath pay for MAT internet</t>
  </si>
  <si>
    <t xml:space="preserve">pament_transactions</t>
  </si>
  <si>
    <t xml:space="preserve">extra_text</t>
  </si>
  <si>
    <t xml:space="preserve">extra_int</t>
  </si>
  <si>
    <t xml:space="preserve">status</t>
  </si>
  <si>
    <t xml:space="preserve">komnottra</t>
  </si>
  <si>
    <t xml:space="preserve">฿</t>
  </si>
  <si>
    <t xml:space="preserve">completed</t>
  </si>
  <si>
    <t xml:space="preserve">1</t>
  </si>
  <si>
    <t xml:space="preserve">$</t>
  </si>
  <si>
    <t xml:space="preserve">100$ Pay for taxy from Phnom Penh to Poipet (Anen)</t>
  </si>
  <si>
    <t xml:space="preserve">300 bath pay for water 10 battles</t>
  </si>
  <si>
    <t xml:space="preserve">Clean 1 Aircon at home</t>
  </si>
  <si>
    <t xml:space="preserve">exchange</t>
  </si>
  <si>
    <t xml:space="preserve">to CurrencyID</t>
  </si>
  <si>
    <r>
      <rPr>
        <sz val="11"/>
        <color rgb="FF2A6099"/>
        <rFont val="Calibri"/>
        <family val="2"/>
      </rPr>
      <t xml:space="preserve">to</t>
    </r>
    <r>
      <rPr>
        <b val="true"/>
        <sz val="11"/>
        <color rgb="FF2A6099"/>
        <rFont val="Calibri"/>
        <family val="2"/>
      </rPr>
      <t xml:space="preserve"> dolla rate#35.33</t>
    </r>
  </si>
  <si>
    <t xml:space="preserve">from exchangeID</t>
  </si>
  <si>
    <r>
      <rPr>
        <sz val="11"/>
        <color rgb="FF2A6099"/>
        <rFont val="Calibri"/>
        <family val="2"/>
      </rPr>
      <t xml:space="preserve">from </t>
    </r>
    <r>
      <rPr>
        <b val="true"/>
        <sz val="11"/>
        <color rgb="FF2A6099"/>
        <rFont val="Calibri"/>
        <family val="2"/>
      </rPr>
      <t xml:space="preserve">bath rate#35.33</t>
    </r>
  </si>
  <si>
    <t xml:space="preserve">incom</t>
  </si>
  <si>
    <t xml:space="preserve">close cashdraw</t>
  </si>
  <si>
    <t xml:space="preserve">-last amount</t>
  </si>
  <si>
    <t xml:space="preserve">start cashdraw</t>
  </si>
  <si>
    <t xml:space="preserve">last amount from cashdrawId1</t>
  </si>
  <si>
    <t xml:space="preserve">add cash</t>
  </si>
  <si>
    <t xml:space="preserve">first thai tabh from bose, use for new month</t>
  </si>
  <si>
    <t xml:space="preserve">first Dolla from bose, use for new month</t>
  </si>
  <si>
    <t xml:space="preserve">draw cash</t>
  </si>
  <si>
    <t xml:space="preserve">do something not for office</t>
  </si>
  <si>
    <t xml:space="preserve">take it back to do something</t>
  </si>
  <si>
    <t xml:space="preserve">other</t>
  </si>
  <si>
    <t xml:space="preserve">Pay Tuk Tuk</t>
  </si>
  <si>
    <t xml:space="preserve">transfer</t>
  </si>
  <si>
    <t xml:space="preserve">to CashdrawerID</t>
  </si>
  <si>
    <t xml:space="preserve">from TransferID</t>
  </si>
  <si>
    <t xml:space="preserve">cashdraws</t>
  </si>
  <si>
    <t xml:space="preserve">name</t>
  </si>
  <si>
    <t xml:space="preserve">balance</t>
  </si>
  <si>
    <t xml:space="preserve">group</t>
  </si>
  <si>
    <t xml:space="preserve">ownner</t>
  </si>
  <si>
    <t xml:space="preserve">description</t>
  </si>
  <si>
    <t xml:space="preserve">created_ate</t>
  </si>
  <si>
    <t xml:space="preserve">Anen-Apr-2022-Bath</t>
  </si>
  <si>
    <t xml:space="preserve">Apr-2022</t>
  </si>
  <si>
    <t xml:space="preserve">3</t>
  </si>
  <si>
    <t xml:space="preserve">close</t>
  </si>
  <si>
    <t xml:space="preserve">C#2022-04-03 13:25:12#3#0#256000</t>
  </si>
  <si>
    <t xml:space="preserve">Anen-Apr-2022-Dolla</t>
  </si>
  <si>
    <t xml:space="preserve">C#2022-04-03 13:25:12#3#0#5780</t>
  </si>
  <si>
    <t xml:space="preserve">Anen-May-2022-Bath</t>
  </si>
  <si>
    <t xml:space="preserve">May-2022</t>
  </si>
  <si>
    <t xml:space="preserve">open</t>
  </si>
  <si>
    <t xml:space="preserve">Anen-May-2022-Dolla</t>
  </si>
  <si>
    <t xml:space="preserve"> </t>
  </si>
  <si>
    <t xml:space="preserve">payments</t>
  </si>
  <si>
    <t xml:space="preserve">order</t>
  </si>
  <si>
    <t xml:space="preserve">created_by</t>
  </si>
  <si>
    <t xml:space="preserve">active</t>
  </si>
  <si>
    <t xml:space="preserve">C#2022-04-03 13:25:12#1</t>
  </si>
  <si>
    <t xml:space="preserve">system</t>
  </si>
  <si>
    <t xml:space="preserve">C#2022-04-03 13:25:12#2</t>
  </si>
  <si>
    <t xml:space="preserve">depatments</t>
  </si>
  <si>
    <t xml:space="preserve">users</t>
  </si>
  <si>
    <t xml:space="preserve">user</t>
  </si>
  <si>
    <t xml:space="preserve">email</t>
  </si>
  <si>
    <t xml:space="preserve">password</t>
  </si>
  <si>
    <t xml:space="preserve">Konthea</t>
  </si>
  <si>
    <t xml:space="preserve">sokonthea.chhoun@gmail.com</t>
  </si>
  <si>
    <t xml:space="preserve">AccAdmin</t>
  </si>
  <si>
    <t xml:space="preserve">acc_admin</t>
  </si>
  <si>
    <t xml:space="preserve">accadmin@gmail.com</t>
  </si>
  <si>
    <t xml:space="preserve">anen</t>
  </si>
  <si>
    <t xml:space="preserve">anen@gmail.com</t>
  </si>
  <si>
    <t xml:space="preserve">symbol</t>
  </si>
  <si>
    <t xml:space="preserve">rate_dolla</t>
  </si>
  <si>
    <t xml:space="preserve">oder</t>
  </si>
  <si>
    <t xml:space="preserve">Dolla</t>
  </si>
  <si>
    <t xml:space="preserve">បង្កើតអ្នកប្រើជា Admin</t>
  </si>
  <si>
    <t xml:space="preserve">បើមិនមានអ្នកប្រើ ត្រូវចុះឈ្មោះអ្នកប្រើជាAdminជាមុន</t>
  </si>
  <si>
    <t xml:space="preserve">Log in</t>
  </si>
  <si>
    <t xml:space="preserve">អ្នកប្រើ Log in</t>
  </si>
  <si>
    <t xml:space="preserve">ទំព័រ Dashboard</t>
  </si>
  <si>
    <t xml:space="preserve">ចុះឈ្មោះអ្នកប្រើផេ្សងទៀត</t>
  </si>
  <si>
    <t xml:space="preserve">បញ្ជីអ្នកប្រើប្រាស់</t>
  </si>
  <si>
    <t xml:space="preserve">បញ្ជីឈ្មោះ</t>
  </si>
  <si>
    <t xml:space="preserve">ចុះឈ្មោះអ្នកប្រើ</t>
  </si>
  <si>
    <t xml:space="preserve">សិទ្ធិអ្នកប្រើ</t>
  </si>
  <si>
    <t xml:space="preserve">អ្នកគ្រប់គ្រងកម្មវិធី</t>
  </si>
  <si>
    <t xml:space="preserve">អ្នកគ្រប់គ្រង</t>
  </si>
  <si>
    <t xml:space="preserve">គណនេយ្យ</t>
  </si>
  <si>
    <t xml:space="preserve">រដ្ឋបាល</t>
  </si>
  <si>
    <t xml:space="preserve">ទីផ្សារ</t>
  </si>
  <si>
    <r>
      <rPr>
        <sz val="11"/>
        <color rgb="FF000000"/>
        <rFont val="Khmer OS"/>
        <family val="0"/>
        <charset val="1"/>
      </rPr>
      <t xml:space="preserve">កែ</t>
    </r>
    <r>
      <rPr>
        <sz val="11"/>
        <color rgb="FF000000"/>
        <rFont val="Khmer OS"/>
        <family val="0"/>
      </rPr>
      <t xml:space="preserve">ពត៌មាន</t>
    </r>
    <r>
      <rPr>
        <sz val="11"/>
        <color rgb="FF000000"/>
        <rFont val="Khmer OS"/>
        <family val="0"/>
        <charset val="1"/>
      </rPr>
      <t xml:space="preserve">អ្នកប្រើ</t>
    </r>
  </si>
  <si>
    <t xml:space="preserve">លុបអ្នកប្រើ</t>
  </si>
  <si>
    <t xml:space="preserve">បង្កើតប្រភេទលុយ</t>
  </si>
  <si>
    <t xml:space="preserve">ប្រភេទលុយ(រូបិយប័ណ្ណ)</t>
  </si>
  <si>
    <t xml:space="preserve">បញ្ជីប្រភេទលុយ</t>
  </si>
  <si>
    <t xml:space="preserve">បញ្ចូលប្រភេទលុយថ្មី</t>
  </si>
  <si>
    <t xml:space="preserve">កែប្រភេទលុយ</t>
  </si>
  <si>
    <t xml:space="preserve">លុបប្រភេទលុយ</t>
  </si>
  <si>
    <t xml:space="preserve">បង្កើតថតដាក់លុយ</t>
  </si>
  <si>
    <t xml:space="preserve">ថតដាក់លុយ</t>
  </si>
  <si>
    <t xml:space="preserve">បញ្ជីឈ្មោះថតដាក់លុយ</t>
  </si>
  <si>
    <t xml:space="preserve">ថតនីមួយៗអាចមានអ្នកប្រើជាម្ចាស់តែមួយគត់ ហើយឈ្មោះរបស់ថត នឹងចាប់ផ្ដើមដោយឈ្មោះអ្នកប្រើ</t>
  </si>
  <si>
    <t xml:space="preserve">បើកថតដាក់លុយថ្មី</t>
  </si>
  <si>
    <t xml:space="preserve">បើមានថតចាស់នោះថតថ្មីនឹងបើកដោយស្វ័យប្រវត្ត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</si>
  <si>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 xml:space="preserve">បិតថតដាក់លុយចាស់</t>
  </si>
  <si>
    <t xml:space="preserve">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</si>
  <si>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 xml:space="preserve">ផ្ទេរលុយទៅថតអ្នកដទៃ</t>
  </si>
  <si>
    <t xml:space="preserve">ដាក់លុយចូលថត</t>
  </si>
  <si>
    <t xml:space="preserve">ដកលុយចេញពីថត</t>
  </si>
  <si>
    <t xml:space="preserve">ប្ដូរលុយ</t>
  </si>
  <si>
    <t xml:space="preserve">ចាប់ផ្ដើមការចំណាយ</t>
  </si>
  <si>
    <t xml:space="preserve">ការចំណាយ</t>
  </si>
  <si>
    <t xml:space="preserve">បញ្ជីការចំណាយ</t>
  </si>
  <si>
    <t xml:space="preserve">រាល់ការចំណាយរបស់បញ្ជីដែលត្រូវបានបិត គឺមិនអាចត្រូវបានកែប្រែអ្វីទាំងអស់</t>
  </si>
  <si>
    <t xml:space="preserve">បញ្ចូលការចំណាយ</t>
  </si>
  <si>
    <t xml:space="preserve">រាល់ការចំណាយមិនអាចលើសពីលុយក្នុងថតបានទេ</t>
  </si>
  <si>
    <t xml:space="preserve">កែប្រែការចំណាយ</t>
  </si>
  <si>
    <t xml:space="preserve">រាល់ការកែប្រែ ការចំណាយមិនអាចលើសពីលុយក្នុងថតខណពេលជាមួយគ្នារបស់ការចំណាយទេ</t>
  </si>
  <si>
    <t xml:space="preserve">រាល់ការចំណាយមិនត្រូវធ្វើអោយសំណល់តូចជាងឬស្មើនឹងសុន្យឡើយ</t>
  </si>
  <si>
    <t xml:space="preserve">លុបការចំណាយ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</si>
</sst>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mm/dd/yy"/>
    <numFmt numFmtId="166" formatCode="#,##0\ ;[RED]\(#,##0\)"/>
    <numFmt numFmtId="167" formatCode="mmm\-yy"/>
    <numFmt numFmtId="168" formatCode="#,##0.00;[RED]#,##0.00"/>
    <numFmt numFmtId="169" formatCode="0"/>
    <numFmt numFmtId="170" formatCode="@"/>
    <numFmt numFmtId="171" formatCode="#,##0;[RED]#,##0"/>
    <numFmt numFmtId="172" formatCode="0.00"/>
    <numFmt numFmtId="173" formatCode="m/d/yyyy"/>
    <numFmt numFmtId="174" formatCode="m/d/yyyy\ h:mm"/>
    <numFmt numFmtId="175" formatCode="General"/>
    <numFmt numFmtId="176" formatCode="mm/dd/yy\ hh:mm\ AM/PM"/>
  </numFmts>
  <fonts count="3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</font>
    <font>
      <b val="true"/>
      <sz val="26"/>
      <color rgb="FFFFFFFF"/>
      <name val="Calibri"/>
      <family val="2"/>
    </font>
    <font>
      <sz val="12"/>
      <name val="Times New Roman"/>
      <family val="1"/>
    </font>
    <font>
      <sz val="13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name val="Calibri"/>
      <family val="2"/>
    </font>
    <font>
      <b val="true"/>
      <sz val="11"/>
      <color rgb="FF000000"/>
      <name val="Calibri"/>
      <family val="2"/>
    </font>
    <font>
      <b val="true"/>
      <sz val="20"/>
      <color rgb="FFFFFF00"/>
      <name val="Aharoni"/>
      <family val="0"/>
    </font>
    <font>
      <b val="true"/>
      <sz val="18"/>
      <color rgb="FFFFFF00"/>
      <name val="Aharoni"/>
      <family val="0"/>
    </font>
    <font>
      <b val="true"/>
      <sz val="10"/>
      <color rgb="FF000000"/>
      <name val="Calibri"/>
      <family val="2"/>
    </font>
    <font>
      <b val="true"/>
      <sz val="11"/>
      <name val="Calibri"/>
      <family val="2"/>
    </font>
    <font>
      <b val="true"/>
      <sz val="11"/>
      <color rgb="FF000000"/>
      <name val="Kalinga"/>
      <family val="2"/>
    </font>
    <font>
      <b val="true"/>
      <sz val="10"/>
      <color rgb="FF000000"/>
      <name val="Kalinga"/>
      <family val="2"/>
    </font>
    <font>
      <b val="true"/>
      <sz val="10"/>
      <color rgb="FF000000"/>
      <name val="Wingdings"/>
      <family val="0"/>
      <charset val="2"/>
    </font>
    <font>
      <b val="true"/>
      <sz val="11"/>
      <color rgb="FFFF0000"/>
      <name val="Kalinga"/>
      <family val="2"/>
    </font>
    <font>
      <sz val="11"/>
      <color rgb="FF000000"/>
      <name val="Kalinga"/>
      <family val="2"/>
    </font>
    <font>
      <sz val="10"/>
      <color rgb="FF000000"/>
      <name val="Kalinga"/>
      <family val="2"/>
    </font>
    <font>
      <b val="true"/>
      <u val="single"/>
      <sz val="10"/>
      <color rgb="FF000000"/>
      <name val="Kalinga"/>
      <family val="2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6"/>
      <color rgb="FF468A1A"/>
      <name val="Calibri"/>
      <family val="2"/>
    </font>
    <font>
      <sz val="11"/>
      <color rgb="FF2A6099"/>
      <name val="Calibri"/>
      <family val="2"/>
    </font>
    <font>
      <b val="true"/>
      <sz val="11"/>
      <color rgb="FF2A6099"/>
      <name val="Calibri"/>
      <family val="2"/>
    </font>
    <font>
      <sz val="11"/>
      <color rgb="FFC9211E"/>
      <name val="Calibri"/>
      <family val="2"/>
    </font>
    <font>
      <sz val="11"/>
      <color rgb="FF468A1A"/>
      <name val="Calibri"/>
      <family val="2"/>
    </font>
    <font>
      <b val="true"/>
      <sz val="16"/>
      <color rgb="FF468A1A"/>
      <name val="Calibri"/>
      <family val="2"/>
    </font>
    <font>
      <sz val="11"/>
      <color rgb="FF127622"/>
      <name val="Calibri"/>
      <family val="2"/>
    </font>
    <font>
      <sz val="10"/>
      <color rgb="FF7B3D00"/>
      <name val="Calibri"/>
      <family val="2"/>
    </font>
    <font>
      <sz val="11"/>
      <color rgb="FF000000"/>
      <name val="Khmer OS"/>
      <family val="0"/>
      <charset val="1"/>
    </font>
    <font>
      <sz val="11"/>
      <color rgb="FF000000"/>
      <name val="Khmer OS"/>
      <family val="0"/>
    </font>
  </fonts>
  <fills count="35">
    <fill>
      <patternFill patternType="none"/>
    </fill>
    <fill>
      <patternFill patternType="gray125"/>
    </fill>
    <fill>
      <patternFill patternType="solid">
        <fgColor rgb="FF7F7F00"/>
        <bgColor rgb="FF808000"/>
      </patternFill>
    </fill>
    <fill>
      <patternFill patternType="solid">
        <fgColor rgb="FF808000"/>
        <bgColor rgb="FF7F7F00"/>
      </patternFill>
    </fill>
    <fill>
      <patternFill patternType="solid">
        <fgColor rgb="FF005828"/>
        <bgColor rgb="FF006100"/>
      </patternFill>
    </fill>
    <fill>
      <patternFill patternType="solid">
        <fgColor rgb="FF7030A0"/>
        <bgColor rgb="FF800080"/>
      </patternFill>
    </fill>
    <fill>
      <patternFill patternType="solid">
        <fgColor rgb="FF00B0F0"/>
        <bgColor rgb="FF00B050"/>
      </patternFill>
    </fill>
    <fill>
      <patternFill patternType="solid">
        <fgColor rgb="FF8FAADC"/>
        <bgColor rgb="FFADB9CA"/>
      </patternFill>
    </fill>
    <fill>
      <patternFill patternType="solid">
        <fgColor rgb="FF92D050"/>
        <bgColor rgb="FFAFD095"/>
      </patternFill>
    </fill>
    <fill>
      <patternFill patternType="solid">
        <fgColor rgb="FFED7D31"/>
        <bgColor rgb="FFEA7500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B66C"/>
      </patternFill>
    </fill>
    <fill>
      <patternFill patternType="solid">
        <fgColor rgb="FF00FFFF"/>
        <bgColor rgb="FF00B0F0"/>
      </patternFill>
    </fill>
    <fill>
      <patternFill patternType="solid">
        <fgColor rgb="FFFFC000"/>
        <bgColor rgb="FFFFB66C"/>
      </patternFill>
    </fill>
    <fill>
      <patternFill patternType="solid">
        <fgColor rgb="FF2E75B6"/>
        <bgColor rgb="FF2A6099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C6EFCE"/>
      </patternFill>
    </fill>
    <fill>
      <patternFill patternType="solid">
        <fgColor rgb="FF00B050"/>
        <bgColor rgb="FF127622"/>
      </patternFill>
    </fill>
    <fill>
      <patternFill patternType="solid">
        <fgColor rgb="FFBFBFBF"/>
        <bgColor rgb="FFADB9CA"/>
      </patternFill>
    </fill>
    <fill>
      <patternFill patternType="solid">
        <fgColor rgb="FFFFD966"/>
        <bgColor rgb="FFFFE699"/>
      </patternFill>
    </fill>
    <fill>
      <patternFill patternType="solid">
        <fgColor rgb="FFD9D9D9"/>
        <bgColor rgb="FFD0CECE"/>
      </patternFill>
    </fill>
    <fill>
      <patternFill patternType="solid">
        <fgColor rgb="FF70AD47"/>
        <bgColor rgb="FF92D050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CC"/>
        <bgColor rgb="FFFFFFA6"/>
      </patternFill>
    </fill>
    <fill>
      <patternFill patternType="solid">
        <fgColor rgb="FFBDD7EE"/>
        <bgColor rgb="FFB4C7DC"/>
      </patternFill>
    </fill>
    <fill>
      <patternFill patternType="solid">
        <fgColor rgb="FFADB9CA"/>
        <bgColor rgb="FFBFBFBF"/>
      </patternFill>
    </fill>
    <fill>
      <patternFill patternType="solid">
        <fgColor rgb="FFFFE699"/>
        <bgColor rgb="FFFFEB9C"/>
      </patternFill>
    </fill>
    <fill>
      <patternFill patternType="solid">
        <fgColor rgb="FFBF0041"/>
        <bgColor rgb="FF9C0006"/>
      </patternFill>
    </fill>
    <fill>
      <patternFill patternType="solid">
        <fgColor rgb="FFFFD7D7"/>
        <bgColor rgb="FFFFC7CE"/>
      </patternFill>
    </fill>
    <fill>
      <patternFill patternType="solid">
        <fgColor rgb="FFB4C7DC"/>
        <bgColor rgb="FFADB9CA"/>
      </patternFill>
    </fill>
    <fill>
      <patternFill patternType="solid">
        <fgColor rgb="FFEA7500"/>
        <bgColor rgb="FFED7D31"/>
      </patternFill>
    </fill>
    <fill>
      <patternFill patternType="solid">
        <fgColor rgb="FFAFD095"/>
        <bgColor rgb="FFC5E0B4"/>
      </patternFill>
    </fill>
    <fill>
      <patternFill patternType="solid">
        <fgColor rgb="FFFFB66C"/>
        <bgColor rgb="FFF4B183"/>
      </patternFill>
    </fill>
    <fill>
      <patternFill patternType="solid">
        <fgColor rgb="FFFFFFA6"/>
        <bgColor rgb="FFFFFFCC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medium"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medium"/>
      <top style="hair"/>
      <bottom style="thin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medium"/>
      <top style="medium"/>
      <bottom style="hair"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medium"/>
      <top style="hair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1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4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4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3" borderId="5" xfId="23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10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23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3" fillId="3" borderId="1" xfId="23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0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8" fillId="2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6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9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8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3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0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3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3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3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31" fillId="3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3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2" fillId="3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 1" xfId="20"/>
    <cellStyle name="Style 12" xfId="21"/>
    <cellStyle name="Style 13" xfId="22"/>
    <cellStyle name="Style 2" xfId="23"/>
  </cellStyles>
  <dxfs count="9">
    <dxf>
      <font>
        <name val="Calibri"/>
        <family val="2"/>
        <color rgb="FF000000"/>
        <sz val="11"/>
      </font>
      <fill>
        <patternFill>
          <bgColor rgb="FFFF3300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0000"/>
        <sz val="11"/>
      </font>
      <fill>
        <patternFill>
          <bgColor rgb="FFFF3300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b val="1"/>
        <i val="0"/>
        <color rgb="FF000000"/>
        <sz val="11"/>
      </font>
    </dxf>
    <dxf>
      <font>
        <name val="Calibri"/>
        <family val="2"/>
        <b val="1"/>
        <i val="0"/>
        <color rgb="FFFF0000"/>
        <sz val="11"/>
        <u val="double"/>
      </font>
    </dxf>
  </dxfs>
  <colors>
    <indexedColors>
      <rgbColor rgb="FF000000"/>
      <rgbColor rgb="FFFFFFFF"/>
      <rgbColor rgb="FFFF0000"/>
      <rgbColor rgb="FFFFEB9C"/>
      <rgbColor rgb="FF0000FF"/>
      <rgbColor rgb="FFFFFF00"/>
      <rgbColor rgb="FFFFD7D7"/>
      <rgbColor rgb="FF00FFFF"/>
      <rgbColor rgb="FF9C0006"/>
      <rgbColor rgb="FF127622"/>
      <rgbColor rgb="FF000080"/>
      <rgbColor rgb="FF808000"/>
      <rgbColor rgb="FFBF0041"/>
      <rgbColor rgb="FF00B050"/>
      <rgbColor rgb="FFBFBFBF"/>
      <rgbColor rgb="FF70AD47"/>
      <rgbColor rgb="FF8FAADC"/>
      <rgbColor rgb="FF7030A0"/>
      <rgbColor rgb="FFFFFFCC"/>
      <rgbColor rgb="FFDEEBF7"/>
      <rgbColor rgb="FF660066"/>
      <rgbColor rgb="FFED7D31"/>
      <rgbColor rgb="FF2A6099"/>
      <rgbColor rgb="FFBDD7EE"/>
      <rgbColor rgb="FF000080"/>
      <rgbColor rgb="FFFF00FF"/>
      <rgbColor rgb="FFFFD966"/>
      <rgbColor rgb="FFC5E0B4"/>
      <rgbColor rgb="FF800080"/>
      <rgbColor rgb="FFFF3300"/>
      <rgbColor rgb="FFD9D9D9"/>
      <rgbColor rgb="FF0000FF"/>
      <rgbColor rgb="FF00B0F0"/>
      <rgbColor rgb="FFE2F0D9"/>
      <rgbColor rgb="FFC6EFCE"/>
      <rgbColor rgb="FFFFFFA6"/>
      <rgbColor rgb="FFB4C7DC"/>
      <rgbColor rgb="FFF4B183"/>
      <rgbColor rgb="FFD0CECE"/>
      <rgbColor rgb="FFFFC7CE"/>
      <rgbColor rgb="FF2E75B6"/>
      <rgbColor rgb="FFAFD095"/>
      <rgbColor rgb="FF92D050"/>
      <rgbColor rgb="FFFFC000"/>
      <rgbColor rgb="FFFFB66C"/>
      <rgbColor rgb="FFEA7500"/>
      <rgbColor rgb="FF7F7F00"/>
      <rgbColor rgb="FFADB9CA"/>
      <rgbColor rgb="FF003366"/>
      <rgbColor rgb="FF468A1A"/>
      <rgbColor rgb="FF005828"/>
      <rgbColor rgb="FF006100"/>
      <rgbColor rgb="FF7B3D00"/>
      <rgbColor rgb="FFC9211E"/>
      <rgbColor rgb="FFFFE699"/>
      <rgbColor rgb="FF9C65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18360</xdr:colOff>
      <xdr:row>0</xdr:row>
      <xdr:rowOff>67320</xdr:rowOff>
    </xdr:from>
    <xdr:to>
      <xdr:col>4</xdr:col>
      <xdr:colOff>572760</xdr:colOff>
      <xdr:row>7</xdr:row>
      <xdr:rowOff>111960</xdr:rowOff>
    </xdr:to>
    <xdr:sp>
      <xdr:nvSpPr>
        <xdr:cNvPr id="0" name="Text Frame 1"/>
        <xdr:cNvSpPr txBox="1"/>
      </xdr:nvSpPr>
      <xdr:spPr>
        <a:xfrm>
          <a:off x="18360" y="67320"/>
          <a:ext cx="3990240" cy="1271520"/>
        </a:xfrm>
        <a:prstGeom prst="rect">
          <a:avLst/>
        </a:prstGeom>
        <a:solidFill>
          <a:srgbClr val="ffffff"/>
        </a:solidFill>
        <a:ln w="0">
          <a:solidFill>
            <a:srgbClr val="333333"/>
          </a:solidFill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&lt;?php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//Last date of month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$lastDateOfMonth = date('Y-m-t');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$originalDate = "Apr-2010";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$newDate = date("Y-m-t", strtotime($originalDate));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echo($newDate);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sokonthea.chhoun@gmail.com" TargetMode="External"/><Relationship Id="rId2" Type="http://schemas.openxmlformats.org/officeDocument/2006/relationships/hyperlink" Target="mailto:accadmi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C5"/>
  <sheetViews>
    <sheetView showFormulas="false" showGridLines="true" showRowColHeaders="true" showZeros="true" rightToLeft="false" tabSelected="false" showOutlineSymbols="true" defaultGridColor="true" view="normal" topLeftCell="A5" colorId="64" zoomScale="95" zoomScaleNormal="95" zoomScalePageLayoutView="100" workbookViewId="0">
      <selection pane="topLeft" activeCell="I26" activeCellId="0" sqref="I26"/>
    </sheetView>
  </sheetViews>
  <sheetFormatPr defaultColWidth="9.14453125" defaultRowHeight="12.8" zeroHeight="false" outlineLevelRow="0" outlineLevelCol="0"/>
  <cols>
    <col collapsed="false" customWidth="true" hidden="false" outlineLevel="0" max="3" min="3" style="0" width="11.2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C4" s="1"/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7" activeCellId="0" sqref="E17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13.81"/>
    <col collapsed="false" customWidth="true" hidden="false" outlineLevel="0" max="3" min="3" style="0" width="5.34"/>
    <col collapsed="false" customWidth="true" hidden="false" outlineLevel="0" max="4" min="4" style="0" width="9.88"/>
    <col collapsed="false" customWidth="true" hidden="false" outlineLevel="0" max="6" min="5" style="0" width="14.94"/>
    <col collapsed="false" customWidth="true" hidden="false" outlineLevel="0" max="7" min="7" style="0" width="9.88"/>
    <col collapsed="false" customWidth="true" hidden="false" outlineLevel="0" max="8" min="8" style="0" width="6.06"/>
    <col collapsed="false" customWidth="true" hidden="false" outlineLevel="0" max="9" min="9" style="0" width="21.13"/>
  </cols>
  <sheetData>
    <row r="1" customFormat="false" ht="41" hidden="false" customHeight="true" outlineLevel="0" collapsed="false">
      <c r="A1" s="163" t="s">
        <v>191</v>
      </c>
      <c r="B1" s="163"/>
      <c r="C1" s="163"/>
      <c r="D1" s="163"/>
      <c r="E1" s="163"/>
      <c r="F1" s="163"/>
      <c r="G1" s="163"/>
      <c r="H1" s="163"/>
      <c r="I1" s="163"/>
    </row>
    <row r="2" s="171" customFormat="true" ht="20.1" hidden="false" customHeight="true" outlineLevel="0" collapsed="false">
      <c r="A2" s="170" t="s">
        <v>121</v>
      </c>
      <c r="B2" s="170" t="s">
        <v>173</v>
      </c>
      <c r="C2" s="170" t="s">
        <v>192</v>
      </c>
      <c r="D2" s="170" t="s">
        <v>193</v>
      </c>
      <c r="E2" s="170" t="s">
        <v>131</v>
      </c>
      <c r="F2" s="170" t="s">
        <v>132</v>
      </c>
      <c r="G2" s="170" t="s">
        <v>177</v>
      </c>
      <c r="H2" s="170" t="s">
        <v>142</v>
      </c>
      <c r="I2" s="170" t="s">
        <v>143</v>
      </c>
    </row>
    <row r="3" s="176" customFormat="true" ht="20.1" hidden="false" customHeight="true" outlineLevel="0" collapsed="false">
      <c r="A3" s="172" t="n">
        <v>1</v>
      </c>
      <c r="B3" s="173" t="s">
        <v>20</v>
      </c>
      <c r="C3" s="174" t="n">
        <v>1</v>
      </c>
      <c r="D3" s="174" t="n">
        <v>1</v>
      </c>
      <c r="E3" s="175" t="n">
        <f aca="true">NOW()</f>
        <v>44706.8179311023</v>
      </c>
      <c r="F3" s="175" t="n">
        <f aca="true">NOW()</f>
        <v>44706.8179311024</v>
      </c>
      <c r="G3" s="172"/>
      <c r="H3" s="172" t="s">
        <v>194</v>
      </c>
      <c r="I3" s="172" t="s">
        <v>195</v>
      </c>
    </row>
    <row r="4" s="176" customFormat="true" ht="20.1" hidden="false" customHeight="true" outlineLevel="0" collapsed="false">
      <c r="A4" s="172" t="n">
        <v>2</v>
      </c>
      <c r="B4" s="173" t="s">
        <v>21</v>
      </c>
      <c r="C4" s="174" t="n">
        <v>2</v>
      </c>
      <c r="D4" s="174" t="n">
        <v>1</v>
      </c>
      <c r="E4" s="175" t="n">
        <f aca="true">NOW()</f>
        <v>44706.8179311026</v>
      </c>
      <c r="F4" s="175" t="n">
        <f aca="true">NOW()</f>
        <v>44706.8179311026</v>
      </c>
      <c r="G4" s="172"/>
      <c r="H4" s="172" t="s">
        <v>194</v>
      </c>
      <c r="I4" s="172" t="s">
        <v>195</v>
      </c>
    </row>
    <row r="5" s="176" customFormat="true" ht="20.1" hidden="false" customHeight="true" outlineLevel="0" collapsed="false">
      <c r="A5" s="172" t="n">
        <v>3</v>
      </c>
      <c r="B5" s="173" t="s">
        <v>22</v>
      </c>
      <c r="C5" s="174" t="n">
        <v>3</v>
      </c>
      <c r="D5" s="174" t="n">
        <v>1</v>
      </c>
      <c r="E5" s="175" t="n">
        <f aca="true">NOW()</f>
        <v>44706.8179311027</v>
      </c>
      <c r="F5" s="175" t="n">
        <f aca="true">NOW()</f>
        <v>44706.8179311028</v>
      </c>
      <c r="G5" s="172"/>
      <c r="H5" s="172" t="s">
        <v>194</v>
      </c>
      <c r="I5" s="172" t="s">
        <v>195</v>
      </c>
    </row>
    <row r="6" s="176" customFormat="true" ht="20.1" hidden="false" customHeight="true" outlineLevel="0" collapsed="false">
      <c r="A6" s="172" t="n">
        <v>4</v>
      </c>
      <c r="B6" s="173" t="s">
        <v>23</v>
      </c>
      <c r="C6" s="174" t="n">
        <v>4</v>
      </c>
      <c r="D6" s="174" t="n">
        <v>1</v>
      </c>
      <c r="E6" s="175" t="n">
        <f aca="true">NOW()</f>
        <v>44706.8179311029</v>
      </c>
      <c r="F6" s="175" t="n">
        <f aca="true">NOW()</f>
        <v>44706.817931103</v>
      </c>
      <c r="G6" s="172"/>
      <c r="H6" s="172" t="s">
        <v>194</v>
      </c>
      <c r="I6" s="172" t="s">
        <v>195</v>
      </c>
    </row>
    <row r="7" s="176" customFormat="true" ht="20.1" hidden="false" customHeight="true" outlineLevel="0" collapsed="false">
      <c r="A7" s="172" t="n">
        <v>5</v>
      </c>
      <c r="B7" s="173" t="s">
        <v>24</v>
      </c>
      <c r="C7" s="174" t="n">
        <v>5</v>
      </c>
      <c r="D7" s="174" t="n">
        <v>1</v>
      </c>
      <c r="E7" s="175" t="n">
        <f aca="true">NOW()</f>
        <v>44706.8179311031</v>
      </c>
      <c r="F7" s="175" t="n">
        <f aca="true">NOW()</f>
        <v>44706.8179311031</v>
      </c>
      <c r="G7" s="172"/>
      <c r="H7" s="172" t="s">
        <v>194</v>
      </c>
      <c r="I7" s="172" t="s">
        <v>195</v>
      </c>
    </row>
    <row r="8" s="176" customFormat="true" ht="20.1" hidden="false" customHeight="true" outlineLevel="0" collapsed="false">
      <c r="A8" s="172" t="n">
        <v>6</v>
      </c>
      <c r="B8" s="173" t="s">
        <v>25</v>
      </c>
      <c r="C8" s="174" t="n">
        <v>6</v>
      </c>
      <c r="D8" s="174" t="n">
        <v>1</v>
      </c>
      <c r="E8" s="175" t="n">
        <f aca="true">NOW()</f>
        <v>44706.8179311033</v>
      </c>
      <c r="F8" s="175" t="n">
        <f aca="true">NOW()</f>
        <v>44706.8179311033</v>
      </c>
      <c r="G8" s="172"/>
      <c r="H8" s="172" t="s">
        <v>194</v>
      </c>
      <c r="I8" s="172" t="s">
        <v>195</v>
      </c>
    </row>
    <row r="9" s="176" customFormat="true" ht="16.4" hidden="false" customHeight="true" outlineLevel="0" collapsed="false">
      <c r="A9" s="177" t="n">
        <v>7</v>
      </c>
      <c r="B9" s="178" t="s">
        <v>151</v>
      </c>
      <c r="C9" s="179" t="n">
        <v>0</v>
      </c>
      <c r="D9" s="180" t="n">
        <v>1</v>
      </c>
      <c r="E9" s="181" t="n">
        <f aca="true">NOW()</f>
        <v>44706.8179311034</v>
      </c>
      <c r="F9" s="181" t="n">
        <f aca="true">NOW()</f>
        <v>44706.8179311035</v>
      </c>
      <c r="G9" s="182"/>
      <c r="H9" s="182" t="s">
        <v>196</v>
      </c>
      <c r="I9" s="177" t="s">
        <v>195</v>
      </c>
    </row>
    <row r="10" s="161" customFormat="true" ht="12.8" hidden="false" customHeight="false" outlineLevel="0" collapsed="false">
      <c r="A10" s="177" t="n">
        <v>8</v>
      </c>
      <c r="B10" s="178" t="s">
        <v>157</v>
      </c>
      <c r="C10" s="179" t="n">
        <v>0</v>
      </c>
      <c r="D10" s="180" t="n">
        <v>1</v>
      </c>
      <c r="E10" s="181" t="n">
        <f aca="true">NOW()</f>
        <v>44706.8179311036</v>
      </c>
      <c r="F10" s="181" t="n">
        <f aca="true">NOW()</f>
        <v>44706.8179311037</v>
      </c>
      <c r="G10" s="182"/>
      <c r="H10" s="182" t="s">
        <v>196</v>
      </c>
      <c r="I10" s="177" t="s">
        <v>195</v>
      </c>
    </row>
    <row r="11" s="161" customFormat="true" ht="12.8" hidden="false" customHeight="false" outlineLevel="0" collapsed="false">
      <c r="A11" s="177" t="n">
        <v>9</v>
      </c>
      <c r="B11" s="178" t="s">
        <v>159</v>
      </c>
      <c r="C11" s="179" t="n">
        <v>0</v>
      </c>
      <c r="D11" s="180" t="n">
        <v>1</v>
      </c>
      <c r="E11" s="181" t="n">
        <f aca="true">NOW()</f>
        <v>44706.8179311038</v>
      </c>
      <c r="F11" s="181" t="n">
        <f aca="true">NOW()</f>
        <v>44706.8179311038</v>
      </c>
      <c r="G11" s="182"/>
      <c r="H11" s="182" t="s">
        <v>196</v>
      </c>
      <c r="I11" s="177" t="s">
        <v>195</v>
      </c>
    </row>
    <row r="12" s="161" customFormat="true" ht="12.8" hidden="false" customHeight="false" outlineLevel="0" collapsed="false">
      <c r="A12" s="177" t="n">
        <v>10</v>
      </c>
      <c r="B12" s="178" t="s">
        <v>161</v>
      </c>
      <c r="C12" s="179" t="n">
        <v>0</v>
      </c>
      <c r="D12" s="180" t="n">
        <v>1</v>
      </c>
      <c r="E12" s="181" t="n">
        <f aca="true">NOW()</f>
        <v>44706.8179311039</v>
      </c>
      <c r="F12" s="181" t="n">
        <f aca="true">NOW()</f>
        <v>44706.817931104</v>
      </c>
      <c r="G12" s="182"/>
      <c r="H12" s="182" t="s">
        <v>196</v>
      </c>
      <c r="I12" s="177" t="s">
        <v>195</v>
      </c>
    </row>
    <row r="13" s="161" customFormat="true" ht="12.8" hidden="false" customHeight="false" outlineLevel="0" collapsed="false">
      <c r="A13" s="177" t="n">
        <v>11</v>
      </c>
      <c r="B13" s="178" t="s">
        <v>164</v>
      </c>
      <c r="C13" s="179" t="n">
        <v>0</v>
      </c>
      <c r="D13" s="180" t="n">
        <v>1</v>
      </c>
      <c r="E13" s="181" t="n">
        <f aca="true">NOW()</f>
        <v>44706.8179311041</v>
      </c>
      <c r="F13" s="181" t="n">
        <f aca="true">NOW()</f>
        <v>44706.8179311042</v>
      </c>
      <c r="G13" s="182"/>
      <c r="H13" s="182" t="s">
        <v>196</v>
      </c>
      <c r="I13" s="177" t="s">
        <v>195</v>
      </c>
    </row>
    <row r="14" s="161" customFormat="true" ht="12.8" hidden="false" customHeight="false" outlineLevel="0" collapsed="false">
      <c r="A14" s="177" t="n">
        <v>12</v>
      </c>
      <c r="B14" s="178" t="s">
        <v>169</v>
      </c>
      <c r="C14" s="179" t="n">
        <v>0</v>
      </c>
      <c r="D14" s="180" t="n">
        <v>1</v>
      </c>
      <c r="E14" s="181" t="n">
        <f aca="true">NOW()</f>
        <v>44706.8179311043</v>
      </c>
      <c r="F14" s="181" t="n">
        <f aca="true">NOW()</f>
        <v>44706.8179311044</v>
      </c>
      <c r="G14" s="182"/>
      <c r="H14" s="182" t="s">
        <v>196</v>
      </c>
      <c r="I14" s="177" t="s">
        <v>197</v>
      </c>
    </row>
    <row r="15" customFormat="false" ht="13.8" hidden="false" customHeight="false" outlineLevel="0" collapsed="false">
      <c r="A15" s="172" t="n">
        <v>13</v>
      </c>
      <c r="B15" s="173" t="s">
        <v>26</v>
      </c>
      <c r="C15" s="174" t="n">
        <v>333</v>
      </c>
      <c r="D15" s="174" t="n">
        <v>1</v>
      </c>
      <c r="E15" s="175" t="n">
        <f aca="true">NOW()</f>
        <v>44706.8179311045</v>
      </c>
      <c r="F15" s="175" t="n">
        <f aca="true">NOW()</f>
        <v>44706.8179311045</v>
      </c>
      <c r="G15" s="172"/>
      <c r="H15" s="172" t="s">
        <v>194</v>
      </c>
      <c r="I15" s="172" t="s">
        <v>195</v>
      </c>
    </row>
  </sheetData>
  <mergeCells count="1">
    <mergeCell ref="A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35" activeCellId="0" sqref="K35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11.22"/>
    <col collapsed="false" customWidth="true" hidden="false" outlineLevel="0" max="3" min="3" style="0" width="5.34"/>
    <col collapsed="false" customWidth="true" hidden="false" outlineLevel="0" max="4" min="4" style="0" width="9.88"/>
    <col collapsed="false" customWidth="true" hidden="false" outlineLevel="0" max="6" min="5" style="0" width="14.68"/>
    <col collapsed="false" customWidth="true" hidden="false" outlineLevel="0" max="7" min="7" style="0" width="9.88"/>
    <col collapsed="false" customWidth="true" hidden="false" outlineLevel="0" max="8" min="8" style="0" width="6.06"/>
    <col collapsed="false" customWidth="true" hidden="false" outlineLevel="0" max="9" min="9" style="0" width="19.49"/>
  </cols>
  <sheetData>
    <row r="1" customFormat="false" ht="31.3" hidden="false" customHeight="true" outlineLevel="0" collapsed="false">
      <c r="A1" s="163" t="s">
        <v>198</v>
      </c>
      <c r="B1" s="163"/>
      <c r="C1" s="163"/>
      <c r="D1" s="163"/>
      <c r="E1" s="163"/>
      <c r="F1" s="163"/>
      <c r="G1" s="163"/>
      <c r="H1" s="163"/>
      <c r="I1" s="163"/>
    </row>
    <row r="2" customFormat="false" ht="13.8" hidden="false" customHeight="false" outlineLevel="0" collapsed="false">
      <c r="A2" s="170" t="s">
        <v>121</v>
      </c>
      <c r="B2" s="170" t="s">
        <v>173</v>
      </c>
      <c r="C2" s="170" t="s">
        <v>192</v>
      </c>
      <c r="D2" s="170" t="s">
        <v>193</v>
      </c>
      <c r="E2" s="170" t="s">
        <v>131</v>
      </c>
      <c r="F2" s="170" t="s">
        <v>132</v>
      </c>
      <c r="G2" s="170" t="s">
        <v>177</v>
      </c>
      <c r="H2" s="170" t="s">
        <v>142</v>
      </c>
      <c r="I2" s="170" t="s">
        <v>143</v>
      </c>
    </row>
    <row r="3" s="161" customFormat="true" ht="12.8" hidden="false" customHeight="false" outlineLevel="0" collapsed="false">
      <c r="A3" s="183" t="n">
        <v>1</v>
      </c>
      <c r="B3" s="183" t="s">
        <v>28</v>
      </c>
      <c r="C3" s="184" t="n">
        <v>1</v>
      </c>
      <c r="D3" s="184" t="n">
        <v>1</v>
      </c>
      <c r="E3" s="185" t="n">
        <f aca="true">NOW()</f>
        <v>44706.8179311144</v>
      </c>
      <c r="F3" s="185" t="n">
        <f aca="true">NOW()</f>
        <v>44706.8179311145</v>
      </c>
      <c r="G3" s="183"/>
      <c r="H3" s="183" t="s">
        <v>194</v>
      </c>
      <c r="I3" s="183" t="str">
        <f aca="true">_xlfn.CONCAT("c#",NOW(),"#1")</f>
        <v>c#44706.8179311145#1</v>
      </c>
    </row>
    <row r="4" s="161" customFormat="true" ht="12.8" hidden="false" customHeight="false" outlineLevel="0" collapsed="false">
      <c r="A4" s="183" t="n">
        <v>2</v>
      </c>
      <c r="B4" s="183" t="s">
        <v>29</v>
      </c>
      <c r="C4" s="184" t="n">
        <v>2</v>
      </c>
      <c r="D4" s="184" t="n">
        <v>1</v>
      </c>
      <c r="E4" s="185" t="n">
        <f aca="true">NOW()</f>
        <v>44706.8179311149</v>
      </c>
      <c r="F4" s="185" t="n">
        <f aca="true">NOW()</f>
        <v>44706.817931115</v>
      </c>
      <c r="G4" s="183"/>
      <c r="H4" s="183" t="s">
        <v>194</v>
      </c>
      <c r="I4" s="183" t="str">
        <f aca="true">_xlfn.CONCAT("c#",NOW(),"#1")</f>
        <v>c#44706.8179311151#1</v>
      </c>
    </row>
    <row r="5" s="161" customFormat="true" ht="12.8" hidden="false" customHeight="false" outlineLevel="0" collapsed="false">
      <c r="A5" s="183" t="n">
        <v>3</v>
      </c>
      <c r="B5" s="183" t="s">
        <v>30</v>
      </c>
      <c r="C5" s="184" t="n">
        <v>3</v>
      </c>
      <c r="D5" s="184" t="n">
        <v>1</v>
      </c>
      <c r="E5" s="185" t="n">
        <f aca="true">NOW()</f>
        <v>44706.8179311153</v>
      </c>
      <c r="F5" s="185" t="n">
        <f aca="true">NOW()</f>
        <v>44706.8179311153</v>
      </c>
      <c r="G5" s="183"/>
      <c r="H5" s="183" t="s">
        <v>194</v>
      </c>
      <c r="I5" s="183" t="str">
        <f aca="true">_xlfn.CONCAT("c#",NOW(),"#1")</f>
        <v>c#44706.8179311154#1</v>
      </c>
    </row>
    <row r="6" s="161" customFormat="true" ht="12.8" hidden="false" customHeight="false" outlineLevel="0" collapsed="false">
      <c r="A6" s="183" t="n">
        <v>4</v>
      </c>
      <c r="B6" s="183" t="s">
        <v>31</v>
      </c>
      <c r="C6" s="184" t="n">
        <v>4</v>
      </c>
      <c r="D6" s="184" t="n">
        <v>1</v>
      </c>
      <c r="E6" s="185" t="n">
        <f aca="true">NOW()</f>
        <v>44706.8179311156</v>
      </c>
      <c r="F6" s="185" t="n">
        <f aca="true">NOW()</f>
        <v>44706.8179311157</v>
      </c>
      <c r="G6" s="183"/>
      <c r="H6" s="183" t="s">
        <v>194</v>
      </c>
      <c r="I6" s="183" t="str">
        <f aca="true">_xlfn.CONCAT("c#",NOW(),"#1")</f>
        <v>c#44706.8179311157#1</v>
      </c>
    </row>
    <row r="7" s="161" customFormat="true" ht="12.8" hidden="false" customHeight="false" outlineLevel="0" collapsed="false">
      <c r="A7" s="183" t="n">
        <v>5</v>
      </c>
      <c r="B7" s="183" t="s">
        <v>32</v>
      </c>
      <c r="C7" s="184" t="n">
        <v>5</v>
      </c>
      <c r="D7" s="184" t="n">
        <v>1</v>
      </c>
      <c r="E7" s="185" t="n">
        <f aca="true">NOW()</f>
        <v>44706.8179311159</v>
      </c>
      <c r="F7" s="185" t="n">
        <f aca="true">NOW()</f>
        <v>44706.817931116</v>
      </c>
      <c r="G7" s="183"/>
      <c r="H7" s="183" t="s">
        <v>194</v>
      </c>
      <c r="I7" s="183" t="str">
        <f aca="true">_xlfn.CONCAT("c#",NOW(),"#1")</f>
        <v>c#44706.8179311161#1</v>
      </c>
    </row>
    <row r="8" s="161" customFormat="true" ht="12.8" hidden="false" customHeight="false" outlineLevel="0" collapsed="false">
      <c r="A8" s="183" t="n">
        <v>6</v>
      </c>
      <c r="B8" s="183" t="s">
        <v>33</v>
      </c>
      <c r="C8" s="184" t="n">
        <v>6</v>
      </c>
      <c r="D8" s="184" t="n">
        <v>1</v>
      </c>
      <c r="E8" s="185" t="n">
        <f aca="true">NOW()</f>
        <v>44706.8179311162</v>
      </c>
      <c r="F8" s="185" t="n">
        <f aca="true">NOW()</f>
        <v>44706.8179311163</v>
      </c>
      <c r="G8" s="183"/>
      <c r="H8" s="183" t="s">
        <v>194</v>
      </c>
      <c r="I8" s="183" t="str">
        <f aca="true">_xlfn.CONCAT("c#",NOW(),"#1")</f>
        <v>c#44706.8179311164#1</v>
      </c>
    </row>
    <row r="9" s="161" customFormat="true" ht="12.8" hidden="false" customHeight="false" outlineLevel="0" collapsed="false">
      <c r="A9" s="183" t="n">
        <v>7</v>
      </c>
      <c r="B9" s="183" t="s">
        <v>34</v>
      </c>
      <c r="C9" s="184" t="n">
        <v>7</v>
      </c>
      <c r="D9" s="184" t="n">
        <v>1</v>
      </c>
      <c r="E9" s="185" t="n">
        <f aca="true">NOW()</f>
        <v>44706.8179311166</v>
      </c>
      <c r="F9" s="185" t="n">
        <f aca="true">NOW()</f>
        <v>44706.8179311166</v>
      </c>
      <c r="G9" s="183"/>
      <c r="H9" s="183" t="s">
        <v>194</v>
      </c>
      <c r="I9" s="183" t="str">
        <f aca="true">_xlfn.CONCAT("c#",NOW(),"#1")</f>
        <v>c#44706.8179311167#1</v>
      </c>
    </row>
    <row r="10" s="161" customFormat="true" ht="12.8" hidden="false" customHeight="false" outlineLevel="0" collapsed="false">
      <c r="A10" s="183" t="n">
        <v>8</v>
      </c>
      <c r="B10" s="183" t="s">
        <v>35</v>
      </c>
      <c r="C10" s="184" t="n">
        <v>8</v>
      </c>
      <c r="D10" s="184" t="n">
        <v>1</v>
      </c>
      <c r="E10" s="185" t="n">
        <f aca="true">NOW()</f>
        <v>44706.8179311169</v>
      </c>
      <c r="F10" s="185" t="n">
        <f aca="true">NOW()</f>
        <v>44706.817931117</v>
      </c>
      <c r="G10" s="183"/>
      <c r="H10" s="183" t="s">
        <v>194</v>
      </c>
      <c r="I10" s="183" t="str">
        <f aca="true">_xlfn.CONCAT("c#",NOW(),"#1")</f>
        <v>c#44706.8179311171#1</v>
      </c>
    </row>
    <row r="11" s="161" customFormat="true" ht="12.8" hidden="false" customHeight="false" outlineLevel="0" collapsed="false">
      <c r="A11" s="183" t="n">
        <v>9</v>
      </c>
      <c r="B11" s="183" t="s">
        <v>36</v>
      </c>
      <c r="C11" s="184" t="n">
        <v>9</v>
      </c>
      <c r="D11" s="184" t="n">
        <v>1</v>
      </c>
      <c r="E11" s="185" t="n">
        <f aca="true">NOW()</f>
        <v>44706.8179311174</v>
      </c>
      <c r="F11" s="185" t="n">
        <f aca="true">NOW()</f>
        <v>44706.8179311175</v>
      </c>
      <c r="G11" s="183"/>
      <c r="H11" s="183" t="s">
        <v>194</v>
      </c>
      <c r="I11" s="183" t="str">
        <f aca="true">_xlfn.CONCAT("c#",NOW(),"#1")</f>
        <v>c#44706.8179311175#1</v>
      </c>
    </row>
    <row r="12" s="161" customFormat="true" ht="12.8" hidden="false" customHeight="false" outlineLevel="0" collapsed="false">
      <c r="A12" s="183" t="n">
        <v>10</v>
      </c>
      <c r="B12" s="183" t="s">
        <v>37</v>
      </c>
      <c r="C12" s="184" t="n">
        <v>10</v>
      </c>
      <c r="D12" s="184" t="n">
        <v>1</v>
      </c>
      <c r="E12" s="185" t="n">
        <f aca="true">NOW()</f>
        <v>44706.8179311177</v>
      </c>
      <c r="F12" s="185" t="n">
        <f aca="true">NOW()</f>
        <v>44706.8179311178</v>
      </c>
      <c r="G12" s="183"/>
      <c r="H12" s="183" t="s">
        <v>194</v>
      </c>
      <c r="I12" s="183" t="str">
        <f aca="true">_xlfn.CONCAT("c#",NOW(),"#1")</f>
        <v>c#44706.8179311179#1</v>
      </c>
    </row>
    <row r="13" s="161" customFormat="true" ht="12.8" hidden="false" customHeight="false" outlineLevel="0" collapsed="false">
      <c r="A13" s="183" t="n">
        <v>11</v>
      </c>
      <c r="B13" s="183" t="s">
        <v>38</v>
      </c>
      <c r="C13" s="184" t="n">
        <v>11</v>
      </c>
      <c r="D13" s="184" t="n">
        <v>1</v>
      </c>
      <c r="E13" s="185" t="n">
        <f aca="true">NOW()</f>
        <v>44706.817931118</v>
      </c>
      <c r="F13" s="185" t="n">
        <f aca="true">NOW()</f>
        <v>44706.8179311181</v>
      </c>
      <c r="G13" s="183"/>
      <c r="H13" s="183" t="s">
        <v>194</v>
      </c>
      <c r="I13" s="183" t="str">
        <f aca="true">_xlfn.CONCAT("c#",NOW(),"#1")</f>
        <v>c#44706.8179311182#1</v>
      </c>
    </row>
    <row r="14" s="161" customFormat="true" ht="12.8" hidden="false" customHeight="false" outlineLevel="0" collapsed="false">
      <c r="A14" s="183" t="n">
        <v>12</v>
      </c>
      <c r="B14" s="183" t="s">
        <v>39</v>
      </c>
      <c r="C14" s="184" t="n">
        <v>12</v>
      </c>
      <c r="D14" s="184" t="n">
        <v>1</v>
      </c>
      <c r="E14" s="185" t="n">
        <f aca="true">NOW()</f>
        <v>44706.8179311183</v>
      </c>
      <c r="F14" s="185" t="n">
        <f aca="true">NOW()</f>
        <v>44706.8179311184</v>
      </c>
      <c r="G14" s="183"/>
      <c r="H14" s="183" t="s">
        <v>194</v>
      </c>
      <c r="I14" s="183" t="str">
        <f aca="true">_xlfn.CONCAT("c#",NOW(),"#1")</f>
        <v>c#44706.8179311185#1</v>
      </c>
    </row>
    <row r="15" s="161" customFormat="true" ht="12.8" hidden="false" customHeight="false" outlineLevel="0" collapsed="false">
      <c r="A15" s="183" t="n">
        <v>13</v>
      </c>
      <c r="B15" s="183" t="s">
        <v>40</v>
      </c>
      <c r="C15" s="184" t="n">
        <v>13</v>
      </c>
      <c r="D15" s="184" t="n">
        <v>1</v>
      </c>
      <c r="E15" s="185" t="n">
        <f aca="true">NOW()</f>
        <v>44706.8179311187</v>
      </c>
      <c r="F15" s="185" t="n">
        <f aca="true">NOW()</f>
        <v>44706.8179311187</v>
      </c>
      <c r="G15" s="183"/>
      <c r="H15" s="183" t="s">
        <v>194</v>
      </c>
      <c r="I15" s="183" t="str">
        <f aca="true">_xlfn.CONCAT("c#",NOW(),"#1")</f>
        <v>c#44706.8179311188#1</v>
      </c>
    </row>
    <row r="16" s="161" customFormat="true" ht="12.8" hidden="false" customHeight="false" outlineLevel="0" collapsed="false">
      <c r="A16" s="183" t="n">
        <v>14</v>
      </c>
      <c r="B16" s="183" t="s">
        <v>41</v>
      </c>
      <c r="C16" s="184" t="n">
        <v>14</v>
      </c>
      <c r="D16" s="184" t="n">
        <v>1</v>
      </c>
      <c r="E16" s="185" t="n">
        <f aca="true">NOW()</f>
        <v>44706.817931119</v>
      </c>
      <c r="F16" s="185" t="n">
        <f aca="true">NOW()</f>
        <v>44706.8179311191</v>
      </c>
      <c r="G16" s="183"/>
      <c r="H16" s="183" t="s">
        <v>194</v>
      </c>
      <c r="I16" s="183" t="str">
        <f aca="true">_xlfn.CONCAT("c#",NOW(),"#1")</f>
        <v>c#44706.8179311191#1</v>
      </c>
    </row>
    <row r="17" s="161" customFormat="true" ht="12.8" hidden="false" customHeight="false" outlineLevel="0" collapsed="false">
      <c r="A17" s="183" t="n">
        <v>15</v>
      </c>
      <c r="B17" s="183" t="s">
        <v>42</v>
      </c>
      <c r="C17" s="184" t="n">
        <v>15</v>
      </c>
      <c r="D17" s="184" t="n">
        <v>1</v>
      </c>
      <c r="E17" s="185" t="n">
        <f aca="true">NOW()</f>
        <v>44706.8179311193</v>
      </c>
      <c r="F17" s="185" t="n">
        <f aca="true">NOW()</f>
        <v>44706.8179311194</v>
      </c>
      <c r="G17" s="183"/>
      <c r="H17" s="183" t="s">
        <v>194</v>
      </c>
      <c r="I17" s="183" t="str">
        <f aca="true">_xlfn.CONCAT("c#",NOW(),"#1")</f>
        <v>c#44706.8179311195#1</v>
      </c>
    </row>
    <row r="18" s="161" customFormat="true" ht="12.8" hidden="false" customHeight="false" outlineLevel="0" collapsed="false">
      <c r="A18" s="183" t="n">
        <v>16</v>
      </c>
      <c r="B18" s="183" t="s">
        <v>43</v>
      </c>
      <c r="C18" s="184" t="n">
        <v>16</v>
      </c>
      <c r="D18" s="184" t="n">
        <v>1</v>
      </c>
      <c r="E18" s="185" t="n">
        <f aca="true">NOW()</f>
        <v>44706.8179311196</v>
      </c>
      <c r="F18" s="185" t="n">
        <f aca="true">NOW()</f>
        <v>44706.8179311197</v>
      </c>
      <c r="G18" s="183"/>
      <c r="H18" s="183" t="s">
        <v>194</v>
      </c>
      <c r="I18" s="183" t="str">
        <f aca="true">_xlfn.CONCAT("c#",NOW(),"#1")</f>
        <v>c#44706.8179311198#1</v>
      </c>
    </row>
    <row r="19" s="161" customFormat="true" ht="12.8" hidden="false" customHeight="false" outlineLevel="0" collapsed="false">
      <c r="A19" s="183" t="n">
        <v>17</v>
      </c>
      <c r="B19" s="183" t="s">
        <v>44</v>
      </c>
      <c r="C19" s="184" t="n">
        <v>17</v>
      </c>
      <c r="D19" s="184" t="n">
        <v>1</v>
      </c>
      <c r="E19" s="185" t="n">
        <f aca="true">NOW()</f>
        <v>44706.81793112</v>
      </c>
      <c r="F19" s="185" t="n">
        <f aca="true">NOW()</f>
        <v>44706.81793112</v>
      </c>
      <c r="G19" s="183"/>
      <c r="H19" s="183" t="s">
        <v>194</v>
      </c>
      <c r="I19" s="183" t="str">
        <f aca="true">_xlfn.CONCAT("c#",NOW(),"#1")</f>
        <v>c#44706.8179311201#1</v>
      </c>
    </row>
    <row r="20" s="161" customFormat="true" ht="12.8" hidden="false" customHeight="false" outlineLevel="0" collapsed="false">
      <c r="A20" s="183" t="n">
        <v>18</v>
      </c>
      <c r="B20" s="183" t="s">
        <v>45</v>
      </c>
      <c r="C20" s="184" t="n">
        <v>18</v>
      </c>
      <c r="D20" s="184" t="n">
        <v>1</v>
      </c>
      <c r="E20" s="185" t="n">
        <f aca="true">NOW()</f>
        <v>44706.8179311203</v>
      </c>
      <c r="F20" s="185" t="n">
        <f aca="true">NOW()</f>
        <v>44706.8179311203</v>
      </c>
      <c r="G20" s="183"/>
      <c r="H20" s="183" t="s">
        <v>194</v>
      </c>
      <c r="I20" s="183" t="str">
        <f aca="true">_xlfn.CONCAT("c#",NOW(),"#1")</f>
        <v>c#44706.8179311204#1</v>
      </c>
    </row>
    <row r="21" s="161" customFormat="true" ht="12.8" hidden="false" customHeight="false" outlineLevel="0" collapsed="false">
      <c r="A21" s="183" t="n">
        <v>19</v>
      </c>
      <c r="B21" s="183" t="s">
        <v>46</v>
      </c>
      <c r="C21" s="184" t="n">
        <v>19</v>
      </c>
      <c r="D21" s="184" t="n">
        <v>1</v>
      </c>
      <c r="E21" s="185" t="n">
        <f aca="true">NOW()</f>
        <v>44706.8179311206</v>
      </c>
      <c r="F21" s="185" t="n">
        <f aca="true">NOW()</f>
        <v>44706.8179311207</v>
      </c>
      <c r="G21" s="183"/>
      <c r="H21" s="183" t="s">
        <v>194</v>
      </c>
      <c r="I21" s="183" t="str">
        <f aca="true">_xlfn.CONCAT("c#",NOW(),"#1")</f>
        <v>c#44706.8179311207#1</v>
      </c>
    </row>
    <row r="22" s="161" customFormat="true" ht="12.8" hidden="false" customHeight="false" outlineLevel="0" collapsed="false">
      <c r="A22" s="183" t="n">
        <v>20</v>
      </c>
      <c r="B22" s="183" t="s">
        <v>47</v>
      </c>
      <c r="C22" s="184" t="n">
        <v>20</v>
      </c>
      <c r="D22" s="184" t="n">
        <v>1</v>
      </c>
      <c r="E22" s="185" t="n">
        <f aca="true">NOW()</f>
        <v>44706.8179311209</v>
      </c>
      <c r="F22" s="185" t="n">
        <f aca="true">NOW()</f>
        <v>44706.817931121</v>
      </c>
      <c r="G22" s="183"/>
      <c r="H22" s="183" t="s">
        <v>194</v>
      </c>
      <c r="I22" s="183" t="str">
        <f aca="true">_xlfn.CONCAT("c#",NOW(),"#1")</f>
        <v>c#44706.8179311211#1</v>
      </c>
    </row>
    <row r="23" s="161" customFormat="true" ht="12.8" hidden="false" customHeight="false" outlineLevel="0" collapsed="false">
      <c r="A23" s="183" t="n">
        <v>21</v>
      </c>
      <c r="B23" s="183" t="s">
        <v>48</v>
      </c>
      <c r="C23" s="184" t="n">
        <v>21</v>
      </c>
      <c r="D23" s="184" t="n">
        <v>1</v>
      </c>
      <c r="E23" s="185" t="n">
        <f aca="true">NOW()</f>
        <v>44706.8179311212</v>
      </c>
      <c r="F23" s="185" t="n">
        <f aca="true">NOW()</f>
        <v>44706.8179311213</v>
      </c>
      <c r="G23" s="183"/>
      <c r="H23" s="183" t="s">
        <v>194</v>
      </c>
      <c r="I23" s="183" t="str">
        <f aca="true">_xlfn.CONCAT("c#",NOW(),"#1")</f>
        <v>c#44706.8179311213#1</v>
      </c>
    </row>
    <row r="24" s="161" customFormat="true" ht="12.8" hidden="false" customHeight="false" outlineLevel="0" collapsed="false">
      <c r="A24" s="183" t="n">
        <v>22</v>
      </c>
      <c r="B24" s="183" t="s">
        <v>49</v>
      </c>
      <c r="C24" s="184" t="n">
        <v>22</v>
      </c>
      <c r="D24" s="184" t="n">
        <v>1</v>
      </c>
      <c r="E24" s="185" t="n">
        <f aca="true">NOW()</f>
        <v>44706.8179311215</v>
      </c>
      <c r="F24" s="185" t="n">
        <f aca="true">NOW()</f>
        <v>44706.8179311216</v>
      </c>
      <c r="G24" s="183"/>
      <c r="H24" s="183" t="s">
        <v>194</v>
      </c>
      <c r="I24" s="183" t="str">
        <f aca="true">_xlfn.CONCAT("c#",NOW(),"#1")</f>
        <v>c#44706.8179311216#1</v>
      </c>
    </row>
    <row r="25" s="161" customFormat="true" ht="12.8" hidden="false" customHeight="false" outlineLevel="0" collapsed="false">
      <c r="A25" s="183" t="n">
        <v>23</v>
      </c>
      <c r="B25" s="183" t="s">
        <v>50</v>
      </c>
      <c r="C25" s="184" t="n">
        <v>23</v>
      </c>
      <c r="D25" s="184" t="n">
        <v>1</v>
      </c>
      <c r="E25" s="185" t="n">
        <f aca="true">NOW()</f>
        <v>44706.8179311218</v>
      </c>
      <c r="F25" s="185" t="n">
        <f aca="true">NOW()</f>
        <v>44706.8179311219</v>
      </c>
      <c r="G25" s="183"/>
      <c r="H25" s="183" t="s">
        <v>194</v>
      </c>
      <c r="I25" s="183" t="str">
        <f aca="true">_xlfn.CONCAT("c#",NOW(),"#1")</f>
        <v>c#44706.817931122#1</v>
      </c>
    </row>
    <row r="26" s="161" customFormat="true" ht="12.8" hidden="false" customHeight="false" outlineLevel="0" collapsed="false">
      <c r="A26" s="183" t="n">
        <v>24</v>
      </c>
      <c r="B26" s="183" t="s">
        <v>51</v>
      </c>
      <c r="C26" s="184" t="n">
        <v>24</v>
      </c>
      <c r="D26" s="184" t="n">
        <v>1</v>
      </c>
      <c r="E26" s="185" t="n">
        <f aca="true">NOW()</f>
        <v>44706.8179311221</v>
      </c>
      <c r="F26" s="185" t="n">
        <f aca="true">NOW()</f>
        <v>44706.8179311222</v>
      </c>
      <c r="G26" s="183"/>
      <c r="H26" s="183" t="s">
        <v>194</v>
      </c>
      <c r="I26" s="183" t="str">
        <f aca="true">_xlfn.CONCAT("c#",NOW(),"#1")</f>
        <v>c#44706.8179311223#1</v>
      </c>
    </row>
    <row r="27" s="161" customFormat="true" ht="12.8" hidden="false" customHeight="false" outlineLevel="0" collapsed="false">
      <c r="A27" s="183" t="n">
        <v>25</v>
      </c>
      <c r="B27" s="183" t="s">
        <v>52</v>
      </c>
      <c r="C27" s="184" t="n">
        <v>25</v>
      </c>
      <c r="D27" s="184" t="n">
        <v>1</v>
      </c>
      <c r="E27" s="185" t="n">
        <f aca="true">NOW()</f>
        <v>44706.8179311224</v>
      </c>
      <c r="F27" s="185" t="n">
        <f aca="true">NOW()</f>
        <v>44706.8179311225</v>
      </c>
      <c r="G27" s="183"/>
      <c r="H27" s="183" t="s">
        <v>194</v>
      </c>
      <c r="I27" s="183" t="str">
        <f aca="true">_xlfn.CONCAT("c#",NOW(),"#1")</f>
        <v>c#44706.8179311226#1</v>
      </c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>
      <c r="G43" s="72"/>
    </row>
  </sheetData>
  <mergeCells count="1">
    <mergeCell ref="A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L7" activeCellId="0" sqref="L7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8.96"/>
    <col collapsed="false" customWidth="true" hidden="false" outlineLevel="0" max="3" min="3" style="0" width="9.57"/>
    <col collapsed="false" customWidth="true" hidden="false" outlineLevel="0" max="4" min="4" style="0" width="25.46"/>
    <col collapsed="false" customWidth="true" hidden="false" outlineLevel="0" max="5" min="5" style="0" width="8.64"/>
    <col collapsed="false" customWidth="true" hidden="false" outlineLevel="0" max="6" min="6" style="0" width="9.88"/>
    <col collapsed="false" customWidth="true" hidden="false" outlineLevel="0" max="8" min="7" style="0" width="16.38"/>
    <col collapsed="false" customWidth="true" hidden="false" outlineLevel="0" max="9" min="9" style="0" width="9.88"/>
    <col collapsed="false" customWidth="true" hidden="false" outlineLevel="0" max="10" min="10" style="0" width="6.06"/>
    <col collapsed="false" customWidth="true" hidden="false" outlineLevel="0" max="11" min="11" style="0" width="17"/>
  </cols>
  <sheetData>
    <row r="1" customFormat="false" ht="32.05" hidden="false" customHeight="true" outlineLevel="0" collapsed="false">
      <c r="A1" s="163" t="s">
        <v>199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</row>
    <row r="2" customFormat="false" ht="13.8" hidden="false" customHeight="false" outlineLevel="0" collapsed="false">
      <c r="A2" s="170" t="s">
        <v>121</v>
      </c>
      <c r="B2" s="170" t="s">
        <v>173</v>
      </c>
      <c r="C2" s="170" t="s">
        <v>200</v>
      </c>
      <c r="D2" s="170" t="s">
        <v>201</v>
      </c>
      <c r="E2" s="170" t="s">
        <v>202</v>
      </c>
      <c r="F2" s="170" t="s">
        <v>193</v>
      </c>
      <c r="G2" s="170" t="s">
        <v>131</v>
      </c>
      <c r="H2" s="170" t="s">
        <v>132</v>
      </c>
      <c r="I2" s="170" t="s">
        <v>177</v>
      </c>
      <c r="J2" s="170" t="s">
        <v>142</v>
      </c>
      <c r="K2" s="170" t="s">
        <v>143</v>
      </c>
      <c r="L2" s="170" t="s">
        <v>175</v>
      </c>
    </row>
    <row r="3" customFormat="false" ht="14.9" hidden="false" customHeight="false" outlineLevel="0" collapsed="false">
      <c r="A3" s="186" t="n">
        <v>1</v>
      </c>
      <c r="B3" s="186" t="s">
        <v>203</v>
      </c>
      <c r="C3" s="186" t="s">
        <v>86</v>
      </c>
      <c r="D3" s="186" t="s">
        <v>204</v>
      </c>
      <c r="E3" s="186" t="n">
        <v>123456</v>
      </c>
      <c r="F3" s="187" t="n">
        <v>1</v>
      </c>
      <c r="G3" s="188" t="n">
        <f aca="true">NOW()</f>
        <v>44706.8179311299</v>
      </c>
      <c r="H3" s="188" t="n">
        <f aca="true">NOW()</f>
        <v>44706.81793113</v>
      </c>
      <c r="I3" s="186"/>
      <c r="J3" s="186" t="s">
        <v>194</v>
      </c>
      <c r="K3" s="183" t="str">
        <f aca="true">_xlfn.CONCAT("c#",NOW(),"#1")</f>
        <v>c#44706.81793113#1</v>
      </c>
      <c r="L3" s="183" t="n">
        <v>0</v>
      </c>
    </row>
    <row r="4" customFormat="false" ht="14.9" hidden="false" customHeight="false" outlineLevel="0" collapsed="false">
      <c r="A4" s="186" t="n">
        <v>2</v>
      </c>
      <c r="B4" s="186" t="s">
        <v>205</v>
      </c>
      <c r="C4" s="186" t="s">
        <v>206</v>
      </c>
      <c r="D4" s="186" t="s">
        <v>207</v>
      </c>
      <c r="E4" s="186" t="n">
        <v>123456</v>
      </c>
      <c r="F4" s="187" t="n">
        <v>1</v>
      </c>
      <c r="G4" s="188" t="n">
        <f aca="true">NOW()</f>
        <v>44706.8179311303</v>
      </c>
      <c r="H4" s="188" t="n">
        <f aca="true">NOW()</f>
        <v>44706.8179311303</v>
      </c>
      <c r="I4" s="186"/>
      <c r="J4" s="186" t="s">
        <v>194</v>
      </c>
      <c r="K4" s="183" t="str">
        <f aca="true">_xlfn.CONCAT("c#",NOW(),"#1")</f>
        <v>c#44706.8179311304#1</v>
      </c>
      <c r="L4" s="183" t="n">
        <v>1</v>
      </c>
    </row>
    <row r="5" customFormat="false" ht="13.8" hidden="false" customHeight="false" outlineLevel="0" collapsed="false">
      <c r="A5" s="186" t="n">
        <v>3</v>
      </c>
      <c r="B5" s="186" t="s">
        <v>134</v>
      </c>
      <c r="C5" s="186" t="s">
        <v>208</v>
      </c>
      <c r="D5" s="186" t="s">
        <v>209</v>
      </c>
      <c r="E5" s="186" t="n">
        <v>123456</v>
      </c>
      <c r="F5" s="187" t="n">
        <v>1</v>
      </c>
      <c r="G5" s="188" t="n">
        <f aca="true">NOW()</f>
        <v>44706.8179311306</v>
      </c>
      <c r="H5" s="188" t="n">
        <f aca="true">NOW()</f>
        <v>44706.8179311307</v>
      </c>
      <c r="I5" s="186"/>
      <c r="J5" s="186" t="s">
        <v>194</v>
      </c>
      <c r="K5" s="183" t="str">
        <f aca="true">_xlfn.CONCAT("c#",NOW(),"#1")</f>
        <v>c#44706.8179311308#1</v>
      </c>
      <c r="L5" s="183" t="n">
        <v>2</v>
      </c>
    </row>
  </sheetData>
  <mergeCells count="2">
    <mergeCell ref="A1:I1"/>
    <mergeCell ref="J1:R1"/>
  </mergeCells>
  <hyperlinks>
    <hyperlink ref="D3" r:id="rId1" display="sokonthea.chhoun@gmail.com"/>
    <hyperlink ref="D4" r:id="rId2" display="accadmin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J12" activeCellId="0" sqref="J12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5.65"/>
    <col collapsed="false" customWidth="true" hidden="false" outlineLevel="0" max="3" min="3" style="0" width="6.89"/>
    <col collapsed="false" customWidth="true" hidden="false" outlineLevel="0" max="5" min="4" style="0" width="9.88"/>
    <col collapsed="false" customWidth="true" hidden="false" outlineLevel="0" max="7" min="6" style="0" width="16.38"/>
    <col collapsed="false" customWidth="true" hidden="false" outlineLevel="0" max="8" min="8" style="0" width="9.88"/>
    <col collapsed="false" customWidth="true" hidden="false" outlineLevel="0" max="9" min="9" style="0" width="6.06"/>
    <col collapsed="false" customWidth="true" hidden="false" outlineLevel="0" max="10" min="10" style="0" width="19.49"/>
  </cols>
  <sheetData>
    <row r="1" customFormat="false" ht="31.3" hidden="false" customHeight="true" outlineLevel="0" collapsed="false">
      <c r="A1" s="163" t="s">
        <v>129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</row>
    <row r="2" customFormat="false" ht="13.8" hidden="false" customHeight="false" outlineLevel="0" collapsed="false">
      <c r="A2" s="170" t="s">
        <v>121</v>
      </c>
      <c r="B2" s="170" t="s">
        <v>173</v>
      </c>
      <c r="C2" s="170" t="s">
        <v>210</v>
      </c>
      <c r="D2" s="170" t="s">
        <v>211</v>
      </c>
      <c r="E2" s="170" t="s">
        <v>193</v>
      </c>
      <c r="F2" s="170" t="s">
        <v>131</v>
      </c>
      <c r="G2" s="170" t="s">
        <v>132</v>
      </c>
      <c r="H2" s="170" t="s">
        <v>177</v>
      </c>
      <c r="I2" s="170" t="s">
        <v>142</v>
      </c>
      <c r="J2" s="170" t="s">
        <v>143</v>
      </c>
      <c r="K2" s="0" t="s">
        <v>212</v>
      </c>
    </row>
    <row r="3" s="161" customFormat="true" ht="14.9" hidden="false" customHeight="false" outlineLevel="0" collapsed="false">
      <c r="A3" s="183" t="n">
        <v>1</v>
      </c>
      <c r="B3" s="183" t="s">
        <v>130</v>
      </c>
      <c r="C3" s="189" t="s">
        <v>144</v>
      </c>
      <c r="D3" s="184" t="n">
        <v>35</v>
      </c>
      <c r="E3" s="184" t="n">
        <v>1</v>
      </c>
      <c r="F3" s="185" t="n">
        <f aca="true">NOW()</f>
        <v>44706.8179051183</v>
      </c>
      <c r="G3" s="185" t="n">
        <f aca="true">NOW()</f>
        <v>44706.8179051185</v>
      </c>
      <c r="H3" s="183"/>
      <c r="I3" s="183" t="s">
        <v>194</v>
      </c>
      <c r="J3" s="183" t="str">
        <f aca="true">_xlfn.CONCAT("c#",NOW(),"#1")</f>
        <v>c#44706.8179051186#1</v>
      </c>
    </row>
    <row r="4" s="161" customFormat="true" ht="12.8" hidden="false" customHeight="false" outlineLevel="0" collapsed="false">
      <c r="A4" s="183" t="n">
        <v>2</v>
      </c>
      <c r="B4" s="183" t="s">
        <v>213</v>
      </c>
      <c r="C4" s="183" t="s">
        <v>147</v>
      </c>
      <c r="D4" s="184" t="n">
        <v>1</v>
      </c>
      <c r="E4" s="184" t="n">
        <v>1</v>
      </c>
      <c r="F4" s="185" t="n">
        <f aca="true">NOW()</f>
        <v>44706.8179051185</v>
      </c>
      <c r="G4" s="185" t="n">
        <f aca="true">NOW()</f>
        <v>44706.8179051185</v>
      </c>
      <c r="H4" s="183"/>
      <c r="I4" s="183" t="s">
        <v>194</v>
      </c>
      <c r="J4" s="183" t="str">
        <f aca="true">_xlfn.CONCAT("c#",NOW(),"#1")</f>
        <v>c#44706.817905119#1</v>
      </c>
    </row>
  </sheetData>
  <mergeCells count="2">
    <mergeCell ref="A1:H1"/>
    <mergeCell ref="I1:Q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43"/>
  <sheetViews>
    <sheetView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C26" activeCellId="0" sqref="C26"/>
    </sheetView>
  </sheetViews>
  <sheetFormatPr defaultColWidth="9.14453125" defaultRowHeight="24" zeroHeight="false" outlineLevelRow="0" outlineLevelCol="0"/>
  <cols>
    <col collapsed="false" customWidth="true" hidden="false" outlineLevel="0" max="3" min="1" style="190" width="18.91"/>
    <col collapsed="false" customWidth="true" hidden="false" outlineLevel="0" max="4" min="4" style="190" width="13.3"/>
    <col collapsed="false" customWidth="false" hidden="false" outlineLevel="0" max="1024" min="5" style="190" width="9.14"/>
  </cols>
  <sheetData>
    <row r="2" customFormat="false" ht="24" hidden="false" customHeight="true" outlineLevel="0" collapsed="false">
      <c r="B2" s="191" t="s">
        <v>214</v>
      </c>
    </row>
    <row r="3" customFormat="false" ht="24" hidden="false" customHeight="true" outlineLevel="0" collapsed="false">
      <c r="B3" s="192" t="s">
        <v>215</v>
      </c>
      <c r="C3" s="192"/>
      <c r="D3" s="192"/>
    </row>
    <row r="6" customFormat="false" ht="24" hidden="false" customHeight="true" outlineLevel="0" collapsed="false">
      <c r="B6" s="190" t="s">
        <v>216</v>
      </c>
    </row>
    <row r="7" customFormat="false" ht="24" hidden="false" customHeight="true" outlineLevel="0" collapsed="false">
      <c r="B7" s="190" t="s">
        <v>217</v>
      </c>
    </row>
    <row r="8" customFormat="false" ht="24" hidden="false" customHeight="true" outlineLevel="0" collapsed="false">
      <c r="C8" s="190" t="s">
        <v>218</v>
      </c>
    </row>
    <row r="10" customFormat="false" ht="24" hidden="false" customHeight="true" outlineLevel="0" collapsed="false">
      <c r="B10" s="191" t="s">
        <v>219</v>
      </c>
      <c r="C10" s="193"/>
    </row>
    <row r="11" customFormat="false" ht="24" hidden="false" customHeight="true" outlineLevel="0" collapsed="false">
      <c r="B11" s="190" t="s">
        <v>220</v>
      </c>
    </row>
    <row r="12" customFormat="false" ht="24" hidden="false" customHeight="true" outlineLevel="0" collapsed="false">
      <c r="C12" s="190" t="s">
        <v>221</v>
      </c>
    </row>
    <row r="13" customFormat="false" ht="24" hidden="false" customHeight="true" outlineLevel="0" collapsed="false">
      <c r="C13" s="194" t="s">
        <v>222</v>
      </c>
      <c r="D13" s="195" t="s">
        <v>223</v>
      </c>
    </row>
    <row r="14" customFormat="false" ht="24" hidden="false" customHeight="true" outlineLevel="0" collapsed="false">
      <c r="B14" s="193"/>
      <c r="C14" s="194"/>
      <c r="D14" s="190" t="s">
        <v>224</v>
      </c>
    </row>
    <row r="15" customFormat="false" ht="24" hidden="false" customHeight="true" outlineLevel="0" collapsed="false">
      <c r="B15" s="193"/>
      <c r="C15" s="194"/>
      <c r="D15" s="190" t="s">
        <v>225</v>
      </c>
    </row>
    <row r="16" customFormat="false" ht="24" hidden="false" customHeight="true" outlineLevel="0" collapsed="false">
      <c r="B16" s="193"/>
      <c r="C16" s="194"/>
      <c r="D16" s="190" t="s">
        <v>226</v>
      </c>
    </row>
    <row r="17" customFormat="false" ht="24" hidden="false" customHeight="true" outlineLevel="0" collapsed="false">
      <c r="C17" s="194"/>
      <c r="D17" s="190" t="s">
        <v>227</v>
      </c>
    </row>
    <row r="18" customFormat="false" ht="24" hidden="false" customHeight="true" outlineLevel="0" collapsed="false">
      <c r="C18" s="194"/>
      <c r="D18" s="190" t="s">
        <v>228</v>
      </c>
    </row>
    <row r="19" customFormat="false" ht="24" hidden="false" customHeight="true" outlineLevel="0" collapsed="false">
      <c r="C19" s="190" t="s">
        <v>229</v>
      </c>
    </row>
    <row r="20" customFormat="false" ht="24" hidden="false" customHeight="true" outlineLevel="0" collapsed="false">
      <c r="C20" s="190" t="s">
        <v>230</v>
      </c>
    </row>
    <row r="21" customFormat="false" ht="24" hidden="false" customHeight="true" outlineLevel="0" collapsed="false">
      <c r="B21" s="193"/>
    </row>
    <row r="22" customFormat="false" ht="24" hidden="false" customHeight="true" outlineLevel="0" collapsed="false">
      <c r="B22" s="191" t="s">
        <v>231</v>
      </c>
    </row>
    <row r="23" customFormat="false" ht="24" hidden="false" customHeight="true" outlineLevel="0" collapsed="false">
      <c r="B23" s="190" t="s">
        <v>232</v>
      </c>
      <c r="C23" s="190" t="s">
        <v>233</v>
      </c>
    </row>
    <row r="24" customFormat="false" ht="24" hidden="false" customHeight="true" outlineLevel="0" collapsed="false">
      <c r="C24" s="194" t="s">
        <v>234</v>
      </c>
    </row>
    <row r="25" customFormat="false" ht="24" hidden="false" customHeight="true" outlineLevel="0" collapsed="false">
      <c r="C25" s="193" t="s">
        <v>235</v>
      </c>
    </row>
    <row r="26" customFormat="false" ht="24" hidden="false" customHeight="true" outlineLevel="0" collapsed="false">
      <c r="C26" s="193" t="s">
        <v>236</v>
      </c>
    </row>
    <row r="28" customFormat="false" ht="24" hidden="false" customHeight="true" outlineLevel="0" collapsed="false">
      <c r="B28" s="191" t="s">
        <v>237</v>
      </c>
    </row>
    <row r="29" customFormat="false" ht="24" hidden="false" customHeight="true" outlineLevel="0" collapsed="false">
      <c r="B29" s="190" t="s">
        <v>238</v>
      </c>
    </row>
    <row r="30" customFormat="false" ht="24" hidden="false" customHeight="true" outlineLevel="0" collapsed="false">
      <c r="C30" s="190" t="s">
        <v>239</v>
      </c>
      <c r="D30" s="190" t="s">
        <v>240</v>
      </c>
    </row>
    <row r="31" customFormat="false" ht="24" hidden="false" customHeight="true" outlineLevel="0" collapsed="false">
      <c r="C31" s="190" t="s">
        <v>241</v>
      </c>
      <c r="D31" s="190" t="s">
        <v>242</v>
      </c>
    </row>
    <row r="32" customFormat="false" ht="24" hidden="false" customHeight="true" outlineLevel="0" collapsed="false">
      <c r="C32" s="190" t="s">
        <v>243</v>
      </c>
      <c r="D32" s="196" t="s">
        <v>244</v>
      </c>
    </row>
    <row r="33" customFormat="false" ht="24" hidden="false" customHeight="true" outlineLevel="0" collapsed="false">
      <c r="C33" s="190" t="s">
        <v>245</v>
      </c>
    </row>
    <row r="34" customFormat="false" ht="24" hidden="false" customHeight="true" outlineLevel="0" collapsed="false">
      <c r="C34" s="190" t="s">
        <v>246</v>
      </c>
    </row>
    <row r="35" customFormat="false" ht="24" hidden="false" customHeight="true" outlineLevel="0" collapsed="false">
      <c r="C35" s="190" t="s">
        <v>247</v>
      </c>
    </row>
    <row r="36" customFormat="false" ht="24" hidden="false" customHeight="true" outlineLevel="0" collapsed="false">
      <c r="C36" s="190" t="s">
        <v>248</v>
      </c>
    </row>
    <row r="38" customFormat="false" ht="24" hidden="false" customHeight="true" outlineLevel="0" collapsed="false">
      <c r="B38" s="191" t="s">
        <v>249</v>
      </c>
    </row>
    <row r="39" customFormat="false" ht="24" hidden="false" customHeight="true" outlineLevel="0" collapsed="false">
      <c r="B39" s="190" t="s">
        <v>250</v>
      </c>
      <c r="C39" s="190" t="s">
        <v>251</v>
      </c>
      <c r="D39" s="190" t="s">
        <v>252</v>
      </c>
    </row>
    <row r="40" customFormat="false" ht="24" hidden="false" customHeight="true" outlineLevel="0" collapsed="false">
      <c r="C40" s="190" t="s">
        <v>253</v>
      </c>
      <c r="D40" s="190" t="s">
        <v>254</v>
      </c>
    </row>
    <row r="41" customFormat="false" ht="24" hidden="false" customHeight="true" outlineLevel="0" collapsed="false">
      <c r="C41" s="194" t="s">
        <v>255</v>
      </c>
      <c r="D41" s="190" t="s">
        <v>256</v>
      </c>
    </row>
    <row r="42" customFormat="false" ht="24" hidden="false" customHeight="true" outlineLevel="0" collapsed="false">
      <c r="C42" s="194"/>
      <c r="D42" s="190" t="s">
        <v>257</v>
      </c>
    </row>
    <row r="43" customFormat="false" ht="24" hidden="false" customHeight="true" outlineLevel="0" collapsed="false">
      <c r="C43" s="190" t="s">
        <v>258</v>
      </c>
    </row>
  </sheetData>
  <mergeCells count="3">
    <mergeCell ref="B3:D3"/>
    <mergeCell ref="C13:C18"/>
    <mergeCell ref="C41:C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6" activeCellId="0" sqref="E16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30.53"/>
    <col collapsed="false" customWidth="true" hidden="false" outlineLevel="0" max="9" min="9" style="0" width="18.89"/>
  </cols>
  <sheetData>
    <row r="1" customFormat="false" ht="36.55" hidden="false" customHeight="true" outlineLevel="0" collapsed="false">
      <c r="A1" s="2" t="s">
        <v>0</v>
      </c>
      <c r="B1" s="2"/>
    </row>
    <row r="2" customFormat="false" ht="19.4" hidden="false" customHeight="true" outlineLevel="0" collapsed="false">
      <c r="A2" s="3" t="s">
        <v>1</v>
      </c>
      <c r="B2" s="3"/>
    </row>
    <row r="3" customFormat="false" ht="29.85" hidden="false" customHeight="true" outlineLevel="0" collapsed="false">
      <c r="A3" s="4" t="s">
        <v>2</v>
      </c>
      <c r="B3" s="4"/>
    </row>
    <row r="4" customFormat="false" ht="29.85" hidden="false" customHeight="true" outlineLevel="0" collapsed="false">
      <c r="A4" s="4"/>
    </row>
    <row r="5" customFormat="false" ht="26.1" hidden="false" customHeight="true" outlineLevel="0" collapsed="false">
      <c r="A5" s="0" t="s">
        <v>3</v>
      </c>
      <c r="B5" s="5" t="s">
        <v>4</v>
      </c>
    </row>
    <row r="6" customFormat="false" ht="26.1" hidden="false" customHeight="true" outlineLevel="0" collapsed="false">
      <c r="A6" s="0" t="s">
        <v>5</v>
      </c>
      <c r="B6" s="5" t="s">
        <v>6</v>
      </c>
    </row>
    <row r="7" customFormat="false" ht="26.1" hidden="false" customHeight="true" outlineLevel="0" collapsed="false">
      <c r="A7" s="0" t="s">
        <v>7</v>
      </c>
      <c r="B7" s="5" t="s">
        <v>8</v>
      </c>
    </row>
    <row r="8" customFormat="false" ht="26.1" hidden="false" customHeight="true" outlineLevel="0" collapsed="false">
      <c r="A8" s="0" t="s">
        <v>9</v>
      </c>
      <c r="B8" s="5" t="s">
        <v>10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mergeCells count="3">
    <mergeCell ref="A1:B1"/>
    <mergeCell ref="A2:B2"/>
    <mergeCell ref="A3:B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8"/>
  <sheetViews>
    <sheetView showFormulas="false" showGridLines="false" showRowColHeaders="true" showZeros="true" rightToLeft="false" tabSelected="false" showOutlineSymbols="true" defaultGridColor="true" view="normal" topLeftCell="O2" colorId="64" zoomScale="95" zoomScaleNormal="95" zoomScalePageLayoutView="100" workbookViewId="0">
      <selection pane="topLeft" activeCell="S4" activeCellId="0" sqref="S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4.51"/>
    <col collapsed="false" customWidth="true" hidden="false" outlineLevel="0" max="3" min="3" style="0" width="27.15"/>
    <col collapsed="false" customWidth="true" hidden="false" outlineLevel="0" max="4" min="4" style="0" width="9.7"/>
    <col collapsed="false" customWidth="true" hidden="false" outlineLevel="0" max="5" min="5" style="0" width="14.57"/>
    <col collapsed="false" customWidth="true" hidden="false" outlineLevel="0" max="6" min="6" style="0" width="13.7"/>
    <col collapsed="false" customWidth="true" hidden="false" outlineLevel="0" max="7" min="7" style="0" width="14.7"/>
    <col collapsed="false" customWidth="true" hidden="false" outlineLevel="0" max="8" min="8" style="0" width="8.85"/>
    <col collapsed="false" customWidth="true" hidden="false" outlineLevel="0" max="9" min="9" style="0" width="5.11"/>
    <col collapsed="false" customWidth="true" hidden="false" outlineLevel="0" max="10" min="10" style="0" width="7.53"/>
    <col collapsed="false" customWidth="true" hidden="false" outlineLevel="0" max="11" min="11" style="0" width="5.66"/>
    <col collapsed="false" customWidth="true" hidden="false" outlineLevel="0" max="12" min="12" style="0" width="18.89"/>
    <col collapsed="false" customWidth="true" hidden="false" outlineLevel="0" max="13" min="13" style="0" width="12.6"/>
    <col collapsed="false" customWidth="true" hidden="false" outlineLevel="0" max="14" min="14" style="0" width="19.99"/>
    <col collapsed="false" customWidth="true" hidden="false" outlineLevel="0" max="18" min="18" style="0" width="26"/>
    <col collapsed="false" customWidth="true" hidden="false" outlineLevel="0" max="19" min="19" style="0" width="4.57"/>
    <col collapsed="false" customWidth="true" hidden="false" outlineLevel="0" max="20" min="20" style="0" width="4.85"/>
    <col collapsed="false" customWidth="true" hidden="false" outlineLevel="0" max="21" min="21" style="0" width="5.14"/>
    <col collapsed="false" customWidth="true" hidden="false" outlineLevel="0" max="22" min="22" style="0" width="6.14"/>
    <col collapsed="false" customWidth="true" hidden="false" outlineLevel="0" max="23" min="23" style="0" width="3.28"/>
    <col collapsed="false" customWidth="true" hidden="false" outlineLevel="0" max="24" min="24" style="0" width="6.7"/>
    <col collapsed="false" customWidth="true" hidden="false" outlineLevel="0" max="25" min="25" style="0" width="6.85"/>
    <col collapsed="false" customWidth="true" hidden="false" outlineLevel="0" max="26" min="26" style="0" width="3.86"/>
    <col collapsed="false" customWidth="true" hidden="false" outlineLevel="0" max="27" min="27" style="0" width="14.14"/>
    <col collapsed="false" customWidth="true" hidden="false" outlineLevel="0" max="28" min="28" style="0" width="5.43"/>
    <col collapsed="false" customWidth="true" hidden="false" outlineLevel="0" max="30" min="29" style="0" width="11.57"/>
    <col collapsed="false" customWidth="true" hidden="false" outlineLevel="0" max="31" min="31" style="0" width="8.85"/>
    <col collapsed="false" customWidth="true" hidden="false" outlineLevel="0" max="32" min="32" style="0" width="5.85"/>
    <col collapsed="false" customWidth="true" hidden="false" outlineLevel="0" max="33" min="33" style="0" width="10.14"/>
    <col collapsed="false" customWidth="true" hidden="false" outlineLevel="0" max="35" min="34" style="0" width="8.14"/>
    <col collapsed="false" customWidth="true" hidden="false" outlineLevel="0" max="36" min="36" style="0" width="8.28"/>
    <col collapsed="false" customWidth="true" hidden="false" outlineLevel="0" max="37" min="37" style="0" width="8"/>
    <col collapsed="false" customWidth="true" hidden="false" outlineLevel="0" max="38" min="38" style="0" width="7.14"/>
    <col collapsed="false" customWidth="true" hidden="false" outlineLevel="0" max="39" min="39" style="0" width="8.43"/>
    <col collapsed="false" customWidth="true" hidden="false" outlineLevel="0" max="40" min="40" style="0" width="8.85"/>
    <col collapsed="false" customWidth="true" hidden="false" outlineLevel="0" max="42" min="41" style="0" width="9.57"/>
    <col collapsed="false" customWidth="true" hidden="false" outlineLevel="0" max="43" min="43" style="0" width="10.43"/>
    <col collapsed="false" customWidth="true" hidden="false" outlineLevel="0" max="44" min="44" style="0" width="5.43"/>
  </cols>
  <sheetData>
    <row r="1" customFormat="false" ht="17.35" hidden="false" customHeight="false" outlineLevel="0" collapsed="false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7"/>
    </row>
    <row r="2" customFormat="false" ht="24.45" hidden="false" customHeight="false" outlineLevel="0" collapsed="false">
      <c r="A2" s="9" t="n">
        <v>44614</v>
      </c>
      <c r="B2" s="9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1"/>
      <c r="O2" s="7"/>
      <c r="P2" s="7"/>
      <c r="Q2" s="7"/>
      <c r="R2" s="7"/>
      <c r="S2" s="8"/>
      <c r="T2" s="8"/>
      <c r="U2" s="8"/>
      <c r="V2" s="8"/>
      <c r="W2" s="8"/>
      <c r="X2" s="8"/>
      <c r="Y2" s="8"/>
      <c r="Z2" s="8"/>
      <c r="AA2" s="8" t="s">
        <v>12</v>
      </c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7"/>
    </row>
    <row r="3" customFormat="false" ht="13.8" hidden="false" customHeight="false" outlineLevel="0" collapsed="false">
      <c r="A3" s="12" t="s">
        <v>13</v>
      </c>
      <c r="B3" s="12" t="s">
        <v>14</v>
      </c>
      <c r="C3" s="12" t="s">
        <v>15</v>
      </c>
      <c r="D3" s="13" t="s">
        <v>16</v>
      </c>
      <c r="E3" s="13"/>
      <c r="F3" s="13"/>
      <c r="G3" s="13"/>
      <c r="H3" s="13"/>
      <c r="I3" s="13"/>
      <c r="J3" s="13"/>
      <c r="K3" s="13"/>
      <c r="L3" s="14" t="s">
        <v>17</v>
      </c>
      <c r="M3" s="12" t="s">
        <v>18</v>
      </c>
      <c r="N3" s="12" t="s">
        <v>19</v>
      </c>
      <c r="O3" s="7"/>
      <c r="P3" s="7"/>
      <c r="Q3" s="7"/>
      <c r="R3" s="7"/>
      <c r="S3" s="8" t="n">
        <v>1</v>
      </c>
      <c r="T3" s="8" t="n">
        <v>2</v>
      </c>
      <c r="U3" s="8" t="n">
        <v>3</v>
      </c>
      <c r="V3" s="8" t="n">
        <v>4</v>
      </c>
      <c r="W3" s="8" t="n">
        <v>5</v>
      </c>
      <c r="X3" s="8" t="n">
        <v>6</v>
      </c>
      <c r="Y3" s="8" t="n">
        <v>7</v>
      </c>
      <c r="Z3" s="8" t="n">
        <v>8</v>
      </c>
      <c r="AA3" s="8" t="n">
        <v>9</v>
      </c>
      <c r="AB3" s="8" t="n">
        <v>10</v>
      </c>
      <c r="AC3" s="8" t="n">
        <v>11</v>
      </c>
      <c r="AD3" s="8" t="n">
        <v>12</v>
      </c>
      <c r="AE3" s="8" t="n">
        <v>13</v>
      </c>
      <c r="AF3" s="8" t="n">
        <v>14</v>
      </c>
      <c r="AG3" s="8" t="n">
        <v>15</v>
      </c>
      <c r="AH3" s="8" t="n">
        <v>16</v>
      </c>
      <c r="AI3" s="8" t="n">
        <v>17</v>
      </c>
      <c r="AJ3" s="8" t="n">
        <v>18</v>
      </c>
      <c r="AK3" s="8" t="n">
        <v>19</v>
      </c>
      <c r="AL3" s="8" t="n">
        <v>20</v>
      </c>
      <c r="AM3" s="8" t="n">
        <v>21</v>
      </c>
      <c r="AN3" s="8" t="n">
        <v>22</v>
      </c>
      <c r="AO3" s="8" t="n">
        <v>23</v>
      </c>
      <c r="AP3" s="8" t="n">
        <v>24</v>
      </c>
      <c r="AQ3" s="8" t="n">
        <v>25</v>
      </c>
      <c r="AR3" s="7"/>
    </row>
    <row r="4" customFormat="false" ht="13.8" hidden="false" customHeight="false" outlineLevel="0" collapsed="false">
      <c r="A4" s="12"/>
      <c r="B4" s="12"/>
      <c r="C4" s="12"/>
      <c r="D4" s="15" t="s">
        <v>20</v>
      </c>
      <c r="E4" s="16" t="s">
        <v>21</v>
      </c>
      <c r="F4" s="15" t="s">
        <v>22</v>
      </c>
      <c r="G4" s="15" t="s">
        <v>23</v>
      </c>
      <c r="H4" s="15" t="s">
        <v>24</v>
      </c>
      <c r="I4" s="15" t="s">
        <v>25</v>
      </c>
      <c r="J4" s="15" t="s">
        <v>26</v>
      </c>
      <c r="K4" s="15" t="s">
        <v>27</v>
      </c>
      <c r="L4" s="14"/>
      <c r="M4" s="12"/>
      <c r="N4" s="12"/>
      <c r="O4" s="7"/>
      <c r="P4" s="7"/>
      <c r="Q4" s="7"/>
      <c r="R4" s="17"/>
      <c r="S4" s="18" t="s">
        <v>28</v>
      </c>
      <c r="T4" s="19" t="s">
        <v>29</v>
      </c>
      <c r="U4" s="20" t="s">
        <v>30</v>
      </c>
      <c r="V4" s="21" t="s">
        <v>31</v>
      </c>
      <c r="W4" s="20" t="s">
        <v>32</v>
      </c>
      <c r="X4" s="22" t="s">
        <v>33</v>
      </c>
      <c r="Y4" s="23" t="s">
        <v>34</v>
      </c>
      <c r="Z4" s="24" t="s">
        <v>35</v>
      </c>
      <c r="AA4" s="25" t="s">
        <v>36</v>
      </c>
      <c r="AB4" s="24" t="s">
        <v>37</v>
      </c>
      <c r="AC4" s="26" t="s">
        <v>38</v>
      </c>
      <c r="AD4" s="27" t="s">
        <v>39</v>
      </c>
      <c r="AE4" s="28" t="s">
        <v>40</v>
      </c>
      <c r="AF4" s="29" t="s">
        <v>41</v>
      </c>
      <c r="AG4" s="30" t="s">
        <v>42</v>
      </c>
      <c r="AH4" s="31" t="s">
        <v>43</v>
      </c>
      <c r="AI4" s="32" t="s">
        <v>44</v>
      </c>
      <c r="AJ4" s="32" t="s">
        <v>45</v>
      </c>
      <c r="AK4" s="32" t="s">
        <v>46</v>
      </c>
      <c r="AL4" s="32" t="s">
        <v>47</v>
      </c>
      <c r="AM4" s="33" t="s">
        <v>48</v>
      </c>
      <c r="AN4" s="33" t="s">
        <v>49</v>
      </c>
      <c r="AO4" s="33" t="s">
        <v>50</v>
      </c>
      <c r="AP4" s="33" t="s">
        <v>51</v>
      </c>
      <c r="AQ4" s="33" t="s">
        <v>52</v>
      </c>
      <c r="AR4" s="34" t="s">
        <v>27</v>
      </c>
    </row>
    <row r="5" customFormat="false" ht="13.8" hidden="false" customHeight="false" outlineLevel="0" collapsed="false">
      <c r="A5" s="35"/>
      <c r="B5" s="36" t="n">
        <v>0</v>
      </c>
      <c r="C5" s="37"/>
      <c r="D5" s="37"/>
      <c r="E5" s="37"/>
      <c r="F5" s="37"/>
      <c r="G5" s="37"/>
      <c r="H5" s="37"/>
      <c r="I5" s="38"/>
      <c r="J5" s="38"/>
      <c r="K5" s="38" t="n">
        <f aca="false">SUM(D5:J5)</f>
        <v>0</v>
      </c>
      <c r="L5" s="39"/>
      <c r="M5" s="40"/>
      <c r="N5" s="41" t="n">
        <f aca="false">SUM(B5,C5,K5)</f>
        <v>0</v>
      </c>
      <c r="O5" s="7"/>
      <c r="P5" s="7"/>
      <c r="Q5" s="7" t="n">
        <v>1</v>
      </c>
      <c r="R5" s="42" t="s">
        <v>20</v>
      </c>
      <c r="S5" s="43" t="n">
        <f aca="false">SUMIF(M5:M222,"ACC",D5:D222)</f>
        <v>0</v>
      </c>
      <c r="T5" s="43" t="n">
        <f aca="false">SUMIF(M5:M222,"FIFA",D5:D222)</f>
        <v>0</v>
      </c>
      <c r="U5" s="43" t="n">
        <f aca="false">SUMIF(M5:M222,"BVIP",D5:D222)</f>
        <v>0</v>
      </c>
      <c r="V5" s="43" t="n">
        <f aca="false">SUMIF(M5:M222,"KB",D5:D222)</f>
        <v>0</v>
      </c>
      <c r="W5" s="43" t="n">
        <f aca="false">SUMIF(M5:M222,"BP",D5:D222)</f>
        <v>0</v>
      </c>
      <c r="X5" s="43" t="n">
        <f aca="false">SUMIF(M5:M222,"TOGEL",D5:D222)</f>
        <v>0</v>
      </c>
      <c r="Y5" s="43" t="n">
        <f aca="false">SUMIF(M5:M222,"POKER",D5:D222)</f>
        <v>0</v>
      </c>
      <c r="Z5" s="43" t="n">
        <f aca="false">SUMIF(M5:M222,"QQ",D5:D222)</f>
        <v>0</v>
      </c>
      <c r="AA5" s="43" t="n">
        <f aca="false">SUMIF(M5:M222,"BG",D5:D222)</f>
        <v>0</v>
      </c>
      <c r="AB5" s="43" t="n">
        <f aca="false">SUMIF(M5:M222,"MBO",D5:D222)</f>
        <v>0</v>
      </c>
      <c r="AC5" s="43" t="n">
        <f aca="false">SUMIF(M5:M222,"RG",D5:D222)</f>
        <v>0</v>
      </c>
      <c r="AD5" s="43" t="n">
        <f aca="false">SUMIF(M5:M222,"CG",D5:D222)</f>
        <v>0</v>
      </c>
      <c r="AE5" s="43" t="n">
        <f aca="false">SUMIF(M5:M222,"CHOKDEE",D5:D222)</f>
        <v>0</v>
      </c>
      <c r="AF5" s="43" t="n">
        <f aca="false">SUMIF(M5:M222,"LUCKY",D5:D222)</f>
        <v>0</v>
      </c>
      <c r="AG5" s="43" t="n">
        <f aca="false">SUMIF(M5:M222,"Heng2",D5:D222)</f>
        <v>0</v>
      </c>
      <c r="AH5" s="43" t="n">
        <f aca="false">SUMIF(M5:M222,"Dee2",D5:D222)</f>
        <v>0</v>
      </c>
      <c r="AI5" s="43" t="n">
        <f aca="false">SUMIF(M5:M222,"AccThai",D5:D222)</f>
        <v>0</v>
      </c>
      <c r="AJ5" s="43" t="n">
        <f aca="false">SUMIF(M5:M222,"PK/Thai",D5:D222)</f>
        <v>0</v>
      </c>
      <c r="AK5" s="43" t="n">
        <f aca="false">SUMIF(M5:M222,"QQThai",D5:D222)</f>
        <v>0</v>
      </c>
      <c r="AL5" s="44" t="n">
        <f aca="false">SUMIF(M5:M222,"Office",D5:D222)</f>
        <v>0</v>
      </c>
      <c r="AM5" s="45" t="n">
        <f aca="false">SUMIF(M5:M222,"Plaza",D5:D222)</f>
        <v>0</v>
      </c>
      <c r="AN5" s="45" t="n">
        <f aca="false">SUMIF(M5:M222,"Mega",D5:D222)</f>
        <v>0</v>
      </c>
      <c r="AO5" s="45" t="n">
        <f aca="false">SUMIF(M5:M222,"Crown",D5:D222)</f>
        <v>0</v>
      </c>
      <c r="AP5" s="45" t="n">
        <f aca="false">SUMIF(M5:M222,"QQP",D5:D222)</f>
        <v>0</v>
      </c>
      <c r="AQ5" s="45" t="n">
        <f aca="false">SUMIF(M5:M222,"Wasit",D5:D222)</f>
        <v>0</v>
      </c>
      <c r="AR5" s="46" t="n">
        <f aca="false">SUM(S5:AQ5)</f>
        <v>0</v>
      </c>
    </row>
    <row r="6" customFormat="false" ht="13.8" hidden="false" customHeight="false" outlineLevel="0" collapsed="false">
      <c r="A6" s="47"/>
      <c r="B6" s="48" t="n">
        <f aca="false">SUM(N5)</f>
        <v>0</v>
      </c>
      <c r="C6" s="48"/>
      <c r="D6" s="48"/>
      <c r="E6" s="48"/>
      <c r="F6" s="48"/>
      <c r="G6" s="48"/>
      <c r="H6" s="48"/>
      <c r="I6" s="49"/>
      <c r="J6" s="49"/>
      <c r="K6" s="50" t="n">
        <f aca="false">SUM(D6:J6)</f>
        <v>0</v>
      </c>
      <c r="L6" s="51"/>
      <c r="M6" s="52"/>
      <c r="N6" s="53" t="n">
        <f aca="false">SUM(B6,C6,K6)</f>
        <v>0</v>
      </c>
      <c r="O6" s="7"/>
      <c r="P6" s="7"/>
      <c r="Q6" s="7" t="n">
        <v>2</v>
      </c>
      <c r="R6" s="42" t="s">
        <v>53</v>
      </c>
      <c r="S6" s="54" t="n">
        <f aca="false">SUMIF(M5:M222,"ACC",E5:E222)</f>
        <v>0</v>
      </c>
      <c r="T6" s="54" t="n">
        <f aca="false">SUMIF(M5:M222,"FIFA",E5:E222)</f>
        <v>0</v>
      </c>
      <c r="U6" s="54" t="n">
        <f aca="false">SUMIF(M5:M222,"BVIP",E5:E222)</f>
        <v>0</v>
      </c>
      <c r="V6" s="54" t="n">
        <f aca="false">SUMIF(M5:M222,"KB",E5:E222)</f>
        <v>0</v>
      </c>
      <c r="W6" s="54" t="n">
        <f aca="false">SUMIF(M5:M222,"BP",E5:E222)</f>
        <v>0</v>
      </c>
      <c r="X6" s="54" t="n">
        <f aca="false">SUMIF(M5:M222,"TOGEL",E5:E222)</f>
        <v>0</v>
      </c>
      <c r="Y6" s="54" t="n">
        <f aca="false">SUMIF(M5:M222,"POKER",E5:E222)</f>
        <v>0</v>
      </c>
      <c r="Z6" s="54" t="n">
        <f aca="false">SUMIF(M5:M222,"QQ",E5:E222)</f>
        <v>0</v>
      </c>
      <c r="AA6" s="54" t="n">
        <f aca="false">SUMIF(M5:M222,"BG",E5:E222)</f>
        <v>0</v>
      </c>
      <c r="AB6" s="54" t="n">
        <f aca="false">SUMIF(M5:M222,"MBO",E5:E222)</f>
        <v>0</v>
      </c>
      <c r="AC6" s="54" t="n">
        <f aca="false">SUMIF(M5:M222,"RG",E5:E222)</f>
        <v>0</v>
      </c>
      <c r="AD6" s="54" t="n">
        <f aca="false">SUMIF(M5:M222,"CG",E5:E222)</f>
        <v>0</v>
      </c>
      <c r="AE6" s="54" t="n">
        <f aca="false">SUMIF(M5:M222,"CHOKDEE",E5:E222)</f>
        <v>0</v>
      </c>
      <c r="AF6" s="54" t="n">
        <f aca="false">SUMIF(M5:M222,"LUCKY",E5:E222)</f>
        <v>0</v>
      </c>
      <c r="AG6" s="54" t="n">
        <f aca="false">SUMIF(M5:M222,"Heng2",E5:E222)</f>
        <v>0</v>
      </c>
      <c r="AH6" s="54" t="n">
        <f aca="false">SUMIF(M5:M222,"Dee2",E5:E222)</f>
        <v>0</v>
      </c>
      <c r="AI6" s="54" t="n">
        <f aca="false">SUMIF(M5:M222,"AccThai",E5:E222)</f>
        <v>0</v>
      </c>
      <c r="AJ6" s="54" t="n">
        <f aca="false">SUMIF(M5:M222,"PK/Thai",E5:E222)</f>
        <v>0</v>
      </c>
      <c r="AK6" s="54" t="n">
        <f aca="false">SUMIF(M5:M222,"QQThai",E5:E222)</f>
        <v>0</v>
      </c>
      <c r="AL6" s="55" t="n">
        <f aca="false">SUMIF(M5:M222,"Office",E5:E222)</f>
        <v>0</v>
      </c>
      <c r="AM6" s="56" t="n">
        <f aca="false">SUMIF(M5:M222,"Plaza",E5:E222)</f>
        <v>0</v>
      </c>
      <c r="AN6" s="56" t="n">
        <f aca="false">SUMIF(M5:M222,"Mega",E5:E222)</f>
        <v>0</v>
      </c>
      <c r="AO6" s="56" t="n">
        <f aca="false">SUMIF(M5:M222,"Crown",E5:E222)</f>
        <v>0</v>
      </c>
      <c r="AP6" s="56" t="n">
        <f aca="false">SUMIF(M5:M222,"QQP",E5:E222)</f>
        <v>0</v>
      </c>
      <c r="AQ6" s="56" t="n">
        <f aca="false">SUMIF(M5:M222,"Wasit",E5:E222)</f>
        <v>0</v>
      </c>
      <c r="AR6" s="57" t="n">
        <f aca="false">SUM(S6:AQ6)</f>
        <v>0</v>
      </c>
    </row>
    <row r="7" customFormat="false" ht="13.8" hidden="false" customHeight="false" outlineLevel="0" collapsed="false">
      <c r="A7" s="58"/>
      <c r="B7" s="36" t="n">
        <f aca="false">SUM(N6)</f>
        <v>0</v>
      </c>
      <c r="C7" s="36"/>
      <c r="D7" s="36"/>
      <c r="E7" s="36"/>
      <c r="F7" s="36"/>
      <c r="G7" s="36"/>
      <c r="H7" s="36"/>
      <c r="I7" s="36"/>
      <c r="J7" s="59"/>
      <c r="K7" s="38" t="n">
        <f aca="false">SUM(D7:J7)</f>
        <v>0</v>
      </c>
      <c r="L7" s="39"/>
      <c r="M7" s="40"/>
      <c r="N7" s="41" t="n">
        <f aca="false">SUM(B7,C7,K7)</f>
        <v>0</v>
      </c>
      <c r="O7" s="7"/>
      <c r="P7" s="7"/>
      <c r="Q7" s="7" t="n">
        <v>3</v>
      </c>
      <c r="R7" s="42" t="s">
        <v>54</v>
      </c>
      <c r="S7" s="54" t="n">
        <f aca="false">SUMIF(M5:M222,"ACC",F5:F222)</f>
        <v>0</v>
      </c>
      <c r="T7" s="54" t="n">
        <f aca="false">SUMIF(M5:M222,"FIFA",F5:F222)</f>
        <v>0</v>
      </c>
      <c r="U7" s="54" t="n">
        <f aca="false">SUMIF(M5:M222,"BVIP",F5:F222)</f>
        <v>0</v>
      </c>
      <c r="V7" s="54" t="n">
        <f aca="false">SUMIF(M5:M222,"KB",F5:F222)</f>
        <v>0</v>
      </c>
      <c r="W7" s="54" t="n">
        <f aca="false">SUMIF(M5:M222,"BP",F5:F222)</f>
        <v>0</v>
      </c>
      <c r="X7" s="54" t="n">
        <f aca="false">SUMIF(M5:M222,"TOGEL",F5:F222)</f>
        <v>0</v>
      </c>
      <c r="Y7" s="54" t="n">
        <f aca="false">SUMIF(M5:M222,"POKER",F5:F222)</f>
        <v>0</v>
      </c>
      <c r="Z7" s="54" t="n">
        <f aca="false">SUMIF(M5:M222,"QQ",F5:F222)</f>
        <v>0</v>
      </c>
      <c r="AA7" s="54" t="n">
        <f aca="false">SUMIF(M5:M222,"BG",F5:F222)</f>
        <v>0</v>
      </c>
      <c r="AB7" s="54" t="n">
        <f aca="false">SUMIF(M5:M222,"MBO",F5:F222)</f>
        <v>0</v>
      </c>
      <c r="AC7" s="54" t="n">
        <f aca="false">SUMIF(M5:M222,"RG",F5:F222)</f>
        <v>0</v>
      </c>
      <c r="AD7" s="54" t="n">
        <f aca="false">SUMIF(M5:M222,"CG",F5:F222)</f>
        <v>0</v>
      </c>
      <c r="AE7" s="54" t="n">
        <f aca="false">SUMIF(M5:M222,"CHOKDEE",F5:F222)</f>
        <v>0</v>
      </c>
      <c r="AF7" s="54" t="n">
        <f aca="false">SUMIF(M5:M222,"LUCKY",F5:F222)</f>
        <v>0</v>
      </c>
      <c r="AG7" s="54" t="n">
        <f aca="false">SUMIF(M5:M222,"Heng2",F5:F222)</f>
        <v>0</v>
      </c>
      <c r="AH7" s="54" t="n">
        <f aca="false">SUMIF(M5:M222,"Dee2",F5:F222)</f>
        <v>0</v>
      </c>
      <c r="AI7" s="54" t="n">
        <f aca="false">SUMIF(M5:M222,"AccThai",F5:F222)</f>
        <v>0</v>
      </c>
      <c r="AJ7" s="54" t="n">
        <f aca="false">SUMIF(M5:M222,"PK/Thai",F5:F222)</f>
        <v>0</v>
      </c>
      <c r="AK7" s="54" t="n">
        <f aca="false">SUMIF(M5:M222,"QQThai",F5:F222)</f>
        <v>0</v>
      </c>
      <c r="AL7" s="55" t="n">
        <f aca="false">SUMIF(M5:M222,"Office",F5:F222)</f>
        <v>0</v>
      </c>
      <c r="AM7" s="56" t="n">
        <f aca="false">SUMIF(M5:M222,"Plaza",F5:F222)</f>
        <v>0</v>
      </c>
      <c r="AN7" s="56" t="n">
        <f aca="false">SUMIF(M5:M222,"Mega",F5:F222)</f>
        <v>0</v>
      </c>
      <c r="AO7" s="56" t="n">
        <f aca="false">SUMIF(M5:M222,"Crown",F5:F222)</f>
        <v>0</v>
      </c>
      <c r="AP7" s="56" t="n">
        <f aca="false">SUMIF(M5:M222,"QQP",F5:F222)</f>
        <v>0</v>
      </c>
      <c r="AQ7" s="56" t="n">
        <f aca="false">SUMIF(M5:M222,"Wasit",F5:F222)</f>
        <v>0</v>
      </c>
      <c r="AR7" s="57" t="n">
        <f aca="false">SUM(S7:AQ7)</f>
        <v>0</v>
      </c>
    </row>
    <row r="8" customFormat="false" ht="13.8" hidden="false" customHeight="false" outlineLevel="0" collapsed="false">
      <c r="A8" s="47"/>
      <c r="B8" s="48" t="n">
        <f aca="false">SUM(N7)</f>
        <v>0</v>
      </c>
      <c r="C8" s="48"/>
      <c r="D8" s="48"/>
      <c r="E8" s="48"/>
      <c r="F8" s="48"/>
      <c r="G8" s="48"/>
      <c r="H8" s="48"/>
      <c r="I8" s="48"/>
      <c r="J8" s="49"/>
      <c r="K8" s="50" t="n">
        <f aca="false">SUM(D8:J8)</f>
        <v>0</v>
      </c>
      <c r="L8" s="60"/>
      <c r="M8" s="52"/>
      <c r="N8" s="53" t="n">
        <f aca="false">SUM(B8,C8,K8)</f>
        <v>0</v>
      </c>
      <c r="O8" s="7"/>
      <c r="P8" s="7"/>
      <c r="Q8" s="7" t="n">
        <v>4</v>
      </c>
      <c r="R8" s="42" t="s">
        <v>23</v>
      </c>
      <c r="S8" s="54" t="n">
        <f aca="false">SUMIF(M5:M222,"ACC",G5:G222)</f>
        <v>0</v>
      </c>
      <c r="T8" s="54" t="n">
        <f aca="false">SUMIF(M5:M222,"FIFA",G5:G222)</f>
        <v>0</v>
      </c>
      <c r="U8" s="54" t="n">
        <f aca="false">SUMIF(M5:M222,"BVIP",G5:G222)</f>
        <v>0</v>
      </c>
      <c r="V8" s="54" t="n">
        <f aca="false">SUMIF(M5:M222,"KB",G5:G222)</f>
        <v>0</v>
      </c>
      <c r="W8" s="54" t="n">
        <f aca="false">SUMIF(M5:M222,"BP",G5:G222)</f>
        <v>0</v>
      </c>
      <c r="X8" s="54" t="n">
        <f aca="false">SUMIF(M5:M222,"TOGEL",G5:G222)</f>
        <v>0</v>
      </c>
      <c r="Y8" s="54" t="n">
        <f aca="false">SUMIF(M5:M222,"POKER",G5:G222)</f>
        <v>0</v>
      </c>
      <c r="Z8" s="54" t="n">
        <f aca="false">SUMIF(M5:M222,"QQ",G5:G222)</f>
        <v>0</v>
      </c>
      <c r="AA8" s="54" t="n">
        <f aca="false">SUMIF(M5:M222,"BG",G5:G222)</f>
        <v>0</v>
      </c>
      <c r="AB8" s="54" t="n">
        <f aca="false">SUMIF(M5:M222,"MBO",G5:G222)</f>
        <v>0</v>
      </c>
      <c r="AC8" s="54" t="n">
        <f aca="false">SUMIF(M5:M222,"RG",G5:G222)</f>
        <v>0</v>
      </c>
      <c r="AD8" s="54" t="n">
        <f aca="false">SUMIF(M5:M222,"CG",G5:G222)</f>
        <v>0</v>
      </c>
      <c r="AE8" s="54" t="n">
        <f aca="false">SUMIF(M5:M222,"CHOKDEE",G5:G222)</f>
        <v>0</v>
      </c>
      <c r="AF8" s="54" t="n">
        <f aca="false">SUMIF(M5:M222,"LUCKY",G5:G222)</f>
        <v>0</v>
      </c>
      <c r="AG8" s="54" t="n">
        <f aca="false">SUMIF(M5:M222,"Heng2",G5:G222)</f>
        <v>0</v>
      </c>
      <c r="AH8" s="54" t="n">
        <f aca="false">SUMIF(M5:M222,"Dee2",G5:G222)</f>
        <v>0</v>
      </c>
      <c r="AI8" s="54" t="n">
        <f aca="false">SUMIF(M5:M222,"AccThai",G5:G222)</f>
        <v>0</v>
      </c>
      <c r="AJ8" s="54" t="n">
        <f aca="false">SUMIF(M5:M222,"PK/Thai",G5:G222)</f>
        <v>0</v>
      </c>
      <c r="AK8" s="54" t="n">
        <f aca="false">SUMIF(M5:M222,"QQThai",G5:G222)</f>
        <v>0</v>
      </c>
      <c r="AL8" s="55" t="n">
        <f aca="false">SUMIF(M5:M222,"Office",G5:G222)</f>
        <v>0</v>
      </c>
      <c r="AM8" s="56" t="n">
        <f aca="false">SUMIF(M5:M222,"Plaza",G5:G222)</f>
        <v>0</v>
      </c>
      <c r="AN8" s="56" t="n">
        <f aca="false">SUMIF(M5:M222,"Mega",G5:G222)</f>
        <v>0</v>
      </c>
      <c r="AO8" s="56" t="n">
        <f aca="false">SUMIF(M5:M222,"Crown",G5:G222)</f>
        <v>0</v>
      </c>
      <c r="AP8" s="56" t="n">
        <f aca="false">SUMIF(M5:M222,"QQP",G5:G222)</f>
        <v>0</v>
      </c>
      <c r="AQ8" s="56" t="n">
        <f aca="false">SUMIF(M5:M222,"Wasit",G5:G222)</f>
        <v>0</v>
      </c>
      <c r="AR8" s="57" t="n">
        <f aca="false">SUM(S8:AQ8)</f>
        <v>0</v>
      </c>
    </row>
    <row r="9" customFormat="false" ht="13.8" hidden="false" customHeight="false" outlineLevel="0" collapsed="false">
      <c r="A9" s="58"/>
      <c r="B9" s="36" t="n">
        <f aca="false">SUM(N8)</f>
        <v>0</v>
      </c>
      <c r="C9" s="36"/>
      <c r="D9" s="36"/>
      <c r="E9" s="36"/>
      <c r="F9" s="36"/>
      <c r="G9" s="36"/>
      <c r="H9" s="36"/>
      <c r="I9" s="36"/>
      <c r="J9" s="59"/>
      <c r="K9" s="38" t="n">
        <f aca="false">SUM(D9:J9)</f>
        <v>0</v>
      </c>
      <c r="L9" s="39"/>
      <c r="M9" s="40"/>
      <c r="N9" s="41" t="n">
        <f aca="false">SUM(B9,C9,K9)</f>
        <v>0</v>
      </c>
      <c r="O9" s="7"/>
      <c r="P9" s="7"/>
      <c r="Q9" s="7" t="n">
        <v>5</v>
      </c>
      <c r="R9" s="42" t="s">
        <v>24</v>
      </c>
      <c r="S9" s="54" t="n">
        <f aca="false">SUMIF(M5:M222,"ACC",H5:H222)</f>
        <v>0</v>
      </c>
      <c r="T9" s="54" t="n">
        <f aca="false">SUMIF(M5:M222,"FIFA",H5:H222)</f>
        <v>0</v>
      </c>
      <c r="U9" s="54" t="n">
        <f aca="false">SUMIF(M5:M222,"BVIP",H5:H222)</f>
        <v>0</v>
      </c>
      <c r="V9" s="54" t="n">
        <f aca="false">SUMIF(M5:M222,"KB",H5:H222)</f>
        <v>0</v>
      </c>
      <c r="W9" s="54" t="n">
        <f aca="false">SUMIF(M5:M222,"BP",H5:H222)</f>
        <v>0</v>
      </c>
      <c r="X9" s="54" t="n">
        <f aca="false">SUMIF(M5:M222,"TOGEL",H5:H222)</f>
        <v>0</v>
      </c>
      <c r="Y9" s="54" t="n">
        <f aca="false">SUMIF(M5:M222,"POKER",H5:H222)</f>
        <v>0</v>
      </c>
      <c r="Z9" s="54" t="n">
        <f aca="false">SUMIF(M5:M222,"QQ",H5:H222)</f>
        <v>0</v>
      </c>
      <c r="AA9" s="54" t="n">
        <f aca="false">SUMIF(M5:M222,"BG",H5:H222)</f>
        <v>0</v>
      </c>
      <c r="AB9" s="54" t="n">
        <f aca="false">SUMIF(M5:M222,"MBO",H5:H222)</f>
        <v>0</v>
      </c>
      <c r="AC9" s="54" t="n">
        <f aca="false">SUMIF(M5:M222,"RG",H5:H222)</f>
        <v>0</v>
      </c>
      <c r="AD9" s="54" t="n">
        <f aca="false">SUMIF(M5:M222,"CG",H5:H222)</f>
        <v>0</v>
      </c>
      <c r="AE9" s="54" t="n">
        <f aca="false">SUMIF(M5:M222,"CHOKDEE",H5:H222)</f>
        <v>0</v>
      </c>
      <c r="AF9" s="54" t="n">
        <f aca="false">SUMIF(M5:M222,"LUCKY",H5:H222)</f>
        <v>0</v>
      </c>
      <c r="AG9" s="54" t="n">
        <f aca="false">SUMIF(M5:M222,"Heng2",H5:H222)</f>
        <v>0</v>
      </c>
      <c r="AH9" s="54" t="n">
        <f aca="false">SUMIF(M5:M222,"Dee2",H5:H222)</f>
        <v>0</v>
      </c>
      <c r="AI9" s="54" t="n">
        <f aca="false">SUMIF(M5:M222,"AccThai",H5:H222)</f>
        <v>0</v>
      </c>
      <c r="AJ9" s="54" t="n">
        <f aca="false">SUMIF(M5:M222,"PK/Thai",H5:H222)</f>
        <v>0</v>
      </c>
      <c r="AK9" s="54" t="n">
        <f aca="false">SUMIF(M5:M222,"QQThai",H5:H222)</f>
        <v>0</v>
      </c>
      <c r="AL9" s="55" t="n">
        <f aca="false">SUMIF(M5:M222,"Office",H5:H222)</f>
        <v>0</v>
      </c>
      <c r="AM9" s="56" t="n">
        <f aca="false">SUMIF(M5:M222,"Plaza",H5:H222)</f>
        <v>0</v>
      </c>
      <c r="AN9" s="56" t="n">
        <f aca="false">SUMIF(M5:M222,"Mega",H5:H222)</f>
        <v>0</v>
      </c>
      <c r="AO9" s="56" t="n">
        <f aca="false">SUMIF(M5:M222,"Crown",H5:H222)</f>
        <v>0</v>
      </c>
      <c r="AP9" s="56" t="n">
        <f aca="false">SUMIF(M5:M222,"QQP",H5:H222)</f>
        <v>0</v>
      </c>
      <c r="AQ9" s="56" t="n">
        <f aca="false">SUMIF(M5:M222,"Wasit",H5:H222)</f>
        <v>0</v>
      </c>
      <c r="AR9" s="57" t="n">
        <f aca="false">SUM(S9:AQ9)</f>
        <v>0</v>
      </c>
    </row>
    <row r="10" customFormat="false" ht="13.8" hidden="false" customHeight="false" outlineLevel="0" collapsed="false">
      <c r="A10" s="47"/>
      <c r="B10" s="48" t="n">
        <f aca="false">SUM(N9)</f>
        <v>0</v>
      </c>
      <c r="C10" s="48"/>
      <c r="D10" s="48"/>
      <c r="E10" s="48"/>
      <c r="F10" s="48"/>
      <c r="G10" s="48"/>
      <c r="H10" s="48"/>
      <c r="I10" s="48"/>
      <c r="J10" s="48"/>
      <c r="K10" s="50" t="n">
        <f aca="false">SUM(D10:J10)</f>
        <v>0</v>
      </c>
      <c r="L10" s="60"/>
      <c r="M10" s="52"/>
      <c r="N10" s="53" t="n">
        <f aca="false">SUM(B10,C10,K10)</f>
        <v>0</v>
      </c>
      <c r="O10" s="7"/>
      <c r="P10" s="7"/>
      <c r="Q10" s="7" t="n">
        <v>6</v>
      </c>
      <c r="R10" s="42" t="s">
        <v>25</v>
      </c>
      <c r="S10" s="54" t="n">
        <f aca="false">SUMIF(M5:M222,"ACC",I5:I222)</f>
        <v>0</v>
      </c>
      <c r="T10" s="54" t="n">
        <f aca="false">SUMIF(M5:M222,"FIFA",I5:I222)</f>
        <v>0</v>
      </c>
      <c r="U10" s="54" t="n">
        <f aca="false">SUMIF(M5:M222,"BVIP",I5:I222)</f>
        <v>0</v>
      </c>
      <c r="V10" s="54" t="n">
        <f aca="false">SUMIF(M5:M222,"KB",I5:I222)</f>
        <v>0</v>
      </c>
      <c r="W10" s="54" t="n">
        <f aca="false">SUMIF(M5:M222,"BP",I5:I222)</f>
        <v>0</v>
      </c>
      <c r="X10" s="54" t="n">
        <f aca="false">SUMIF(M5:M222,"TOGEL",I5:I222)</f>
        <v>0</v>
      </c>
      <c r="Y10" s="54" t="n">
        <f aca="false">SUMIF(M5:M222,"POKER",I5:I222)</f>
        <v>0</v>
      </c>
      <c r="Z10" s="54" t="n">
        <f aca="false">SUMIF(M5:M222,"QQ",I5:I222)</f>
        <v>0</v>
      </c>
      <c r="AA10" s="54" t="n">
        <f aca="false">SUMIF(M5:M222,"BG",I5:I222)</f>
        <v>0</v>
      </c>
      <c r="AB10" s="54" t="n">
        <f aca="false">SUMIF(M5:M222,"MBO",I5:I222)</f>
        <v>0</v>
      </c>
      <c r="AC10" s="54" t="n">
        <f aca="false">SUMIF(M5:M222,"RG",I5:I222)</f>
        <v>0</v>
      </c>
      <c r="AD10" s="54" t="n">
        <f aca="false">SUMIF(M5:M222,"CG",I5:I222)</f>
        <v>0</v>
      </c>
      <c r="AE10" s="54" t="n">
        <f aca="false">SUMIF(M5:M222,"CHOKDEE",I5:I222)</f>
        <v>0</v>
      </c>
      <c r="AF10" s="54" t="n">
        <f aca="false">SUMIF(M5:M222,"LUCKY",I5:I222)</f>
        <v>0</v>
      </c>
      <c r="AG10" s="54" t="n">
        <f aca="false">SUMIF(M5:M222,"Heng2",I5:I222)</f>
        <v>0</v>
      </c>
      <c r="AH10" s="54" t="n">
        <f aca="false">SUMIF(M5:M222,"Dee2",I5:I222)</f>
        <v>0</v>
      </c>
      <c r="AI10" s="54" t="n">
        <f aca="false">SUMIF(M5:M222,"AccThai",I5:I222)</f>
        <v>0</v>
      </c>
      <c r="AJ10" s="54" t="n">
        <f aca="false">SUMIF(M5:M222,"PK/Thai",I5:I222)</f>
        <v>0</v>
      </c>
      <c r="AK10" s="54" t="n">
        <f aca="false">SUMIF(M5:M222,"QQThai",I5:I222)</f>
        <v>0</v>
      </c>
      <c r="AL10" s="55" t="n">
        <f aca="false">SUMIF(M5:M222,"Office",I5:I222)</f>
        <v>0</v>
      </c>
      <c r="AM10" s="56" t="n">
        <f aca="false">SUMIF(M5:M222,"Plaza",I5:I222)</f>
        <v>0</v>
      </c>
      <c r="AN10" s="56" t="n">
        <f aca="false">SUMIF(M5:M222,"Mega",I5:I222)</f>
        <v>0</v>
      </c>
      <c r="AO10" s="56" t="n">
        <f aca="false">SUMIF(M5:M222,"Crown",I5:I222)</f>
        <v>0</v>
      </c>
      <c r="AP10" s="56" t="n">
        <f aca="false">SUMIF(M5:M222,"QQP",I5:I222)</f>
        <v>0</v>
      </c>
      <c r="AQ10" s="56" t="n">
        <f aca="false">SUMIF(M5:M222,"Wasit",I5:I222)</f>
        <v>0</v>
      </c>
      <c r="AR10" s="57" t="n">
        <f aca="false">SUM(S10:AQ10)</f>
        <v>0</v>
      </c>
    </row>
    <row r="11" customFormat="false" ht="13.8" hidden="false" customHeight="false" outlineLevel="0" collapsed="false">
      <c r="A11" s="58"/>
      <c r="B11" s="36" t="n">
        <f aca="false">SUM(N10)</f>
        <v>0</v>
      </c>
      <c r="C11" s="36"/>
      <c r="D11" s="36"/>
      <c r="E11" s="36"/>
      <c r="F11" s="36"/>
      <c r="G11" s="36"/>
      <c r="H11" s="36"/>
      <c r="I11" s="36"/>
      <c r="J11" s="59"/>
      <c r="K11" s="38" t="n">
        <f aca="false">SUM(D11:J11)</f>
        <v>0</v>
      </c>
      <c r="L11" s="39"/>
      <c r="M11" s="40"/>
      <c r="N11" s="41" t="n">
        <f aca="false">SUM(B11,C11,K11)</f>
        <v>0</v>
      </c>
      <c r="O11" s="7"/>
      <c r="P11" s="7"/>
      <c r="Q11" s="7" t="n">
        <v>7</v>
      </c>
      <c r="R11" s="42" t="s">
        <v>26</v>
      </c>
      <c r="S11" s="54" t="n">
        <f aca="false">SUMIF(M5:M222,"ACC",J5:J222)</f>
        <v>0</v>
      </c>
      <c r="T11" s="54" t="n">
        <f aca="false">SUMIF(M5:M222,"FIFA",J5:J222)</f>
        <v>0</v>
      </c>
      <c r="U11" s="54" t="n">
        <f aca="false">SUMIF(M5:M222,"BVIP",J5:J222)</f>
        <v>0</v>
      </c>
      <c r="V11" s="54" t="n">
        <f aca="false">SUMIF(M5:M222,"KB",J5:J222)</f>
        <v>0</v>
      </c>
      <c r="W11" s="54" t="n">
        <f aca="false">SUMIF(M5:M222,"BP",J5:J222)</f>
        <v>0</v>
      </c>
      <c r="X11" s="54" t="n">
        <f aca="false">SUMIF(M5:M222,"TOGEL",J5:J222)</f>
        <v>0</v>
      </c>
      <c r="Y11" s="54" t="n">
        <f aca="false">SUMIF(M5:M222,"POKER",J5:J222)</f>
        <v>0</v>
      </c>
      <c r="Z11" s="54" t="n">
        <f aca="false">SUMIF(M5:M222,"QQ",J5:J222)</f>
        <v>0</v>
      </c>
      <c r="AA11" s="54" t="n">
        <f aca="false">SUMIF(M5:M222,"BG",J5:J222)</f>
        <v>0</v>
      </c>
      <c r="AB11" s="54" t="n">
        <f aca="false">SUMIF(M5:M222,"MBO",J5:J222)</f>
        <v>0</v>
      </c>
      <c r="AC11" s="54" t="n">
        <f aca="false">SUMIF(M5:M222,"RG",J5:J222)</f>
        <v>0</v>
      </c>
      <c r="AD11" s="54" t="n">
        <f aca="false">SUMIF(M5:M222,"CG",J5:J222)</f>
        <v>0</v>
      </c>
      <c r="AE11" s="54" t="n">
        <f aca="false">SUMIF(M5:M222,"CHOKDEE",J5:J222)</f>
        <v>0</v>
      </c>
      <c r="AF11" s="54" t="n">
        <f aca="false">SUMIF(M5:M222,"LUCKY",J5:J222)</f>
        <v>0</v>
      </c>
      <c r="AG11" s="54" t="n">
        <f aca="false">SUMIF(M5:M222,"Heng2",J5:J222)</f>
        <v>0</v>
      </c>
      <c r="AH11" s="54" t="n">
        <f aca="false">SUMIF(M5:M222,"Dee2",J5:J222)</f>
        <v>0</v>
      </c>
      <c r="AI11" s="54" t="n">
        <f aca="false">SUMIF(M5:M222,"AccThai",J5:J222)</f>
        <v>0</v>
      </c>
      <c r="AJ11" s="54" t="n">
        <f aca="false">SUMIF(M5:M222,"PK/Thai",J5:J222)</f>
        <v>0</v>
      </c>
      <c r="AK11" s="54" t="n">
        <f aca="false">SUMIF(M5:M222,"QQThai",J5:J222)</f>
        <v>0</v>
      </c>
      <c r="AL11" s="55" t="n">
        <f aca="false">SUMIF(M5:M222,"Office",J5:J222)</f>
        <v>0</v>
      </c>
      <c r="AM11" s="56" t="n">
        <f aca="false">SUMIF(M5:M222,"Plaza",J5:J222)</f>
        <v>0</v>
      </c>
      <c r="AN11" s="56" t="n">
        <f aca="false">SUMIF(M5:M222,"Mega",J5:J222)</f>
        <v>0</v>
      </c>
      <c r="AO11" s="56" t="n">
        <f aca="false">SUMIF(M5:M222,"Crown",J5:J222)</f>
        <v>0</v>
      </c>
      <c r="AP11" s="56" t="n">
        <f aca="false">SUMIF(M5:M222,"QQP",J5:J222)</f>
        <v>0</v>
      </c>
      <c r="AQ11" s="56" t="n">
        <f aca="false">SUMIF(M5:M222,"Wasit",J5:J222)</f>
        <v>0</v>
      </c>
      <c r="AR11" s="57" t="n">
        <f aca="false">SUM(S11:AQ11)</f>
        <v>0</v>
      </c>
    </row>
    <row r="12" customFormat="false" ht="13.8" hidden="false" customHeight="false" outlineLevel="0" collapsed="false">
      <c r="A12" s="47"/>
      <c r="B12" s="48" t="n">
        <f aca="false">SUM(N11)</f>
        <v>0</v>
      </c>
      <c r="C12" s="48"/>
      <c r="D12" s="48"/>
      <c r="E12" s="48"/>
      <c r="F12" s="48"/>
      <c r="G12" s="48"/>
      <c r="H12" s="48"/>
      <c r="I12" s="48"/>
      <c r="J12" s="49"/>
      <c r="K12" s="50" t="n">
        <f aca="false">SUM(D12:J12)</f>
        <v>0</v>
      </c>
      <c r="L12" s="51"/>
      <c r="M12" s="61"/>
      <c r="N12" s="53" t="n">
        <f aca="false">SUM(B12,C12,K12)</f>
        <v>0</v>
      </c>
      <c r="O12" s="7"/>
      <c r="P12" s="7"/>
      <c r="Q12" s="7"/>
      <c r="R12" s="42" t="s">
        <v>55</v>
      </c>
      <c r="S12" s="62" t="n">
        <f aca="false">SUM(S5:S11)</f>
        <v>0</v>
      </c>
      <c r="T12" s="62" t="n">
        <f aca="false">SUM(T5:T11)</f>
        <v>0</v>
      </c>
      <c r="U12" s="62" t="n">
        <f aca="false">SUM(U5:U11)</f>
        <v>0</v>
      </c>
      <c r="V12" s="62" t="n">
        <f aca="false">SUM(V5:V11)</f>
        <v>0</v>
      </c>
      <c r="W12" s="62" t="n">
        <f aca="false">SUM(W5:W11)</f>
        <v>0</v>
      </c>
      <c r="X12" s="62" t="n">
        <f aca="false">SUM(X5:X11)</f>
        <v>0</v>
      </c>
      <c r="Y12" s="62" t="n">
        <f aca="false">SUM(Y5:Y11)</f>
        <v>0</v>
      </c>
      <c r="Z12" s="62" t="n">
        <f aca="false">SUM(Z5:Z11)</f>
        <v>0</v>
      </c>
      <c r="AA12" s="62" t="n">
        <f aca="false">SUM(AA5:AA11)</f>
        <v>0</v>
      </c>
      <c r="AB12" s="62" t="n">
        <f aca="false">SUM(AB5:AB11)</f>
        <v>0</v>
      </c>
      <c r="AC12" s="62" t="n">
        <f aca="false">SUM(AC5:AC11)</f>
        <v>0</v>
      </c>
      <c r="AD12" s="62" t="n">
        <f aca="false">SUM(AD5:AD11)</f>
        <v>0</v>
      </c>
      <c r="AE12" s="62" t="n">
        <f aca="false">SUM(AE5:AE11)</f>
        <v>0</v>
      </c>
      <c r="AF12" s="62" t="n">
        <f aca="false">SUM(AF5:AF11)</f>
        <v>0</v>
      </c>
      <c r="AG12" s="62" t="n">
        <f aca="false">SUM(AG5:AG11)</f>
        <v>0</v>
      </c>
      <c r="AH12" s="62" t="n">
        <f aca="false">SUM(AH5:AH11)</f>
        <v>0</v>
      </c>
      <c r="AI12" s="62" t="n">
        <f aca="false">SUM(AI5:AI11)</f>
        <v>0</v>
      </c>
      <c r="AJ12" s="62" t="n">
        <f aca="false">SUM(AJ5:AJ11)</f>
        <v>0</v>
      </c>
      <c r="AK12" s="62" t="n">
        <f aca="false">SUM(AK5:AK11)</f>
        <v>0</v>
      </c>
      <c r="AL12" s="55" t="n">
        <f aca="false">SUM(AL5:AL11)</f>
        <v>0</v>
      </c>
      <c r="AM12" s="62" t="n">
        <f aca="false">SUM(AM5:AM11)</f>
        <v>0</v>
      </c>
      <c r="AN12" s="62" t="n">
        <f aca="false">SUM(AN5:AN11)</f>
        <v>0</v>
      </c>
      <c r="AO12" s="62" t="n">
        <f aca="false">SUM(AO5:AO11)</f>
        <v>0</v>
      </c>
      <c r="AP12" s="62" t="n">
        <f aca="false">SUM(AP5:AP11)</f>
        <v>0</v>
      </c>
      <c r="AQ12" s="62" t="n">
        <f aca="false">SUM(AQ5:AQ11)</f>
        <v>0</v>
      </c>
      <c r="AR12" s="63" t="n">
        <f aca="false">SUM(AR5:AR11)</f>
        <v>0</v>
      </c>
    </row>
    <row r="13" customFormat="false" ht="13.8" hidden="false" customHeight="false" outlineLevel="0" collapsed="false">
      <c r="A13" s="58"/>
      <c r="B13" s="36" t="n">
        <f aca="false">SUM(N12)</f>
        <v>0</v>
      </c>
      <c r="C13" s="36"/>
      <c r="D13" s="36"/>
      <c r="E13" s="36"/>
      <c r="F13" s="36"/>
      <c r="G13" s="36"/>
      <c r="H13" s="36"/>
      <c r="I13" s="59"/>
      <c r="J13" s="59"/>
      <c r="K13" s="38" t="n">
        <f aca="false">SUM(D13:J13)</f>
        <v>0</v>
      </c>
      <c r="L13" s="39"/>
      <c r="M13" s="40"/>
      <c r="N13" s="41" t="n">
        <f aca="false">SUM(B13,C13,K13)</f>
        <v>0</v>
      </c>
      <c r="O13" s="7"/>
      <c r="P13" s="7"/>
      <c r="Q13" s="7"/>
      <c r="R13" s="42" t="s">
        <v>56</v>
      </c>
      <c r="S13" s="54" t="n">
        <f aca="false">S19</f>
        <v>0</v>
      </c>
      <c r="T13" s="54" t="n">
        <f aca="false">T19</f>
        <v>0</v>
      </c>
      <c r="U13" s="54" t="n">
        <f aca="false">U19</f>
        <v>0</v>
      </c>
      <c r="V13" s="54" t="n">
        <f aca="false">V19</f>
        <v>0</v>
      </c>
      <c r="W13" s="54" t="n">
        <f aca="false">W19</f>
        <v>0</v>
      </c>
      <c r="X13" s="54" t="n">
        <f aca="false">X19</f>
        <v>0</v>
      </c>
      <c r="Y13" s="54" t="n">
        <f aca="false">Y19</f>
        <v>0</v>
      </c>
      <c r="Z13" s="54" t="n">
        <f aca="false">Z19</f>
        <v>0</v>
      </c>
      <c r="AA13" s="54" t="n">
        <f aca="false">AA19</f>
        <v>0</v>
      </c>
      <c r="AB13" s="54" t="n">
        <f aca="false">AB19</f>
        <v>0</v>
      </c>
      <c r="AC13" s="54" t="n">
        <f aca="false">AC19</f>
        <v>0</v>
      </c>
      <c r="AD13" s="54" t="n">
        <f aca="false">AD19</f>
        <v>0</v>
      </c>
      <c r="AE13" s="54" t="n">
        <f aca="false">AE19</f>
        <v>0</v>
      </c>
      <c r="AF13" s="54" t="n">
        <f aca="false">AF19</f>
        <v>0</v>
      </c>
      <c r="AG13" s="54" t="n">
        <f aca="false">AG19</f>
        <v>0</v>
      </c>
      <c r="AH13" s="54" t="n">
        <f aca="false">AH19</f>
        <v>0</v>
      </c>
      <c r="AI13" s="54" t="n">
        <f aca="false">AI19</f>
        <v>0</v>
      </c>
      <c r="AJ13" s="54" t="n">
        <f aca="false">AJ19</f>
        <v>0</v>
      </c>
      <c r="AK13" s="54" t="n">
        <f aca="false">AK19</f>
        <v>0</v>
      </c>
      <c r="AL13" s="55" t="n">
        <f aca="false">SUM(S13:AK13,AM13:AQ13)*-1</f>
        <v>-0</v>
      </c>
      <c r="AM13" s="54" t="n">
        <f aca="false">AM19</f>
        <v>0</v>
      </c>
      <c r="AN13" s="54" t="n">
        <f aca="false">AN19</f>
        <v>0</v>
      </c>
      <c r="AO13" s="54" t="n">
        <f aca="false">AO19</f>
        <v>0</v>
      </c>
      <c r="AP13" s="54" t="n">
        <f aca="false">AP19</f>
        <v>0</v>
      </c>
      <c r="AQ13" s="54" t="n">
        <f aca="false">AQ19</f>
        <v>0</v>
      </c>
      <c r="AR13" s="57" t="n">
        <f aca="false">SUM(S13:AQ13)</f>
        <v>0</v>
      </c>
    </row>
    <row r="14" customFormat="false" ht="13.8" hidden="false" customHeight="false" outlineLevel="0" collapsed="false">
      <c r="A14" s="47"/>
      <c r="B14" s="48" t="n">
        <f aca="false">SUM(N13)</f>
        <v>0</v>
      </c>
      <c r="C14" s="48"/>
      <c r="D14" s="48"/>
      <c r="E14" s="48"/>
      <c r="F14" s="48"/>
      <c r="G14" s="48"/>
      <c r="H14" s="48"/>
      <c r="I14" s="49"/>
      <c r="J14" s="49"/>
      <c r="K14" s="50" t="n">
        <f aca="false">SUM(D14:J14)</f>
        <v>0</v>
      </c>
      <c r="L14" s="51"/>
      <c r="M14" s="61"/>
      <c r="N14" s="53" t="n">
        <f aca="false">SUM(B14,C14,K14)</f>
        <v>0</v>
      </c>
      <c r="O14" s="7"/>
      <c r="P14" s="7"/>
      <c r="Q14" s="7"/>
      <c r="R14" s="42" t="s">
        <v>57</v>
      </c>
      <c r="S14" s="64" t="n">
        <f aca="false">S12*-1</f>
        <v>-0</v>
      </c>
      <c r="T14" s="64" t="n">
        <f aca="false">T20</f>
        <v>0</v>
      </c>
      <c r="U14" s="64" t="n">
        <f aca="false">U20</f>
        <v>0</v>
      </c>
      <c r="V14" s="64" t="n">
        <f aca="false">V20</f>
        <v>0</v>
      </c>
      <c r="W14" s="64" t="n">
        <f aca="false">W20</f>
        <v>0</v>
      </c>
      <c r="X14" s="64" t="n">
        <f aca="false">X20</f>
        <v>0</v>
      </c>
      <c r="Y14" s="64" t="n">
        <f aca="false">Y20</f>
        <v>0</v>
      </c>
      <c r="Z14" s="64" t="n">
        <f aca="false">Z20</f>
        <v>0</v>
      </c>
      <c r="AA14" s="64" t="n">
        <f aca="false">AA20</f>
        <v>0</v>
      </c>
      <c r="AB14" s="64" t="n">
        <f aca="false">AB20</f>
        <v>0</v>
      </c>
      <c r="AC14" s="64" t="n">
        <f aca="false">AC20</f>
        <v>0</v>
      </c>
      <c r="AD14" s="64" t="n">
        <f aca="false">AD20</f>
        <v>0</v>
      </c>
      <c r="AE14" s="64" t="n">
        <f aca="false">AE20</f>
        <v>0</v>
      </c>
      <c r="AF14" s="64" t="n">
        <f aca="false">AF20</f>
        <v>0</v>
      </c>
      <c r="AG14" s="64" t="n">
        <f aca="false">AG20</f>
        <v>0</v>
      </c>
      <c r="AH14" s="64" t="n">
        <f aca="false">AH20</f>
        <v>0</v>
      </c>
      <c r="AI14" s="64" t="n">
        <f aca="false">AI12*-1</f>
        <v>-0</v>
      </c>
      <c r="AJ14" s="64" t="n">
        <f aca="false">AJ20</f>
        <v>0</v>
      </c>
      <c r="AK14" s="64" t="n">
        <f aca="false">AK20</f>
        <v>0</v>
      </c>
      <c r="AL14" s="65" t="n">
        <v>0</v>
      </c>
      <c r="AM14" s="64" t="n">
        <f aca="false">AM20</f>
        <v>0</v>
      </c>
      <c r="AN14" s="64" t="n">
        <f aca="false">AN20</f>
        <v>0</v>
      </c>
      <c r="AO14" s="64" t="n">
        <f aca="false">AO20</f>
        <v>0</v>
      </c>
      <c r="AP14" s="64" t="n">
        <f aca="false">AP20</f>
        <v>0</v>
      </c>
      <c r="AQ14" s="64" t="n">
        <f aca="false">AQ20</f>
        <v>0</v>
      </c>
      <c r="AR14" s="66" t="n">
        <v>0</v>
      </c>
    </row>
    <row r="15" customFormat="false" ht="13.8" hidden="false" customHeight="false" outlineLevel="0" collapsed="false">
      <c r="A15" s="58"/>
      <c r="B15" s="36" t="n">
        <f aca="false">SUM(N14)</f>
        <v>0</v>
      </c>
      <c r="C15" s="36"/>
      <c r="D15" s="36"/>
      <c r="E15" s="36"/>
      <c r="F15" s="36"/>
      <c r="G15" s="36"/>
      <c r="H15" s="36"/>
      <c r="I15" s="59"/>
      <c r="J15" s="59"/>
      <c r="K15" s="38" t="n">
        <f aca="false">SUM(D15:J15)</f>
        <v>0</v>
      </c>
      <c r="L15" s="39"/>
      <c r="M15" s="40"/>
      <c r="N15" s="41" t="n">
        <f aca="false">SUM(B15,C15,K15)</f>
        <v>0</v>
      </c>
      <c r="O15" s="7"/>
      <c r="P15" s="7"/>
      <c r="Q15" s="7"/>
      <c r="R15" s="67" t="s">
        <v>58</v>
      </c>
      <c r="S15" s="68" t="n">
        <f aca="false">+S12+S13+S14</f>
        <v>0</v>
      </c>
      <c r="T15" s="68" t="n">
        <f aca="false">+T12+T13+T14</f>
        <v>0</v>
      </c>
      <c r="U15" s="68" t="n">
        <f aca="false">+U12+U13+U14</f>
        <v>0</v>
      </c>
      <c r="V15" s="68" t="n">
        <f aca="false">+V12+V13+V14</f>
        <v>0</v>
      </c>
      <c r="W15" s="68" t="n">
        <f aca="false">+W12+W13+W14</f>
        <v>0</v>
      </c>
      <c r="X15" s="68" t="n">
        <f aca="false">+X12+X13+X14</f>
        <v>0</v>
      </c>
      <c r="Y15" s="68" t="n">
        <f aca="false">+Y12+Y13+Y14</f>
        <v>0</v>
      </c>
      <c r="Z15" s="68" t="n">
        <f aca="false">+Z12+Z13+Z14</f>
        <v>0</v>
      </c>
      <c r="AA15" s="68" t="n">
        <f aca="false">+AA12+AA13+AA14</f>
        <v>0</v>
      </c>
      <c r="AB15" s="68" t="n">
        <f aca="false">+AB12+AB13+AB14</f>
        <v>0</v>
      </c>
      <c r="AC15" s="68" t="n">
        <f aca="false">+AC12+AC13+AC14</f>
        <v>0</v>
      </c>
      <c r="AD15" s="68" t="n">
        <f aca="false">+AD12+AD13+AD14</f>
        <v>0</v>
      </c>
      <c r="AE15" s="68" t="n">
        <f aca="false">+AE12+AE13+AE14</f>
        <v>0</v>
      </c>
      <c r="AF15" s="68" t="n">
        <f aca="false">+AF12+AF13+AF14</f>
        <v>0</v>
      </c>
      <c r="AG15" s="68" t="n">
        <f aca="false">+AG12+AG13+AG14</f>
        <v>0</v>
      </c>
      <c r="AH15" s="68" t="n">
        <f aca="false">+AH12+AH13+AH14</f>
        <v>0</v>
      </c>
      <c r="AI15" s="68" t="n">
        <f aca="false">+AI12+AI13+AI14</f>
        <v>0</v>
      </c>
      <c r="AJ15" s="68" t="n">
        <f aca="false">+AJ12+AJ13+AJ14</f>
        <v>0</v>
      </c>
      <c r="AK15" s="68" t="n">
        <f aca="false">+AK12+AK13+AK14</f>
        <v>0</v>
      </c>
      <c r="AL15" s="68" t="n">
        <f aca="false">+AL12+AL13+AL14</f>
        <v>0</v>
      </c>
      <c r="AM15" s="69" t="n">
        <f aca="false">+AK12+AK13+AK14</f>
        <v>0</v>
      </c>
      <c r="AN15" s="69" t="n">
        <f aca="false">+AK12+AK13+AK14</f>
        <v>0</v>
      </c>
      <c r="AO15" s="69" t="n">
        <f aca="false">+AK12+AK13+AK14</f>
        <v>0</v>
      </c>
      <c r="AP15" s="69" t="n">
        <f aca="false">+AK12+AK13+AK14</f>
        <v>0</v>
      </c>
      <c r="AQ15" s="69" t="n">
        <f aca="false">+AK12+AK13+AK14</f>
        <v>0</v>
      </c>
      <c r="AR15" s="70" t="n">
        <f aca="false">+AR12+AR13+AR14</f>
        <v>0</v>
      </c>
    </row>
    <row r="17" customFormat="false" ht="13.8" hidden="false" customHeight="false" outlineLevel="0" collapsed="false">
      <c r="B17" s="0" t="s">
        <v>59</v>
      </c>
    </row>
    <row r="21" customFormat="false" ht="13.8" hidden="false" customHeight="false" outlineLevel="0" collapsed="false">
      <c r="R21" s="71" t="n">
        <v>4121254</v>
      </c>
    </row>
    <row r="22" customFormat="false" ht="14.9" hidden="false" customHeight="false" outlineLevel="0" collapsed="false">
      <c r="R22" s="72" t="n">
        <v>2125423</v>
      </c>
    </row>
    <row r="23" customFormat="false" ht="13.8" hidden="false" customHeight="false" outlineLevel="0" collapsed="false">
      <c r="R23" s="71" t="n">
        <v>4121254</v>
      </c>
    </row>
    <row r="24" customFormat="false" ht="13.8" hidden="false" customHeight="false" outlineLevel="0" collapsed="false">
      <c r="R24" s="71" t="n">
        <v>2125423</v>
      </c>
    </row>
    <row r="25" customFormat="false" ht="13.8" hidden="false" customHeight="false" outlineLevel="0" collapsed="false">
      <c r="R25" s="71" t="n">
        <v>4121254</v>
      </c>
    </row>
    <row r="26" customFormat="false" ht="13.8" hidden="false" customHeight="false" outlineLevel="0" collapsed="false">
      <c r="R26" s="71" t="n">
        <v>2125423</v>
      </c>
    </row>
    <row r="27" customFormat="false" ht="13.8" hidden="false" customHeight="false" outlineLevel="0" collapsed="false">
      <c r="R27" s="71" t="n">
        <v>4121254</v>
      </c>
    </row>
    <row r="28" customFormat="false" ht="13.8" hidden="false" customHeight="false" outlineLevel="0" collapsed="false">
      <c r="R28" s="0" t="n">
        <f aca="false">SUM(R21:R27)</f>
        <v>22861285</v>
      </c>
    </row>
  </sheetData>
  <mergeCells count="9">
    <mergeCell ref="A1:N1"/>
    <mergeCell ref="A2:E2"/>
    <mergeCell ref="A3:A4"/>
    <mergeCell ref="B3:B4"/>
    <mergeCell ref="C3:C4"/>
    <mergeCell ref="D3:K3"/>
    <mergeCell ref="L3:L4"/>
    <mergeCell ref="M3:M4"/>
    <mergeCell ref="N3:N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9" activeCellId="0" sqref="H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4.28"/>
    <col collapsed="false" customWidth="true" hidden="false" outlineLevel="0" max="3" min="3" style="0" width="17.85"/>
    <col collapsed="false" customWidth="true" hidden="false" outlineLevel="0" max="4" min="4" style="0" width="22.71"/>
    <col collapsed="false" customWidth="true" hidden="false" outlineLevel="0" max="5" min="5" style="0" width="13.14"/>
    <col collapsed="false" customWidth="true" hidden="false" outlineLevel="0" max="6" min="6" style="0" width="14.85"/>
    <col collapsed="false" customWidth="true" hidden="false" outlineLevel="0" max="7" min="7" style="0" width="34.28"/>
    <col collapsed="false" customWidth="true" hidden="false" outlineLevel="0" max="8" min="8" style="0" width="28.36"/>
    <col collapsed="false" customWidth="true" hidden="false" outlineLevel="0" max="9" min="9" style="0" width="13.43"/>
  </cols>
  <sheetData>
    <row r="1" customFormat="false" ht="13.8" hidden="false" customHeight="true" outlineLevel="0" collapsed="false">
      <c r="A1" s="73" t="s">
        <v>60</v>
      </c>
      <c r="B1" s="74" t="s">
        <v>61</v>
      </c>
      <c r="C1" s="74" t="s">
        <v>62</v>
      </c>
      <c r="D1" s="75" t="s">
        <v>63</v>
      </c>
      <c r="E1" s="75"/>
      <c r="F1" s="76" t="s">
        <v>64</v>
      </c>
      <c r="G1" s="77" t="s">
        <v>65</v>
      </c>
      <c r="H1" s="78" t="s">
        <v>66</v>
      </c>
      <c r="I1" s="78"/>
      <c r="J1" s="79"/>
    </row>
    <row r="2" customFormat="false" ht="13.8" hidden="false" customHeight="false" outlineLevel="0" collapsed="false">
      <c r="A2" s="73"/>
      <c r="B2" s="74"/>
      <c r="C2" s="74"/>
      <c r="D2" s="80" t="s">
        <v>67</v>
      </c>
      <c r="E2" s="81" t="s">
        <v>68</v>
      </c>
      <c r="F2" s="76"/>
      <c r="G2" s="77"/>
      <c r="H2" s="82" t="s">
        <v>69</v>
      </c>
      <c r="I2" s="83" t="s">
        <v>25</v>
      </c>
      <c r="J2" s="79"/>
    </row>
    <row r="3" customFormat="false" ht="13.8" hidden="false" customHeight="false" outlineLevel="0" collapsed="false">
      <c r="A3" s="84" t="n">
        <v>1</v>
      </c>
      <c r="B3" s="85" t="s">
        <v>70</v>
      </c>
      <c r="C3" s="85" t="s">
        <v>71</v>
      </c>
      <c r="D3" s="86" t="s">
        <v>72</v>
      </c>
      <c r="E3" s="87" t="s">
        <v>73</v>
      </c>
      <c r="F3" s="88"/>
      <c r="G3" s="89" t="s">
        <v>74</v>
      </c>
      <c r="H3" s="90" t="s">
        <v>75</v>
      </c>
      <c r="I3" s="91" t="s">
        <v>76</v>
      </c>
      <c r="J3" s="92"/>
    </row>
    <row r="9" customFormat="false" ht="13.8" hidden="false" customHeight="false" outlineLevel="0" collapsed="false">
      <c r="C9" s="0" t="s">
        <v>77</v>
      </c>
      <c r="H9" s="0" t="s">
        <v>78</v>
      </c>
      <c r="I9" s="0" t="s">
        <v>79</v>
      </c>
    </row>
  </sheetData>
  <mergeCells count="7">
    <mergeCell ref="A1:A2"/>
    <mergeCell ref="B1:B2"/>
    <mergeCell ref="C1:C2"/>
    <mergeCell ref="D1:E1"/>
    <mergeCell ref="F1:F2"/>
    <mergeCell ref="G1:G2"/>
    <mergeCell ref="H1:I1"/>
  </mergeCells>
  <conditionalFormatting sqref="F1:G1 F2">
    <cfRule type="containsText" priority="2" operator="containsText" aboveAverage="0" equalAverage="0" bottom="0" percent="0" rank="0" text="Khmer" dxfId="0">
      <formula>NOT(ISERROR(SEARCH("Khmer",F1)))</formula>
    </cfRule>
    <cfRule type="cellIs" priority="3" operator="between" aboveAverage="0" equalAverage="0" bottom="0" percent="0" rank="0" text="" dxfId="1">
      <formula>"Thailand"</formula>
      <formula>"Thailand"</formula>
    </cfRule>
    <cfRule type="cellIs" priority="4" operator="between" aboveAverage="0" equalAverage="0" bottom="0" percent="0" rank="0" text="" dxfId="2">
      <formula>"Indonesia"</formula>
      <formula>"Indonesia"</formula>
    </cfRule>
  </conditionalFormatting>
  <conditionalFormatting sqref="F3:G3">
    <cfRule type="containsText" priority="5" operator="containsText" aboveAverage="0" equalAverage="0" bottom="0" percent="0" rank="0" text="Khmer" dxfId="3">
      <formula>NOT(ISERROR(SEARCH("Khmer",F3)))</formula>
    </cfRule>
    <cfRule type="cellIs" priority="6" operator="between" aboveAverage="0" equalAverage="0" bottom="0" percent="0" rank="0" text="" dxfId="4">
      <formula>"Thailand"</formula>
      <formula>"Thailand"</formula>
    </cfRule>
    <cfRule type="cellIs" priority="7" operator="between" aboveAverage="0" equalAverage="0" bottom="0" percent="0" rank="0" text="" dxfId="5">
      <formula>"Indonesia"</formula>
      <formula>"Indonesia"</formula>
    </cfRule>
  </conditionalFormatting>
  <conditionalFormatting sqref="H3">
    <cfRule type="containsText" priority="8" operator="containsText" aboveAverage="0" equalAverage="0" bottom="0" percent="0" rank="0" text="2019" dxfId="6">
      <formula>NOT(ISERROR(SEARCH("2019",H3)))</formula>
    </cfRule>
  </conditionalFormatting>
  <conditionalFormatting sqref="I3">
    <cfRule type="timePeriod" priority="9" timePeriod="nextMonth" dxfId="7"/>
    <cfRule type="timePeriod" priority="10" timePeriod="thisMonth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4" activeCellId="0" sqref="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93" width="4.85"/>
    <col collapsed="false" customWidth="true" hidden="false" outlineLevel="0" max="2" min="2" style="93" width="13.71"/>
    <col collapsed="false" customWidth="true" hidden="false" outlineLevel="0" max="3" min="3" style="93" width="12.43"/>
    <col collapsed="false" customWidth="false" hidden="false" outlineLevel="0" max="1024" min="4" style="93" width="9.14"/>
  </cols>
  <sheetData>
    <row r="1" customFormat="false" ht="13.8" hidden="false" customHeight="false" outlineLevel="0" collapsed="false">
      <c r="A1" s="94" t="s">
        <v>80</v>
      </c>
      <c r="B1" s="95" t="s">
        <v>81</v>
      </c>
      <c r="C1" s="95" t="s">
        <v>82</v>
      </c>
      <c r="D1" s="96" t="s">
        <v>83</v>
      </c>
      <c r="E1" s="97" t="s">
        <v>84</v>
      </c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</row>
    <row r="2" customFormat="false" ht="13.8" hidden="false" customHeight="false" outlineLevel="0" collapsed="false">
      <c r="A2" s="94"/>
      <c r="B2" s="95"/>
      <c r="C2" s="95"/>
      <c r="D2" s="96"/>
      <c r="E2" s="98" t="s">
        <v>85</v>
      </c>
      <c r="F2" s="99" t="n">
        <v>2</v>
      </c>
      <c r="G2" s="99" t="n">
        <v>3</v>
      </c>
      <c r="H2" s="99" t="n">
        <v>4</v>
      </c>
      <c r="I2" s="99" t="n">
        <v>5</v>
      </c>
      <c r="J2" s="99" t="n">
        <v>6</v>
      </c>
      <c r="K2" s="99" t="n">
        <v>7</v>
      </c>
      <c r="L2" s="99" t="n">
        <v>8</v>
      </c>
      <c r="M2" s="99" t="n">
        <v>9</v>
      </c>
      <c r="N2" s="99" t="n">
        <v>10</v>
      </c>
      <c r="O2" s="99" t="n">
        <v>11</v>
      </c>
      <c r="P2" s="99" t="n">
        <v>12</v>
      </c>
      <c r="Q2" s="99" t="n">
        <v>13</v>
      </c>
      <c r="R2" s="99" t="n">
        <v>14</v>
      </c>
      <c r="S2" s="99" t="n">
        <v>15</v>
      </c>
      <c r="T2" s="99" t="n">
        <v>16</v>
      </c>
      <c r="U2" s="99" t="n">
        <v>17</v>
      </c>
      <c r="V2" s="99" t="n">
        <v>18</v>
      </c>
      <c r="W2" s="99" t="n">
        <v>19</v>
      </c>
      <c r="X2" s="99" t="n">
        <v>20</v>
      </c>
      <c r="Y2" s="99" t="n">
        <v>21</v>
      </c>
      <c r="Z2" s="99" t="n">
        <v>22</v>
      </c>
      <c r="AA2" s="99" t="n">
        <v>23</v>
      </c>
      <c r="AB2" s="99" t="n">
        <v>24</v>
      </c>
      <c r="AC2" s="99" t="n">
        <v>25</v>
      </c>
      <c r="AD2" s="99" t="n">
        <v>26</v>
      </c>
      <c r="AE2" s="99" t="n">
        <v>27</v>
      </c>
      <c r="AF2" s="99" t="n">
        <v>28</v>
      </c>
      <c r="AG2" s="99" t="n">
        <v>29</v>
      </c>
      <c r="AH2" s="99" t="n">
        <v>30</v>
      </c>
      <c r="AI2" s="99" t="n">
        <v>31</v>
      </c>
      <c r="AJ2" s="99" t="n">
        <v>32</v>
      </c>
      <c r="AK2" s="99" t="n">
        <v>33</v>
      </c>
      <c r="AL2" s="99" t="n">
        <v>34</v>
      </c>
      <c r="AM2" s="100" t="n">
        <v>35</v>
      </c>
    </row>
    <row r="3" customFormat="false" ht="13.8" hidden="false" customHeight="false" outlineLevel="0" collapsed="false">
      <c r="A3" s="101" t="n">
        <v>1</v>
      </c>
      <c r="B3" s="102" t="s">
        <v>86</v>
      </c>
      <c r="C3" s="103" t="n">
        <v>50000</v>
      </c>
      <c r="D3" s="103" t="n">
        <f aca="false">SUM(E3:AN3)-C3</f>
        <v>-45000</v>
      </c>
      <c r="E3" s="103" t="n">
        <v>5000</v>
      </c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4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</row>
    <row r="4" customFormat="false" ht="13.8" hidden="false" customHeight="false" outlineLevel="0" collapsed="false">
      <c r="A4" s="106" t="n">
        <v>2</v>
      </c>
      <c r="B4" s="107"/>
      <c r="C4" s="108"/>
      <c r="D4" s="108" t="n">
        <f aca="false">SUM(E4:AN4)-C4</f>
        <v>0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9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</row>
    <row r="5" customFormat="false" ht="13.8" hidden="false" customHeight="false" outlineLevel="0" collapsed="false">
      <c r="A5" s="106" t="n">
        <v>3</v>
      </c>
      <c r="B5" s="107"/>
      <c r="C5" s="108"/>
      <c r="D5" s="108" t="n">
        <f aca="false">SUM(E5:AN5)-C5</f>
        <v>0</v>
      </c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9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</row>
    <row r="6" customFormat="false" ht="13.8" hidden="false" customHeight="false" outlineLevel="0" collapsed="false">
      <c r="A6" s="106" t="n">
        <v>4</v>
      </c>
      <c r="B6" s="107"/>
      <c r="C6" s="108"/>
      <c r="D6" s="108" t="n">
        <f aca="false">SUM(E6:AN6)-C6</f>
        <v>0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9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</row>
    <row r="7" customFormat="false" ht="13.8" hidden="false" customHeight="false" outlineLevel="0" collapsed="false">
      <c r="A7" s="106" t="n">
        <v>5</v>
      </c>
      <c r="B7" s="107"/>
      <c r="C7" s="108"/>
      <c r="D7" s="108" t="n">
        <f aca="false">SUM(E7:AN7)-C7</f>
        <v>0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9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</row>
    <row r="8" customFormat="false" ht="13.8" hidden="false" customHeight="false" outlineLevel="0" collapsed="false">
      <c r="A8" s="106" t="n">
        <v>6</v>
      </c>
      <c r="B8" s="107"/>
      <c r="C8" s="108"/>
      <c r="D8" s="108" t="n">
        <f aca="false">SUM(E8:AN8)-C8</f>
        <v>0</v>
      </c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9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</row>
    <row r="9" customFormat="false" ht="13.8" hidden="false" customHeight="false" outlineLevel="0" collapsed="false">
      <c r="A9" s="106" t="n">
        <v>7</v>
      </c>
      <c r="B9" s="107"/>
      <c r="C9" s="108"/>
      <c r="D9" s="108" t="n">
        <f aca="false">SUM(E9:AN9)-C9</f>
        <v>0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9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</row>
    <row r="10" customFormat="false" ht="13.8" hidden="false" customHeight="false" outlineLevel="0" collapsed="false">
      <c r="A10" s="106" t="n">
        <v>8</v>
      </c>
      <c r="B10" s="107"/>
      <c r="C10" s="108"/>
      <c r="D10" s="108" t="n">
        <f aca="false">SUM(E10:AN10)-C10</f>
        <v>0</v>
      </c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9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</row>
    <row r="11" customFormat="false" ht="13.8" hidden="false" customHeight="false" outlineLevel="0" collapsed="false">
      <c r="A11" s="106" t="n">
        <v>9</v>
      </c>
      <c r="B11" s="107"/>
      <c r="C11" s="108"/>
      <c r="D11" s="108" t="n">
        <f aca="false">SUM(E11:AN11)-C11</f>
        <v>0</v>
      </c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9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</row>
    <row r="12" customFormat="false" ht="13.8" hidden="false" customHeight="false" outlineLevel="0" collapsed="false">
      <c r="A12" s="106" t="n">
        <v>10</v>
      </c>
      <c r="B12" s="107"/>
      <c r="C12" s="108"/>
      <c r="D12" s="108" t="n">
        <f aca="false">SUM(E12:AN12)-C12</f>
        <v>0</v>
      </c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9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</row>
    <row r="13" customFormat="false" ht="13.8" hidden="false" customHeight="false" outlineLevel="0" collapsed="false">
      <c r="A13" s="106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10"/>
    </row>
    <row r="14" customFormat="false" ht="13.8" hidden="false" customHeight="false" outlineLevel="0" collapsed="false">
      <c r="A14" s="106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10"/>
    </row>
    <row r="15" customFormat="false" ht="13.8" hidden="false" customHeight="false" outlineLevel="0" collapsed="false">
      <c r="A15" s="111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3"/>
    </row>
  </sheetData>
  <mergeCells count="5">
    <mergeCell ref="A1:A2"/>
    <mergeCell ref="B1:B2"/>
    <mergeCell ref="C1:C2"/>
    <mergeCell ref="D1:D2"/>
    <mergeCell ref="E1:A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2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3" activeCellId="0" sqref="D2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4" width="10.71"/>
    <col collapsed="false" customWidth="true" hidden="false" outlineLevel="0" max="2" min="2" style="115" width="12.71"/>
    <col collapsed="false" customWidth="true" hidden="false" outlineLevel="0" max="3" min="3" style="115" width="14.15"/>
    <col collapsed="false" customWidth="true" hidden="false" outlineLevel="0" max="61" min="4" style="115" width="12.71"/>
    <col collapsed="false" customWidth="false" hidden="false" outlineLevel="0" max="1024" min="62" style="114" width="9.14"/>
  </cols>
  <sheetData>
    <row r="1" customFormat="false" ht="13.8" hidden="false" customHeight="false" outlineLevel="0" collapsed="false">
      <c r="A1" s="116" t="s">
        <v>81</v>
      </c>
      <c r="B1" s="117" t="s">
        <v>87</v>
      </c>
      <c r="C1" s="117"/>
      <c r="D1" s="117" t="s">
        <v>88</v>
      </c>
      <c r="E1" s="117"/>
      <c r="F1" s="117" t="s">
        <v>89</v>
      </c>
      <c r="G1" s="117"/>
      <c r="H1" s="117" t="s">
        <v>90</v>
      </c>
      <c r="I1" s="117"/>
      <c r="J1" s="117" t="s">
        <v>91</v>
      </c>
      <c r="K1" s="117"/>
      <c r="L1" s="117" t="s">
        <v>92</v>
      </c>
      <c r="M1" s="117"/>
      <c r="N1" s="117" t="s">
        <v>93</v>
      </c>
      <c r="O1" s="117"/>
      <c r="P1" s="117" t="s">
        <v>94</v>
      </c>
      <c r="Q1" s="117"/>
      <c r="R1" s="117" t="s">
        <v>95</v>
      </c>
      <c r="S1" s="117"/>
      <c r="T1" s="117" t="s">
        <v>96</v>
      </c>
      <c r="U1" s="117"/>
      <c r="V1" s="117" t="s">
        <v>97</v>
      </c>
      <c r="W1" s="117"/>
      <c r="X1" s="117" t="s">
        <v>98</v>
      </c>
      <c r="Y1" s="117"/>
      <c r="Z1" s="117" t="s">
        <v>99</v>
      </c>
      <c r="AA1" s="117"/>
      <c r="AB1" s="117" t="s">
        <v>100</v>
      </c>
      <c r="AC1" s="117"/>
      <c r="AD1" s="117" t="s">
        <v>101</v>
      </c>
      <c r="AE1" s="117"/>
      <c r="AF1" s="117" t="s">
        <v>102</v>
      </c>
      <c r="AG1" s="117"/>
      <c r="AH1" s="117" t="s">
        <v>103</v>
      </c>
      <c r="AI1" s="117"/>
      <c r="AJ1" s="117" t="s">
        <v>104</v>
      </c>
      <c r="AK1" s="117"/>
      <c r="AL1" s="117" t="s">
        <v>105</v>
      </c>
      <c r="AM1" s="117"/>
      <c r="AN1" s="117" t="s">
        <v>106</v>
      </c>
      <c r="AO1" s="117"/>
      <c r="AP1" s="117" t="s">
        <v>107</v>
      </c>
      <c r="AQ1" s="117"/>
      <c r="AR1" s="117" t="s">
        <v>108</v>
      </c>
      <c r="AS1" s="117"/>
      <c r="AT1" s="117" t="s">
        <v>109</v>
      </c>
      <c r="AU1" s="117"/>
      <c r="AV1" s="117" t="s">
        <v>110</v>
      </c>
      <c r="AW1" s="117"/>
      <c r="AX1" s="117" t="s">
        <v>111</v>
      </c>
      <c r="AY1" s="117"/>
      <c r="AZ1" s="117" t="s">
        <v>112</v>
      </c>
      <c r="BA1" s="117"/>
      <c r="BB1" s="117" t="s">
        <v>113</v>
      </c>
      <c r="BC1" s="117"/>
      <c r="BD1" s="117" t="s">
        <v>114</v>
      </c>
      <c r="BE1" s="117"/>
      <c r="BF1" s="117" t="s">
        <v>115</v>
      </c>
      <c r="BG1" s="117"/>
      <c r="BH1" s="118" t="s">
        <v>116</v>
      </c>
      <c r="BI1" s="118"/>
    </row>
    <row r="2" customFormat="false" ht="13.8" hidden="false" customHeight="false" outlineLevel="0" collapsed="false">
      <c r="A2" s="119" t="s">
        <v>86</v>
      </c>
      <c r="B2" s="120" t="s">
        <v>117</v>
      </c>
      <c r="C2" s="120" t="s">
        <v>118</v>
      </c>
      <c r="D2" s="120" t="s">
        <v>119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1"/>
    </row>
    <row r="3" customFormat="false" ht="13.8" hidden="false" customHeight="false" outlineLevel="0" collapsed="false">
      <c r="A3" s="122"/>
      <c r="B3" s="123"/>
      <c r="C3" s="123" t="s">
        <v>120</v>
      </c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4"/>
    </row>
    <row r="4" customFormat="false" ht="13.8" hidden="false" customHeight="false" outlineLevel="0" collapsed="false">
      <c r="A4" s="122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4"/>
    </row>
    <row r="5" customFormat="false" ht="13.8" hidden="false" customHeight="false" outlineLevel="0" collapsed="false">
      <c r="A5" s="122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4"/>
    </row>
    <row r="6" customFormat="false" ht="13.8" hidden="false" customHeight="false" outlineLevel="0" collapsed="false">
      <c r="A6" s="122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4"/>
    </row>
    <row r="7" customFormat="false" ht="13.8" hidden="false" customHeight="false" outlineLevel="0" collapsed="false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4"/>
    </row>
    <row r="8" customFormat="false" ht="13.8" hidden="false" customHeight="false" outlineLevel="0" collapsed="false">
      <c r="A8" s="122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4"/>
    </row>
    <row r="9" customFormat="false" ht="13.8" hidden="false" customHeight="false" outlineLevel="0" collapsed="false">
      <c r="A9" s="122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4"/>
    </row>
    <row r="10" customFormat="false" ht="13.8" hidden="false" customHeight="false" outlineLevel="0" collapsed="false">
      <c r="A10" s="122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4"/>
    </row>
    <row r="11" customFormat="false" ht="13.8" hidden="false" customHeight="false" outlineLevel="0" collapsed="false">
      <c r="A11" s="122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4"/>
    </row>
    <row r="12" customFormat="false" ht="13.8" hidden="false" customHeight="false" outlineLevel="0" collapsed="false">
      <c r="A12" s="122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4"/>
    </row>
    <row r="13" customFormat="false" ht="13.8" hidden="false" customHeight="false" outlineLevel="0" collapsed="false">
      <c r="A13" s="122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4"/>
    </row>
    <row r="14" customFormat="false" ht="13.8" hidden="false" customHeight="false" outlineLevel="0" collapsed="false">
      <c r="A14" s="122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4"/>
    </row>
    <row r="15" customFormat="false" ht="13.8" hidden="false" customHeight="false" outlineLevel="0" collapsed="false">
      <c r="A15" s="122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/>
      <c r="BE15" s="123"/>
      <c r="BF15" s="123"/>
      <c r="BG15" s="123"/>
      <c r="BH15" s="123"/>
      <c r="BI15" s="124"/>
    </row>
    <row r="16" customFormat="false" ht="13.8" hidden="false" customHeight="false" outlineLevel="0" collapsed="false">
      <c r="A16" s="122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  <c r="BD16" s="123"/>
      <c r="BE16" s="123"/>
      <c r="BF16" s="123"/>
      <c r="BG16" s="123"/>
      <c r="BH16" s="123"/>
      <c r="BI16" s="124"/>
    </row>
    <row r="17" customFormat="false" ht="13.8" hidden="false" customHeight="false" outlineLevel="0" collapsed="false">
      <c r="A17" s="122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4"/>
    </row>
    <row r="18" customFormat="false" ht="13.8" hidden="false" customHeight="false" outlineLevel="0" collapsed="false">
      <c r="A18" s="122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124"/>
    </row>
    <row r="19" customFormat="false" ht="13.8" hidden="false" customHeight="false" outlineLevel="0" collapsed="false">
      <c r="A19" s="122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4"/>
    </row>
    <row r="20" customFormat="false" ht="13.8" hidden="false" customHeight="false" outlineLevel="0" collapsed="false">
      <c r="A20" s="122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4"/>
    </row>
    <row r="21" customFormat="false" ht="13.8" hidden="false" customHeight="false" outlineLevel="0" collapsed="false">
      <c r="A21" s="122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  <c r="BD21" s="123"/>
      <c r="BE21" s="123"/>
      <c r="BF21" s="123"/>
      <c r="BG21" s="123"/>
      <c r="BH21" s="123"/>
      <c r="BI21" s="124"/>
    </row>
    <row r="22" customFormat="false" ht="13.8" hidden="false" customHeight="false" outlineLevel="0" collapsed="false">
      <c r="A22" s="122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4"/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7" activeCellId="0" sqref="D17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5.55"/>
    <col collapsed="false" customWidth="true" hidden="false" outlineLevel="0" max="2" min="2" style="0" width="31.77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125" t="s">
        <v>121</v>
      </c>
      <c r="B3" s="126" t="n">
        <v>1</v>
      </c>
    </row>
    <row r="4" customFormat="false" ht="13.8" hidden="false" customHeight="false" outlineLevel="0" collapsed="false">
      <c r="A4" s="125" t="s">
        <v>122</v>
      </c>
      <c r="B4" s="127" t="n">
        <f aca="true">TODAY()</f>
        <v>44706</v>
      </c>
    </row>
    <row r="5" customFormat="false" ht="13.8" hidden="false" customHeight="false" outlineLevel="0" collapsed="false">
      <c r="A5" s="125" t="s">
        <v>123</v>
      </c>
      <c r="B5" s="128" t="n">
        <v>1</v>
      </c>
    </row>
    <row r="6" customFormat="false" ht="13.8" hidden="false" customHeight="false" outlineLevel="0" collapsed="false">
      <c r="A6" s="125" t="s">
        <v>124</v>
      </c>
      <c r="B6" s="129" t="n">
        <v>256000</v>
      </c>
    </row>
    <row r="7" customFormat="false" ht="13.8" hidden="false" customHeight="false" outlineLevel="0" collapsed="false">
      <c r="A7" s="125" t="s">
        <v>125</v>
      </c>
      <c r="B7" s="129" t="n">
        <v>5</v>
      </c>
    </row>
    <row r="8" customFormat="false" ht="13.8" hidden="false" customHeight="false" outlineLevel="0" collapsed="false">
      <c r="A8" s="125" t="s">
        <v>126</v>
      </c>
      <c r="B8" s="129" t="n">
        <v>1</v>
      </c>
    </row>
    <row r="9" customFormat="false" ht="16.4" hidden="false" customHeight="false" outlineLevel="0" collapsed="false">
      <c r="A9" s="125" t="s">
        <v>127</v>
      </c>
      <c r="B9" s="130" t="s">
        <v>128</v>
      </c>
    </row>
    <row r="10" customFormat="false" ht="14.9" hidden="false" customHeight="false" outlineLevel="0" collapsed="false">
      <c r="A10" s="125" t="s">
        <v>129</v>
      </c>
      <c r="B10" s="131" t="s">
        <v>130</v>
      </c>
      <c r="C10" s="0" t="n">
        <f aca="false">B6-16000</f>
        <v>240000</v>
      </c>
    </row>
    <row r="11" customFormat="false" ht="13.8" hidden="false" customHeight="false" outlineLevel="0" collapsed="false">
      <c r="A11" s="125" t="s">
        <v>131</v>
      </c>
      <c r="B11" s="127" t="n">
        <f aca="true">TODAY()</f>
        <v>44706</v>
      </c>
    </row>
    <row r="12" customFormat="false" ht="13.8" hidden="false" customHeight="false" outlineLevel="0" collapsed="false">
      <c r="A12" s="125" t="s">
        <v>132</v>
      </c>
      <c r="B12" s="127" t="n">
        <f aca="true">TODAY()</f>
        <v>44706</v>
      </c>
    </row>
    <row r="13" customFormat="false" ht="13.8" hidden="false" customHeight="false" outlineLevel="0" collapsed="false">
      <c r="A13" s="125" t="s">
        <v>133</v>
      </c>
      <c r="B13" s="129" t="s">
        <v>134</v>
      </c>
    </row>
    <row r="14" customFormat="false" ht="13.8" hidden="false" customHeight="false" outlineLevel="0" collapsed="false">
      <c r="A14" s="125" t="s">
        <v>135</v>
      </c>
      <c r="B14" s="129" t="s">
        <v>136</v>
      </c>
    </row>
    <row r="15" customFormat="false" ht="14.9" hidden="false" customHeight="false" outlineLevel="0" collapsed="false">
      <c r="A15" s="125" t="s">
        <v>137</v>
      </c>
      <c r="B15" s="132" t="s">
        <v>138</v>
      </c>
    </row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28" activeCellId="0" sqref="K28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0" width="8.43"/>
    <col collapsed="false" customWidth="true" hidden="false" outlineLevel="0" max="3" min="3" style="0" width="11.12"/>
    <col collapsed="false" customWidth="true" hidden="true" outlineLevel="0" max="4" min="4" style="0" width="15.55"/>
    <col collapsed="false" customWidth="true" hidden="false" outlineLevel="0" max="5" min="5" style="0" width="13.08"/>
    <col collapsed="false" customWidth="true" hidden="false" outlineLevel="0" max="6" min="6" style="0" width="12.15"/>
    <col collapsed="false" customWidth="true" hidden="false" outlineLevel="0" max="7" min="7" style="0" width="14.62"/>
    <col collapsed="false" customWidth="true" hidden="false" outlineLevel="0" max="8" min="8" style="0" width="15.66"/>
    <col collapsed="false" customWidth="true" hidden="false" outlineLevel="0" max="9" min="9" style="0" width="9.47"/>
    <col collapsed="false" customWidth="true" hidden="true" outlineLevel="0" max="10" min="10" style="0" width="8.03"/>
    <col collapsed="false" customWidth="true" hidden="false" outlineLevel="0" max="11" min="11" style="0" width="34.66"/>
    <col collapsed="false" customWidth="true" hidden="false" outlineLevel="0" max="13" min="12" style="0" width="12.56"/>
    <col collapsed="false" customWidth="true" hidden="false" outlineLevel="0" max="14" min="14" style="0" width="8.13"/>
    <col collapsed="false" customWidth="true" hidden="false" outlineLevel="0" max="15" min="15" style="0" width="7.1"/>
    <col collapsed="false" customWidth="true" hidden="false" outlineLevel="0" max="17" min="16" style="0" width="9.26"/>
  </cols>
  <sheetData>
    <row r="1" customFormat="false" ht="29.85" hidden="false" customHeight="true" outlineLevel="0" collapsed="false">
      <c r="A1" s="133" t="s">
        <v>139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3" customFormat="false" ht="13.8" hidden="false" customHeight="false" outlineLevel="0" collapsed="false">
      <c r="A3" s="134" t="s">
        <v>121</v>
      </c>
      <c r="B3" s="134" t="s">
        <v>122</v>
      </c>
      <c r="C3" s="134" t="s">
        <v>123</v>
      </c>
      <c r="D3" s="134" t="s">
        <v>124</v>
      </c>
      <c r="E3" s="134" t="s">
        <v>125</v>
      </c>
      <c r="F3" s="134" t="s">
        <v>140</v>
      </c>
      <c r="G3" s="134" t="s">
        <v>141</v>
      </c>
      <c r="H3" s="134" t="s">
        <v>126</v>
      </c>
      <c r="I3" s="134" t="s">
        <v>127</v>
      </c>
      <c r="J3" s="134" t="s">
        <v>129</v>
      </c>
      <c r="K3" s="134" t="s">
        <v>137</v>
      </c>
      <c r="L3" s="134" t="s">
        <v>131</v>
      </c>
      <c r="M3" s="134" t="s">
        <v>132</v>
      </c>
      <c r="N3" s="134" t="s">
        <v>133</v>
      </c>
      <c r="O3" s="135" t="s">
        <v>135</v>
      </c>
      <c r="P3" s="135" t="s">
        <v>142</v>
      </c>
      <c r="Q3" s="134" t="s">
        <v>143</v>
      </c>
    </row>
    <row r="4" customFormat="false" ht="16.4" hidden="false" customHeight="false" outlineLevel="0" collapsed="false">
      <c r="A4" s="136" t="n">
        <v>1</v>
      </c>
      <c r="B4" s="137" t="n">
        <f aca="true">TODAY()</f>
        <v>44706</v>
      </c>
      <c r="C4" s="128" t="n">
        <v>1</v>
      </c>
      <c r="D4" s="138" t="n">
        <v>256000</v>
      </c>
      <c r="E4" s="129" t="n">
        <v>5</v>
      </c>
      <c r="F4" s="129"/>
      <c r="G4" s="129"/>
      <c r="H4" s="129" t="n">
        <v>1</v>
      </c>
      <c r="I4" s="139" t="n">
        <v>-16000</v>
      </c>
      <c r="J4" s="131" t="s">
        <v>144</v>
      </c>
      <c r="K4" s="140" t="s">
        <v>138</v>
      </c>
      <c r="L4" s="141" t="n">
        <f aca="true">TODAY()</f>
        <v>44706</v>
      </c>
      <c r="M4" s="141" t="n">
        <f aca="true">TODAY()</f>
        <v>44706</v>
      </c>
      <c r="N4" s="129" t="n">
        <v>3</v>
      </c>
      <c r="O4" s="142" t="s">
        <v>136</v>
      </c>
      <c r="P4" s="142" t="s">
        <v>145</v>
      </c>
      <c r="Q4" s="129"/>
    </row>
    <row r="5" customFormat="false" ht="28.35" hidden="false" customHeight="false" outlineLevel="0" collapsed="false">
      <c r="A5" s="136" t="n">
        <v>2</v>
      </c>
      <c r="B5" s="137" t="n">
        <f aca="true">TODAY()</f>
        <v>44706</v>
      </c>
      <c r="C5" s="143" t="s">
        <v>146</v>
      </c>
      <c r="D5" s="144" t="n">
        <v>5600</v>
      </c>
      <c r="E5" s="129" t="n">
        <v>1</v>
      </c>
      <c r="F5" s="129"/>
      <c r="G5" s="129"/>
      <c r="H5" s="129" t="n">
        <v>1</v>
      </c>
      <c r="I5" s="139" t="n">
        <v>-100</v>
      </c>
      <c r="J5" s="145" t="s">
        <v>147</v>
      </c>
      <c r="K5" s="140" t="s">
        <v>148</v>
      </c>
      <c r="L5" s="141" t="n">
        <f aca="true">TODAY()</f>
        <v>44706</v>
      </c>
      <c r="M5" s="141" t="n">
        <f aca="true">TODAY()</f>
        <v>44706</v>
      </c>
      <c r="N5" s="129" t="n">
        <v>3</v>
      </c>
      <c r="O5" s="142" t="s">
        <v>136</v>
      </c>
      <c r="P5" s="142" t="s">
        <v>145</v>
      </c>
      <c r="Q5" s="129"/>
    </row>
    <row r="6" customFormat="false" ht="16.4" hidden="false" customHeight="false" outlineLevel="0" collapsed="false">
      <c r="A6" s="136" t="n">
        <v>3</v>
      </c>
      <c r="B6" s="137" t="n">
        <f aca="true">TODAY()</f>
        <v>44706</v>
      </c>
      <c r="C6" s="143" t="s">
        <v>146</v>
      </c>
      <c r="D6" s="144" t="n">
        <v>240000</v>
      </c>
      <c r="E6" s="129" t="n">
        <v>7</v>
      </c>
      <c r="F6" s="129"/>
      <c r="G6" s="129"/>
      <c r="H6" s="129" t="n">
        <v>1</v>
      </c>
      <c r="I6" s="139" t="n">
        <v>-300</v>
      </c>
      <c r="J6" s="131" t="s">
        <v>144</v>
      </c>
      <c r="K6" s="140" t="s">
        <v>149</v>
      </c>
      <c r="L6" s="141" t="n">
        <f aca="true">TODAY()</f>
        <v>44706</v>
      </c>
      <c r="M6" s="141" t="n">
        <f aca="true">TODAY()</f>
        <v>44706</v>
      </c>
      <c r="N6" s="129" t="n">
        <v>3</v>
      </c>
      <c r="O6" s="142" t="s">
        <v>136</v>
      </c>
      <c r="P6" s="142" t="s">
        <v>145</v>
      </c>
      <c r="Q6" s="129"/>
    </row>
    <row r="7" customFormat="false" ht="16.4" hidden="false" customHeight="false" outlineLevel="0" collapsed="false">
      <c r="A7" s="136" t="n">
        <v>4</v>
      </c>
      <c r="B7" s="137" t="n">
        <f aca="true">TODAY()</f>
        <v>44706</v>
      </c>
      <c r="C7" s="143" t="s">
        <v>146</v>
      </c>
      <c r="D7" s="144" t="n">
        <v>239700</v>
      </c>
      <c r="E7" s="129" t="n">
        <v>7</v>
      </c>
      <c r="F7" s="129"/>
      <c r="G7" s="129"/>
      <c r="H7" s="129" t="n">
        <v>26</v>
      </c>
      <c r="I7" s="139" t="n">
        <v>-350</v>
      </c>
      <c r="J7" s="131" t="s">
        <v>144</v>
      </c>
      <c r="K7" s="140" t="s">
        <v>150</v>
      </c>
      <c r="L7" s="141" t="n">
        <f aca="true">TODAY()</f>
        <v>44706</v>
      </c>
      <c r="M7" s="141" t="n">
        <f aca="true">TODAY()</f>
        <v>44706</v>
      </c>
      <c r="N7" s="129" t="n">
        <v>3</v>
      </c>
      <c r="O7" s="142" t="s">
        <v>136</v>
      </c>
      <c r="P7" s="142" t="s">
        <v>145</v>
      </c>
      <c r="Q7" s="129"/>
    </row>
    <row r="8" customFormat="false" ht="16.4" hidden="false" customHeight="false" outlineLevel="0" collapsed="false">
      <c r="A8" s="146" t="n">
        <v>5</v>
      </c>
      <c r="B8" s="137" t="n">
        <f aca="true">TODAY()</f>
        <v>44706</v>
      </c>
      <c r="C8" s="128" t="n">
        <v>1</v>
      </c>
      <c r="D8" s="142" t="n">
        <f aca="false">D7+I8</f>
        <v>233700</v>
      </c>
      <c r="E8" s="142" t="s">
        <v>151</v>
      </c>
      <c r="F8" s="142"/>
      <c r="G8" s="147" t="s">
        <v>152</v>
      </c>
      <c r="H8" s="142"/>
      <c r="I8" s="148" t="n">
        <v>-6000</v>
      </c>
      <c r="J8" s="131" t="s">
        <v>144</v>
      </c>
      <c r="K8" s="149" t="s">
        <v>153</v>
      </c>
      <c r="L8" s="141" t="n">
        <f aca="true">TODAY()</f>
        <v>44706</v>
      </c>
      <c r="M8" s="141" t="n">
        <f aca="true">TODAY()</f>
        <v>44706</v>
      </c>
      <c r="N8" s="129" t="n">
        <v>3</v>
      </c>
      <c r="O8" s="142" t="s">
        <v>136</v>
      </c>
      <c r="P8" s="142" t="s">
        <v>145</v>
      </c>
      <c r="Q8" s="142"/>
    </row>
    <row r="9" customFormat="false" ht="14.9" hidden="false" customHeight="false" outlineLevel="0" collapsed="false">
      <c r="A9" s="142" t="n">
        <v>6</v>
      </c>
      <c r="B9" s="137" t="n">
        <f aca="true">TODAY()</f>
        <v>44706</v>
      </c>
      <c r="C9" s="150" t="n">
        <v>1</v>
      </c>
      <c r="D9" s="142" t="n">
        <f aca="false">D5+I9</f>
        <v>5780</v>
      </c>
      <c r="E9" s="142" t="s">
        <v>151</v>
      </c>
      <c r="F9" s="142"/>
      <c r="G9" s="146" t="s">
        <v>154</v>
      </c>
      <c r="H9" s="142"/>
      <c r="I9" s="148" t="n">
        <v>180</v>
      </c>
      <c r="J9" s="129" t="s">
        <v>147</v>
      </c>
      <c r="K9" s="149" t="s">
        <v>155</v>
      </c>
      <c r="L9" s="141" t="n">
        <f aca="true">TODAY()</f>
        <v>44706</v>
      </c>
      <c r="M9" s="141" t="n">
        <f aca="true">TODAY()</f>
        <v>44706</v>
      </c>
      <c r="N9" s="129" t="n">
        <v>3</v>
      </c>
      <c r="O9" s="142" t="s">
        <v>156</v>
      </c>
      <c r="P9" s="142" t="s">
        <v>145</v>
      </c>
      <c r="Q9" s="142"/>
    </row>
    <row r="10" customFormat="false" ht="16.4" hidden="false" customHeight="false" outlineLevel="0" collapsed="false">
      <c r="A10" s="142" t="n">
        <v>7</v>
      </c>
      <c r="B10" s="137" t="n">
        <f aca="true">TODAY()</f>
        <v>44706</v>
      </c>
      <c r="C10" s="128" t="n">
        <v>1</v>
      </c>
      <c r="D10" s="136" t="n">
        <v>233700</v>
      </c>
      <c r="E10" s="136" t="s">
        <v>157</v>
      </c>
      <c r="F10" s="136"/>
      <c r="G10" s="136"/>
      <c r="H10" s="136"/>
      <c r="I10" s="151" t="n">
        <f aca="false">-D10</f>
        <v>-233700</v>
      </c>
      <c r="J10" s="131" t="s">
        <v>144</v>
      </c>
      <c r="K10" s="152" t="s">
        <v>158</v>
      </c>
      <c r="L10" s="136"/>
      <c r="M10" s="136"/>
      <c r="N10" s="126"/>
      <c r="O10" s="142" t="s">
        <v>136</v>
      </c>
      <c r="P10" s="142" t="s">
        <v>145</v>
      </c>
      <c r="Q10" s="136"/>
    </row>
    <row r="11" customFormat="false" ht="14.9" hidden="false" customHeight="false" outlineLevel="0" collapsed="false">
      <c r="A11" s="142" t="n">
        <v>8</v>
      </c>
      <c r="B11" s="137" t="n">
        <f aca="true">TODAY()</f>
        <v>44706</v>
      </c>
      <c r="C11" s="128" t="n">
        <v>1</v>
      </c>
      <c r="D11" s="136" t="n">
        <v>5780</v>
      </c>
      <c r="E11" s="142" t="s">
        <v>157</v>
      </c>
      <c r="F11" s="142"/>
      <c r="G11" s="142"/>
      <c r="H11" s="136"/>
      <c r="I11" s="151" t="n">
        <f aca="false">-D11</f>
        <v>-5780</v>
      </c>
      <c r="J11" s="129" t="s">
        <v>147</v>
      </c>
      <c r="K11" s="152" t="s">
        <v>158</v>
      </c>
      <c r="L11" s="136"/>
      <c r="M11" s="136"/>
      <c r="N11" s="126"/>
      <c r="O11" s="142" t="s">
        <v>136</v>
      </c>
      <c r="P11" s="142" t="s">
        <v>145</v>
      </c>
      <c r="Q11" s="136"/>
    </row>
    <row r="12" customFormat="false" ht="16.4" hidden="false" customHeight="false" outlineLevel="0" collapsed="false">
      <c r="A12" s="142" t="n">
        <v>9</v>
      </c>
      <c r="B12" s="137" t="n">
        <f aca="true">TODAY()</f>
        <v>44706</v>
      </c>
      <c r="C12" s="128" t="n">
        <v>2</v>
      </c>
      <c r="D12" s="136" t="n">
        <v>0</v>
      </c>
      <c r="E12" s="136" t="s">
        <v>159</v>
      </c>
      <c r="F12" s="136"/>
      <c r="G12" s="136"/>
      <c r="H12" s="136"/>
      <c r="I12" s="151" t="n">
        <f aca="false">D10</f>
        <v>233700</v>
      </c>
      <c r="J12" s="131" t="s">
        <v>144</v>
      </c>
      <c r="K12" s="153" t="s">
        <v>160</v>
      </c>
      <c r="L12" s="136"/>
      <c r="M12" s="136"/>
      <c r="N12" s="126"/>
      <c r="O12" s="136" t="s">
        <v>156</v>
      </c>
      <c r="P12" s="142" t="s">
        <v>145</v>
      </c>
      <c r="Q12" s="136"/>
    </row>
    <row r="13" customFormat="false" ht="14.9" hidden="false" customHeight="false" outlineLevel="0" collapsed="false">
      <c r="A13" s="142" t="n">
        <v>10</v>
      </c>
      <c r="B13" s="137" t="n">
        <f aca="true">TODAY()</f>
        <v>44706</v>
      </c>
      <c r="C13" s="128" t="n">
        <v>2</v>
      </c>
      <c r="D13" s="136" t="n">
        <v>0</v>
      </c>
      <c r="E13" s="136" t="s">
        <v>159</v>
      </c>
      <c r="F13" s="136"/>
      <c r="G13" s="136"/>
      <c r="H13" s="136"/>
      <c r="I13" s="151" t="n">
        <f aca="false">D11</f>
        <v>5780</v>
      </c>
      <c r="J13" s="129" t="s">
        <v>147</v>
      </c>
      <c r="K13" s="153" t="s">
        <v>160</v>
      </c>
      <c r="L13" s="136"/>
      <c r="M13" s="136"/>
      <c r="N13" s="126"/>
      <c r="O13" s="136" t="s">
        <v>156</v>
      </c>
      <c r="P13" s="142" t="s">
        <v>145</v>
      </c>
      <c r="Q13" s="136"/>
    </row>
    <row r="14" customFormat="false" ht="28.35" hidden="false" customHeight="false" outlineLevel="0" collapsed="false">
      <c r="A14" s="142" t="n">
        <v>11</v>
      </c>
      <c r="B14" s="137" t="n">
        <f aca="true">TODAY()</f>
        <v>44706</v>
      </c>
      <c r="C14" s="128" t="n">
        <v>2</v>
      </c>
      <c r="D14" s="136" t="n">
        <f aca="false">I12</f>
        <v>233700</v>
      </c>
      <c r="E14" s="136" t="s">
        <v>161</v>
      </c>
      <c r="F14" s="136"/>
      <c r="G14" s="136"/>
      <c r="H14" s="136"/>
      <c r="I14" s="136" t="n">
        <v>25000</v>
      </c>
      <c r="J14" s="131" t="s">
        <v>144</v>
      </c>
      <c r="K14" s="154" t="s">
        <v>162</v>
      </c>
      <c r="L14" s="136"/>
      <c r="M14" s="136"/>
      <c r="N14" s="126"/>
      <c r="O14" s="136" t="s">
        <v>156</v>
      </c>
      <c r="P14" s="142" t="s">
        <v>145</v>
      </c>
      <c r="Q14" s="136"/>
    </row>
    <row r="15" customFormat="false" ht="14.9" hidden="false" customHeight="false" outlineLevel="0" collapsed="false">
      <c r="A15" s="142" t="n">
        <v>12</v>
      </c>
      <c r="B15" s="137" t="n">
        <f aca="true">TODAY()</f>
        <v>44706</v>
      </c>
      <c r="C15" s="128" t="n">
        <v>2</v>
      </c>
      <c r="D15" s="136" t="n">
        <f aca="false">I13</f>
        <v>5780</v>
      </c>
      <c r="E15" s="136" t="s">
        <v>161</v>
      </c>
      <c r="F15" s="136"/>
      <c r="G15" s="136"/>
      <c r="H15" s="136"/>
      <c r="I15" s="136" t="n">
        <v>500</v>
      </c>
      <c r="J15" s="126" t="s">
        <v>147</v>
      </c>
      <c r="K15" s="154" t="s">
        <v>163</v>
      </c>
      <c r="L15" s="136"/>
      <c r="M15" s="136"/>
      <c r="N15" s="126"/>
      <c r="O15" s="136" t="s">
        <v>156</v>
      </c>
      <c r="P15" s="142" t="s">
        <v>145</v>
      </c>
      <c r="Q15" s="136"/>
    </row>
    <row r="16" customFormat="false" ht="16.4" hidden="false" customHeight="false" outlineLevel="0" collapsed="false">
      <c r="A16" s="142" t="n">
        <v>11</v>
      </c>
      <c r="B16" s="137" t="n">
        <f aca="true">TODAY()</f>
        <v>44706</v>
      </c>
      <c r="C16" s="128" t="n">
        <v>2</v>
      </c>
      <c r="D16" s="136" t="n">
        <f aca="false">D14+I14</f>
        <v>258700</v>
      </c>
      <c r="E16" s="136" t="s">
        <v>164</v>
      </c>
      <c r="F16" s="136"/>
      <c r="G16" s="136"/>
      <c r="H16" s="136"/>
      <c r="I16" s="136" t="n">
        <v>2000</v>
      </c>
      <c r="J16" s="131" t="s">
        <v>144</v>
      </c>
      <c r="K16" s="154" t="s">
        <v>165</v>
      </c>
      <c r="L16" s="136"/>
      <c r="M16" s="136"/>
      <c r="N16" s="126"/>
      <c r="O16" s="142" t="s">
        <v>136</v>
      </c>
      <c r="P16" s="142" t="s">
        <v>145</v>
      </c>
      <c r="Q16" s="136"/>
    </row>
    <row r="17" customFormat="false" ht="14.9" hidden="false" customHeight="false" outlineLevel="0" collapsed="false">
      <c r="A17" s="142" t="n">
        <v>12</v>
      </c>
      <c r="B17" s="137" t="n">
        <f aca="true">TODAY()</f>
        <v>44706</v>
      </c>
      <c r="C17" s="128" t="n">
        <v>2</v>
      </c>
      <c r="D17" s="136" t="n">
        <f aca="false">D15+I15</f>
        <v>6280</v>
      </c>
      <c r="E17" s="136" t="s">
        <v>164</v>
      </c>
      <c r="F17" s="136"/>
      <c r="G17" s="136"/>
      <c r="H17" s="136"/>
      <c r="I17" s="136" t="n">
        <v>100</v>
      </c>
      <c r="J17" s="126" t="s">
        <v>147</v>
      </c>
      <c r="K17" s="154" t="s">
        <v>166</v>
      </c>
      <c r="L17" s="136"/>
      <c r="M17" s="136"/>
      <c r="N17" s="126"/>
      <c r="O17" s="142" t="s">
        <v>136</v>
      </c>
      <c r="P17" s="142" t="s">
        <v>145</v>
      </c>
      <c r="Q17" s="136"/>
    </row>
    <row r="18" customFormat="false" ht="13.8" hidden="false" customHeight="false" outlineLevel="0" collapsed="false">
      <c r="A18" s="142" t="n">
        <v>13</v>
      </c>
      <c r="E18" s="0" t="s">
        <v>167</v>
      </c>
      <c r="F18" s="0" t="s">
        <v>168</v>
      </c>
      <c r="P18" s="142" t="s">
        <v>145</v>
      </c>
    </row>
    <row r="19" customFormat="false" ht="13.8" hidden="false" customHeight="false" outlineLevel="0" collapsed="false">
      <c r="A19" s="155" t="n">
        <v>14</v>
      </c>
      <c r="C19" s="0" t="n">
        <v>1</v>
      </c>
      <c r="E19" s="0" t="s">
        <v>169</v>
      </c>
      <c r="G19" s="156" t="s">
        <v>170</v>
      </c>
      <c r="I19" s="0" t="n">
        <v>-5000</v>
      </c>
      <c r="K19" s="157"/>
      <c r="N19" s="158"/>
      <c r="O19" s="0" t="s">
        <v>136</v>
      </c>
      <c r="P19" s="142" t="s">
        <v>145</v>
      </c>
    </row>
    <row r="20" customFormat="false" ht="13.8" hidden="false" customHeight="false" outlineLevel="0" collapsed="false">
      <c r="A20" s="142" t="n">
        <v>15</v>
      </c>
      <c r="C20" s="159" t="n">
        <v>4</v>
      </c>
      <c r="E20" s="0" t="s">
        <v>169</v>
      </c>
      <c r="G20" s="160" t="s">
        <v>171</v>
      </c>
      <c r="I20" s="0" t="n">
        <v>5000</v>
      </c>
      <c r="K20" s="157"/>
      <c r="O20" s="0" t="s">
        <v>156</v>
      </c>
      <c r="P20" s="142" t="s">
        <v>145</v>
      </c>
    </row>
    <row r="21" customFormat="false" ht="13.8" hidden="false" customHeight="false" outlineLevel="0" collapsed="false">
      <c r="K21" s="157"/>
    </row>
    <row r="22" customFormat="false" ht="13.8" hidden="false" customHeight="false" outlineLevel="0" collapsed="false">
      <c r="K22" s="157"/>
    </row>
    <row r="23" customFormat="false" ht="13.8" hidden="false" customHeight="false" outlineLevel="0" collapsed="false">
      <c r="K23" s="157"/>
    </row>
    <row r="32" s="161" customFormat="true" ht="13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</row>
    <row r="33" s="161" customFormat="true" ht="13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</row>
    <row r="34" s="161" customFormat="true" ht="13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</row>
    <row r="35" s="161" customFormat="true" ht="13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</row>
  </sheetData>
  <mergeCells count="1">
    <mergeCell ref="A1:Q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4" colorId="64" zoomScale="95" zoomScaleNormal="95" zoomScalePageLayoutView="100" workbookViewId="0">
      <selection pane="topLeft" activeCell="C13" activeCellId="0" sqref="C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62" width="2.66"/>
    <col collapsed="false" customWidth="true" hidden="false" outlineLevel="0" max="2" min="2" style="162" width="15.66"/>
    <col collapsed="false" customWidth="true" hidden="false" outlineLevel="0" max="3" min="3" style="162" width="8.03"/>
    <col collapsed="false" customWidth="true" hidden="false" outlineLevel="0" max="4" min="4" style="162" width="7.3"/>
    <col collapsed="false" customWidth="true" hidden="false" outlineLevel="0" max="5" min="5" style="162" width="7.71"/>
    <col collapsed="false" customWidth="true" hidden="false" outlineLevel="0" max="6" min="6" style="162" width="6.99"/>
    <col collapsed="false" customWidth="true" hidden="false" outlineLevel="0" max="7" min="7" style="162" width="9.88"/>
    <col collapsed="false" customWidth="true" hidden="false" outlineLevel="0" max="8" min="8" style="162" width="10.4"/>
    <col collapsed="false" customWidth="true" hidden="false" outlineLevel="0" max="9" min="9" style="162" width="10.29"/>
    <col collapsed="false" customWidth="true" hidden="false" outlineLevel="0" max="10" min="10" style="162" width="6.06"/>
    <col collapsed="false" customWidth="true" hidden="false" outlineLevel="0" max="11" min="11" style="162" width="27.11"/>
    <col collapsed="false" customWidth="false" hidden="false" outlineLevel="0" max="1024" min="12" style="162" width="9.14"/>
  </cols>
  <sheetData>
    <row r="1" customFormat="false" ht="41.75" hidden="false" customHeight="true" outlineLevel="0" collapsed="false">
      <c r="A1" s="163" t="s">
        <v>172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customFormat="false" ht="13.8" hidden="false" customHeight="false" outlineLevel="0" collapsed="false">
      <c r="A2" s="164" t="s">
        <v>121</v>
      </c>
      <c r="B2" s="164" t="s">
        <v>173</v>
      </c>
      <c r="C2" s="164" t="s">
        <v>129</v>
      </c>
      <c r="D2" s="164" t="s">
        <v>174</v>
      </c>
      <c r="E2" s="164" t="s">
        <v>175</v>
      </c>
      <c r="F2" s="164" t="s">
        <v>176</v>
      </c>
      <c r="G2" s="164" t="s">
        <v>177</v>
      </c>
      <c r="H2" s="164" t="s">
        <v>178</v>
      </c>
      <c r="I2" s="164" t="s">
        <v>132</v>
      </c>
      <c r="J2" s="164" t="s">
        <v>142</v>
      </c>
      <c r="K2" s="164" t="s">
        <v>143</v>
      </c>
    </row>
    <row r="3" customFormat="false" ht="17.15" hidden="false" customHeight="true" outlineLevel="0" collapsed="false">
      <c r="A3" s="165" t="n">
        <v>1</v>
      </c>
      <c r="B3" s="166" t="s">
        <v>179</v>
      </c>
      <c r="C3" s="167" t="n">
        <v>1</v>
      </c>
      <c r="D3" s="165" t="n">
        <v>233700</v>
      </c>
      <c r="E3" s="168" t="s">
        <v>180</v>
      </c>
      <c r="F3" s="168" t="s">
        <v>181</v>
      </c>
      <c r="G3" s="165"/>
      <c r="H3" s="169" t="n">
        <f aca="true">TODAY()</f>
        <v>44706</v>
      </c>
      <c r="I3" s="169" t="n">
        <f aca="true">TODAY()</f>
        <v>44706</v>
      </c>
      <c r="J3" s="165" t="s">
        <v>182</v>
      </c>
      <c r="K3" s="165" t="s">
        <v>183</v>
      </c>
    </row>
    <row r="4" customFormat="false" ht="17.15" hidden="false" customHeight="true" outlineLevel="0" collapsed="false">
      <c r="A4" s="165" t="n">
        <v>2</v>
      </c>
      <c r="B4" s="166" t="s">
        <v>184</v>
      </c>
      <c r="C4" s="167" t="n">
        <v>2</v>
      </c>
      <c r="D4" s="165" t="n">
        <v>5780</v>
      </c>
      <c r="E4" s="168" t="s">
        <v>180</v>
      </c>
      <c r="F4" s="168" t="s">
        <v>181</v>
      </c>
      <c r="G4" s="165"/>
      <c r="H4" s="169" t="n">
        <f aca="true">TODAY()</f>
        <v>44706</v>
      </c>
      <c r="I4" s="169" t="n">
        <f aca="true">TODAY()</f>
        <v>44706</v>
      </c>
      <c r="J4" s="165" t="s">
        <v>182</v>
      </c>
      <c r="K4" s="165" t="s">
        <v>185</v>
      </c>
    </row>
    <row r="5" customFormat="false" ht="13.8" hidden="false" customHeight="false" outlineLevel="0" collapsed="false">
      <c r="A5" s="165" t="n">
        <v>3</v>
      </c>
      <c r="B5" s="166" t="s">
        <v>186</v>
      </c>
      <c r="C5" s="167" t="n">
        <v>1</v>
      </c>
      <c r="D5" s="165" t="n">
        <v>233700</v>
      </c>
      <c r="E5" s="168" t="s">
        <v>187</v>
      </c>
      <c r="F5" s="168" t="s">
        <v>181</v>
      </c>
      <c r="G5" s="165"/>
      <c r="H5" s="169" t="n">
        <f aca="true">TODAY()</f>
        <v>44706</v>
      </c>
      <c r="I5" s="169" t="n">
        <f aca="true">TODAY()</f>
        <v>44706</v>
      </c>
      <c r="J5" s="165" t="s">
        <v>188</v>
      </c>
      <c r="K5" s="165" t="s">
        <v>183</v>
      </c>
    </row>
    <row r="6" customFormat="false" ht="13.8" hidden="false" customHeight="false" outlineLevel="0" collapsed="false">
      <c r="A6" s="165" t="n">
        <v>4</v>
      </c>
      <c r="B6" s="166" t="s">
        <v>189</v>
      </c>
      <c r="C6" s="167" t="n">
        <v>2</v>
      </c>
      <c r="D6" s="165" t="n">
        <v>5780</v>
      </c>
      <c r="E6" s="168" t="s">
        <v>187</v>
      </c>
      <c r="F6" s="168" t="s">
        <v>181</v>
      </c>
      <c r="G6" s="165"/>
      <c r="H6" s="169" t="n">
        <f aca="true">TODAY()</f>
        <v>44706</v>
      </c>
      <c r="I6" s="169" t="n">
        <f aca="true">TODAY()</f>
        <v>44706</v>
      </c>
      <c r="J6" s="165" t="s">
        <v>188</v>
      </c>
      <c r="K6" s="165" t="s">
        <v>185</v>
      </c>
    </row>
    <row r="13" customFormat="false" ht="13.8" hidden="false" customHeight="false" outlineLevel="0" collapsed="false">
      <c r="F13" s="162" t="s">
        <v>190</v>
      </c>
    </row>
  </sheetData>
  <mergeCells count="1">
    <mergeCell ref="A1:K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13867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2022-04-30T03:29:44Z</dcterms:created>
  <dc:creator>Anen</dc:creator>
  <dc:description/>
  <dc:language>en-US</dc:language>
  <cp:lastModifiedBy/>
  <dcterms:modified xsi:type="dcterms:W3CDTF">2022-05-25T19:37:48Z</dcterms:modified>
  <cp:revision>43</cp:revision>
  <dc:subject/>
  <dc:title>customer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