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c/Development/criteria-collection/pricing-calculator/"/>
    </mc:Choice>
  </mc:AlternateContent>
  <xr:revisionPtr revIDLastSave="0" documentId="10_ncr:8100000_{1FD9AA2D-2F1A-A042-9D2E-F7187462A2C8}" xr6:coauthVersionLast="32" xr6:coauthVersionMax="32" xr10:uidLastSave="{00000000-0000-0000-0000-000000000000}"/>
  <bookViews>
    <workbookView xWindow="61100" yWindow="8700" windowWidth="20120" windowHeight="16460" activeTab="2" xr2:uid="{B394EBA6-4F7F-4C4F-940F-645C6184D79F}"/>
  </bookViews>
  <sheets>
    <sheet name="LCL" sheetId="1" r:id="rId1"/>
    <sheet name="AF" sheetId="2" r:id="rId2"/>
    <sheet name="All Intl" sheetId="3" r:id="rId3"/>
  </sheets>
  <calcPr calcId="162913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9" i="3"/>
  <c r="D18" i="3"/>
  <c r="D20" i="3" s="1"/>
  <c r="D13" i="3"/>
  <c r="D10" i="3"/>
  <c r="D5" i="3"/>
  <c r="D6" i="3"/>
  <c r="D7" i="3"/>
  <c r="D4" i="3"/>
  <c r="D8" i="3" s="1"/>
  <c r="D26" i="2"/>
  <c r="D29" i="2"/>
  <c r="D30" i="2"/>
  <c r="D31" i="2"/>
  <c r="D32" i="2"/>
  <c r="D33" i="2"/>
  <c r="D34" i="2"/>
  <c r="D28" i="2"/>
  <c r="D18" i="2"/>
  <c r="D19" i="2"/>
  <c r="D20" i="2"/>
  <c r="D21" i="2"/>
  <c r="D22" i="2"/>
  <c r="D23" i="2"/>
  <c r="D24" i="2"/>
  <c r="D25" i="2"/>
  <c r="D27" i="2"/>
  <c r="D17" i="2"/>
  <c r="D9" i="2"/>
  <c r="D13" i="2"/>
  <c r="D12" i="2"/>
  <c r="D11" i="2"/>
  <c r="D8" i="2"/>
  <c r="D6" i="2"/>
  <c r="D5" i="2"/>
  <c r="D24" i="1"/>
  <c r="D25" i="1"/>
  <c r="D23" i="1"/>
  <c r="D22" i="1"/>
  <c r="D21" i="1"/>
  <c r="B21" i="1"/>
  <c r="D3" i="1"/>
  <c r="J5" i="1"/>
  <c r="J6" i="1"/>
  <c r="J4" i="1"/>
  <c r="J11" i="1"/>
  <c r="J10" i="1"/>
  <c r="J9" i="1"/>
  <c r="D12" i="1"/>
  <c r="D13" i="1"/>
  <c r="D11" i="1"/>
  <c r="D7" i="1"/>
  <c r="D8" i="1"/>
  <c r="D6" i="1"/>
  <c r="B3" i="1"/>
  <c r="D14" i="2" l="1"/>
</calcChain>
</file>

<file path=xl/sharedStrings.xml><?xml version="1.0" encoding="utf-8"?>
<sst xmlns="http://schemas.openxmlformats.org/spreadsheetml/2006/main" count="177" uniqueCount="117">
  <si>
    <t>Handling</t>
  </si>
  <si>
    <t>PerWShippingLCLPerWVV</t>
  </si>
  <si>
    <t>ShippingLCLPerItem</t>
  </si>
  <si>
    <t>eg</t>
  </si>
  <si>
    <t>O23</t>
  </si>
  <si>
    <t>Australian Dest Charges</t>
  </si>
  <si>
    <t>Deliery Order Fee</t>
  </si>
  <si>
    <t>CMR Compliance</t>
  </si>
  <si>
    <t>Port License Fee</t>
  </si>
  <si>
    <t>O53</t>
  </si>
  <si>
    <t>O52</t>
  </si>
  <si>
    <t>O51</t>
  </si>
  <si>
    <t>Australina Customs Charges</t>
  </si>
  <si>
    <t>Agency and attendance charges</t>
  </si>
  <si>
    <t>Quarantine Compliance</t>
  </si>
  <si>
    <t>UCS Processing Fee</t>
  </si>
  <si>
    <t>O57</t>
  </si>
  <si>
    <t>O58</t>
  </si>
  <si>
    <t>O59</t>
  </si>
  <si>
    <t>LCL Shipping</t>
  </si>
  <si>
    <t>Pier Pass</t>
  </si>
  <si>
    <t>Ocean freight</t>
  </si>
  <si>
    <t>BAF/EFAF</t>
  </si>
  <si>
    <t>O27</t>
  </si>
  <si>
    <t>O30</t>
  </si>
  <si>
    <t>O31</t>
  </si>
  <si>
    <t>Australian Destination Charges</t>
  </si>
  <si>
    <t>APCA</t>
  </si>
  <si>
    <t>curr</t>
  </si>
  <si>
    <t>$</t>
  </si>
  <si>
    <t>O50</t>
  </si>
  <si>
    <t>AUD</t>
  </si>
  <si>
    <t>USD</t>
  </si>
  <si>
    <t>X rate</t>
  </si>
  <si>
    <t>ShippingLCL_Collection_MT</t>
  </si>
  <si>
    <t>ShippingLCL_Collection_Min</t>
  </si>
  <si>
    <t>ShippingLCL_Delivery_Min</t>
  </si>
  <si>
    <t>ShippingLCL_Delivery_WV</t>
  </si>
  <si>
    <t>ShippingLCL_DeliveryTailgateTruck</t>
  </si>
  <si>
    <t>AF</t>
  </si>
  <si>
    <t>ShippingAFPerItem</t>
  </si>
  <si>
    <t xml:space="preserve">  * AF Shipping</t>
  </si>
  <si>
    <t xml:space="preserve">    * Airway Bill Fees</t>
  </si>
  <si>
    <t xml:space="preserve">    * Security Fee (where fixed)</t>
  </si>
  <si>
    <t xml:space="preserve">  * Australian Destination Charges - AF</t>
  </si>
  <si>
    <t xml:space="preserve">    * IDF</t>
  </si>
  <si>
    <t xml:space="preserve">    * CMR Compliance</t>
  </si>
  <si>
    <t xml:space="preserve">  * Australian Customs Charges</t>
  </si>
  <si>
    <t xml:space="preserve">    * Agency and attendance charges</t>
  </si>
  <si>
    <t xml:space="preserve">    * Quarantine Compliance</t>
  </si>
  <si>
    <t xml:space="preserve">    * ICS Processing Fee</t>
  </si>
  <si>
    <t>K27</t>
  </si>
  <si>
    <t>K37</t>
  </si>
  <si>
    <t>K63</t>
  </si>
  <si>
    <t>K72</t>
  </si>
  <si>
    <t>K77</t>
  </si>
  <si>
    <t>K78</t>
  </si>
  <si>
    <t>K79</t>
  </si>
  <si>
    <t>ShippingAF_Collection_Min</t>
  </si>
  <si>
    <t>ShippingAF_Collection_CW</t>
  </si>
  <si>
    <t>ShippingAF_THC_Min</t>
  </si>
  <si>
    <t>ShippingAF_THC_CW</t>
  </si>
  <si>
    <t>ShippingAF_WarRisk_Min</t>
  </si>
  <si>
    <t>ShippingAF_WarRisk_CW</t>
  </si>
  <si>
    <t>ShippingAF_Security_CW</t>
  </si>
  <si>
    <t>ShippingAF_Freight_Min</t>
  </si>
  <si>
    <t>ShippingAF_Freight_CW</t>
  </si>
  <si>
    <t>ShippingAF_Fuel_Min</t>
  </si>
  <si>
    <t>ShippingAF_Fuel_CW</t>
  </si>
  <si>
    <t>ShippingAF_ITF_Min</t>
  </si>
  <si>
    <t>ShippingAF_ITF_MT</t>
  </si>
  <si>
    <t>ShippingAF_Handling_Min</t>
  </si>
  <si>
    <t>ShippingAF_Handling_MT</t>
  </si>
  <si>
    <t>ShippingAF_Delivery_Min</t>
  </si>
  <si>
    <t>ShippingAF_Delivery_WV</t>
  </si>
  <si>
    <t>ShippingAF_DeliveryTailgateTruck</t>
  </si>
  <si>
    <t>K87</t>
  </si>
  <si>
    <t>K84</t>
  </si>
  <si>
    <t>K83</t>
  </si>
  <si>
    <t>G38</t>
  </si>
  <si>
    <t>K68</t>
  </si>
  <si>
    <t>K69</t>
  </si>
  <si>
    <t>K64</t>
  </si>
  <si>
    <t>K65</t>
  </si>
  <si>
    <t>K45</t>
  </si>
  <si>
    <t>K44</t>
  </si>
  <si>
    <t>K41</t>
  </si>
  <si>
    <t>K40</t>
  </si>
  <si>
    <t>K34</t>
  </si>
  <si>
    <t>K33</t>
  </si>
  <si>
    <t>K29</t>
  </si>
  <si>
    <t>K30</t>
  </si>
  <si>
    <t>K24</t>
  </si>
  <si>
    <t>K23</t>
  </si>
  <si>
    <t>CustomsQuarantinePerItem</t>
  </si>
  <si>
    <t xml:space="preserve">  * Import Declaration</t>
  </si>
  <si>
    <t xml:space="preserve">  * Lodgement Fees</t>
  </si>
  <si>
    <t xml:space="preserve">  * Assessment Fees</t>
  </si>
  <si>
    <t xml:space="preserve">  * Customs Declaration (Note question to Amon)</t>
  </si>
  <si>
    <t>CustomsQuarantineInspectionNoWood</t>
  </si>
  <si>
    <t xml:space="preserve">  * Cost of inspection when the item contains no wood</t>
  </si>
  <si>
    <t>CustomsQuarantineInspectionWoodMin</t>
  </si>
  <si>
    <t xml:space="preserve">  * Min cost of inspection when the item contains wood</t>
  </si>
  <si>
    <t>CustomsQuarantineInspectionWoodPerM3</t>
  </si>
  <si>
    <t>Container Fees</t>
  </si>
  <si>
    <t xml:space="preserve">  = Cost of inspection per M3 when the item contains wood</t>
  </si>
  <si>
    <t xml:space="preserve">  * Fumigation</t>
  </si>
  <si>
    <t xml:space="preserve">  * Cartage</t>
  </si>
  <si>
    <t>O42</t>
  </si>
  <si>
    <t>O38</t>
  </si>
  <si>
    <t>O39</t>
  </si>
  <si>
    <t>O40</t>
  </si>
  <si>
    <t>O41</t>
  </si>
  <si>
    <t>O43</t>
  </si>
  <si>
    <t>O44</t>
  </si>
  <si>
    <t>O45</t>
  </si>
  <si>
    <t>O46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</si>
</sst>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;[Red]\-&quot;$&quot;#,##0"/>
  </numFmts>
  <fonts count="4" x14ac:knownFonts="1">
    <font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4"/>
      <color rgb="FF24292E"/>
      <name val="Consolas"/>
      <family val="2"/>
    </font>
    <font>
      <b/>
      <sz val="13"/>
      <color rgb="FF444444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0" xfId="0" applyNumberFormat="1" applyFont="1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>
      <alignment horizontal="right"/>
    </xf>
    <xf numFmtId="8" fontId="1" fillId="2" borderId="0" xfId="0" applyNumberFormat="1" applyFont="1" applyFill="1" applyAlignment="1">
      <alignment horizontal="right"/>
    </xf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4835-959F-C342-8134-90465DA7430E}">
  <dimension ref="A1:K25"/>
  <sheetViews>
    <sheetView workbookViewId="0">
      <selection activeCell="D15" sqref="D15"/>
    </sheetView>
  </sheetViews>
  <sheetFormatPr baseColWidth="10" defaultRowHeight="16" x14ac:dyDescent="0.2"/>
  <cols>
    <col min="1" max="1" width="38.5" bestFit="1" customWidth="1"/>
    <col min="2" max="2" width="5.1640625" bestFit="1" customWidth="1"/>
    <col min="3" max="3" width="4.83203125" bestFit="1" customWidth="1"/>
    <col min="4" max="4" width="8.1640625" bestFit="1" customWidth="1"/>
    <col min="7" max="7" width="42.1640625" bestFit="1" customWidth="1"/>
    <col min="8" max="8" width="5.1640625" bestFit="1" customWidth="1"/>
    <col min="9" max="10" width="6.83203125" customWidth="1"/>
  </cols>
  <sheetData>
    <row r="1" spans="1:11" ht="19" x14ac:dyDescent="0.25">
      <c r="A1" s="2" t="s">
        <v>2</v>
      </c>
      <c r="B1" t="s">
        <v>29</v>
      </c>
      <c r="C1" t="s">
        <v>28</v>
      </c>
      <c r="D1" t="s">
        <v>31</v>
      </c>
      <c r="E1" t="s">
        <v>3</v>
      </c>
      <c r="G1" t="s">
        <v>1</v>
      </c>
      <c r="H1" t="s">
        <v>29</v>
      </c>
      <c r="I1" t="s">
        <v>28</v>
      </c>
      <c r="K1" t="s">
        <v>3</v>
      </c>
    </row>
    <row r="3" spans="1:11" ht="19" x14ac:dyDescent="0.25">
      <c r="A3" t="s">
        <v>0</v>
      </c>
      <c r="B3" s="1">
        <f>125+12+13+15</f>
        <v>165</v>
      </c>
      <c r="C3" s="1" t="s">
        <v>32</v>
      </c>
      <c r="D3" s="7">
        <f>B3*$B$18</f>
        <v>211.20000000000002</v>
      </c>
      <c r="E3" t="s">
        <v>4</v>
      </c>
      <c r="G3" s="2" t="s">
        <v>19</v>
      </c>
    </row>
    <row r="4" spans="1:11" ht="19" x14ac:dyDescent="0.25">
      <c r="B4" s="1"/>
      <c r="C4" s="1"/>
      <c r="D4" s="1"/>
      <c r="G4" s="6" t="s">
        <v>20</v>
      </c>
      <c r="H4">
        <v>0</v>
      </c>
      <c r="I4" t="s">
        <v>32</v>
      </c>
      <c r="J4">
        <f>H4*$B$18</f>
        <v>0</v>
      </c>
      <c r="K4" t="s">
        <v>23</v>
      </c>
    </row>
    <row r="5" spans="1:11" ht="19" x14ac:dyDescent="0.25">
      <c r="A5" t="s">
        <v>5</v>
      </c>
      <c r="G5" s="6" t="s">
        <v>21</v>
      </c>
      <c r="H5">
        <v>185</v>
      </c>
      <c r="I5" t="s">
        <v>32</v>
      </c>
      <c r="J5">
        <f t="shared" ref="J5:J6" si="0">H5*$B$18</f>
        <v>236.8</v>
      </c>
      <c r="K5" t="s">
        <v>24</v>
      </c>
    </row>
    <row r="6" spans="1:11" ht="19" x14ac:dyDescent="0.25">
      <c r="A6" s="3" t="s">
        <v>6</v>
      </c>
      <c r="B6">
        <v>65</v>
      </c>
      <c r="C6" t="s">
        <v>31</v>
      </c>
      <c r="D6">
        <f>B6</f>
        <v>65</v>
      </c>
      <c r="E6" t="s">
        <v>11</v>
      </c>
      <c r="G6" s="6" t="s">
        <v>22</v>
      </c>
      <c r="H6">
        <v>0</v>
      </c>
      <c r="I6" t="s">
        <v>32</v>
      </c>
      <c r="J6">
        <f t="shared" si="0"/>
        <v>0</v>
      </c>
      <c r="K6" t="s">
        <v>25</v>
      </c>
    </row>
    <row r="7" spans="1:11" x14ac:dyDescent="0.2">
      <c r="A7" s="3" t="s">
        <v>7</v>
      </c>
      <c r="B7">
        <v>25</v>
      </c>
      <c r="C7" t="s">
        <v>31</v>
      </c>
      <c r="D7">
        <f t="shared" ref="D7:D8" si="1">B7</f>
        <v>25</v>
      </c>
      <c r="E7" t="s">
        <v>10</v>
      </c>
    </row>
    <row r="8" spans="1:11" ht="19" x14ac:dyDescent="0.25">
      <c r="A8" s="3" t="s">
        <v>8</v>
      </c>
      <c r="B8">
        <v>48.5</v>
      </c>
      <c r="C8" t="s">
        <v>31</v>
      </c>
      <c r="D8">
        <f t="shared" si="1"/>
        <v>48.5</v>
      </c>
      <c r="E8" t="s">
        <v>9</v>
      </c>
      <c r="G8" s="2" t="s">
        <v>26</v>
      </c>
    </row>
    <row r="9" spans="1:11" ht="19" x14ac:dyDescent="0.25">
      <c r="G9" s="6" t="s">
        <v>27</v>
      </c>
      <c r="H9">
        <v>82</v>
      </c>
      <c r="I9" t="s">
        <v>31</v>
      </c>
      <c r="J9">
        <f>H9</f>
        <v>82</v>
      </c>
      <c r="K9" t="s">
        <v>30</v>
      </c>
    </row>
    <row r="10" spans="1:11" ht="19" x14ac:dyDescent="0.25">
      <c r="A10" s="4" t="s">
        <v>12</v>
      </c>
      <c r="G10" s="6" t="s">
        <v>8</v>
      </c>
      <c r="H10">
        <v>48.5</v>
      </c>
      <c r="I10" t="s">
        <v>31</v>
      </c>
      <c r="J10">
        <f>H10</f>
        <v>48.5</v>
      </c>
      <c r="K10" t="s">
        <v>9</v>
      </c>
    </row>
    <row r="11" spans="1:11" x14ac:dyDescent="0.2">
      <c r="A11" s="3" t="s">
        <v>13</v>
      </c>
      <c r="B11">
        <v>165</v>
      </c>
      <c r="C11" t="s">
        <v>31</v>
      </c>
      <c r="D11">
        <f>B11</f>
        <v>165</v>
      </c>
      <c r="E11" t="s">
        <v>16</v>
      </c>
      <c r="J11">
        <f>SUM(J4:J10)</f>
        <v>367.3</v>
      </c>
    </row>
    <row r="12" spans="1:11" x14ac:dyDescent="0.2">
      <c r="A12" s="3" t="s">
        <v>14</v>
      </c>
      <c r="B12">
        <v>95</v>
      </c>
      <c r="C12" t="s">
        <v>31</v>
      </c>
      <c r="D12">
        <f t="shared" ref="D12:D13" si="2">B12</f>
        <v>95</v>
      </c>
      <c r="E12" t="s">
        <v>17</v>
      </c>
    </row>
    <row r="13" spans="1:11" x14ac:dyDescent="0.2">
      <c r="A13" s="3" t="s">
        <v>15</v>
      </c>
      <c r="B13">
        <v>30</v>
      </c>
      <c r="C13" t="s">
        <v>31</v>
      </c>
      <c r="D13">
        <f t="shared" si="2"/>
        <v>30</v>
      </c>
      <c r="E13" t="s">
        <v>18</v>
      </c>
    </row>
    <row r="14" spans="1:11" ht="19" x14ac:dyDescent="0.25">
      <c r="A14" s="6" t="s">
        <v>104</v>
      </c>
      <c r="B14">
        <v>8</v>
      </c>
      <c r="C14" t="s">
        <v>31</v>
      </c>
      <c r="D14">
        <f>B14</f>
        <v>8</v>
      </c>
      <c r="E14" t="s">
        <v>108</v>
      </c>
    </row>
    <row r="15" spans="1:11" x14ac:dyDescent="0.2">
      <c r="B15" s="5"/>
      <c r="C15" s="5"/>
      <c r="D15" s="5">
        <f>SUM(D3:D14)</f>
        <v>647.70000000000005</v>
      </c>
    </row>
    <row r="18" spans="1:4" x14ac:dyDescent="0.2">
      <c r="A18" t="s">
        <v>33</v>
      </c>
      <c r="B18">
        <v>1.28</v>
      </c>
    </row>
    <row r="21" spans="1:4" ht="17" x14ac:dyDescent="0.2">
      <c r="A21" s="8" t="s">
        <v>34</v>
      </c>
      <c r="B21" s="9">
        <f>63.5/100/2.2*1000</f>
        <v>288.63636363636363</v>
      </c>
      <c r="C21" t="s">
        <v>32</v>
      </c>
      <c r="D21">
        <f>B21*$B$18</f>
        <v>369.45454545454544</v>
      </c>
    </row>
    <row r="22" spans="1:4" ht="17" x14ac:dyDescent="0.2">
      <c r="A22" s="8" t="s">
        <v>35</v>
      </c>
      <c r="B22">
        <v>255</v>
      </c>
      <c r="C22" t="s">
        <v>32</v>
      </c>
      <c r="D22">
        <f>B22*$B$18</f>
        <v>326.40000000000003</v>
      </c>
    </row>
    <row r="23" spans="1:4" ht="17" x14ac:dyDescent="0.2">
      <c r="A23" s="8" t="s">
        <v>36</v>
      </c>
      <c r="B23">
        <v>85</v>
      </c>
      <c r="C23" t="s">
        <v>31</v>
      </c>
      <c r="D23">
        <f>B23</f>
        <v>85</v>
      </c>
    </row>
    <row r="24" spans="1:4" ht="17" x14ac:dyDescent="0.2">
      <c r="A24" s="8" t="s">
        <v>37</v>
      </c>
      <c r="B24">
        <v>25</v>
      </c>
      <c r="C24" t="s">
        <v>31</v>
      </c>
      <c r="D24">
        <f t="shared" ref="D24:D25" si="3">B24</f>
        <v>25</v>
      </c>
    </row>
    <row r="25" spans="1:4" ht="17" x14ac:dyDescent="0.2">
      <c r="A25" s="8" t="s">
        <v>38</v>
      </c>
      <c r="B25">
        <v>130</v>
      </c>
      <c r="C25" t="s">
        <v>31</v>
      </c>
      <c r="D25">
        <f t="shared" si="3"/>
        <v>130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5AC9-B51F-4E44-AC36-69D4945AAD99}">
  <dimension ref="A1:E34"/>
  <sheetViews>
    <sheetView workbookViewId="0">
      <selection activeCell="B1" sqref="B1:E1"/>
    </sheetView>
  </sheetViews>
  <sheetFormatPr baseColWidth="10" defaultRowHeight="16" x14ac:dyDescent="0.2"/>
  <cols>
    <col min="1" max="1" width="54.5" bestFit="1" customWidth="1"/>
    <col min="3" max="3" width="4.6640625" bestFit="1" customWidth="1"/>
    <col min="4" max="4" width="7.1640625" customWidth="1"/>
  </cols>
  <sheetData>
    <row r="1" spans="1:5" x14ac:dyDescent="0.2">
      <c r="A1" t="s">
        <v>39</v>
      </c>
      <c r="B1" t="s">
        <v>29</v>
      </c>
      <c r="C1" t="s">
        <v>28</v>
      </c>
      <c r="D1" t="s">
        <v>31</v>
      </c>
      <c r="E1" t="s">
        <v>3</v>
      </c>
    </row>
    <row r="3" spans="1:5" ht="19" x14ac:dyDescent="0.25">
      <c r="A3" s="2" t="s">
        <v>40</v>
      </c>
    </row>
    <row r="4" spans="1:5" ht="19" x14ac:dyDescent="0.25">
      <c r="A4" s="2" t="s">
        <v>41</v>
      </c>
    </row>
    <row r="5" spans="1:5" ht="19" x14ac:dyDescent="0.25">
      <c r="A5" s="2" t="s">
        <v>42</v>
      </c>
      <c r="B5">
        <v>65</v>
      </c>
      <c r="C5" t="s">
        <v>32</v>
      </c>
      <c r="D5">
        <f>B5*LCL!$B$18</f>
        <v>83.2</v>
      </c>
      <c r="E5" t="s">
        <v>51</v>
      </c>
    </row>
    <row r="6" spans="1:5" ht="19" x14ac:dyDescent="0.25">
      <c r="A6" s="2" t="s">
        <v>43</v>
      </c>
      <c r="B6">
        <v>12</v>
      </c>
      <c r="C6" t="s">
        <v>32</v>
      </c>
      <c r="D6">
        <f>B6*LCL!$B$18</f>
        <v>15.36</v>
      </c>
      <c r="E6" t="s">
        <v>52</v>
      </c>
    </row>
    <row r="7" spans="1:5" ht="19" x14ac:dyDescent="0.25">
      <c r="A7" s="2" t="s">
        <v>44</v>
      </c>
    </row>
    <row r="8" spans="1:5" ht="19" x14ac:dyDescent="0.25">
      <c r="A8" s="2" t="s">
        <v>45</v>
      </c>
      <c r="B8">
        <v>55</v>
      </c>
      <c r="C8" t="s">
        <v>31</v>
      </c>
      <c r="D8">
        <f>B8</f>
        <v>55</v>
      </c>
      <c r="E8" t="s">
        <v>53</v>
      </c>
    </row>
    <row r="9" spans="1:5" ht="19" x14ac:dyDescent="0.25">
      <c r="A9" s="2" t="s">
        <v>46</v>
      </c>
      <c r="B9">
        <v>47</v>
      </c>
      <c r="C9" t="s">
        <v>31</v>
      </c>
      <c r="D9">
        <f>B9</f>
        <v>47</v>
      </c>
      <c r="E9" t="s">
        <v>54</v>
      </c>
    </row>
    <row r="10" spans="1:5" ht="19" x14ac:dyDescent="0.25">
      <c r="A10" s="2" t="s">
        <v>47</v>
      </c>
    </row>
    <row r="11" spans="1:5" ht="19" x14ac:dyDescent="0.25">
      <c r="A11" s="2" t="s">
        <v>48</v>
      </c>
      <c r="B11">
        <v>165</v>
      </c>
      <c r="D11">
        <f>B11</f>
        <v>165</v>
      </c>
      <c r="E11" t="s">
        <v>55</v>
      </c>
    </row>
    <row r="12" spans="1:5" ht="19" x14ac:dyDescent="0.25">
      <c r="A12" s="2" t="s">
        <v>49</v>
      </c>
      <c r="B12">
        <v>40</v>
      </c>
      <c r="D12">
        <f>B12</f>
        <v>40</v>
      </c>
      <c r="E12" t="s">
        <v>56</v>
      </c>
    </row>
    <row r="13" spans="1:5" ht="19" x14ac:dyDescent="0.25">
      <c r="A13" s="2" t="s">
        <v>50</v>
      </c>
      <c r="B13">
        <v>50</v>
      </c>
      <c r="D13">
        <f>B13</f>
        <v>50</v>
      </c>
      <c r="E13" t="s">
        <v>57</v>
      </c>
    </row>
    <row r="14" spans="1:5" x14ac:dyDescent="0.2">
      <c r="D14">
        <f>SUM(D5:D13)</f>
        <v>455.56</v>
      </c>
    </row>
    <row r="17" spans="1:5" ht="17" x14ac:dyDescent="0.2">
      <c r="A17" s="8" t="s">
        <v>58</v>
      </c>
      <c r="B17">
        <v>70</v>
      </c>
      <c r="C17" t="s">
        <v>32</v>
      </c>
      <c r="D17">
        <f>B17*LCL!$B$18</f>
        <v>89.600000000000009</v>
      </c>
      <c r="E17" t="s">
        <v>93</v>
      </c>
    </row>
    <row r="18" spans="1:5" ht="17" x14ac:dyDescent="0.2">
      <c r="A18" s="8" t="s">
        <v>59</v>
      </c>
      <c r="B18">
        <v>380</v>
      </c>
      <c r="C18" t="s">
        <v>32</v>
      </c>
      <c r="D18">
        <f>B18*LCL!$B$18</f>
        <v>486.40000000000003</v>
      </c>
      <c r="E18" t="s">
        <v>92</v>
      </c>
    </row>
    <row r="19" spans="1:5" ht="17" x14ac:dyDescent="0.2">
      <c r="A19" s="8" t="s">
        <v>60</v>
      </c>
      <c r="B19">
        <v>90</v>
      </c>
      <c r="C19" t="s">
        <v>32</v>
      </c>
      <c r="D19">
        <f>B19*LCL!$B$18</f>
        <v>115.2</v>
      </c>
      <c r="E19" t="s">
        <v>91</v>
      </c>
    </row>
    <row r="20" spans="1:5" ht="17" x14ac:dyDescent="0.2">
      <c r="A20" s="8" t="s">
        <v>61</v>
      </c>
      <c r="B20">
        <v>150</v>
      </c>
      <c r="C20" t="s">
        <v>32</v>
      </c>
      <c r="D20">
        <f>B20*LCL!$B$18</f>
        <v>192</v>
      </c>
      <c r="E20" t="s">
        <v>90</v>
      </c>
    </row>
    <row r="21" spans="1:5" ht="17" x14ac:dyDescent="0.2">
      <c r="A21" s="8" t="s">
        <v>62</v>
      </c>
      <c r="B21">
        <v>0</v>
      </c>
      <c r="C21" t="s">
        <v>32</v>
      </c>
      <c r="D21">
        <f>B21*LCL!$B$18</f>
        <v>0</v>
      </c>
      <c r="E21" t="s">
        <v>89</v>
      </c>
    </row>
    <row r="22" spans="1:5" ht="17" x14ac:dyDescent="0.2">
      <c r="A22" s="8" t="s">
        <v>63</v>
      </c>
      <c r="B22">
        <v>160</v>
      </c>
      <c r="C22" t="s">
        <v>32</v>
      </c>
      <c r="D22">
        <f>B22*LCL!$B$18</f>
        <v>204.8</v>
      </c>
      <c r="E22" t="s">
        <v>88</v>
      </c>
    </row>
    <row r="23" spans="1:5" ht="17" x14ac:dyDescent="0.2">
      <c r="A23" s="8" t="s">
        <v>64</v>
      </c>
      <c r="B23">
        <v>0</v>
      </c>
      <c r="C23" t="s">
        <v>32</v>
      </c>
      <c r="D23">
        <f>B23*LCL!$B$18</f>
        <v>0</v>
      </c>
      <c r="E23" t="s">
        <v>79</v>
      </c>
    </row>
    <row r="24" spans="1:5" ht="17" x14ac:dyDescent="0.2">
      <c r="A24" s="8" t="s">
        <v>65</v>
      </c>
      <c r="B24">
        <v>125</v>
      </c>
      <c r="C24" t="s">
        <v>32</v>
      </c>
      <c r="D24">
        <f>B24*LCL!$B$18</f>
        <v>160</v>
      </c>
      <c r="E24" t="s">
        <v>87</v>
      </c>
    </row>
    <row r="25" spans="1:5" ht="17" x14ac:dyDescent="0.2">
      <c r="A25" s="8" t="s">
        <v>66</v>
      </c>
      <c r="B25">
        <v>3900</v>
      </c>
      <c r="C25" t="s">
        <v>32</v>
      </c>
      <c r="D25">
        <f>B25*LCL!$B$18</f>
        <v>4992</v>
      </c>
      <c r="E25" t="s">
        <v>86</v>
      </c>
    </row>
    <row r="26" spans="1:5" ht="17" x14ac:dyDescent="0.2">
      <c r="A26" s="8" t="s">
        <v>67</v>
      </c>
      <c r="B26">
        <v>0</v>
      </c>
      <c r="C26" t="s">
        <v>32</v>
      </c>
      <c r="D26">
        <f>B26*LCL!$B$18</f>
        <v>0</v>
      </c>
      <c r="E26" t="s">
        <v>85</v>
      </c>
    </row>
    <row r="27" spans="1:5" ht="17" x14ac:dyDescent="0.2">
      <c r="A27" s="8" t="s">
        <v>68</v>
      </c>
      <c r="B27">
        <v>1250</v>
      </c>
      <c r="C27" t="s">
        <v>32</v>
      </c>
      <c r="D27">
        <f>B27*LCL!$B$18</f>
        <v>1600</v>
      </c>
      <c r="E27" t="s">
        <v>84</v>
      </c>
    </row>
    <row r="28" spans="1:5" ht="17" x14ac:dyDescent="0.2">
      <c r="A28" s="8" t="s">
        <v>69</v>
      </c>
      <c r="B28">
        <v>100</v>
      </c>
      <c r="C28" t="s">
        <v>31</v>
      </c>
      <c r="D28">
        <f>B28</f>
        <v>100</v>
      </c>
      <c r="E28" t="s">
        <v>83</v>
      </c>
    </row>
    <row r="29" spans="1:5" ht="17" x14ac:dyDescent="0.2">
      <c r="A29" s="8" t="s">
        <v>70</v>
      </c>
      <c r="B29">
        <v>250</v>
      </c>
      <c r="C29" t="s">
        <v>31</v>
      </c>
      <c r="D29">
        <f t="shared" ref="D29:D34" si="0">B29</f>
        <v>250</v>
      </c>
      <c r="E29" t="s">
        <v>82</v>
      </c>
    </row>
    <row r="30" spans="1:5" ht="17" x14ac:dyDescent="0.2">
      <c r="A30" s="8" t="s">
        <v>71</v>
      </c>
      <c r="B30">
        <v>47</v>
      </c>
      <c r="C30" t="s">
        <v>31</v>
      </c>
      <c r="D30">
        <f t="shared" si="0"/>
        <v>47</v>
      </c>
      <c r="E30" t="s">
        <v>81</v>
      </c>
    </row>
    <row r="31" spans="1:5" ht="17" x14ac:dyDescent="0.2">
      <c r="A31" s="8" t="s">
        <v>72</v>
      </c>
      <c r="B31">
        <v>470</v>
      </c>
      <c r="C31" t="s">
        <v>31</v>
      </c>
      <c r="D31">
        <f t="shared" si="0"/>
        <v>470</v>
      </c>
      <c r="E31" t="s">
        <v>80</v>
      </c>
    </row>
    <row r="32" spans="1:5" ht="17" x14ac:dyDescent="0.2">
      <c r="A32" s="8" t="s">
        <v>73</v>
      </c>
      <c r="B32">
        <v>50</v>
      </c>
      <c r="C32" t="s">
        <v>31</v>
      </c>
      <c r="D32">
        <f t="shared" si="0"/>
        <v>50</v>
      </c>
      <c r="E32" t="s">
        <v>78</v>
      </c>
    </row>
    <row r="33" spans="1:5" ht="17" x14ac:dyDescent="0.2">
      <c r="A33" s="8" t="s">
        <v>74</v>
      </c>
      <c r="B33">
        <v>320</v>
      </c>
      <c r="C33" t="s">
        <v>31</v>
      </c>
      <c r="D33">
        <f t="shared" si="0"/>
        <v>320</v>
      </c>
      <c r="E33" t="s">
        <v>77</v>
      </c>
    </row>
    <row r="34" spans="1:5" ht="17" x14ac:dyDescent="0.2">
      <c r="A34" s="8" t="s">
        <v>75</v>
      </c>
      <c r="B34">
        <v>130</v>
      </c>
      <c r="C34" t="s">
        <v>31</v>
      </c>
      <c r="D34">
        <f t="shared" si="0"/>
        <v>130</v>
      </c>
      <c r="E34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28FC-D33C-8F46-BC51-9CEDD179C790}">
  <dimension ref="A2:E20"/>
  <sheetViews>
    <sheetView tabSelected="1" workbookViewId="0">
      <selection activeCell="E20" sqref="E20"/>
    </sheetView>
  </sheetViews>
  <sheetFormatPr baseColWidth="10" defaultRowHeight="16" x14ac:dyDescent="0.2"/>
  <cols>
    <col min="1" max="1" width="79.33203125" bestFit="1" customWidth="1"/>
    <col min="2" max="2" width="24.33203125" bestFit="1" customWidth="1"/>
  </cols>
  <sheetData>
    <row r="2" spans="1:5" x14ac:dyDescent="0.2">
      <c r="B2" t="s">
        <v>29</v>
      </c>
      <c r="C2" t="s">
        <v>28</v>
      </c>
      <c r="D2" t="s">
        <v>31</v>
      </c>
      <c r="E2" t="s">
        <v>3</v>
      </c>
    </row>
    <row r="3" spans="1:5" ht="19" x14ac:dyDescent="0.25">
      <c r="A3" s="2" t="s">
        <v>94</v>
      </c>
    </row>
    <row r="4" spans="1:5" ht="19" x14ac:dyDescent="0.25">
      <c r="A4" s="2" t="s">
        <v>95</v>
      </c>
      <c r="B4">
        <v>16</v>
      </c>
      <c r="C4" t="s">
        <v>31</v>
      </c>
      <c r="D4">
        <f>B4</f>
        <v>16</v>
      </c>
      <c r="E4" t="s">
        <v>109</v>
      </c>
    </row>
    <row r="5" spans="1:5" ht="19" x14ac:dyDescent="0.25">
      <c r="A5" s="2" t="s">
        <v>96</v>
      </c>
      <c r="B5">
        <v>10</v>
      </c>
      <c r="C5" t="s">
        <v>31</v>
      </c>
      <c r="D5">
        <f t="shared" ref="D5:D7" si="0">B5</f>
        <v>10</v>
      </c>
      <c r="E5" t="s">
        <v>110</v>
      </c>
    </row>
    <row r="6" spans="1:5" ht="19" x14ac:dyDescent="0.25">
      <c r="A6" s="2" t="s">
        <v>97</v>
      </c>
      <c r="B6">
        <v>40</v>
      </c>
      <c r="C6" t="s">
        <v>31</v>
      </c>
      <c r="D6">
        <f t="shared" si="0"/>
        <v>40</v>
      </c>
      <c r="E6" t="s">
        <v>111</v>
      </c>
    </row>
    <row r="7" spans="1:5" ht="19" x14ac:dyDescent="0.25">
      <c r="A7" s="2" t="s">
        <v>98</v>
      </c>
      <c r="B7">
        <v>40.200000000000003</v>
      </c>
      <c r="C7" t="s">
        <v>31</v>
      </c>
      <c r="D7">
        <f t="shared" si="0"/>
        <v>40.200000000000003</v>
      </c>
      <c r="E7" t="s">
        <v>112</v>
      </c>
    </row>
    <row r="8" spans="1:5" x14ac:dyDescent="0.2">
      <c r="D8">
        <f>SUM(D4:D7)</f>
        <v>106.2</v>
      </c>
    </row>
    <row r="10" spans="1:5" ht="19" x14ac:dyDescent="0.25">
      <c r="A10" s="2" t="s">
        <v>99</v>
      </c>
      <c r="B10">
        <v>40</v>
      </c>
      <c r="C10" t="s">
        <v>31</v>
      </c>
      <c r="D10">
        <f t="shared" ref="D10" si="1">B10</f>
        <v>40</v>
      </c>
      <c r="E10" t="s">
        <v>113</v>
      </c>
    </row>
    <row r="11" spans="1:5" ht="19" x14ac:dyDescent="0.25">
      <c r="A11" s="2" t="s">
        <v>100</v>
      </c>
    </row>
    <row r="13" spans="1:5" ht="19" x14ac:dyDescent="0.25">
      <c r="A13" s="2" t="s">
        <v>101</v>
      </c>
      <c r="B13">
        <v>130</v>
      </c>
      <c r="C13" t="s">
        <v>31</v>
      </c>
      <c r="D13">
        <f t="shared" ref="D13" si="2">B13</f>
        <v>130</v>
      </c>
      <c r="E13" t="s">
        <v>114</v>
      </c>
    </row>
    <row r="14" spans="1:5" ht="19" x14ac:dyDescent="0.25">
      <c r="A14" s="2" t="s">
        <v>102</v>
      </c>
    </row>
    <row r="16" spans="1:5" ht="19" x14ac:dyDescent="0.25">
      <c r="A16" s="2" t="s">
        <v>103</v>
      </c>
    </row>
    <row r="17" spans="1:5" ht="19" x14ac:dyDescent="0.25">
      <c r="A17" s="2" t="s">
        <v>105</v>
      </c>
    </row>
    <row r="18" spans="1:5" ht="19" x14ac:dyDescent="0.25">
      <c r="A18" s="2" t="s">
        <v>106</v>
      </c>
      <c r="B18">
        <v>120</v>
      </c>
      <c r="C18" t="s">
        <v>31</v>
      </c>
      <c r="D18">
        <f t="shared" ref="D18:D19" si="3">B18</f>
        <v>120</v>
      </c>
      <c r="E18" t="s">
        <v>115</v>
      </c>
    </row>
    <row r="19" spans="1:5" ht="19" x14ac:dyDescent="0.25">
      <c r="A19" s="2" t="s">
        <v>107</v>
      </c>
      <c r="B19">
        <v>30</v>
      </c>
      <c r="C19" t="s">
        <v>31</v>
      </c>
      <c r="D19">
        <f t="shared" si="3"/>
        <v>30</v>
      </c>
      <c r="E19" t="s">
        <v>116</v>
      </c>
    </row>
    <row r="20" spans="1:5" x14ac:dyDescent="0.2">
      <c r="D20">
        <f>SUM(D18:D19)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LCL</vt:lpstr>
      <vt:lpstr>AF</vt:lpstr>
      <vt:lpstr>All Intl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Clarke</dc:creator>
  <cp:lastModifiedBy>Adam Clarke</cp:lastModifiedBy>
  <dcterms:created xsi:type="dcterms:W3CDTF">2018-04-19T06:31:15Z</dcterms:created>
  <dcterms:modified xsi:type="dcterms:W3CDTF">2018-04-19T08:47:25Z</dcterms:modified>
</cp:coreProperties>
</file>