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eativeLabY\Documents\GitHub\OBD_IONRF_ESP32\"/>
    </mc:Choice>
  </mc:AlternateContent>
  <bookViews>
    <workbookView xWindow="-105" yWindow="-105" windowWidth="23250" windowHeight="13170" activeTab="5"/>
  </bookViews>
  <sheets>
    <sheet name="ESP32-OBD" sheetId="1" r:id="rId1"/>
    <sheet name="ESP32-OBD with IO-NRF" sheetId="3" r:id="rId2"/>
    <sheet name="IO-NRF_minimal (6 db)" sheetId="2" r:id="rId3"/>
    <sheet name="Beültetési árak" sheetId="4" r:id="rId4"/>
    <sheet name="Összesítő 30 db" sheetId="5" r:id="rId5"/>
    <sheet name="Teszt gyártás 6 db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3" i="5"/>
  <c r="H3" i="5"/>
  <c r="J13" i="2"/>
  <c r="H12" i="3"/>
  <c r="G4" i="5"/>
  <c r="G5" i="5"/>
  <c r="F4" i="5"/>
  <c r="F5" i="5"/>
  <c r="G3" i="5"/>
  <c r="F3" i="5"/>
  <c r="D5" i="5"/>
  <c r="H12" i="1"/>
  <c r="D4" i="5"/>
  <c r="B3" i="5"/>
  <c r="D3" i="5"/>
  <c r="I10" i="4"/>
  <c r="I11" i="4"/>
  <c r="I9" i="4"/>
  <c r="I5" i="4"/>
  <c r="I4" i="4"/>
  <c r="F11" i="4"/>
  <c r="H11" i="4" s="1"/>
  <c r="F10" i="4"/>
  <c r="H10" i="4" s="1"/>
  <c r="F9" i="4"/>
  <c r="H9" i="4" s="1"/>
  <c r="F5" i="4"/>
  <c r="H5" i="4" s="1"/>
  <c r="F4" i="4"/>
  <c r="H4" i="4" s="1"/>
  <c r="G9" i="3" l="1"/>
  <c r="F9" i="3"/>
  <c r="F12" i="3" s="1"/>
  <c r="I13" i="2"/>
  <c r="F9" i="2"/>
  <c r="H13" i="2" s="1"/>
  <c r="F2" i="2"/>
  <c r="G12" i="3" l="1"/>
  <c r="F9" i="1"/>
  <c r="G9" i="1"/>
  <c r="F12" i="1" l="1"/>
  <c r="G12" i="1"/>
</calcChain>
</file>

<file path=xl/sharedStrings.xml><?xml version="1.0" encoding="utf-8"?>
<sst xmlns="http://schemas.openxmlformats.org/spreadsheetml/2006/main" count="140" uniqueCount="81">
  <si>
    <t>Tétel neve</t>
  </si>
  <si>
    <t>Szükséges darabszám</t>
  </si>
  <si>
    <t>Forrás</t>
  </si>
  <si>
    <t>Ár (bruttó)</t>
  </si>
  <si>
    <t>Ár (nettó)</t>
  </si>
  <si>
    <t>Szállítási díj</t>
  </si>
  <si>
    <t>ELM327 OBD olvasó</t>
  </si>
  <si>
    <t>USB Szivargyújtó töltő</t>
  </si>
  <si>
    <t>ESP32-WROOM Modul</t>
  </si>
  <si>
    <t>Alapalkatrészek</t>
  </si>
  <si>
    <t>USB-ház (Hammond)</t>
  </si>
  <si>
    <t>Nyomtatott áramköri lap</t>
  </si>
  <si>
    <t>LOMEX</t>
  </si>
  <si>
    <t>Peppi.hu</t>
  </si>
  <si>
    <t>Link</t>
  </si>
  <si>
    <t>https://peppi.hu/products/obd2-hibakod-olvaso?variant=6866871943229&amp;currency=HUF&amp;utm_medium=product_sync&amp;utm_source=google&amp;utm_content=sag_organic&amp;utm_campaign=sag_organic&amp;gclid=CjwKCAjwzeqVBhAoEiwAOrEmzfbaPPdOm9rMbmnrFHZ67m7eQM3WHUCK8AvhHl3aDKvvISm8fH00vRoC6EoQAvD_BwE</t>
  </si>
  <si>
    <t>Aisler.net</t>
  </si>
  <si>
    <t>https://hu.mouser.com/ProductDetail/Espressif-Systems/ESP32-WROOM-32E-H4?qs=Li%252BoUPsLEnuUxeqGSCz%252BcA%3D%3D</t>
  </si>
  <si>
    <t>https://aqua.hu/mobiltelefon-kiegeszito/baseus-grain-autos-tolto-2x-usb-31a-fekete-ccall-ml01-t1167436</t>
  </si>
  <si>
    <t>Aqua.hu</t>
  </si>
  <si>
    <t>Mouser</t>
  </si>
  <si>
    <t>eBay</t>
  </si>
  <si>
    <t>Aisler</t>
  </si>
  <si>
    <t>https://hu.mouser.com/ProductDetail/Hammond-Manufacturing/1551USB3CLR?qs=UqPySVGgRwHUcGN5q%252B3ujQ%3D%3D</t>
  </si>
  <si>
    <t>Mindenből 5 helyett 6 db a tartalék miatt.</t>
  </si>
  <si>
    <t>Mouser.com</t>
  </si>
  <si>
    <t>AP7370-33W-7, 556-ATTINY84-20SSUR</t>
  </si>
  <si>
    <t>Inline Blade Fuse Holder</t>
  </si>
  <si>
    <t>FDH</t>
  </si>
  <si>
    <t>Multicomp MP001005 + TLP291</t>
  </si>
  <si>
    <t>NRF24L01 + XKC-Y25-NPN</t>
  </si>
  <si>
    <t>techfun.sk</t>
  </si>
  <si>
    <t>NRF24L01 + XKC-Y25-L01</t>
  </si>
  <si>
    <t>1x6</t>
  </si>
  <si>
    <t>ár/db</t>
  </si>
  <si>
    <t>TechFun.sk, HEStore</t>
  </si>
  <si>
    <t>1 x 6PCs</t>
  </si>
  <si>
    <t>NRF24L01 (4767 Ft) + XKC-Y25-NPN (21600 Ft)</t>
  </si>
  <si>
    <t>NRF24L01 (4540 Ft) + XKC-Y25-NPN (24000 Ft)</t>
  </si>
  <si>
    <t>Aisler (Budget)</t>
  </si>
  <si>
    <t>Aisler (Blitz)</t>
  </si>
  <si>
    <t>2-hét alatt (Aisler Blitz)</t>
  </si>
  <si>
    <t>4-hét alatt (Aisler Budget)</t>
  </si>
  <si>
    <t>Aisler.net - Blitz, UPS standard</t>
  </si>
  <si>
    <t>ár/db (6 db-ra vetítve)</t>
  </si>
  <si>
    <t>6 db teljes ára</t>
  </si>
  <si>
    <t>Munkadíj</t>
  </si>
  <si>
    <t>NRF24L01</t>
  </si>
  <si>
    <t>NRF24L01 (6 db)</t>
  </si>
  <si>
    <t>ár/db (1 db-ra vetítve)</t>
  </si>
  <si>
    <t>IO-NRF minimal</t>
  </si>
  <si>
    <t>Név</t>
  </si>
  <si>
    <t>darabszám</t>
  </si>
  <si>
    <t>Gyártó</t>
  </si>
  <si>
    <t>Méret</t>
  </si>
  <si>
    <t>52x33</t>
  </si>
  <si>
    <t>Darabszám</t>
  </si>
  <si>
    <t>Ajánlott ár</t>
  </si>
  <si>
    <t>Ajánlott ár/db</t>
  </si>
  <si>
    <t>EUR2HUF</t>
  </si>
  <si>
    <t>Ár/db</t>
  </si>
  <si>
    <t>IO-NRF minimal (NO-THT)</t>
  </si>
  <si>
    <t>57x26</t>
  </si>
  <si>
    <t>OBDESP32 (NOTHT)</t>
  </si>
  <si>
    <t>Végösszeg</t>
  </si>
  <si>
    <t>35 SMT, 21 Unique, Double sided</t>
  </si>
  <si>
    <t>22 SMT, 13 Unique, Single sided</t>
  </si>
  <si>
    <t>IO-NRF minimal (THT)</t>
  </si>
  <si>
    <t>ár/db 30 db-ra</t>
  </si>
  <si>
    <t>Tétel név</t>
  </si>
  <si>
    <t>Beültetés (AISLER, EUR)</t>
  </si>
  <si>
    <t>Beültetés (AISLER, HUF)</t>
  </si>
  <si>
    <t>Végösszeg (beültetéssel)</t>
  </si>
  <si>
    <t>Végösszeg/db (beültetéssel)</t>
  </si>
  <si>
    <t>Végösszeg (beültetés nélkül)</t>
  </si>
  <si>
    <t>Végösszeg/db (beültetés nélkül)</t>
  </si>
  <si>
    <t>OBD-ESP32 only</t>
  </si>
  <si>
    <t>30 db ára</t>
  </si>
  <si>
    <t>Alkatrészek + NYÁKgyártás</t>
  </si>
  <si>
    <t>30 db-ra</t>
  </si>
  <si>
    <t>OBD-ESP32 with IO-NRF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</si>
</sst>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_-* #,##0.0\ &quot;Ft&quot;_-;\-* #,##0.0\ &quot;Ft&quot;_-;_-* &quot;-&quot;??\ &quot;Ft&quot;_-;_-@_-"/>
    <numFmt numFmtId="165" formatCode="_-* #,##0\ &quot;Ft&quot;_-;\-* #,##0\ &quot;Ft&quot;_-;_-* &quot;-&quot;??\ &quot;Ft&quot;_-;_-@_-"/>
    <numFmt numFmtId="166" formatCode="_-* #,##0.00\ [$€-1]_-;\-* #,##0.00\ [$€-1]_-;_-* &quot;-&quot;??\ [$€-1]_-;_-@_-"/>
    <numFmt numFmtId="167" formatCode="_-* #,##0.00\ [$Ft-40E]_-;\-* #,##0.00\ [$Ft-40E]_-;_-* &quot;-&quot;??\ [$Ft-40E]_-;_-@_-"/>
    <numFmt numFmtId="174" formatCode="_-* #,##0.0\ [$Ft-40E]_-;\-* #,##0.0\ [$Ft-40E]_-;_-* &quot;-&quot;??\ [$Ft-40E]_-;_-@_-"/>
    <numFmt numFmtId="176" formatCode="_-* #,##0.0\ [$Ft-40E]_-;\-* #,##0.0\ [$Ft-40E]_-;_-* &quot;-&quot;?\ [$Ft-40E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6" fontId="0" fillId="0" borderId="0" xfId="0" applyNumberFormat="1"/>
    <xf numFmtId="0" fontId="4" fillId="2" borderId="0" xfId="2"/>
    <xf numFmtId="44" fontId="6" fillId="2" borderId="0" xfId="1" applyFont="1" applyFill="1"/>
    <xf numFmtId="165" fontId="6" fillId="2" borderId="0" xfId="1" applyNumberFormat="1" applyFont="1" applyFill="1"/>
    <xf numFmtId="44" fontId="4" fillId="2" borderId="0" xfId="1" applyFont="1" applyFill="1"/>
    <xf numFmtId="166" fontId="0" fillId="0" borderId="0" xfId="1" applyNumberFormat="1" applyFont="1" applyAlignment="1">
      <alignment horizontal="center"/>
    </xf>
    <xf numFmtId="167" fontId="0" fillId="0" borderId="0" xfId="0" applyNumberFormat="1"/>
    <xf numFmtId="174" fontId="0" fillId="0" borderId="0" xfId="0" applyNumberFormat="1"/>
    <xf numFmtId="176" fontId="0" fillId="0" borderId="0" xfId="0" applyNumberFormat="1"/>
    <xf numFmtId="167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Jó" xfId="2" builtinId="26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2" sqref="H12"/>
    </sheetView>
  </sheetViews>
  <sheetFormatPr defaultRowHeight="15" x14ac:dyDescent="0.25"/>
  <cols>
    <col min="1" max="1" width="23.140625" bestFit="1" customWidth="1"/>
    <col min="2" max="2" width="20.140625" bestFit="1" customWidth="1"/>
    <col min="3" max="3" width="12.5703125" bestFit="1" customWidth="1"/>
    <col min="4" max="4" width="48.5703125" style="2" customWidth="1"/>
    <col min="5" max="5" width="9.7109375" bestFit="1" customWidth="1"/>
    <col min="6" max="6" width="13.42578125" bestFit="1" customWidth="1"/>
    <col min="7" max="7" width="20.7109375" bestFit="1" customWidth="1"/>
    <col min="8" max="8" width="13.42578125" bestFit="1" customWidth="1"/>
    <col min="9" max="9" width="20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8" s="3" customFormat="1" x14ac:dyDescent="0.25">
      <c r="A2" s="3" t="s">
        <v>9</v>
      </c>
      <c r="B2" s="3">
        <v>1</v>
      </c>
      <c r="C2" s="3" t="s">
        <v>12</v>
      </c>
      <c r="D2" s="4"/>
      <c r="F2" s="3">
        <v>2500</v>
      </c>
      <c r="G2" s="3">
        <v>2200</v>
      </c>
    </row>
    <row r="3" spans="1:8" s="3" customFormat="1" ht="105" x14ac:dyDescent="0.25">
      <c r="A3" s="3" t="s">
        <v>6</v>
      </c>
      <c r="B3" s="3">
        <v>1</v>
      </c>
      <c r="C3" s="3" t="s">
        <v>13</v>
      </c>
      <c r="D3" s="4" t="s">
        <v>15</v>
      </c>
      <c r="F3" s="3">
        <v>3400</v>
      </c>
      <c r="G3" s="3">
        <v>2000</v>
      </c>
    </row>
    <row r="4" spans="1:8" s="3" customFormat="1" ht="45" x14ac:dyDescent="0.25">
      <c r="A4" s="3" t="s">
        <v>7</v>
      </c>
      <c r="B4" s="3">
        <v>1</v>
      </c>
      <c r="C4" s="3" t="s">
        <v>19</v>
      </c>
      <c r="D4" s="4" t="s">
        <v>18</v>
      </c>
      <c r="F4" s="3">
        <v>1220</v>
      </c>
      <c r="G4" s="3">
        <v>2000</v>
      </c>
    </row>
    <row r="5" spans="1:8" s="3" customFormat="1" ht="60" x14ac:dyDescent="0.25">
      <c r="A5" s="3" t="s">
        <v>8</v>
      </c>
      <c r="B5" s="3">
        <v>1</v>
      </c>
      <c r="C5" s="3" t="s">
        <v>20</v>
      </c>
      <c r="D5" s="4" t="s">
        <v>17</v>
      </c>
      <c r="F5" s="3">
        <v>1340</v>
      </c>
      <c r="G5" s="3">
        <v>1000</v>
      </c>
    </row>
    <row r="6" spans="1:8" s="3" customFormat="1" x14ac:dyDescent="0.25">
      <c r="A6" s="3" t="s">
        <v>11</v>
      </c>
      <c r="B6" s="3" t="s">
        <v>33</v>
      </c>
      <c r="C6" s="3" t="s">
        <v>22</v>
      </c>
      <c r="D6" s="4" t="s">
        <v>43</v>
      </c>
      <c r="F6" s="3">
        <v>1700</v>
      </c>
      <c r="G6" s="3">
        <v>5600</v>
      </c>
    </row>
    <row r="7" spans="1:8" s="3" customFormat="1" ht="45" x14ac:dyDescent="0.25">
      <c r="A7" s="3" t="s">
        <v>10</v>
      </c>
      <c r="B7" s="3">
        <v>1</v>
      </c>
      <c r="C7" s="3" t="s">
        <v>20</v>
      </c>
      <c r="D7" s="4" t="s">
        <v>23</v>
      </c>
      <c r="F7" s="3">
        <v>1250</v>
      </c>
      <c r="G7" s="3">
        <v>2000</v>
      </c>
    </row>
    <row r="8" spans="1:8" s="3" customFormat="1" x14ac:dyDescent="0.25"/>
    <row r="9" spans="1:8" s="3" customFormat="1" x14ac:dyDescent="0.25">
      <c r="D9" s="4"/>
      <c r="F9">
        <f>6*SUM(F2:F7)</f>
        <v>68460</v>
      </c>
      <c r="G9">
        <f>SUM(G2:G7)</f>
        <v>14800</v>
      </c>
    </row>
    <row r="11" spans="1:8" x14ac:dyDescent="0.25">
      <c r="F11" t="s">
        <v>45</v>
      </c>
      <c r="G11" s="20" t="s">
        <v>44</v>
      </c>
      <c r="H11" t="s">
        <v>77</v>
      </c>
    </row>
    <row r="12" spans="1:8" x14ac:dyDescent="0.25">
      <c r="F12">
        <f>F9+G9</f>
        <v>83260</v>
      </c>
      <c r="G12" s="22">
        <f>SUM(F9+G9)/6</f>
        <v>13876.666666666666</v>
      </c>
      <c r="H12">
        <f>F9*5+G9</f>
        <v>357100</v>
      </c>
    </row>
    <row r="13" spans="1:8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2" sqref="H12"/>
    </sheetView>
  </sheetViews>
  <sheetFormatPr defaultRowHeight="15" x14ac:dyDescent="0.25"/>
  <cols>
    <col min="1" max="1" width="23.140625" bestFit="1" customWidth="1"/>
    <col min="2" max="2" width="20.140625" style="10" bestFit="1" customWidth="1"/>
    <col min="3" max="3" width="10.28515625" bestFit="1" customWidth="1"/>
    <col min="4" max="4" width="37.42578125" customWidth="1"/>
    <col min="5" max="5" width="11" customWidth="1"/>
    <col min="6" max="6" width="13.42578125" bestFit="1" customWidth="1"/>
    <col min="7" max="7" width="20.7109375" bestFit="1" customWidth="1"/>
  </cols>
  <sheetData>
    <row r="1" spans="1:8" x14ac:dyDescent="0.25">
      <c r="A1" s="1" t="s">
        <v>0</v>
      </c>
      <c r="B1" s="6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8" x14ac:dyDescent="0.25">
      <c r="A2" s="3" t="s">
        <v>9</v>
      </c>
      <c r="B2" s="8">
        <v>1</v>
      </c>
      <c r="C2" s="3" t="s">
        <v>12</v>
      </c>
      <c r="D2" s="4"/>
      <c r="E2" s="3"/>
      <c r="F2" s="3">
        <v>2500</v>
      </c>
      <c r="G2" s="3">
        <v>2200</v>
      </c>
    </row>
    <row r="3" spans="1:8" ht="150" x14ac:dyDescent="0.25">
      <c r="A3" s="3" t="s">
        <v>6</v>
      </c>
      <c r="B3" s="8">
        <v>1</v>
      </c>
      <c r="C3" s="3" t="s">
        <v>13</v>
      </c>
      <c r="D3" s="4" t="s">
        <v>15</v>
      </c>
      <c r="E3" s="3"/>
      <c r="F3" s="3">
        <v>3400</v>
      </c>
      <c r="G3" s="3">
        <v>2000</v>
      </c>
    </row>
    <row r="4" spans="1:8" ht="45" x14ac:dyDescent="0.25">
      <c r="A4" s="3" t="s">
        <v>7</v>
      </c>
      <c r="B4" s="8">
        <v>1</v>
      </c>
      <c r="C4" s="3" t="s">
        <v>19</v>
      </c>
      <c r="D4" s="4" t="s">
        <v>18</v>
      </c>
      <c r="E4" s="3"/>
      <c r="F4" s="3">
        <v>1220</v>
      </c>
      <c r="G4" s="3">
        <v>2000</v>
      </c>
    </row>
    <row r="5" spans="1:8" ht="60" x14ac:dyDescent="0.25">
      <c r="A5" s="3" t="s">
        <v>8</v>
      </c>
      <c r="B5" s="8">
        <v>1</v>
      </c>
      <c r="C5" s="3" t="s">
        <v>20</v>
      </c>
      <c r="D5" s="4" t="s">
        <v>17</v>
      </c>
      <c r="E5" s="3"/>
      <c r="F5" s="3">
        <v>1340</v>
      </c>
      <c r="G5" s="3">
        <v>1000</v>
      </c>
    </row>
    <row r="6" spans="1:8" x14ac:dyDescent="0.25">
      <c r="A6" s="3" t="s">
        <v>11</v>
      </c>
      <c r="B6" s="8" t="s">
        <v>33</v>
      </c>
      <c r="C6" s="3" t="s">
        <v>22</v>
      </c>
      <c r="D6" s="4" t="s">
        <v>43</v>
      </c>
      <c r="E6" s="3"/>
      <c r="F6" s="3">
        <v>1700</v>
      </c>
      <c r="G6" s="3">
        <v>5600</v>
      </c>
    </row>
    <row r="7" spans="1:8" ht="60" x14ac:dyDescent="0.25">
      <c r="A7" s="3" t="s">
        <v>10</v>
      </c>
      <c r="B7" s="8">
        <v>1</v>
      </c>
      <c r="C7" s="3" t="s">
        <v>20</v>
      </c>
      <c r="D7" s="4" t="s">
        <v>23</v>
      </c>
      <c r="E7" s="3"/>
      <c r="F7" s="3">
        <v>1250</v>
      </c>
      <c r="G7" s="3">
        <v>2000</v>
      </c>
    </row>
    <row r="8" spans="1:8" x14ac:dyDescent="0.25">
      <c r="A8" s="14" t="s">
        <v>47</v>
      </c>
      <c r="B8" s="15">
        <v>1</v>
      </c>
      <c r="C8" s="15" t="s">
        <v>31</v>
      </c>
      <c r="D8" s="16" t="s">
        <v>48</v>
      </c>
      <c r="E8" s="15"/>
      <c r="F8" s="15">
        <v>757</v>
      </c>
      <c r="G8" s="15">
        <v>1915</v>
      </c>
    </row>
    <row r="9" spans="1:8" x14ac:dyDescent="0.25">
      <c r="A9" s="3"/>
      <c r="B9" s="8"/>
      <c r="C9" s="3"/>
      <c r="D9" s="4"/>
      <c r="E9" s="3"/>
      <c r="F9">
        <f>6*SUM(F2:F8)</f>
        <v>73002</v>
      </c>
      <c r="G9">
        <f>SUM(G2:G8)</f>
        <v>16715</v>
      </c>
    </row>
    <row r="10" spans="1:8" x14ac:dyDescent="0.25">
      <c r="D10" s="2"/>
    </row>
    <row r="11" spans="1:8" x14ac:dyDescent="0.25">
      <c r="D11" s="2"/>
      <c r="F11" t="s">
        <v>45</v>
      </c>
      <c r="G11" s="23" t="s">
        <v>49</v>
      </c>
      <c r="H11" t="s">
        <v>79</v>
      </c>
    </row>
    <row r="12" spans="1:8" x14ac:dyDescent="0.25">
      <c r="D12" s="2"/>
      <c r="F12">
        <f>F9+G9</f>
        <v>89717</v>
      </c>
      <c r="G12" s="21">
        <f>SUM(F9+G9)/6</f>
        <v>14952.833333333334</v>
      </c>
      <c r="H12">
        <f>F9*5+G9</f>
        <v>381725</v>
      </c>
    </row>
    <row r="13" spans="1:8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39.42578125" style="13" bestFit="1" customWidth="1"/>
    <col min="2" max="2" width="19.28515625" style="10" bestFit="1" customWidth="1"/>
    <col min="3" max="3" width="19.140625" style="10" bestFit="1" customWidth="1"/>
    <col min="4" max="4" width="47.7109375" style="10" customWidth="1"/>
    <col min="5" max="5" width="16.28515625" style="10" bestFit="1" customWidth="1"/>
    <col min="6" max="6" width="21.85546875" style="10" bestFit="1" customWidth="1"/>
    <col min="7" max="7" width="13.85546875" style="10" bestFit="1" customWidth="1"/>
    <col min="8" max="8" width="21.85546875" bestFit="1" customWidth="1"/>
    <col min="9" max="9" width="24.5703125" customWidth="1"/>
    <col min="10" max="10" width="25.5703125" bestFit="1" customWidth="1"/>
  </cols>
  <sheetData>
    <row r="1" spans="1:10" x14ac:dyDescent="0.25">
      <c r="A1" s="11" t="s">
        <v>0</v>
      </c>
      <c r="B1" s="6" t="s">
        <v>1</v>
      </c>
      <c r="C1" s="6" t="s">
        <v>2</v>
      </c>
      <c r="D1" s="7" t="s">
        <v>14</v>
      </c>
      <c r="E1" s="6" t="s">
        <v>4</v>
      </c>
      <c r="F1" s="6" t="s">
        <v>3</v>
      </c>
      <c r="G1" s="6" t="s">
        <v>5</v>
      </c>
      <c r="H1" s="6"/>
    </row>
    <row r="2" spans="1:10" x14ac:dyDescent="0.25">
      <c r="A2" s="12" t="s">
        <v>9</v>
      </c>
      <c r="B2" s="8">
        <v>1</v>
      </c>
      <c r="C2" s="8" t="s">
        <v>12</v>
      </c>
      <c r="D2" s="9" t="s">
        <v>24</v>
      </c>
      <c r="E2" s="8">
        <v>6936</v>
      </c>
      <c r="F2" s="8">
        <f>E2*1.27</f>
        <v>8808.7199999999993</v>
      </c>
      <c r="G2" s="8">
        <v>2200</v>
      </c>
    </row>
    <row r="3" spans="1:10" x14ac:dyDescent="0.25">
      <c r="A3" s="12" t="s">
        <v>9</v>
      </c>
      <c r="B3" s="8">
        <v>1</v>
      </c>
      <c r="C3" s="8" t="s">
        <v>25</v>
      </c>
      <c r="D3" s="9" t="s">
        <v>26</v>
      </c>
      <c r="E3" s="8"/>
      <c r="F3" s="8">
        <v>6238</v>
      </c>
      <c r="G3" s="8">
        <v>1500</v>
      </c>
    </row>
    <row r="4" spans="1:10" x14ac:dyDescent="0.25">
      <c r="A4" s="14" t="s">
        <v>30</v>
      </c>
      <c r="B4" s="15">
        <v>1</v>
      </c>
      <c r="C4" s="15" t="s">
        <v>31</v>
      </c>
      <c r="D4" s="16" t="s">
        <v>32</v>
      </c>
      <c r="E4" s="15"/>
      <c r="F4" s="15">
        <v>37185</v>
      </c>
      <c r="G4" s="15">
        <v>0</v>
      </c>
    </row>
    <row r="5" spans="1:10" x14ac:dyDescent="0.25">
      <c r="A5" s="14" t="s">
        <v>30</v>
      </c>
      <c r="B5" s="15">
        <v>1</v>
      </c>
      <c r="C5" s="15" t="s">
        <v>21</v>
      </c>
      <c r="D5" s="16" t="s">
        <v>37</v>
      </c>
      <c r="E5" s="15"/>
      <c r="F5" s="15">
        <v>26366</v>
      </c>
      <c r="G5" s="15">
        <v>0</v>
      </c>
    </row>
    <row r="6" spans="1:10" x14ac:dyDescent="0.25">
      <c r="A6" s="14" t="s">
        <v>30</v>
      </c>
      <c r="B6" s="8">
        <v>1</v>
      </c>
      <c r="C6" s="10" t="s">
        <v>35</v>
      </c>
      <c r="D6" s="16" t="s">
        <v>38</v>
      </c>
      <c r="E6" s="8"/>
      <c r="F6" s="8">
        <v>28540</v>
      </c>
      <c r="G6" s="8">
        <v>1915</v>
      </c>
    </row>
    <row r="7" spans="1:10" x14ac:dyDescent="0.25">
      <c r="A7" s="12" t="s">
        <v>11</v>
      </c>
      <c r="B7" s="8" t="s">
        <v>36</v>
      </c>
      <c r="C7" s="8" t="s">
        <v>39</v>
      </c>
      <c r="D7" s="9" t="s">
        <v>16</v>
      </c>
      <c r="E7" s="8"/>
      <c r="F7" s="8">
        <v>5127</v>
      </c>
      <c r="G7" s="8">
        <v>0</v>
      </c>
    </row>
    <row r="8" spans="1:10" x14ac:dyDescent="0.25">
      <c r="A8" s="12" t="s">
        <v>11</v>
      </c>
      <c r="B8" s="8" t="s">
        <v>36</v>
      </c>
      <c r="C8" s="8" t="s">
        <v>40</v>
      </c>
      <c r="D8" s="9" t="s">
        <v>16</v>
      </c>
      <c r="E8" s="8"/>
      <c r="F8" s="8">
        <v>10254</v>
      </c>
      <c r="G8" s="8">
        <v>5530</v>
      </c>
    </row>
    <row r="9" spans="1:10" x14ac:dyDescent="0.25">
      <c r="A9" s="13" t="s">
        <v>27</v>
      </c>
      <c r="B9" s="10">
        <v>1</v>
      </c>
      <c r="C9" s="10" t="s">
        <v>28</v>
      </c>
      <c r="D9" s="10" t="s">
        <v>29</v>
      </c>
      <c r="E9" s="10">
        <v>12332</v>
      </c>
      <c r="F9" s="10">
        <f>E9*1.27</f>
        <v>15661.64</v>
      </c>
      <c r="G9" s="10">
        <v>0</v>
      </c>
    </row>
    <row r="11" spans="1:10" x14ac:dyDescent="0.25">
      <c r="H11" s="18" t="s">
        <v>34</v>
      </c>
      <c r="I11" s="18" t="s">
        <v>34</v>
      </c>
      <c r="J11" s="18" t="s">
        <v>68</v>
      </c>
    </row>
    <row r="12" spans="1:10" x14ac:dyDescent="0.25">
      <c r="H12" s="10" t="s">
        <v>41</v>
      </c>
      <c r="I12" s="10" t="s">
        <v>42</v>
      </c>
      <c r="J12" s="10" t="s">
        <v>41</v>
      </c>
    </row>
    <row r="13" spans="1:10" x14ac:dyDescent="0.25">
      <c r="H13" s="17">
        <f>(F2+G2+F3+G3+F6+G6+F8+G8+F9)/6</f>
        <v>13441.226666666667</v>
      </c>
      <c r="I13" s="17">
        <f>(F2+G2+F3+G3+F6+G6+F7+G7+F9)/6</f>
        <v>11665.06</v>
      </c>
      <c r="J13" s="17">
        <f>(F2+F3+F6+F8+F9)*5/30+SUM(G2:G9)/30</f>
        <v>11955.226666666666</v>
      </c>
    </row>
    <row r="14" spans="1:10" x14ac:dyDescent="0.25">
      <c r="G14" s="18" t="s">
        <v>46</v>
      </c>
      <c r="H14" s="19">
        <v>10000</v>
      </c>
      <c r="I14" s="19">
        <v>10000</v>
      </c>
      <c r="J14" s="10"/>
    </row>
    <row r="15" spans="1:10" x14ac:dyDescent="0.25">
      <c r="I15" s="10"/>
      <c r="J15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7" sqref="A7"/>
    </sheetView>
  </sheetViews>
  <sheetFormatPr defaultRowHeight="15" x14ac:dyDescent="0.25"/>
  <cols>
    <col min="1" max="1" width="30.7109375" style="10" bestFit="1" customWidth="1"/>
    <col min="2" max="2" width="10.5703125" style="10" bestFit="1" customWidth="1"/>
    <col min="3" max="3" width="6.85546875" style="10" bestFit="1" customWidth="1"/>
    <col min="4" max="4" width="9.140625" style="10"/>
    <col min="5" max="5" width="12" style="10" customWidth="1"/>
    <col min="6" max="6" width="15.7109375" style="10" customWidth="1"/>
    <col min="7" max="7" width="10.140625" bestFit="1" customWidth="1"/>
    <col min="8" max="8" width="12.85546875" bestFit="1" customWidth="1"/>
    <col min="9" max="9" width="12.5703125" bestFit="1" customWidth="1"/>
  </cols>
  <sheetData>
    <row r="1" spans="1:9" x14ac:dyDescent="0.25">
      <c r="A1" s="18" t="s">
        <v>51</v>
      </c>
      <c r="B1" s="18" t="s">
        <v>56</v>
      </c>
      <c r="C1" s="18" t="s">
        <v>53</v>
      </c>
      <c r="D1" s="18" t="s">
        <v>54</v>
      </c>
      <c r="E1" s="18" t="s">
        <v>57</v>
      </c>
      <c r="F1" s="18" t="s">
        <v>58</v>
      </c>
      <c r="G1" s="18" t="s">
        <v>59</v>
      </c>
      <c r="H1" s="18" t="s">
        <v>60</v>
      </c>
      <c r="I1" s="18" t="s">
        <v>64</v>
      </c>
    </row>
    <row r="3" spans="1:9" x14ac:dyDescent="0.25">
      <c r="A3" s="30" t="s">
        <v>66</v>
      </c>
    </row>
    <row r="4" spans="1:9" x14ac:dyDescent="0.25">
      <c r="A4" s="10" t="s">
        <v>67</v>
      </c>
      <c r="B4" s="10">
        <v>30</v>
      </c>
      <c r="C4" s="10" t="s">
        <v>22</v>
      </c>
      <c r="D4" s="10" t="s">
        <v>55</v>
      </c>
      <c r="E4" s="24">
        <v>267.55</v>
      </c>
      <c r="F4" s="24">
        <f>E4/B4</f>
        <v>8.918333333333333</v>
      </c>
      <c r="G4" s="26">
        <v>395</v>
      </c>
      <c r="H4" s="26">
        <f>F4*G4</f>
        <v>3522.7416666666663</v>
      </c>
      <c r="I4" s="27">
        <f>H4*B4</f>
        <v>105682.24999999999</v>
      </c>
    </row>
    <row r="5" spans="1:9" x14ac:dyDescent="0.25">
      <c r="A5" s="10" t="s">
        <v>61</v>
      </c>
      <c r="B5" s="10">
        <v>30</v>
      </c>
      <c r="C5" s="10" t="s">
        <v>22</v>
      </c>
      <c r="D5" s="10" t="s">
        <v>55</v>
      </c>
      <c r="E5" s="24">
        <v>161.55000000000001</v>
      </c>
      <c r="F5" s="24">
        <f>E5/B5</f>
        <v>5.3850000000000007</v>
      </c>
      <c r="G5" s="26">
        <v>395</v>
      </c>
      <c r="H5" s="26">
        <f>F5*G5</f>
        <v>2127.0750000000003</v>
      </c>
      <c r="I5" s="27">
        <f>H5*B5</f>
        <v>63812.250000000007</v>
      </c>
    </row>
    <row r="6" spans="1:9" x14ac:dyDescent="0.25">
      <c r="I6" s="27"/>
    </row>
    <row r="7" spans="1:9" x14ac:dyDescent="0.25">
      <c r="I7" s="27"/>
    </row>
    <row r="8" spans="1:9" x14ac:dyDescent="0.25">
      <c r="A8" s="30" t="s">
        <v>65</v>
      </c>
      <c r="I8" s="27"/>
    </row>
    <row r="9" spans="1:9" x14ac:dyDescent="0.25">
      <c r="A9" s="10" t="s">
        <v>63</v>
      </c>
      <c r="B9" s="10">
        <v>30</v>
      </c>
      <c r="C9" s="10" t="s">
        <v>22</v>
      </c>
      <c r="D9" s="10" t="s">
        <v>62</v>
      </c>
      <c r="E9" s="24">
        <v>340.89</v>
      </c>
      <c r="F9" s="24">
        <f>E9/B9</f>
        <v>11.363</v>
      </c>
      <c r="G9" s="26">
        <v>395</v>
      </c>
      <c r="H9" s="26">
        <f>F9*G9</f>
        <v>4488.3850000000002</v>
      </c>
      <c r="I9" s="27">
        <f t="shared" ref="I6:I11" si="0">H9*B9</f>
        <v>134651.55000000002</v>
      </c>
    </row>
    <row r="10" spans="1:9" x14ac:dyDescent="0.25">
      <c r="A10" s="10" t="s">
        <v>63</v>
      </c>
      <c r="B10" s="10">
        <v>20</v>
      </c>
      <c r="C10" s="10" t="s">
        <v>22</v>
      </c>
      <c r="D10" s="10" t="s">
        <v>62</v>
      </c>
      <c r="E10" s="24">
        <v>323.93</v>
      </c>
      <c r="F10" s="24">
        <f>E10/B10</f>
        <v>16.1965</v>
      </c>
      <c r="G10" s="26">
        <v>395</v>
      </c>
      <c r="H10" s="26">
        <f>F10*G10</f>
        <v>6397.6175000000003</v>
      </c>
      <c r="I10" s="27">
        <f t="shared" si="0"/>
        <v>127952.35</v>
      </c>
    </row>
    <row r="11" spans="1:9" x14ac:dyDescent="0.25">
      <c r="A11" s="10" t="s">
        <v>63</v>
      </c>
      <c r="B11" s="10">
        <v>10</v>
      </c>
      <c r="C11" s="10" t="s">
        <v>22</v>
      </c>
      <c r="D11" s="10" t="s">
        <v>62</v>
      </c>
      <c r="E11" s="24">
        <v>306.95999999999998</v>
      </c>
      <c r="F11" s="24">
        <f>E11/B11</f>
        <v>30.695999999999998</v>
      </c>
      <c r="G11" s="26">
        <v>395</v>
      </c>
      <c r="H11" s="26">
        <f>F11*G11</f>
        <v>12124.92</v>
      </c>
      <c r="I11" s="27">
        <f t="shared" si="0"/>
        <v>121249.2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8"/>
  <sheetViews>
    <sheetView workbookViewId="0">
      <selection activeCell="H12" sqref="H12"/>
    </sheetView>
  </sheetViews>
  <sheetFormatPr defaultRowHeight="15" x14ac:dyDescent="0.25"/>
  <cols>
    <col min="1" max="1" width="22.28515625" style="10" bestFit="1" customWidth="1"/>
    <col min="2" max="2" width="24.7109375" style="10" bestFit="1" customWidth="1"/>
    <col min="3" max="3" width="22.140625" style="10" bestFit="1" customWidth="1"/>
    <col min="4" max="4" width="25.42578125" style="10" customWidth="1"/>
    <col min="5" max="5" width="12" style="10" customWidth="1"/>
    <col min="6" max="7" width="27" bestFit="1" customWidth="1"/>
    <col min="8" max="8" width="27.28515625" bestFit="1" customWidth="1"/>
    <col min="9" max="9" width="30.5703125" bestFit="1" customWidth="1"/>
  </cols>
  <sheetData>
    <row r="1" spans="1:9 16382:16382" x14ac:dyDescent="0.25">
      <c r="A1" s="18" t="s">
        <v>69</v>
      </c>
      <c r="B1" s="18" t="s">
        <v>78</v>
      </c>
      <c r="C1" s="18" t="s">
        <v>70</v>
      </c>
      <c r="D1" s="18" t="s">
        <v>71</v>
      </c>
      <c r="E1" s="18" t="s">
        <v>59</v>
      </c>
      <c r="F1" s="18" t="s">
        <v>72</v>
      </c>
      <c r="G1" s="18" t="s">
        <v>73</v>
      </c>
      <c r="H1" s="18" t="s">
        <v>74</v>
      </c>
      <c r="I1" s="18" t="s">
        <v>75</v>
      </c>
      <c r="XFB1" s="10"/>
    </row>
    <row r="3" spans="1:9 16382:16382" x14ac:dyDescent="0.25">
      <c r="A3" s="10" t="s">
        <v>50</v>
      </c>
      <c r="B3" s="29">
        <f>11955.22*30</f>
        <v>358656.6</v>
      </c>
      <c r="C3" s="24">
        <v>161.55000000000001</v>
      </c>
      <c r="D3" s="28">
        <f>C3*E3</f>
        <v>63812.250000000007</v>
      </c>
      <c r="E3" s="10">
        <v>395</v>
      </c>
      <c r="F3" s="25">
        <f>B3+D3</f>
        <v>422468.85</v>
      </c>
      <c r="G3" s="25">
        <f>F3/$B$18</f>
        <v>14082.295</v>
      </c>
      <c r="H3" s="29">
        <f>11955.22*30</f>
        <v>358656.6</v>
      </c>
      <c r="I3" s="25">
        <f>H3/$B$18</f>
        <v>11955.22</v>
      </c>
    </row>
    <row r="4" spans="1:9 16382:16382" x14ac:dyDescent="0.25">
      <c r="A4" s="10" t="s">
        <v>80</v>
      </c>
      <c r="B4" s="29">
        <v>381725</v>
      </c>
      <c r="C4" s="24">
        <v>340.89</v>
      </c>
      <c r="D4" s="28">
        <f>C4*E4</f>
        <v>134651.54999999999</v>
      </c>
      <c r="E4" s="10">
        <v>395</v>
      </c>
      <c r="F4" s="25">
        <f t="shared" ref="F4:F5" si="0">B4+D4</f>
        <v>516376.55</v>
      </c>
      <c r="G4" s="25">
        <f t="shared" ref="G4:G5" si="1">F4/$B$18</f>
        <v>17212.551666666666</v>
      </c>
      <c r="H4" s="29">
        <v>381725</v>
      </c>
      <c r="I4" s="25">
        <f t="shared" ref="I4:I5" si="2">H4/$B$18</f>
        <v>12724.166666666666</v>
      </c>
    </row>
    <row r="5" spans="1:9 16382:16382" x14ac:dyDescent="0.25">
      <c r="A5" s="10" t="s">
        <v>76</v>
      </c>
      <c r="B5" s="26">
        <v>357100</v>
      </c>
      <c r="C5" s="24">
        <v>340.89</v>
      </c>
      <c r="D5" s="28">
        <f>C5*E5</f>
        <v>134651.54999999999</v>
      </c>
      <c r="E5" s="10">
        <v>395</v>
      </c>
      <c r="F5" s="25">
        <f t="shared" si="0"/>
        <v>491751.55</v>
      </c>
      <c r="G5" s="25">
        <f t="shared" si="1"/>
        <v>16391.718333333334</v>
      </c>
      <c r="H5" s="26">
        <v>357100</v>
      </c>
      <c r="I5" s="25">
        <f t="shared" si="2"/>
        <v>11903.333333333334</v>
      </c>
    </row>
    <row r="18" spans="1:2" x14ac:dyDescent="0.25">
      <c r="A18" s="10" t="s">
        <v>52</v>
      </c>
      <c r="B18" s="10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ESP32-OBD</vt:lpstr>
      <vt:lpstr>ESP32-OBD with IO-NRF</vt:lpstr>
      <vt:lpstr>IO-NRF_minimal (6 db)</vt:lpstr>
      <vt:lpstr>Beültetési árak</vt:lpstr>
      <vt:lpstr>Összesítő 30 db</vt:lpstr>
      <vt:lpstr>Teszt gyártás 6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MatolcsyB</dc:creator>
  <cp:lastModifiedBy>CreativeLabY</cp:lastModifiedBy>
  <dcterms:created xsi:type="dcterms:W3CDTF">2015-06-05T18:19:34Z</dcterms:created>
  <dcterms:modified xsi:type="dcterms:W3CDTF">2023-01-14T10:16:16Z</dcterms:modified>
</cp:coreProperties>
</file>