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a\Dropbox\Alvac Casablanca, Quillota, Los Andes\"/>
    </mc:Choice>
  </mc:AlternateContent>
  <bookViews>
    <workbookView xWindow="0" yWindow="0" windowWidth="16950" windowHeight="5940" activeTab="1"/>
  </bookViews>
  <sheets>
    <sheet name="RESUMEN" sheetId="3" r:id="rId1"/>
    <sheet name="CD" sheetId="1" r:id="rId2"/>
    <sheet name="GG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L11" i="3"/>
  <c r="E11" i="3"/>
  <c r="E11" i="2"/>
  <c r="M8" i="3"/>
  <c r="M9" i="3" s="1"/>
  <c r="F9" i="3"/>
  <c r="F8" i="3"/>
  <c r="I12" i="2"/>
  <c r="F15" i="2"/>
  <c r="I14" i="2"/>
  <c r="I15" i="2"/>
  <c r="A15" i="2" s="1"/>
  <c r="I16" i="2"/>
  <c r="A16" i="2" s="1"/>
  <c r="A14" i="2"/>
  <c r="B14" i="2"/>
  <c r="C14" i="2" s="1"/>
  <c r="D14" i="2"/>
  <c r="B15" i="2"/>
  <c r="C15" i="2" s="1"/>
  <c r="B16" i="2"/>
  <c r="C16" i="2" s="1"/>
  <c r="D13" i="2"/>
  <c r="C13" i="2"/>
  <c r="B13" i="2"/>
  <c r="A13" i="2"/>
  <c r="I13" i="2"/>
  <c r="A15" i="1"/>
  <c r="A5" i="1"/>
  <c r="D16" i="2" l="1"/>
  <c r="D15" i="2"/>
  <c r="P17" i="1"/>
  <c r="A17" i="1"/>
  <c r="A16" i="1"/>
  <c r="P16" i="1" s="1"/>
  <c r="M14" i="1"/>
  <c r="P5" i="1"/>
  <c r="M4" i="1"/>
  <c r="P18" i="1" s="1"/>
  <c r="A7" i="1"/>
  <c r="P7" i="1" s="1"/>
  <c r="A6" i="1"/>
  <c r="A14" i="1" l="1"/>
  <c r="L12" i="3" s="1"/>
  <c r="M14" i="3" s="1"/>
  <c r="M16" i="3" s="1"/>
  <c r="P8" i="1"/>
  <c r="A4" i="1"/>
  <c r="E12" i="3" s="1"/>
  <c r="P6" i="1"/>
  <c r="Q4" i="1" s="1"/>
  <c r="F14" i="3"/>
  <c r="F16" i="3" s="1"/>
  <c r="P15" i="1"/>
  <c r="Q14" i="1" s="1"/>
</calcChain>
</file>

<file path=xl/comments1.xml><?xml version="1.0" encoding="utf-8"?>
<comments xmlns="http://schemas.openxmlformats.org/spreadsheetml/2006/main">
  <authors>
    <author>Mauricio Conejero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Conceptos.TotPres
Importe total del concepto en el presupuesto. Gris: cálculo automático de precios deshabilitado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Conceptos.CanTotPres
Cantidad total del concepto necesaria según el presupuesto. Gris: cálculo automático de precios deshabilitado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Usuario_01: TotRecPart (un)
Cantidad total del recurso en la partida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Usuario_02: TotPresPart ($)
Total recursos valorizados de la partida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Conceptos.Resumen
Descripción corta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Relaciones.CanPres
Rendimiento o cantidad presupuestada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Conceptos.Ud
Unidad principal de medida del concepto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Conceptos.Pres
Precio unitario en el presupuesto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Relaciones.ImpPres
Importe del presupuesto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Conceptos.Título
Titulación o tipo de intervención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Relaciones.CanPres
Rendimiento o cantidad presupuestada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Conceptos.Ud
Unidad principal de medida del concepto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Conceptos.Pres
Precio unitario en el presupuesto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Relaciones.ImpPres
Importe del presupuesto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Conceptos.Título
Titulación o tipo de intervención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Conceptos.TotPres
Importe total del concepto en el presupuesto. Gris: cálculo automático de precios deshabilitado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Conceptos.CanTotPres
Cantidad total del concepto necesaria según el presupuesto. Gris: cálculo automático de precios deshabilitado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Usuario_01: TotRecPart (un)
Cantidad total del recurso en la partida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Usuario_02: TotPresPart ($)
Total recursos valorizados de la partida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Conceptos.Resumen
Descripción corta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Relaciones.CanPres
Rendimiento o cantidad presupuestada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Conceptos.Ud
Unidad principal de medida del concepto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Conceptos.Pres
Precio unitario en el presupuesto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Relaciones.ImpPres
Importe del presupuesto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Conceptos.Título
Titulación o tipo de intervención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Relaciones.CanPres
Rendimiento o cantidad presupuestada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Conceptos.Ud
Unidad principal de medida del concepto</t>
        </r>
      </text>
    </comment>
    <comment ref="O13" authorId="0" shapeId="0">
      <text>
        <r>
          <rPr>
            <b/>
            <sz val="9"/>
            <color indexed="81"/>
            <rFont val="Tahoma"/>
            <family val="2"/>
          </rPr>
          <t>Conceptos.Pres
Precio unitario en el presupuesto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Relaciones.ImpPres
Importe del presupuesto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Conceptos.Título
Titulación o tipo de intervención</t>
        </r>
      </text>
    </comment>
  </commentList>
</comments>
</file>

<file path=xl/sharedStrings.xml><?xml version="1.0" encoding="utf-8"?>
<sst xmlns="http://schemas.openxmlformats.org/spreadsheetml/2006/main" count="149" uniqueCount="51">
  <si>
    <t>TotPres</t>
  </si>
  <si>
    <t>CanTotPres</t>
  </si>
  <si>
    <t>TotRecPart (un)</t>
  </si>
  <si>
    <t>TotPresPart ($)</t>
  </si>
  <si>
    <t>Resumen</t>
  </si>
  <si>
    <t>Preparación de la sub-rasante</t>
  </si>
  <si>
    <t>Petroleo</t>
  </si>
  <si>
    <t>RODILLO VIBRATORIO</t>
  </si>
  <si>
    <t>MOTONIVELADORA</t>
  </si>
  <si>
    <t>CAMION ALJIBE</t>
  </si>
  <si>
    <t>CanPres</t>
  </si>
  <si>
    <t>Ud</t>
  </si>
  <si>
    <t>m2</t>
  </si>
  <si>
    <t>LT</t>
  </si>
  <si>
    <t>H</t>
  </si>
  <si>
    <t>Pres</t>
  </si>
  <si>
    <t>ImpPres</t>
  </si>
  <si>
    <t>Título</t>
  </si>
  <si>
    <t>PU Oferta: 142</t>
  </si>
  <si>
    <t/>
  </si>
  <si>
    <t>TotReal $</t>
  </si>
  <si>
    <t>Totreal Ud</t>
  </si>
  <si>
    <t>CanReal</t>
  </si>
  <si>
    <t>ImpReal</t>
  </si>
  <si>
    <t xml:space="preserve">PU Real: </t>
  </si>
  <si>
    <t>SIN MINIMO DE LOS EQUIPOS</t>
  </si>
  <si>
    <t>CON MINIMO DE LOS EQUIPOS</t>
  </si>
  <si>
    <t>GG ASOCIADO</t>
  </si>
  <si>
    <t>GL</t>
  </si>
  <si>
    <t>Jefe de Obra</t>
  </si>
  <si>
    <t>MES</t>
  </si>
  <si>
    <t>Desde 22/05</t>
  </si>
  <si>
    <t>Celulares</t>
  </si>
  <si>
    <t>Estadia y pasajes</t>
  </si>
  <si>
    <t>Desde 17/05</t>
  </si>
  <si>
    <t>gastos visitas</t>
  </si>
  <si>
    <t>gl</t>
  </si>
  <si>
    <t>GASTO GENERAL</t>
  </si>
  <si>
    <t>COSTOS TOTALES SIN MINIMO</t>
  </si>
  <si>
    <t>COSTO DIRECTO REAL SIN MINIMOS</t>
  </si>
  <si>
    <t>SIN CONSIDERAR MINIMOS EN LOS EQUIPOS</t>
  </si>
  <si>
    <t>CONSIDERANDO MINIMOS EN LOS EQUIPOS</t>
  </si>
  <si>
    <t>COSTO DIRECTO REAL CON MINIMOS</t>
  </si>
  <si>
    <t>PROGRAMADO</t>
  </si>
  <si>
    <t>REAL</t>
  </si>
  <si>
    <t>DIAS</t>
  </si>
  <si>
    <t>AVANCE REAL SEGÚN PEDRO SILVA</t>
  </si>
  <si>
    <t>AVANCE POR CONTRATO TOTAL CASABLANCA</t>
  </si>
  <si>
    <t>DIFERENCIA DE CUBICACIÓN</t>
  </si>
  <si>
    <t>SITUACIÓN CONTRATO AL 10 DE JUNIO</t>
  </si>
  <si>
    <t>RESULTADO AL 10/06/2017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</si>
</sst>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808080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8000FF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3" fontId="2" fillId="2" borderId="3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3" fontId="5" fillId="4" borderId="3" xfId="0" applyNumberFormat="1" applyFont="1" applyFill="1" applyBorder="1" applyAlignment="1">
      <alignment horizontal="right"/>
    </xf>
    <xf numFmtId="4" fontId="6" fillId="4" borderId="4" xfId="0" applyNumberFormat="1" applyFont="1" applyFill="1" applyBorder="1" applyAlignment="1">
      <alignment horizontal="right"/>
    </xf>
    <xf numFmtId="3" fontId="5" fillId="4" borderId="5" xfId="0" applyNumberFormat="1" applyFont="1" applyFill="1" applyBorder="1" applyAlignment="1">
      <alignment horizontal="right"/>
    </xf>
    <xf numFmtId="4" fontId="6" fillId="4" borderId="6" xfId="0" applyNumberFormat="1" applyFont="1" applyFill="1" applyBorder="1" applyAlignment="1">
      <alignment horizontal="right"/>
    </xf>
    <xf numFmtId="0" fontId="2" fillId="2" borderId="7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4" fontId="2" fillId="2" borderId="3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3" fontId="2" fillId="2" borderId="0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164" fontId="4" fillId="3" borderId="3" xfId="0" applyNumberFormat="1" applyFont="1" applyFill="1" applyBorder="1" applyAlignment="1">
      <alignment horizontal="right"/>
    </xf>
    <xf numFmtId="49" fontId="4" fillId="3" borderId="0" xfId="0" applyNumberFormat="1" applyFont="1" applyFill="1" applyBorder="1" applyAlignment="1">
      <alignment horizontal="left"/>
    </xf>
    <xf numFmtId="3" fontId="4" fillId="3" borderId="0" xfId="0" applyNumberFormat="1" applyFont="1" applyFill="1" applyBorder="1" applyAlignment="1">
      <alignment horizontal="right"/>
    </xf>
    <xf numFmtId="3" fontId="5" fillId="4" borderId="0" xfId="0" applyNumberFormat="1" applyFont="1" applyFill="1" applyBorder="1" applyAlignment="1">
      <alignment horizontal="right"/>
    </xf>
    <xf numFmtId="49" fontId="4" fillId="3" borderId="4" xfId="0" applyNumberFormat="1" applyFont="1" applyFill="1" applyBorder="1" applyAlignment="1">
      <alignment horizontal="left"/>
    </xf>
    <xf numFmtId="164" fontId="4" fillId="3" borderId="5" xfId="0" applyNumberFormat="1" applyFont="1" applyFill="1" applyBorder="1" applyAlignment="1">
      <alignment horizontal="right"/>
    </xf>
    <xf numFmtId="49" fontId="4" fillId="3" borderId="8" xfId="0" applyNumberFormat="1" applyFont="1" applyFill="1" applyBorder="1" applyAlignment="1">
      <alignment horizontal="left"/>
    </xf>
    <xf numFmtId="3" fontId="4" fillId="3" borderId="8" xfId="0" applyNumberFormat="1" applyFont="1" applyFill="1" applyBorder="1" applyAlignment="1">
      <alignment horizontal="right"/>
    </xf>
    <xf numFmtId="3" fontId="5" fillId="4" borderId="8" xfId="0" applyNumberFormat="1" applyFont="1" applyFill="1" applyBorder="1" applyAlignment="1">
      <alignment horizontal="right"/>
    </xf>
    <xf numFmtId="49" fontId="4" fillId="3" borderId="6" xfId="0" applyNumberFormat="1" applyFont="1" applyFill="1" applyBorder="1" applyAlignment="1">
      <alignment horizontal="left"/>
    </xf>
    <xf numFmtId="4" fontId="2" fillId="2" borderId="0" xfId="0" applyNumberFormat="1" applyFont="1" applyFill="1" applyBorder="1" applyAlignment="1">
      <alignment horizontal="right"/>
    </xf>
    <xf numFmtId="4" fontId="6" fillId="4" borderId="0" xfId="0" applyNumberFormat="1" applyFont="1" applyFill="1" applyBorder="1" applyAlignment="1">
      <alignment horizontal="right"/>
    </xf>
    <xf numFmtId="4" fontId="7" fillId="4" borderId="0" xfId="0" applyNumberFormat="1" applyFont="1" applyFill="1" applyBorder="1" applyAlignment="1">
      <alignment horizontal="right"/>
    </xf>
    <xf numFmtId="3" fontId="7" fillId="4" borderId="0" xfId="0" applyNumberFormat="1" applyFont="1" applyFill="1" applyBorder="1" applyAlignment="1">
      <alignment horizontal="right"/>
    </xf>
    <xf numFmtId="164" fontId="4" fillId="3" borderId="0" xfId="0" applyNumberFormat="1" applyFont="1" applyFill="1" applyBorder="1" applyAlignment="1">
      <alignment horizontal="right"/>
    </xf>
    <xf numFmtId="4" fontId="6" fillId="4" borderId="8" xfId="0" applyNumberFormat="1" applyFont="1" applyFill="1" applyBorder="1" applyAlignment="1">
      <alignment horizontal="right"/>
    </xf>
    <xf numFmtId="4" fontId="7" fillId="4" borderId="8" xfId="0" applyNumberFormat="1" applyFont="1" applyFill="1" applyBorder="1" applyAlignment="1">
      <alignment horizontal="right"/>
    </xf>
    <xf numFmtId="3" fontId="7" fillId="4" borderId="8" xfId="0" applyNumberFormat="1" applyFont="1" applyFill="1" applyBorder="1" applyAlignment="1">
      <alignment horizontal="right"/>
    </xf>
    <xf numFmtId="164" fontId="4" fillId="3" borderId="8" xfId="0" applyNumberFormat="1" applyFont="1" applyFill="1" applyBorder="1" applyAlignment="1">
      <alignment horizontal="right"/>
    </xf>
    <xf numFmtId="0" fontId="0" fillId="0" borderId="0" xfId="0"/>
    <xf numFmtId="3" fontId="0" fillId="0" borderId="0" xfId="0" applyNumberFormat="1"/>
    <xf numFmtId="0" fontId="0" fillId="0" borderId="0" xfId="0"/>
    <xf numFmtId="0" fontId="2" fillId="2" borderId="0" xfId="0" applyFont="1" applyFill="1" applyAlignment="1">
      <alignment horizontal="left"/>
    </xf>
    <xf numFmtId="49" fontId="4" fillId="3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4" fontId="6" fillId="4" borderId="0" xfId="0" applyNumberFormat="1" applyFont="1" applyFill="1" applyAlignment="1">
      <alignment horizontal="right"/>
    </xf>
    <xf numFmtId="4" fontId="7" fillId="4" borderId="0" xfId="0" applyNumberFormat="1" applyFont="1" applyFill="1" applyAlignment="1">
      <alignment horizontal="right"/>
    </xf>
    <xf numFmtId="3" fontId="7" fillId="4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0" fillId="6" borderId="0" xfId="0" applyFill="1"/>
    <xf numFmtId="3" fontId="1" fillId="0" borderId="0" xfId="0" applyNumberFormat="1" applyFont="1"/>
    <xf numFmtId="0" fontId="8" fillId="6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3" fontId="0" fillId="0" borderId="12" xfId="0" applyNumberFormat="1" applyBorder="1"/>
    <xf numFmtId="3" fontId="9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>
      <selection activeCell="F14" sqref="F14"/>
    </sheetView>
  </sheetViews>
  <sheetFormatPr baseColWidth="10" defaultRowHeight="15" x14ac:dyDescent="0.25"/>
  <cols>
    <col min="7" max="7" width="2.42578125" customWidth="1"/>
  </cols>
  <sheetData>
    <row r="3" spans="1:14" x14ac:dyDescent="0.25">
      <c r="A3" t="s">
        <v>49</v>
      </c>
    </row>
    <row r="4" spans="1:14" s="38" customFormat="1" x14ac:dyDescent="0.25"/>
    <row r="5" spans="1:14" x14ac:dyDescent="0.25">
      <c r="A5" s="51" t="s">
        <v>40</v>
      </c>
      <c r="B5" s="51"/>
      <c r="C5" s="51"/>
      <c r="D5" s="51"/>
      <c r="E5" s="49"/>
      <c r="F5" s="49"/>
      <c r="G5" s="49"/>
      <c r="H5" s="51" t="s">
        <v>41</v>
      </c>
      <c r="I5" s="51"/>
      <c r="J5" s="51"/>
      <c r="K5" s="51"/>
      <c r="L5" s="49"/>
      <c r="M5" s="49"/>
      <c r="N5" s="49"/>
    </row>
    <row r="6" spans="1:14" s="38" customFormat="1" x14ac:dyDescent="0.25">
      <c r="G6" s="49"/>
    </row>
    <row r="7" spans="1:14" x14ac:dyDescent="0.25">
      <c r="A7" s="52" t="s">
        <v>46</v>
      </c>
      <c r="B7" s="52"/>
      <c r="C7" s="52"/>
      <c r="D7" s="52"/>
      <c r="F7" s="37">
        <v>3388205</v>
      </c>
      <c r="G7" s="49"/>
      <c r="H7" s="52" t="s">
        <v>46</v>
      </c>
      <c r="I7" s="52"/>
      <c r="J7" s="52"/>
      <c r="K7" s="52"/>
      <c r="L7" s="38"/>
      <c r="M7" s="37">
        <v>3388205</v>
      </c>
    </row>
    <row r="8" spans="1:14" s="38" customFormat="1" ht="15.75" thickBot="1" x14ac:dyDescent="0.3">
      <c r="A8" s="52" t="s">
        <v>47</v>
      </c>
      <c r="B8" s="52"/>
      <c r="C8" s="52"/>
      <c r="D8" s="52"/>
      <c r="F8" s="58">
        <f>142*22137</f>
        <v>3143454</v>
      </c>
      <c r="G8" s="49"/>
      <c r="H8" s="52" t="s">
        <v>47</v>
      </c>
      <c r="I8" s="52"/>
      <c r="J8" s="52"/>
      <c r="K8" s="52"/>
      <c r="M8" s="58">
        <f>142*22137</f>
        <v>3143454</v>
      </c>
    </row>
    <row r="9" spans="1:14" s="38" customFormat="1" ht="15.75" thickTop="1" x14ac:dyDescent="0.25">
      <c r="A9" s="54" t="s">
        <v>48</v>
      </c>
      <c r="B9" s="54"/>
      <c r="C9" s="54"/>
      <c r="D9" s="54"/>
      <c r="E9" s="54"/>
      <c r="F9" s="37">
        <f>+F8-F7</f>
        <v>-244751</v>
      </c>
      <c r="G9" s="49"/>
      <c r="H9" s="54" t="s">
        <v>48</v>
      </c>
      <c r="I9" s="54"/>
      <c r="J9" s="54"/>
      <c r="K9" s="54"/>
      <c r="L9" s="54"/>
      <c r="M9" s="37">
        <f>+M8-M7</f>
        <v>-244751</v>
      </c>
    </row>
    <row r="10" spans="1:14" x14ac:dyDescent="0.25">
      <c r="G10" s="49"/>
      <c r="H10" s="38"/>
      <c r="I10" s="38"/>
      <c r="J10" s="38"/>
      <c r="K10" s="38"/>
      <c r="L10" s="38"/>
      <c r="M10" s="38"/>
    </row>
    <row r="11" spans="1:14" x14ac:dyDescent="0.25">
      <c r="A11" s="53" t="s">
        <v>37</v>
      </c>
      <c r="B11" s="53"/>
      <c r="C11" s="53"/>
      <c r="D11" s="53"/>
      <c r="E11" s="37">
        <f>+GG!I12</f>
        <v>1075000</v>
      </c>
      <c r="G11" s="49"/>
      <c r="H11" s="53" t="s">
        <v>37</v>
      </c>
      <c r="I11" s="53"/>
      <c r="J11" s="53"/>
      <c r="K11" s="53"/>
      <c r="L11" s="37">
        <f>+GG!I12</f>
        <v>1075000</v>
      </c>
      <c r="M11" s="38"/>
    </row>
    <row r="12" spans="1:14" x14ac:dyDescent="0.25">
      <c r="A12" s="53" t="s">
        <v>39</v>
      </c>
      <c r="B12" s="53"/>
      <c r="C12" s="53"/>
      <c r="D12" s="53"/>
      <c r="E12" s="37">
        <f>+CD!A4</f>
        <v>1847000</v>
      </c>
      <c r="G12" s="49"/>
      <c r="H12" s="53" t="s">
        <v>42</v>
      </c>
      <c r="I12" s="53"/>
      <c r="J12" s="53"/>
      <c r="K12" s="53"/>
      <c r="L12" s="37">
        <f>+CD!A14</f>
        <v>4350000</v>
      </c>
      <c r="M12" s="38"/>
    </row>
    <row r="13" spans="1:14" x14ac:dyDescent="0.25">
      <c r="A13" s="52" t="s">
        <v>38</v>
      </c>
      <c r="B13" s="52"/>
      <c r="C13" s="52"/>
      <c r="D13" s="52"/>
      <c r="G13" s="49"/>
      <c r="H13" s="52" t="s">
        <v>38</v>
      </c>
      <c r="I13" s="52"/>
      <c r="J13" s="52"/>
      <c r="K13" s="52"/>
      <c r="L13" s="38"/>
      <c r="M13" s="38"/>
    </row>
    <row r="14" spans="1:14" x14ac:dyDescent="0.25">
      <c r="F14" s="37">
        <f>SUM(E11:E12)</f>
        <v>2922000</v>
      </c>
      <c r="G14" s="49"/>
      <c r="H14" s="38"/>
      <c r="I14" s="38"/>
      <c r="J14" s="38"/>
      <c r="K14" s="38"/>
      <c r="L14" s="38"/>
      <c r="M14" s="37">
        <f>SUM(L11:L12)</f>
        <v>5425000</v>
      </c>
    </row>
    <row r="15" spans="1:14" x14ac:dyDescent="0.25">
      <c r="G15" s="49"/>
      <c r="H15" s="38"/>
      <c r="I15" s="38"/>
      <c r="J15" s="38"/>
      <c r="K15" s="38"/>
      <c r="L15" s="38"/>
      <c r="M15" s="38"/>
    </row>
    <row r="16" spans="1:14" x14ac:dyDescent="0.25">
      <c r="A16" s="54" t="s">
        <v>50</v>
      </c>
      <c r="B16" s="54"/>
      <c r="C16" s="54"/>
      <c r="D16" s="54"/>
      <c r="F16" s="37">
        <f>+F7-F14</f>
        <v>466205</v>
      </c>
      <c r="G16" s="49"/>
      <c r="H16" s="54" t="str">
        <f>+A16</f>
        <v>RESULTADO AL 10/06/2017</v>
      </c>
      <c r="I16" s="54"/>
      <c r="J16" s="54"/>
      <c r="K16" s="54"/>
      <c r="L16" s="38"/>
      <c r="M16" s="50">
        <f>+M7-M14</f>
        <v>-2036795</v>
      </c>
    </row>
  </sheetData>
  <mergeCells count="14">
    <mergeCell ref="A7:D7"/>
    <mergeCell ref="A11:D11"/>
    <mergeCell ref="A12:D12"/>
    <mergeCell ref="A13:D13"/>
    <mergeCell ref="A16:D16"/>
    <mergeCell ref="A8:D8"/>
    <mergeCell ref="A9:E9"/>
    <mergeCell ref="H7:K7"/>
    <mergeCell ref="H11:K11"/>
    <mergeCell ref="H12:K12"/>
    <mergeCell ref="H13:K13"/>
    <mergeCell ref="H16:K16"/>
    <mergeCell ref="H8:K8"/>
    <mergeCell ref="H9:L9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K22" sqref="K22"/>
    </sheetView>
  </sheetViews>
  <sheetFormatPr baseColWidth="10" defaultRowHeight="15" x14ac:dyDescent="0.25"/>
  <cols>
    <col min="3" max="3" width="9.140625" bestFit="1" customWidth="1"/>
    <col min="4" max="4" width="11" bestFit="1" customWidth="1"/>
    <col min="5" max="5" width="14.7109375" bestFit="1" customWidth="1"/>
    <col min="6" max="6" width="14.140625" bestFit="1" customWidth="1"/>
    <col min="7" max="7" width="20.140625" customWidth="1"/>
    <col min="8" max="8" width="9.140625" bestFit="1" customWidth="1"/>
    <col min="9" max="9" width="3.7109375" bestFit="1" customWidth="1"/>
    <col min="10" max="10" width="6.5703125" bestFit="1" customWidth="1"/>
    <col min="11" max="11" width="9.140625" bestFit="1" customWidth="1"/>
    <col min="12" max="12" width="13.7109375" bestFit="1" customWidth="1"/>
    <col min="14" max="14" width="4.28515625" customWidth="1"/>
    <col min="17" max="17" width="11" customWidth="1"/>
  </cols>
  <sheetData>
    <row r="1" spans="1:17" s="36" customFormat="1" ht="15.75" thickBot="1" x14ac:dyDescent="0.3"/>
    <row r="2" spans="1:17" s="36" customFormat="1" ht="15.75" thickBot="1" x14ac:dyDescent="0.3">
      <c r="A2" s="55" t="s">
        <v>25</v>
      </c>
      <c r="B2" s="56"/>
      <c r="C2" s="56"/>
      <c r="D2" s="56"/>
      <c r="E2" s="57"/>
    </row>
    <row r="3" spans="1:17" x14ac:dyDescent="0.25">
      <c r="A3" s="1" t="s">
        <v>20</v>
      </c>
      <c r="B3" s="2" t="s">
        <v>21</v>
      </c>
      <c r="C3" s="1" t="s">
        <v>0</v>
      </c>
      <c r="D3" s="10" t="s">
        <v>1</v>
      </c>
      <c r="E3" s="10" t="s">
        <v>2</v>
      </c>
      <c r="F3" s="10" t="s">
        <v>3</v>
      </c>
      <c r="G3" s="9" t="s">
        <v>4</v>
      </c>
      <c r="H3" s="10" t="s">
        <v>10</v>
      </c>
      <c r="I3" s="9" t="s">
        <v>11</v>
      </c>
      <c r="J3" s="10" t="s">
        <v>15</v>
      </c>
      <c r="K3" s="10" t="s">
        <v>16</v>
      </c>
      <c r="L3" s="11" t="s">
        <v>17</v>
      </c>
      <c r="M3" s="1" t="s">
        <v>22</v>
      </c>
      <c r="N3" s="9" t="s">
        <v>11</v>
      </c>
      <c r="O3" s="10" t="s">
        <v>15</v>
      </c>
      <c r="P3" s="10" t="s">
        <v>23</v>
      </c>
      <c r="Q3" s="11" t="s">
        <v>24</v>
      </c>
    </row>
    <row r="4" spans="1:17" x14ac:dyDescent="0.25">
      <c r="A4" s="3">
        <f>SUM(A5:A8)</f>
        <v>1847000</v>
      </c>
      <c r="B4" s="4"/>
      <c r="C4" s="3">
        <v>2870924</v>
      </c>
      <c r="D4" s="27">
        <v>20506.599999999999</v>
      </c>
      <c r="E4" s="27">
        <v>20506.599999999999</v>
      </c>
      <c r="F4" s="15">
        <v>2886560</v>
      </c>
      <c r="G4" s="13" t="s">
        <v>5</v>
      </c>
      <c r="H4" s="27">
        <v>23860.6</v>
      </c>
      <c r="I4" s="13" t="s">
        <v>12</v>
      </c>
      <c r="J4" s="14">
        <v>140</v>
      </c>
      <c r="K4" s="15">
        <v>2870924</v>
      </c>
      <c r="L4" s="16" t="s">
        <v>18</v>
      </c>
      <c r="M4" s="12">
        <f>+H4</f>
        <v>23860.6</v>
      </c>
      <c r="N4" s="13" t="s">
        <v>12</v>
      </c>
      <c r="O4" s="14">
        <v>140</v>
      </c>
      <c r="P4" s="15">
        <v>2693684</v>
      </c>
      <c r="Q4" s="59">
        <f>SUM(P5:P8)</f>
        <v>77.407944477506845</v>
      </c>
    </row>
    <row r="5" spans="1:17" x14ac:dyDescent="0.25">
      <c r="A5" s="5">
        <f>+B5*J5</f>
        <v>279000</v>
      </c>
      <c r="B5" s="6">
        <v>620</v>
      </c>
      <c r="C5" s="5">
        <v>28145</v>
      </c>
      <c r="D5" s="28">
        <v>62.55</v>
      </c>
      <c r="E5" s="29">
        <v>62.55</v>
      </c>
      <c r="F5" s="30">
        <v>28145</v>
      </c>
      <c r="G5" s="18" t="s">
        <v>6</v>
      </c>
      <c r="H5" s="31">
        <v>3.0500000000000002E-3</v>
      </c>
      <c r="I5" s="18" t="s">
        <v>13</v>
      </c>
      <c r="J5" s="19">
        <v>450</v>
      </c>
      <c r="K5" s="20">
        <v>1</v>
      </c>
      <c r="L5" s="21" t="s">
        <v>19</v>
      </c>
      <c r="M5" s="17">
        <v>3.0500000000000002E-3</v>
      </c>
      <c r="N5" s="18" t="s">
        <v>13</v>
      </c>
      <c r="O5" s="19">
        <v>450</v>
      </c>
      <c r="P5" s="20">
        <f>+A5/$M$4</f>
        <v>11.692916355833466</v>
      </c>
      <c r="Q5" s="21" t="s">
        <v>19</v>
      </c>
    </row>
    <row r="6" spans="1:17" x14ac:dyDescent="0.25">
      <c r="A6" s="5">
        <f>+B6*J6</f>
        <v>468000</v>
      </c>
      <c r="B6" s="6">
        <v>26</v>
      </c>
      <c r="C6" s="5">
        <v>970782</v>
      </c>
      <c r="D6" s="28">
        <v>53.93</v>
      </c>
      <c r="E6" s="29">
        <v>53.93</v>
      </c>
      <c r="F6" s="30">
        <v>970782</v>
      </c>
      <c r="G6" s="18" t="s">
        <v>7</v>
      </c>
      <c r="H6" s="31">
        <v>2.63E-3</v>
      </c>
      <c r="I6" s="18" t="s">
        <v>14</v>
      </c>
      <c r="J6" s="19">
        <v>18000</v>
      </c>
      <c r="K6" s="20">
        <v>47</v>
      </c>
      <c r="L6" s="21" t="s">
        <v>19</v>
      </c>
      <c r="M6" s="17">
        <v>2.63E-3</v>
      </c>
      <c r="N6" s="18" t="s">
        <v>14</v>
      </c>
      <c r="O6" s="19">
        <v>18000</v>
      </c>
      <c r="P6" s="20">
        <f t="shared" ref="P6:P8" si="0">+A6/$M$4</f>
        <v>19.613924209785171</v>
      </c>
      <c r="Q6" s="21" t="s">
        <v>19</v>
      </c>
    </row>
    <row r="7" spans="1:17" x14ac:dyDescent="0.25">
      <c r="A7" s="5">
        <f>+B7*J7</f>
        <v>1100000</v>
      </c>
      <c r="B7" s="6">
        <v>44</v>
      </c>
      <c r="C7" s="5">
        <v>1348309</v>
      </c>
      <c r="D7" s="28">
        <v>53.93</v>
      </c>
      <c r="E7" s="29">
        <v>53.93</v>
      </c>
      <c r="F7" s="30">
        <v>1348309</v>
      </c>
      <c r="G7" s="18" t="s">
        <v>8</v>
      </c>
      <c r="H7" s="31">
        <v>2.63E-3</v>
      </c>
      <c r="I7" s="18" t="s">
        <v>14</v>
      </c>
      <c r="J7" s="19">
        <v>25000</v>
      </c>
      <c r="K7" s="20">
        <v>66</v>
      </c>
      <c r="L7" s="21" t="s">
        <v>19</v>
      </c>
      <c r="M7" s="17">
        <v>2.63E-3</v>
      </c>
      <c r="N7" s="18" t="s">
        <v>14</v>
      </c>
      <c r="O7" s="19">
        <v>25000</v>
      </c>
      <c r="P7" s="20">
        <f t="shared" si="0"/>
        <v>46.101103911888217</v>
      </c>
      <c r="Q7" s="21" t="s">
        <v>19</v>
      </c>
    </row>
    <row r="8" spans="1:17" ht="15.75" thickBot="1" x14ac:dyDescent="0.3">
      <c r="A8" s="7">
        <v>0</v>
      </c>
      <c r="B8" s="8">
        <v>0</v>
      </c>
      <c r="C8" s="7">
        <v>539324</v>
      </c>
      <c r="D8" s="32">
        <v>53.93</v>
      </c>
      <c r="E8" s="33">
        <v>53.93</v>
      </c>
      <c r="F8" s="34">
        <v>539324</v>
      </c>
      <c r="G8" s="23" t="s">
        <v>9</v>
      </c>
      <c r="H8" s="35">
        <v>2.63E-3</v>
      </c>
      <c r="I8" s="23" t="s">
        <v>14</v>
      </c>
      <c r="J8" s="24">
        <v>10000</v>
      </c>
      <c r="K8" s="25">
        <v>26</v>
      </c>
      <c r="L8" s="26" t="s">
        <v>19</v>
      </c>
      <c r="M8" s="22">
        <v>2.63E-3</v>
      </c>
      <c r="N8" s="23" t="s">
        <v>14</v>
      </c>
      <c r="O8" s="24">
        <v>10000</v>
      </c>
      <c r="P8" s="25">
        <f t="shared" si="0"/>
        <v>0</v>
      </c>
      <c r="Q8" s="26" t="s">
        <v>19</v>
      </c>
    </row>
    <row r="11" spans="1:17" ht="15.75" thickBot="1" x14ac:dyDescent="0.3"/>
    <row r="12" spans="1:17" s="36" customFormat="1" ht="15.75" thickBot="1" x14ac:dyDescent="0.3">
      <c r="A12" s="55" t="s">
        <v>26</v>
      </c>
      <c r="B12" s="56"/>
      <c r="C12" s="56"/>
      <c r="D12" s="56"/>
      <c r="E12" s="57"/>
    </row>
    <row r="13" spans="1:17" s="36" customFormat="1" x14ac:dyDescent="0.25">
      <c r="A13" s="1" t="s">
        <v>20</v>
      </c>
      <c r="B13" s="2" t="s">
        <v>21</v>
      </c>
      <c r="C13" s="1" t="s">
        <v>0</v>
      </c>
      <c r="D13" s="10" t="s">
        <v>1</v>
      </c>
      <c r="E13" s="10" t="s">
        <v>2</v>
      </c>
      <c r="F13" s="10" t="s">
        <v>3</v>
      </c>
      <c r="G13" s="9" t="s">
        <v>4</v>
      </c>
      <c r="H13" s="10" t="s">
        <v>10</v>
      </c>
      <c r="I13" s="9" t="s">
        <v>11</v>
      </c>
      <c r="J13" s="10" t="s">
        <v>15</v>
      </c>
      <c r="K13" s="10" t="s">
        <v>16</v>
      </c>
      <c r="L13" s="11" t="s">
        <v>17</v>
      </c>
      <c r="M13" s="1" t="s">
        <v>22</v>
      </c>
      <c r="N13" s="9" t="s">
        <v>11</v>
      </c>
      <c r="O13" s="10" t="s">
        <v>15</v>
      </c>
      <c r="P13" s="10" t="s">
        <v>23</v>
      </c>
      <c r="Q13" s="11" t="s">
        <v>24</v>
      </c>
    </row>
    <row r="14" spans="1:17" s="36" customFormat="1" x14ac:dyDescent="0.25">
      <c r="A14" s="3">
        <f>SUM(A15:A18)</f>
        <v>4350000</v>
      </c>
      <c r="B14" s="4"/>
      <c r="C14" s="3">
        <v>2870924</v>
      </c>
      <c r="D14" s="27">
        <v>20506.599999999999</v>
      </c>
      <c r="E14" s="27">
        <v>20506.599999999999</v>
      </c>
      <c r="F14" s="15">
        <v>2886560</v>
      </c>
      <c r="G14" s="13" t="s">
        <v>5</v>
      </c>
      <c r="H14" s="27">
        <v>20506.599999999999</v>
      </c>
      <c r="I14" s="13" t="s">
        <v>12</v>
      </c>
      <c r="J14" s="14">
        <v>140</v>
      </c>
      <c r="K14" s="15">
        <v>2870924</v>
      </c>
      <c r="L14" s="16" t="s">
        <v>18</v>
      </c>
      <c r="M14" s="12">
        <f>+H14</f>
        <v>20506.599999999999</v>
      </c>
      <c r="N14" s="13" t="s">
        <v>12</v>
      </c>
      <c r="O14" s="14">
        <v>140</v>
      </c>
      <c r="P14" s="15">
        <v>2693684</v>
      </c>
      <c r="Q14" s="59">
        <f>SUM(P15:P18)</f>
        <v>182.30891092428521</v>
      </c>
    </row>
    <row r="15" spans="1:17" s="36" customFormat="1" x14ac:dyDescent="0.25">
      <c r="A15" s="5">
        <f>+B15*J15</f>
        <v>279000</v>
      </c>
      <c r="B15" s="6">
        <v>620</v>
      </c>
      <c r="C15" s="5">
        <v>28145</v>
      </c>
      <c r="D15" s="28">
        <v>62.55</v>
      </c>
      <c r="E15" s="29">
        <v>62.55</v>
      </c>
      <c r="F15" s="30">
        <v>28145</v>
      </c>
      <c r="G15" s="18" t="s">
        <v>6</v>
      </c>
      <c r="H15" s="31">
        <v>3.0500000000000002E-3</v>
      </c>
      <c r="I15" s="18" t="s">
        <v>13</v>
      </c>
      <c r="J15" s="19">
        <v>450</v>
      </c>
      <c r="K15" s="20">
        <v>1</v>
      </c>
      <c r="L15" s="21" t="s">
        <v>19</v>
      </c>
      <c r="M15" s="17">
        <v>3.0500000000000002E-3</v>
      </c>
      <c r="N15" s="18" t="s">
        <v>13</v>
      </c>
      <c r="O15" s="19">
        <v>450</v>
      </c>
      <c r="P15" s="20">
        <f>+A15/$M$4</f>
        <v>11.692916355833466</v>
      </c>
      <c r="Q15" s="21" t="s">
        <v>19</v>
      </c>
    </row>
    <row r="16" spans="1:17" s="36" customFormat="1" x14ac:dyDescent="0.25">
      <c r="A16" s="5">
        <f>+B16*J16</f>
        <v>1746000</v>
      </c>
      <c r="B16" s="6">
        <v>97</v>
      </c>
      <c r="C16" s="5">
        <v>970782</v>
      </c>
      <c r="D16" s="28">
        <v>53.93</v>
      </c>
      <c r="E16" s="29">
        <v>53.93</v>
      </c>
      <c r="F16" s="30">
        <v>970782</v>
      </c>
      <c r="G16" s="18" t="s">
        <v>7</v>
      </c>
      <c r="H16" s="31">
        <v>2.63E-3</v>
      </c>
      <c r="I16" s="18" t="s">
        <v>14</v>
      </c>
      <c r="J16" s="19">
        <v>18000</v>
      </c>
      <c r="K16" s="20">
        <v>47</v>
      </c>
      <c r="L16" s="21" t="s">
        <v>19</v>
      </c>
      <c r="M16" s="17">
        <v>2.63E-3</v>
      </c>
      <c r="N16" s="18" t="s">
        <v>14</v>
      </c>
      <c r="O16" s="19">
        <v>18000</v>
      </c>
      <c r="P16" s="20">
        <f t="shared" ref="P16:P18" si="1">+A16/$M$4</f>
        <v>73.175024936506205</v>
      </c>
      <c r="Q16" s="21" t="s">
        <v>19</v>
      </c>
    </row>
    <row r="17" spans="1:17" s="36" customFormat="1" x14ac:dyDescent="0.25">
      <c r="A17" s="5">
        <f>+B17*J17</f>
        <v>2325000</v>
      </c>
      <c r="B17" s="6">
        <v>93</v>
      </c>
      <c r="C17" s="5">
        <v>1348309</v>
      </c>
      <c r="D17" s="28">
        <v>53.93</v>
      </c>
      <c r="E17" s="29">
        <v>53.93</v>
      </c>
      <c r="F17" s="30">
        <v>1348309</v>
      </c>
      <c r="G17" s="18" t="s">
        <v>8</v>
      </c>
      <c r="H17" s="31">
        <v>2.63E-3</v>
      </c>
      <c r="I17" s="18" t="s">
        <v>14</v>
      </c>
      <c r="J17" s="19">
        <v>25000</v>
      </c>
      <c r="K17" s="20">
        <v>66</v>
      </c>
      <c r="L17" s="21" t="s">
        <v>19</v>
      </c>
      <c r="M17" s="17">
        <v>2.63E-3</v>
      </c>
      <c r="N17" s="18" t="s">
        <v>14</v>
      </c>
      <c r="O17" s="19">
        <v>25000</v>
      </c>
      <c r="P17" s="20">
        <f t="shared" si="1"/>
        <v>97.440969631945563</v>
      </c>
      <c r="Q17" s="21" t="s">
        <v>19</v>
      </c>
    </row>
    <row r="18" spans="1:17" s="36" customFormat="1" ht="15.75" thickBot="1" x14ac:dyDescent="0.3">
      <c r="A18" s="7">
        <v>0</v>
      </c>
      <c r="B18" s="8">
        <v>0</v>
      </c>
      <c r="C18" s="7">
        <v>539324</v>
      </c>
      <c r="D18" s="32">
        <v>53.93</v>
      </c>
      <c r="E18" s="33">
        <v>53.93</v>
      </c>
      <c r="F18" s="34">
        <v>539324</v>
      </c>
      <c r="G18" s="23" t="s">
        <v>9</v>
      </c>
      <c r="H18" s="35">
        <v>2.63E-3</v>
      </c>
      <c r="I18" s="23" t="s">
        <v>14</v>
      </c>
      <c r="J18" s="24">
        <v>10000</v>
      </c>
      <c r="K18" s="25">
        <v>26</v>
      </c>
      <c r="L18" s="26" t="s">
        <v>19</v>
      </c>
      <c r="M18" s="22">
        <v>2.63E-3</v>
      </c>
      <c r="N18" s="23" t="s">
        <v>14</v>
      </c>
      <c r="O18" s="24">
        <v>10000</v>
      </c>
      <c r="P18" s="25">
        <f t="shared" si="1"/>
        <v>0</v>
      </c>
      <c r="Q18" s="26" t="s">
        <v>19</v>
      </c>
    </row>
  </sheetData>
  <mergeCells count="2">
    <mergeCell ref="A2:E2"/>
    <mergeCell ref="A12:E12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H20" sqref="H20"/>
    </sheetView>
  </sheetViews>
  <sheetFormatPr baseColWidth="10" defaultColWidth="8.28515625" defaultRowHeight="15" x14ac:dyDescent="0.25"/>
  <cols>
    <col min="1" max="1" width="11.5703125" customWidth="1"/>
    <col min="2" max="2" width="14.5703125" customWidth="1"/>
    <col min="3" max="3" width="18" customWidth="1"/>
    <col min="4" max="4" width="17.5703125" customWidth="1"/>
    <col min="5" max="5" width="19.28515625" customWidth="1"/>
    <col min="6" max="6" width="10.42578125" customWidth="1"/>
    <col min="7" max="7" width="5.28515625" customWidth="1"/>
    <col min="9" max="9" width="9.140625" bestFit="1" customWidth="1"/>
    <col min="10" max="10" width="12" customWidth="1"/>
  </cols>
  <sheetData>
    <row r="2" spans="1:10" x14ac:dyDescent="0.25">
      <c r="A2" s="54" t="s">
        <v>43</v>
      </c>
      <c r="B2" s="54"/>
      <c r="C2" s="54"/>
      <c r="D2" s="54"/>
      <c r="E2" s="54"/>
      <c r="F2" s="54"/>
      <c r="G2" s="54"/>
      <c r="H2" s="54"/>
      <c r="I2" s="54"/>
      <c r="J2" s="54"/>
    </row>
    <row r="3" spans="1:10" x14ac:dyDescent="0.25">
      <c r="A3" s="41" t="s">
        <v>0</v>
      </c>
      <c r="B3" s="41" t="s">
        <v>1</v>
      </c>
      <c r="C3" s="41" t="s">
        <v>2</v>
      </c>
      <c r="D3" s="41" t="s">
        <v>3</v>
      </c>
      <c r="E3" s="39" t="s">
        <v>4</v>
      </c>
      <c r="F3" s="41" t="s">
        <v>10</v>
      </c>
      <c r="G3" s="39" t="s">
        <v>11</v>
      </c>
      <c r="H3" s="41" t="s">
        <v>15</v>
      </c>
      <c r="I3" s="41" t="s">
        <v>16</v>
      </c>
      <c r="J3" s="39" t="s">
        <v>17</v>
      </c>
    </row>
    <row r="4" spans="1:10" x14ac:dyDescent="0.25">
      <c r="A4" s="42">
        <v>540999</v>
      </c>
      <c r="B4" s="41">
        <v>1</v>
      </c>
      <c r="C4" s="41">
        <v>1</v>
      </c>
      <c r="D4" s="42">
        <v>540999</v>
      </c>
      <c r="E4" s="39" t="s">
        <v>27</v>
      </c>
      <c r="F4" s="41">
        <v>1</v>
      </c>
      <c r="G4" s="39" t="s">
        <v>28</v>
      </c>
      <c r="H4" s="42">
        <v>540999</v>
      </c>
      <c r="I4" s="42">
        <v>540999</v>
      </c>
      <c r="J4" s="39"/>
    </row>
    <row r="5" spans="1:10" x14ac:dyDescent="0.25">
      <c r="A5" s="43">
        <v>220000</v>
      </c>
      <c r="B5" s="44">
        <v>0.4</v>
      </c>
      <c r="C5" s="45">
        <v>0.4</v>
      </c>
      <c r="D5" s="46">
        <v>220000</v>
      </c>
      <c r="E5" s="40" t="s">
        <v>29</v>
      </c>
      <c r="F5" s="47">
        <v>0.4</v>
      </c>
      <c r="G5" s="40" t="s">
        <v>30</v>
      </c>
      <c r="H5" s="48">
        <v>550000</v>
      </c>
      <c r="I5" s="43">
        <v>220000</v>
      </c>
      <c r="J5" s="40" t="s">
        <v>31</v>
      </c>
    </row>
    <row r="6" spans="1:10" x14ac:dyDescent="0.25">
      <c r="A6" s="43">
        <v>9999</v>
      </c>
      <c r="B6" s="44">
        <v>0.33</v>
      </c>
      <c r="C6" s="45">
        <v>0.33</v>
      </c>
      <c r="D6" s="46">
        <v>9999</v>
      </c>
      <c r="E6" s="40" t="s">
        <v>32</v>
      </c>
      <c r="F6" s="47">
        <v>0.4</v>
      </c>
      <c r="G6" s="40" t="s">
        <v>30</v>
      </c>
      <c r="H6" s="48">
        <v>30000</v>
      </c>
      <c r="I6" s="43">
        <v>9999</v>
      </c>
      <c r="J6" s="40" t="s">
        <v>31</v>
      </c>
    </row>
    <row r="7" spans="1:10" x14ac:dyDescent="0.25">
      <c r="A7" s="43">
        <v>261000</v>
      </c>
      <c r="B7" s="44">
        <v>0.87</v>
      </c>
      <c r="C7" s="45">
        <v>0.87</v>
      </c>
      <c r="D7" s="46">
        <v>261000</v>
      </c>
      <c r="E7" s="40" t="s">
        <v>33</v>
      </c>
      <c r="F7" s="47">
        <v>0.87</v>
      </c>
      <c r="G7" s="40" t="s">
        <v>30</v>
      </c>
      <c r="H7" s="48">
        <v>300000</v>
      </c>
      <c r="I7" s="43">
        <v>261000</v>
      </c>
      <c r="J7" s="40" t="s">
        <v>34</v>
      </c>
    </row>
    <row r="8" spans="1:10" x14ac:dyDescent="0.25">
      <c r="A8" s="43">
        <v>50000</v>
      </c>
      <c r="B8" s="44">
        <v>0.25</v>
      </c>
      <c r="C8" s="45">
        <v>0.25</v>
      </c>
      <c r="D8" s="46">
        <v>50000</v>
      </c>
      <c r="E8" s="40" t="s">
        <v>35</v>
      </c>
      <c r="F8" s="47">
        <v>0.25</v>
      </c>
      <c r="G8" s="40" t="s">
        <v>36</v>
      </c>
      <c r="H8" s="48">
        <v>200000</v>
      </c>
      <c r="I8" s="43">
        <v>50000</v>
      </c>
      <c r="J8" s="40" t="s">
        <v>19</v>
      </c>
    </row>
    <row r="9" spans="1:10" x14ac:dyDescent="0.25">
      <c r="I9" s="37"/>
    </row>
    <row r="10" spans="1:10" x14ac:dyDescent="0.25">
      <c r="A10" s="54" t="s">
        <v>44</v>
      </c>
      <c r="B10" s="54"/>
      <c r="C10" s="54"/>
      <c r="D10" s="54"/>
      <c r="E10" s="54"/>
      <c r="F10" s="54"/>
      <c r="G10" s="54"/>
      <c r="H10" s="54"/>
      <c r="I10" s="54"/>
      <c r="J10" s="54"/>
    </row>
    <row r="11" spans="1:10" x14ac:dyDescent="0.25">
      <c r="A11" s="41" t="s">
        <v>0</v>
      </c>
      <c r="B11" s="41" t="s">
        <v>1</v>
      </c>
      <c r="C11" s="41" t="s">
        <v>2</v>
      </c>
      <c r="D11" s="41" t="s">
        <v>3</v>
      </c>
      <c r="E11" s="39">
        <f>+GG!H1</f>
        <v>0</v>
      </c>
      <c r="F11" s="41" t="s">
        <v>10</v>
      </c>
      <c r="G11" s="39" t="s">
        <v>11</v>
      </c>
      <c r="H11" s="41" t="s">
        <v>15</v>
      </c>
      <c r="I11" s="41" t="s">
        <v>16</v>
      </c>
      <c r="J11" s="39" t="s">
        <v>17</v>
      </c>
    </row>
    <row r="12" spans="1:10" x14ac:dyDescent="0.25">
      <c r="A12" s="42">
        <v>540999</v>
      </c>
      <c r="B12" s="41">
        <v>1</v>
      </c>
      <c r="C12" s="41">
        <v>1</v>
      </c>
      <c r="D12" s="42">
        <v>540999</v>
      </c>
      <c r="E12" s="39" t="s">
        <v>27</v>
      </c>
      <c r="F12" s="41">
        <v>1</v>
      </c>
      <c r="G12" s="39" t="s">
        <v>28</v>
      </c>
      <c r="H12" s="42"/>
      <c r="I12" s="42">
        <f>SUM(I13:I16)</f>
        <v>1075000</v>
      </c>
      <c r="J12" s="39"/>
    </row>
    <row r="13" spans="1:10" x14ac:dyDescent="0.25">
      <c r="A13" s="43">
        <f>+I13</f>
        <v>412500</v>
      </c>
      <c r="B13" s="44">
        <f>+F13</f>
        <v>0.75</v>
      </c>
      <c r="C13" s="45">
        <f>+B13</f>
        <v>0.75</v>
      </c>
      <c r="D13" s="46">
        <f>+I13</f>
        <v>412500</v>
      </c>
      <c r="E13" s="40" t="s">
        <v>29</v>
      </c>
      <c r="F13" s="47">
        <v>0.75</v>
      </c>
      <c r="G13" s="40" t="s">
        <v>30</v>
      </c>
      <c r="H13" s="48">
        <v>550000</v>
      </c>
      <c r="I13" s="43">
        <f>+H13*F13</f>
        <v>412500</v>
      </c>
      <c r="J13" s="40" t="s">
        <v>31</v>
      </c>
    </row>
    <row r="14" spans="1:10" x14ac:dyDescent="0.25">
      <c r="A14" s="43">
        <f t="shared" ref="A14:A16" si="0">+I14</f>
        <v>22500</v>
      </c>
      <c r="B14" s="44">
        <f t="shared" ref="B14:B16" si="1">+F14</f>
        <v>0.75</v>
      </c>
      <c r="C14" s="45">
        <f t="shared" ref="C14:C16" si="2">+B14</f>
        <v>0.75</v>
      </c>
      <c r="D14" s="46">
        <f t="shared" ref="D14:D16" si="3">+I14</f>
        <v>22500</v>
      </c>
      <c r="E14" s="40" t="s">
        <v>32</v>
      </c>
      <c r="F14" s="47">
        <v>0.75</v>
      </c>
      <c r="G14" s="40" t="s">
        <v>30</v>
      </c>
      <c r="H14" s="48">
        <v>30000</v>
      </c>
      <c r="I14" s="43">
        <f t="shared" ref="I14:I16" si="4">+H14*F14</f>
        <v>22500</v>
      </c>
      <c r="J14" s="40" t="s">
        <v>31</v>
      </c>
    </row>
    <row r="15" spans="1:10" x14ac:dyDescent="0.25">
      <c r="A15" s="43">
        <f t="shared" si="0"/>
        <v>540000</v>
      </c>
      <c r="B15" s="44">
        <f t="shared" si="1"/>
        <v>36</v>
      </c>
      <c r="C15" s="45">
        <f t="shared" si="2"/>
        <v>36</v>
      </c>
      <c r="D15" s="46">
        <f t="shared" si="3"/>
        <v>540000</v>
      </c>
      <c r="E15" s="40" t="s">
        <v>33</v>
      </c>
      <c r="F15" s="47">
        <f>18*2</f>
        <v>36</v>
      </c>
      <c r="G15" s="40" t="s">
        <v>45</v>
      </c>
      <c r="H15" s="48">
        <v>15000</v>
      </c>
      <c r="I15" s="43">
        <f t="shared" si="4"/>
        <v>540000</v>
      </c>
      <c r="J15" s="40" t="s">
        <v>34</v>
      </c>
    </row>
    <row r="16" spans="1:10" x14ac:dyDescent="0.25">
      <c r="A16" s="43">
        <f t="shared" si="0"/>
        <v>100000</v>
      </c>
      <c r="B16" s="44">
        <f t="shared" si="1"/>
        <v>0.5</v>
      </c>
      <c r="C16" s="45">
        <f t="shared" si="2"/>
        <v>0.5</v>
      </c>
      <c r="D16" s="46">
        <f t="shared" si="3"/>
        <v>100000</v>
      </c>
      <c r="E16" s="40" t="s">
        <v>35</v>
      </c>
      <c r="F16" s="47">
        <v>0.5</v>
      </c>
      <c r="G16" s="40" t="s">
        <v>36</v>
      </c>
      <c r="H16" s="48">
        <v>200000</v>
      </c>
      <c r="I16" s="43">
        <f t="shared" si="4"/>
        <v>100000</v>
      </c>
      <c r="J16" s="40" t="s">
        <v>19</v>
      </c>
    </row>
    <row r="20" spans="5:5" x14ac:dyDescent="0.25">
      <c r="E20">
        <v>18</v>
      </c>
    </row>
  </sheetData>
  <mergeCells count="2">
    <mergeCell ref="A2:J2"/>
    <mergeCell ref="A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CD</vt:lpstr>
      <vt:lpstr>GG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Conejero</dc:creator>
  <cp:lastModifiedBy>Mauricio Conejero</cp:lastModifiedBy>
  <dcterms:created xsi:type="dcterms:W3CDTF">2017-06-03T12:46:40Z</dcterms:created>
  <dcterms:modified xsi:type="dcterms:W3CDTF">2017-06-10T22:10:05Z</dcterms:modified>
</cp:coreProperties>
</file>