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esktop\Cursos y Bootcamps de Programación\Machine_Learning\Projects_HO_ML\ML_BOOTCAMP_PROJECT\"/>
    </mc:Choice>
  </mc:AlternateContent>
  <xr:revisionPtr revIDLastSave="0" documentId="13_ncr:1_{A75EAE9A-27C2-4EEF-B156-0B3231D7F570}" xr6:coauthVersionLast="47" xr6:coauthVersionMax="47" xr10:uidLastSave="{00000000-0000-0000-0000-000000000000}"/>
  <bookViews>
    <workbookView xWindow="-110" yWindow="-110" windowWidth="25820" windowHeight="13900" xr2:uid="{3E0D40C5-2DB9-4D47-846B-A4AE269C9959}"/>
  </bookViews>
  <sheets>
    <sheet name="Cantidad de Obra_N+12.00 " sheetId="1" r:id="rId1"/>
  </sheets>
  <definedNames>
    <definedName name="_xlnm._FilterDatabase" localSheetId="0" hidden="1">'Cantidad de Obra_N+12.00 '!$A$38:$P$38</definedName>
    <definedName name="A">#REF!</definedName>
    <definedName name="_xlnm.Print_Area" localSheetId="0">'Cantidad de Obra_N+12.00 '!$B$976:$S$1151</definedName>
    <definedName name="Cronograma">#REF!</definedName>
    <definedName name="g">#REF!</definedName>
    <definedName name="hoja">#REF!</definedName>
    <definedName name="l">#REF!</definedName>
    <definedName name="LIQUID1">#REF!</definedName>
    <definedName name="MEMHI1">#REF!</definedName>
    <definedName name="MEMOR1">#REF!</definedName>
    <definedName name="O">#REF!</definedName>
    <definedName name="ORCAMB">#REF!</definedName>
    <definedName name="p">#REF!</definedName>
    <definedName name="PLANI">#REF!</definedName>
    <definedName name="PRESU">#REF!</definedName>
    <definedName name="r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H3" i="1"/>
  <c r="I3" i="1"/>
  <c r="G4" i="1"/>
  <c r="H4" i="1"/>
  <c r="I4" i="1"/>
  <c r="G5" i="1"/>
  <c r="H5" i="1"/>
  <c r="I5" i="1"/>
  <c r="G6" i="1"/>
  <c r="H6" i="1"/>
  <c r="I6" i="1"/>
  <c r="O59" i="1" s="1"/>
  <c r="P59" i="1" s="1"/>
  <c r="G7" i="1"/>
  <c r="H7" i="1"/>
  <c r="I7" i="1"/>
  <c r="G8" i="1"/>
  <c r="H8" i="1"/>
  <c r="I8" i="1"/>
  <c r="G9" i="1"/>
  <c r="H9" i="1"/>
  <c r="I9" i="1"/>
  <c r="G10" i="1"/>
  <c r="H10" i="1"/>
  <c r="I84" i="1" s="1"/>
  <c r="I10" i="1"/>
  <c r="G11" i="1"/>
  <c r="H11" i="1"/>
  <c r="I108" i="1" s="1"/>
  <c r="I11" i="1"/>
  <c r="O64" i="1" s="1"/>
  <c r="P64" i="1" s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39" i="1" s="1"/>
  <c r="I19" i="1"/>
  <c r="G20" i="1"/>
  <c r="H20" i="1"/>
  <c r="I20" i="1"/>
  <c r="O131" i="1" s="1"/>
  <c r="P131" i="1" s="1"/>
  <c r="G21" i="1"/>
  <c r="H21" i="1"/>
  <c r="I21" i="1"/>
  <c r="O83" i="1" s="1"/>
  <c r="P83" i="1" s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03" i="1" s="1"/>
  <c r="I27" i="1"/>
  <c r="O102" i="1" s="1"/>
  <c r="P102" i="1" s="1"/>
  <c r="G28" i="1"/>
  <c r="H28" i="1"/>
  <c r="I28" i="1"/>
  <c r="G29" i="1"/>
  <c r="H29" i="1"/>
  <c r="I90" i="1" s="1"/>
  <c r="I29" i="1"/>
  <c r="L1151" i="1"/>
  <c r="M1151" i="1" s="1"/>
  <c r="L1150" i="1"/>
  <c r="M1150" i="1" s="1"/>
  <c r="L1149" i="1"/>
  <c r="M1149" i="1" s="1"/>
  <c r="F1149" i="1"/>
  <c r="L1148" i="1"/>
  <c r="M1148" i="1" s="1"/>
  <c r="F1148" i="1"/>
  <c r="L1147" i="1"/>
  <c r="M1147" i="1" s="1"/>
  <c r="F1147" i="1"/>
  <c r="L1145" i="1"/>
  <c r="M1145" i="1" s="1"/>
  <c r="L1144" i="1"/>
  <c r="M1144" i="1" s="1"/>
  <c r="L1143" i="1"/>
  <c r="M1143" i="1" s="1"/>
  <c r="L1142" i="1"/>
  <c r="M1142" i="1" s="1"/>
  <c r="L1141" i="1"/>
  <c r="M1141" i="1" s="1"/>
  <c r="L1140" i="1"/>
  <c r="M1140" i="1" s="1"/>
  <c r="L1139" i="1"/>
  <c r="M1139" i="1" s="1"/>
  <c r="L1137" i="1"/>
  <c r="M1137" i="1" s="1"/>
  <c r="L1136" i="1"/>
  <c r="M1136" i="1" s="1"/>
  <c r="L1135" i="1"/>
  <c r="M1135" i="1" s="1"/>
  <c r="L1134" i="1"/>
  <c r="M1134" i="1" s="1"/>
  <c r="L1133" i="1"/>
  <c r="M1133" i="1" s="1"/>
  <c r="L1132" i="1"/>
  <c r="M1132" i="1" s="1"/>
  <c r="L1131" i="1"/>
  <c r="M1131" i="1" s="1"/>
  <c r="L1129" i="1"/>
  <c r="M1129" i="1" s="1"/>
  <c r="L1128" i="1"/>
  <c r="M1128" i="1" s="1"/>
  <c r="L1127" i="1"/>
  <c r="M1127" i="1" s="1"/>
  <c r="L1126" i="1"/>
  <c r="M1126" i="1" s="1"/>
  <c r="L1125" i="1"/>
  <c r="M1125" i="1" s="1"/>
  <c r="L1124" i="1"/>
  <c r="M1124" i="1" s="1"/>
  <c r="L1123" i="1"/>
  <c r="M1123" i="1" s="1"/>
  <c r="L1122" i="1"/>
  <c r="M1122" i="1" s="1"/>
  <c r="L1120" i="1"/>
  <c r="M1120" i="1" s="1"/>
  <c r="L1119" i="1"/>
  <c r="M1119" i="1" s="1"/>
  <c r="L1118" i="1"/>
  <c r="M1118" i="1" s="1"/>
  <c r="L1117" i="1"/>
  <c r="M1117" i="1" s="1"/>
  <c r="L1116" i="1"/>
  <c r="M1116" i="1" s="1"/>
  <c r="L1115" i="1"/>
  <c r="M1115" i="1" s="1"/>
  <c r="L1114" i="1"/>
  <c r="M1114" i="1" s="1"/>
  <c r="L1113" i="1"/>
  <c r="M1113" i="1" s="1"/>
  <c r="L1111" i="1"/>
  <c r="M1111" i="1" s="1"/>
  <c r="L1110" i="1"/>
  <c r="M1110" i="1" s="1"/>
  <c r="L1109" i="1"/>
  <c r="M1109" i="1" s="1"/>
  <c r="L1108" i="1"/>
  <c r="M1108" i="1" s="1"/>
  <c r="L1107" i="1"/>
  <c r="M1107" i="1" s="1"/>
  <c r="L1106" i="1"/>
  <c r="M1106" i="1" s="1"/>
  <c r="L1105" i="1"/>
  <c r="M1105" i="1" s="1"/>
  <c r="L1103" i="1"/>
  <c r="M1103" i="1" s="1"/>
  <c r="L1102" i="1"/>
  <c r="M1102" i="1" s="1"/>
  <c r="L1101" i="1"/>
  <c r="M1101" i="1" s="1"/>
  <c r="L1100" i="1"/>
  <c r="M1100" i="1" s="1"/>
  <c r="L1099" i="1"/>
  <c r="M1099" i="1" s="1"/>
  <c r="L1098" i="1"/>
  <c r="M1098" i="1" s="1"/>
  <c r="L1097" i="1"/>
  <c r="M1097" i="1" s="1"/>
  <c r="L1095" i="1"/>
  <c r="M1095" i="1" s="1"/>
  <c r="L1094" i="1"/>
  <c r="M1094" i="1" s="1"/>
  <c r="L1093" i="1"/>
  <c r="M1093" i="1" s="1"/>
  <c r="L1092" i="1"/>
  <c r="M1092" i="1" s="1"/>
  <c r="L1091" i="1"/>
  <c r="M1091" i="1" s="1"/>
  <c r="L1090" i="1"/>
  <c r="M1090" i="1" s="1"/>
  <c r="L1089" i="1"/>
  <c r="M1089" i="1" s="1"/>
  <c r="L1087" i="1"/>
  <c r="M1087" i="1" s="1"/>
  <c r="L1086" i="1"/>
  <c r="M1086" i="1" s="1"/>
  <c r="L1085" i="1"/>
  <c r="M1085" i="1" s="1"/>
  <c r="L1084" i="1"/>
  <c r="M1084" i="1" s="1"/>
  <c r="L1083" i="1"/>
  <c r="M1083" i="1" s="1"/>
  <c r="L1082" i="1"/>
  <c r="M1082" i="1" s="1"/>
  <c r="L1081" i="1"/>
  <c r="M1081" i="1" s="1"/>
  <c r="L1080" i="1"/>
  <c r="M1080" i="1" s="1"/>
  <c r="L1079" i="1"/>
  <c r="M1079" i="1" s="1"/>
  <c r="L1077" i="1"/>
  <c r="M1077" i="1" s="1"/>
  <c r="L1076" i="1"/>
  <c r="M1076" i="1" s="1"/>
  <c r="L1075" i="1"/>
  <c r="M1075" i="1" s="1"/>
  <c r="L1074" i="1"/>
  <c r="M1074" i="1" s="1"/>
  <c r="L1073" i="1"/>
  <c r="M1073" i="1" s="1"/>
  <c r="L1072" i="1"/>
  <c r="M1072" i="1" s="1"/>
  <c r="L1071" i="1"/>
  <c r="M1071" i="1" s="1"/>
  <c r="L1070" i="1"/>
  <c r="M1070" i="1" s="1"/>
  <c r="L1068" i="1"/>
  <c r="M1068" i="1" s="1"/>
  <c r="L1067" i="1"/>
  <c r="M1067" i="1" s="1"/>
  <c r="L1066" i="1"/>
  <c r="M1066" i="1" s="1"/>
  <c r="L1065" i="1"/>
  <c r="M1065" i="1" s="1"/>
  <c r="L1063" i="1"/>
  <c r="M1063" i="1" s="1"/>
  <c r="L1062" i="1"/>
  <c r="M1062" i="1" s="1"/>
  <c r="L1061" i="1"/>
  <c r="M1061" i="1" s="1"/>
  <c r="L1059" i="1"/>
  <c r="M1059" i="1" s="1"/>
  <c r="L1058" i="1"/>
  <c r="M1058" i="1" s="1"/>
  <c r="L1057" i="1"/>
  <c r="M1057" i="1" s="1"/>
  <c r="L1056" i="1"/>
  <c r="M1056" i="1" s="1"/>
  <c r="L1054" i="1"/>
  <c r="M1054" i="1" s="1"/>
  <c r="L1053" i="1"/>
  <c r="M1053" i="1" s="1"/>
  <c r="L1052" i="1"/>
  <c r="M1052" i="1" s="1"/>
  <c r="L1050" i="1"/>
  <c r="M1050" i="1" s="1"/>
  <c r="L1049" i="1"/>
  <c r="M1049" i="1" s="1"/>
  <c r="L1048" i="1"/>
  <c r="M1048" i="1" s="1"/>
  <c r="L1047" i="1"/>
  <c r="M1047" i="1" s="1"/>
  <c r="L1045" i="1"/>
  <c r="M1045" i="1" s="1"/>
  <c r="L1044" i="1"/>
  <c r="M1044" i="1" s="1"/>
  <c r="L1043" i="1"/>
  <c r="M1043" i="1" s="1"/>
  <c r="L1041" i="1"/>
  <c r="M1041" i="1" s="1"/>
  <c r="L1040" i="1"/>
  <c r="M1040" i="1" s="1"/>
  <c r="L1039" i="1"/>
  <c r="M1039" i="1" s="1"/>
  <c r="L1038" i="1"/>
  <c r="M1038" i="1" s="1"/>
  <c r="L1036" i="1"/>
  <c r="M1036" i="1" s="1"/>
  <c r="L1035" i="1"/>
  <c r="M1035" i="1" s="1"/>
  <c r="L1034" i="1"/>
  <c r="M1034" i="1" s="1"/>
  <c r="L1033" i="1"/>
  <c r="M1033" i="1" s="1"/>
  <c r="L1032" i="1"/>
  <c r="M1032" i="1" s="1"/>
  <c r="L1031" i="1"/>
  <c r="M1031" i="1" s="1"/>
  <c r="L1030" i="1"/>
  <c r="M1030" i="1" s="1"/>
  <c r="L1028" i="1"/>
  <c r="M1028" i="1" s="1"/>
  <c r="L1027" i="1"/>
  <c r="M1027" i="1" s="1"/>
  <c r="L1026" i="1"/>
  <c r="M1026" i="1" s="1"/>
  <c r="L1025" i="1"/>
  <c r="M1025" i="1" s="1"/>
  <c r="L1024" i="1"/>
  <c r="M1024" i="1" s="1"/>
  <c r="L1023" i="1"/>
  <c r="M1023" i="1" s="1"/>
  <c r="L1022" i="1"/>
  <c r="M1022" i="1" s="1"/>
  <c r="L1021" i="1"/>
  <c r="M1021" i="1" s="1"/>
  <c r="L1020" i="1"/>
  <c r="M1020" i="1" s="1"/>
  <c r="F1020" i="1"/>
  <c r="L1019" i="1"/>
  <c r="M1019" i="1" s="1"/>
  <c r="L1018" i="1"/>
  <c r="M1018" i="1" s="1"/>
  <c r="L1016" i="1"/>
  <c r="M1016" i="1" s="1"/>
  <c r="L1015" i="1"/>
  <c r="M1015" i="1" s="1"/>
  <c r="L1014" i="1"/>
  <c r="M1014" i="1" s="1"/>
  <c r="L1012" i="1"/>
  <c r="M1012" i="1" s="1"/>
  <c r="L1011" i="1"/>
  <c r="M1011" i="1" s="1"/>
  <c r="L1010" i="1"/>
  <c r="M1010" i="1" s="1"/>
  <c r="L1009" i="1"/>
  <c r="M1009" i="1" s="1"/>
  <c r="L1008" i="1"/>
  <c r="M1008" i="1" s="1"/>
  <c r="L1007" i="1"/>
  <c r="M1007" i="1" s="1"/>
  <c r="L1005" i="1"/>
  <c r="M1005" i="1" s="1"/>
  <c r="L1004" i="1"/>
  <c r="M1004" i="1" s="1"/>
  <c r="L1003" i="1"/>
  <c r="M1003" i="1" s="1"/>
  <c r="L1002" i="1"/>
  <c r="M1002" i="1" s="1"/>
  <c r="L1000" i="1"/>
  <c r="M1000" i="1" s="1"/>
  <c r="L999" i="1"/>
  <c r="M999" i="1" s="1"/>
  <c r="L998" i="1"/>
  <c r="M998" i="1" s="1"/>
  <c r="L997" i="1"/>
  <c r="M997" i="1" s="1"/>
  <c r="L995" i="1"/>
  <c r="M995" i="1" s="1"/>
  <c r="L994" i="1"/>
  <c r="M994" i="1" s="1"/>
  <c r="L993" i="1"/>
  <c r="M993" i="1" s="1"/>
  <c r="L992" i="1"/>
  <c r="M992" i="1" s="1"/>
  <c r="L990" i="1"/>
  <c r="M990" i="1" s="1"/>
  <c r="L989" i="1"/>
  <c r="M989" i="1" s="1"/>
  <c r="L988" i="1"/>
  <c r="M988" i="1" s="1"/>
  <c r="L987" i="1"/>
  <c r="M987" i="1" s="1"/>
  <c r="L985" i="1"/>
  <c r="M985" i="1" s="1"/>
  <c r="L984" i="1"/>
  <c r="M984" i="1" s="1"/>
  <c r="L983" i="1"/>
  <c r="M983" i="1" s="1"/>
  <c r="L982" i="1"/>
  <c r="M982" i="1" s="1"/>
  <c r="L980" i="1"/>
  <c r="M980" i="1" s="1"/>
  <c r="L979" i="1"/>
  <c r="M979" i="1" s="1"/>
  <c r="L978" i="1"/>
  <c r="M978" i="1" s="1"/>
  <c r="L977" i="1"/>
  <c r="M977" i="1" s="1"/>
  <c r="L976" i="1"/>
  <c r="M976" i="1" s="1"/>
  <c r="L974" i="1"/>
  <c r="M974" i="1" s="1"/>
  <c r="L973" i="1"/>
  <c r="M973" i="1" s="1"/>
  <c r="L971" i="1"/>
  <c r="M971" i="1" s="1"/>
  <c r="L970" i="1"/>
  <c r="M970" i="1" s="1"/>
  <c r="L969" i="1"/>
  <c r="M969" i="1" s="1"/>
  <c r="L967" i="1"/>
  <c r="M967" i="1" s="1"/>
  <c r="L966" i="1"/>
  <c r="M966" i="1" s="1"/>
  <c r="L965" i="1"/>
  <c r="M965" i="1" s="1"/>
  <c r="L963" i="1"/>
  <c r="M963" i="1" s="1"/>
  <c r="L962" i="1"/>
  <c r="M962" i="1" s="1"/>
  <c r="L961" i="1"/>
  <c r="M961" i="1" s="1"/>
  <c r="L959" i="1"/>
  <c r="M959" i="1" s="1"/>
  <c r="L958" i="1"/>
  <c r="M958" i="1" s="1"/>
  <c r="L957" i="1"/>
  <c r="M957" i="1" s="1"/>
  <c r="L955" i="1"/>
  <c r="M955" i="1" s="1"/>
  <c r="L954" i="1"/>
  <c r="M954" i="1" s="1"/>
  <c r="L953" i="1"/>
  <c r="M953" i="1" s="1"/>
  <c r="L950" i="1"/>
  <c r="M950" i="1" s="1"/>
  <c r="L949" i="1"/>
  <c r="M949" i="1" s="1"/>
  <c r="L948" i="1"/>
  <c r="M948" i="1" s="1"/>
  <c r="L946" i="1"/>
  <c r="M946" i="1" s="1"/>
  <c r="L945" i="1"/>
  <c r="M945" i="1" s="1"/>
  <c r="L944" i="1"/>
  <c r="M944" i="1" s="1"/>
  <c r="L943" i="1"/>
  <c r="M943" i="1" s="1"/>
  <c r="L941" i="1"/>
  <c r="M941" i="1" s="1"/>
  <c r="L939" i="1"/>
  <c r="M939" i="1" s="1"/>
  <c r="L938" i="1"/>
  <c r="M938" i="1" s="1"/>
  <c r="L936" i="1"/>
  <c r="M936" i="1" s="1"/>
  <c r="L935" i="1"/>
  <c r="M935" i="1" s="1"/>
  <c r="L934" i="1"/>
  <c r="M934" i="1" s="1"/>
  <c r="L932" i="1"/>
  <c r="M932" i="1" s="1"/>
  <c r="L931" i="1"/>
  <c r="M931" i="1" s="1"/>
  <c r="L929" i="1"/>
  <c r="M929" i="1" s="1"/>
  <c r="L928" i="1"/>
  <c r="M928" i="1" s="1"/>
  <c r="L927" i="1"/>
  <c r="M927" i="1" s="1"/>
  <c r="L925" i="1"/>
  <c r="M925" i="1" s="1"/>
  <c r="L924" i="1"/>
  <c r="M924" i="1" s="1"/>
  <c r="L923" i="1"/>
  <c r="M923" i="1" s="1"/>
  <c r="L921" i="1"/>
  <c r="M921" i="1" s="1"/>
  <c r="L920" i="1"/>
  <c r="M920" i="1" s="1"/>
  <c r="L919" i="1"/>
  <c r="M919" i="1" s="1"/>
  <c r="L918" i="1"/>
  <c r="M918" i="1" s="1"/>
  <c r="L917" i="1"/>
  <c r="M917" i="1" s="1"/>
  <c r="L915" i="1"/>
  <c r="M915" i="1" s="1"/>
  <c r="L914" i="1"/>
  <c r="M914" i="1" s="1"/>
  <c r="L913" i="1"/>
  <c r="M913" i="1" s="1"/>
  <c r="L911" i="1"/>
  <c r="M911" i="1" s="1"/>
  <c r="F911" i="1"/>
  <c r="L910" i="1"/>
  <c r="M910" i="1" s="1"/>
  <c r="F910" i="1"/>
  <c r="L909" i="1"/>
  <c r="M909" i="1" s="1"/>
  <c r="F909" i="1"/>
  <c r="L907" i="1"/>
  <c r="M907" i="1" s="1"/>
  <c r="F907" i="1"/>
  <c r="L906" i="1"/>
  <c r="M906" i="1" s="1"/>
  <c r="F906" i="1"/>
  <c r="L905" i="1"/>
  <c r="M905" i="1" s="1"/>
  <c r="F905" i="1"/>
  <c r="L903" i="1"/>
  <c r="M903" i="1" s="1"/>
  <c r="F903" i="1"/>
  <c r="L902" i="1"/>
  <c r="M902" i="1" s="1"/>
  <c r="F902" i="1"/>
  <c r="L901" i="1"/>
  <c r="M901" i="1" s="1"/>
  <c r="F901" i="1"/>
  <c r="L898" i="1"/>
  <c r="M898" i="1" s="1"/>
  <c r="L897" i="1"/>
  <c r="M897" i="1" s="1"/>
  <c r="L896" i="1"/>
  <c r="M896" i="1" s="1"/>
  <c r="L887" i="1"/>
  <c r="M887" i="1" s="1"/>
  <c r="L886" i="1"/>
  <c r="M886" i="1" s="1"/>
  <c r="L885" i="1"/>
  <c r="M885" i="1" s="1"/>
  <c r="L884" i="1"/>
  <c r="M884" i="1" s="1"/>
  <c r="L883" i="1"/>
  <c r="M883" i="1" s="1"/>
  <c r="L881" i="1"/>
  <c r="M881" i="1" s="1"/>
  <c r="L880" i="1"/>
  <c r="M880" i="1" s="1"/>
  <c r="L879" i="1"/>
  <c r="M879" i="1" s="1"/>
  <c r="L877" i="1"/>
  <c r="M877" i="1" s="1"/>
  <c r="L876" i="1"/>
  <c r="M876" i="1" s="1"/>
  <c r="L875" i="1"/>
  <c r="M875" i="1" s="1"/>
  <c r="L873" i="1"/>
  <c r="M873" i="1" s="1"/>
  <c r="L872" i="1"/>
  <c r="M872" i="1" s="1"/>
  <c r="L871" i="1"/>
  <c r="M871" i="1" s="1"/>
  <c r="L869" i="1"/>
  <c r="M869" i="1" s="1"/>
  <c r="L868" i="1"/>
  <c r="M868" i="1" s="1"/>
  <c r="L867" i="1"/>
  <c r="M867" i="1" s="1"/>
  <c r="L865" i="1"/>
  <c r="M865" i="1" s="1"/>
  <c r="L864" i="1"/>
  <c r="M864" i="1" s="1"/>
  <c r="L863" i="1"/>
  <c r="M863" i="1" s="1"/>
  <c r="L860" i="1"/>
  <c r="M860" i="1" s="1"/>
  <c r="L859" i="1"/>
  <c r="M859" i="1" s="1"/>
  <c r="L858" i="1"/>
  <c r="M858" i="1" s="1"/>
  <c r="L857" i="1"/>
  <c r="M857" i="1" s="1"/>
  <c r="L856" i="1"/>
  <c r="M856" i="1" s="1"/>
  <c r="L854" i="1"/>
  <c r="M854" i="1" s="1"/>
  <c r="L853" i="1"/>
  <c r="M853" i="1" s="1"/>
  <c r="L852" i="1"/>
  <c r="M852" i="1" s="1"/>
  <c r="L850" i="1"/>
  <c r="M850" i="1" s="1"/>
  <c r="L849" i="1"/>
  <c r="M849" i="1" s="1"/>
  <c r="L848" i="1"/>
  <c r="M848" i="1" s="1"/>
  <c r="L846" i="1"/>
  <c r="M846" i="1" s="1"/>
  <c r="L845" i="1"/>
  <c r="M845" i="1" s="1"/>
  <c r="L844" i="1"/>
  <c r="M844" i="1" s="1"/>
  <c r="L842" i="1"/>
  <c r="M842" i="1" s="1"/>
  <c r="L841" i="1"/>
  <c r="M841" i="1" s="1"/>
  <c r="L840" i="1"/>
  <c r="M840" i="1" s="1"/>
  <c r="L838" i="1"/>
  <c r="M838" i="1" s="1"/>
  <c r="L837" i="1"/>
  <c r="M837" i="1" s="1"/>
  <c r="L836" i="1"/>
  <c r="M836" i="1" s="1"/>
  <c r="L833" i="1"/>
  <c r="M833" i="1" s="1"/>
  <c r="L832" i="1"/>
  <c r="M832" i="1" s="1"/>
  <c r="L831" i="1"/>
  <c r="M831" i="1" s="1"/>
  <c r="L830" i="1"/>
  <c r="M830" i="1" s="1"/>
  <c r="L829" i="1"/>
  <c r="M829" i="1" s="1"/>
  <c r="L827" i="1"/>
  <c r="M827" i="1" s="1"/>
  <c r="L826" i="1"/>
  <c r="M826" i="1" s="1"/>
  <c r="L825" i="1"/>
  <c r="M825" i="1" s="1"/>
  <c r="L823" i="1"/>
  <c r="M823" i="1" s="1"/>
  <c r="L822" i="1"/>
  <c r="M822" i="1" s="1"/>
  <c r="L821" i="1"/>
  <c r="M821" i="1" s="1"/>
  <c r="L819" i="1"/>
  <c r="M819" i="1" s="1"/>
  <c r="L818" i="1"/>
  <c r="M818" i="1" s="1"/>
  <c r="L817" i="1"/>
  <c r="M817" i="1" s="1"/>
  <c r="L815" i="1"/>
  <c r="M815" i="1" s="1"/>
  <c r="L814" i="1"/>
  <c r="M814" i="1" s="1"/>
  <c r="L813" i="1"/>
  <c r="M813" i="1" s="1"/>
  <c r="L811" i="1"/>
  <c r="M811" i="1" s="1"/>
  <c r="L810" i="1"/>
  <c r="M810" i="1" s="1"/>
  <c r="L809" i="1"/>
  <c r="M809" i="1" s="1"/>
  <c r="L806" i="1"/>
  <c r="M806" i="1" s="1"/>
  <c r="L805" i="1"/>
  <c r="M805" i="1" s="1"/>
  <c r="L804" i="1"/>
  <c r="M804" i="1" s="1"/>
  <c r="L803" i="1"/>
  <c r="M803" i="1" s="1"/>
  <c r="L802" i="1"/>
  <c r="M802" i="1" s="1"/>
  <c r="L800" i="1"/>
  <c r="M800" i="1" s="1"/>
  <c r="L799" i="1"/>
  <c r="M799" i="1" s="1"/>
  <c r="L798" i="1"/>
  <c r="M798" i="1" s="1"/>
  <c r="L796" i="1"/>
  <c r="M796" i="1" s="1"/>
  <c r="L795" i="1"/>
  <c r="M795" i="1" s="1"/>
  <c r="L794" i="1"/>
  <c r="M794" i="1" s="1"/>
  <c r="L792" i="1"/>
  <c r="M792" i="1" s="1"/>
  <c r="L791" i="1"/>
  <c r="M791" i="1" s="1"/>
  <c r="L790" i="1"/>
  <c r="M790" i="1" s="1"/>
  <c r="F790" i="1"/>
  <c r="L788" i="1"/>
  <c r="M788" i="1" s="1"/>
  <c r="L787" i="1"/>
  <c r="M787" i="1" s="1"/>
  <c r="L786" i="1"/>
  <c r="M786" i="1" s="1"/>
  <c r="L784" i="1"/>
  <c r="M784" i="1" s="1"/>
  <c r="L783" i="1"/>
  <c r="M783" i="1" s="1"/>
  <c r="L782" i="1"/>
  <c r="M782" i="1" s="1"/>
  <c r="L780" i="1"/>
  <c r="M780" i="1" s="1"/>
  <c r="L779" i="1"/>
  <c r="M779" i="1" s="1"/>
  <c r="F779" i="1"/>
  <c r="L778" i="1"/>
  <c r="M778" i="1" s="1"/>
  <c r="L777" i="1"/>
  <c r="M777" i="1" s="1"/>
  <c r="F777" i="1"/>
  <c r="L774" i="1"/>
  <c r="M774" i="1" s="1"/>
  <c r="L773" i="1"/>
  <c r="M773" i="1" s="1"/>
  <c r="L772" i="1"/>
  <c r="M772" i="1" s="1"/>
  <c r="L771" i="1"/>
  <c r="M771" i="1" s="1"/>
  <c r="L770" i="1"/>
  <c r="M770" i="1" s="1"/>
  <c r="L768" i="1"/>
  <c r="M768" i="1" s="1"/>
  <c r="L767" i="1"/>
  <c r="M767" i="1" s="1"/>
  <c r="L766" i="1"/>
  <c r="M766" i="1" s="1"/>
  <c r="L764" i="1"/>
  <c r="M764" i="1" s="1"/>
  <c r="L763" i="1"/>
  <c r="M763" i="1" s="1"/>
  <c r="L762" i="1"/>
  <c r="M762" i="1" s="1"/>
  <c r="L760" i="1"/>
  <c r="M760" i="1" s="1"/>
  <c r="L759" i="1"/>
  <c r="M759" i="1" s="1"/>
  <c r="L758" i="1"/>
  <c r="M758" i="1" s="1"/>
  <c r="L756" i="1"/>
  <c r="M756" i="1" s="1"/>
  <c r="L755" i="1"/>
  <c r="M755" i="1" s="1"/>
  <c r="L754" i="1"/>
  <c r="M754" i="1" s="1"/>
  <c r="L752" i="1"/>
  <c r="M752" i="1" s="1"/>
  <c r="L751" i="1"/>
  <c r="M751" i="1" s="1"/>
  <c r="L750" i="1"/>
  <c r="M750" i="1" s="1"/>
  <c r="L749" i="1"/>
  <c r="M749" i="1" s="1"/>
  <c r="L748" i="1"/>
  <c r="M748" i="1" s="1"/>
  <c r="L747" i="1"/>
  <c r="M747" i="1" s="1"/>
  <c r="L746" i="1"/>
  <c r="M746" i="1" s="1"/>
  <c r="L745" i="1"/>
  <c r="M745" i="1" s="1"/>
  <c r="L744" i="1"/>
  <c r="M744" i="1" s="1"/>
  <c r="L743" i="1"/>
  <c r="M743" i="1" s="1"/>
  <c r="L741" i="1"/>
  <c r="M741" i="1" s="1"/>
  <c r="L740" i="1"/>
  <c r="M740" i="1" s="1"/>
  <c r="L739" i="1"/>
  <c r="M739" i="1" s="1"/>
  <c r="L738" i="1"/>
  <c r="M738" i="1" s="1"/>
  <c r="L736" i="1"/>
  <c r="M736" i="1" s="1"/>
  <c r="L735" i="1"/>
  <c r="M735" i="1" s="1"/>
  <c r="L734" i="1"/>
  <c r="M734" i="1" s="1"/>
  <c r="L733" i="1"/>
  <c r="M733" i="1" s="1"/>
  <c r="L731" i="1"/>
  <c r="M731" i="1" s="1"/>
  <c r="L730" i="1"/>
  <c r="M730" i="1" s="1"/>
  <c r="L729" i="1"/>
  <c r="M729" i="1" s="1"/>
  <c r="F729" i="1"/>
  <c r="L728" i="1"/>
  <c r="M728" i="1" s="1"/>
  <c r="F728" i="1"/>
  <c r="L726" i="1"/>
  <c r="M726" i="1" s="1"/>
  <c r="L725" i="1"/>
  <c r="M725" i="1" s="1"/>
  <c r="L724" i="1"/>
  <c r="M724" i="1" s="1"/>
  <c r="L723" i="1"/>
  <c r="M723" i="1" s="1"/>
  <c r="L721" i="1"/>
  <c r="M721" i="1" s="1"/>
  <c r="L720" i="1"/>
  <c r="M720" i="1" s="1"/>
  <c r="L719" i="1"/>
  <c r="M719" i="1" s="1"/>
  <c r="L718" i="1"/>
  <c r="M718" i="1" s="1"/>
  <c r="L716" i="1"/>
  <c r="M716" i="1" s="1"/>
  <c r="L715" i="1"/>
  <c r="M715" i="1" s="1"/>
  <c r="L714" i="1"/>
  <c r="M714" i="1" s="1"/>
  <c r="L713" i="1"/>
  <c r="M713" i="1" s="1"/>
  <c r="L712" i="1"/>
  <c r="M712" i="1" s="1"/>
  <c r="L710" i="1"/>
  <c r="M710" i="1" s="1"/>
  <c r="L709" i="1"/>
  <c r="M709" i="1" s="1"/>
  <c r="L708" i="1"/>
  <c r="M708" i="1" s="1"/>
  <c r="L706" i="1"/>
  <c r="M706" i="1" s="1"/>
  <c r="L705" i="1"/>
  <c r="M705" i="1" s="1"/>
  <c r="L704" i="1"/>
  <c r="M704" i="1" s="1"/>
  <c r="L702" i="1"/>
  <c r="M702" i="1" s="1"/>
  <c r="L701" i="1"/>
  <c r="M701" i="1" s="1"/>
  <c r="L700" i="1"/>
  <c r="M700" i="1" s="1"/>
  <c r="L698" i="1"/>
  <c r="M698" i="1" s="1"/>
  <c r="L697" i="1"/>
  <c r="M697" i="1" s="1"/>
  <c r="L696" i="1"/>
  <c r="M696" i="1" s="1"/>
  <c r="L694" i="1"/>
  <c r="M694" i="1" s="1"/>
  <c r="L693" i="1"/>
  <c r="M693" i="1" s="1"/>
  <c r="L692" i="1"/>
  <c r="M692" i="1" s="1"/>
  <c r="L689" i="1"/>
  <c r="M689" i="1" s="1"/>
  <c r="L688" i="1"/>
  <c r="M688" i="1" s="1"/>
  <c r="L687" i="1"/>
  <c r="M687" i="1" s="1"/>
  <c r="L686" i="1"/>
  <c r="M686" i="1" s="1"/>
  <c r="L685" i="1"/>
  <c r="M685" i="1" s="1"/>
  <c r="L684" i="1"/>
  <c r="M684" i="1" s="1"/>
  <c r="L683" i="1"/>
  <c r="M683" i="1" s="1"/>
  <c r="L681" i="1"/>
  <c r="M681" i="1" s="1"/>
  <c r="L680" i="1"/>
  <c r="M680" i="1" s="1"/>
  <c r="L679" i="1"/>
  <c r="M679" i="1" s="1"/>
  <c r="L678" i="1"/>
  <c r="M678" i="1" s="1"/>
  <c r="L676" i="1"/>
  <c r="M676" i="1" s="1"/>
  <c r="L675" i="1"/>
  <c r="M675" i="1" s="1"/>
  <c r="L674" i="1"/>
  <c r="M674" i="1" s="1"/>
  <c r="L673" i="1"/>
  <c r="M673" i="1" s="1"/>
  <c r="L671" i="1"/>
  <c r="M671" i="1" s="1"/>
  <c r="L670" i="1"/>
  <c r="M670" i="1" s="1"/>
  <c r="L669" i="1"/>
  <c r="M669" i="1" s="1"/>
  <c r="L668" i="1"/>
  <c r="M668" i="1" s="1"/>
  <c r="L666" i="1"/>
  <c r="M666" i="1" s="1"/>
  <c r="L665" i="1"/>
  <c r="M665" i="1" s="1"/>
  <c r="L664" i="1"/>
  <c r="M664" i="1" s="1"/>
  <c r="L663" i="1"/>
  <c r="M663" i="1" s="1"/>
  <c r="L661" i="1"/>
  <c r="M661" i="1" s="1"/>
  <c r="L660" i="1"/>
  <c r="M660" i="1" s="1"/>
  <c r="L659" i="1"/>
  <c r="M659" i="1" s="1"/>
  <c r="L657" i="1"/>
  <c r="M657" i="1" s="1"/>
  <c r="L656" i="1"/>
  <c r="M656" i="1" s="1"/>
  <c r="L655" i="1"/>
  <c r="M655" i="1" s="1"/>
  <c r="L653" i="1"/>
  <c r="M653" i="1" s="1"/>
  <c r="L652" i="1"/>
  <c r="M652" i="1" s="1"/>
  <c r="L651" i="1"/>
  <c r="M651" i="1" s="1"/>
  <c r="L650" i="1"/>
  <c r="M650" i="1" s="1"/>
  <c r="L649" i="1"/>
  <c r="M649" i="1" s="1"/>
  <c r="L647" i="1"/>
  <c r="M647" i="1" s="1"/>
  <c r="L646" i="1"/>
  <c r="M646" i="1" s="1"/>
  <c r="L645" i="1"/>
  <c r="M645" i="1" s="1"/>
  <c r="L643" i="1"/>
  <c r="M643" i="1" s="1"/>
  <c r="L642" i="1"/>
  <c r="M642" i="1" s="1"/>
  <c r="L641" i="1"/>
  <c r="M641" i="1" s="1"/>
  <c r="L639" i="1"/>
  <c r="M639" i="1" s="1"/>
  <c r="L638" i="1"/>
  <c r="M638" i="1" s="1"/>
  <c r="L637" i="1"/>
  <c r="M637" i="1" s="1"/>
  <c r="L635" i="1"/>
  <c r="M635" i="1" s="1"/>
  <c r="L634" i="1"/>
  <c r="M634" i="1" s="1"/>
  <c r="L633" i="1"/>
  <c r="M633" i="1" s="1"/>
  <c r="L631" i="1"/>
  <c r="M631" i="1" s="1"/>
  <c r="L630" i="1"/>
  <c r="M630" i="1" s="1"/>
  <c r="L629" i="1"/>
  <c r="M629" i="1" s="1"/>
  <c r="L628" i="1"/>
  <c r="M628" i="1" s="1"/>
  <c r="L627" i="1"/>
  <c r="M627" i="1" s="1"/>
  <c r="L626" i="1"/>
  <c r="M626" i="1" s="1"/>
  <c r="L625" i="1"/>
  <c r="M625" i="1" s="1"/>
  <c r="L623" i="1"/>
  <c r="M623" i="1" s="1"/>
  <c r="L622" i="1"/>
  <c r="M622" i="1" s="1"/>
  <c r="L619" i="1"/>
  <c r="M619" i="1" s="1"/>
  <c r="L618" i="1"/>
  <c r="M618" i="1" s="1"/>
  <c r="L616" i="1"/>
  <c r="M616" i="1" s="1"/>
  <c r="L615" i="1"/>
  <c r="M615" i="1" s="1"/>
  <c r="L613" i="1"/>
  <c r="M613" i="1" s="1"/>
  <c r="L612" i="1"/>
  <c r="M612" i="1" s="1"/>
  <c r="L610" i="1"/>
  <c r="M610" i="1" s="1"/>
  <c r="L609" i="1"/>
  <c r="M609" i="1" s="1"/>
  <c r="L607" i="1"/>
  <c r="M607" i="1" s="1"/>
  <c r="L606" i="1"/>
  <c r="M606" i="1" s="1"/>
  <c r="P605" i="1"/>
  <c r="M605" i="1"/>
  <c r="J605" i="1"/>
  <c r="L604" i="1"/>
  <c r="M604" i="1" s="1"/>
  <c r="L603" i="1"/>
  <c r="M603" i="1" s="1"/>
  <c r="L602" i="1"/>
  <c r="M602" i="1" s="1"/>
  <c r="L601" i="1"/>
  <c r="M601" i="1" s="1"/>
  <c r="L600" i="1"/>
  <c r="M600" i="1" s="1"/>
  <c r="L599" i="1"/>
  <c r="M599" i="1" s="1"/>
  <c r="L596" i="1"/>
  <c r="M596" i="1" s="1"/>
  <c r="L595" i="1"/>
  <c r="M595" i="1" s="1"/>
  <c r="L593" i="1"/>
  <c r="M593" i="1" s="1"/>
  <c r="L592" i="1"/>
  <c r="M592" i="1" s="1"/>
  <c r="L591" i="1"/>
  <c r="M591" i="1" s="1"/>
  <c r="L589" i="1"/>
  <c r="M589" i="1" s="1"/>
  <c r="L588" i="1"/>
  <c r="M588" i="1" s="1"/>
  <c r="L587" i="1"/>
  <c r="M587" i="1" s="1"/>
  <c r="L585" i="1"/>
  <c r="M585" i="1" s="1"/>
  <c r="L584" i="1"/>
  <c r="M584" i="1" s="1"/>
  <c r="L583" i="1"/>
  <c r="M583" i="1" s="1"/>
  <c r="L581" i="1"/>
  <c r="M581" i="1" s="1"/>
  <c r="L580" i="1"/>
  <c r="M580" i="1" s="1"/>
  <c r="L579" i="1"/>
  <c r="M579" i="1" s="1"/>
  <c r="P578" i="1"/>
  <c r="M578" i="1"/>
  <c r="J578" i="1"/>
  <c r="L577" i="1"/>
  <c r="M577" i="1" s="1"/>
  <c r="L576" i="1"/>
  <c r="M576" i="1" s="1"/>
  <c r="L575" i="1"/>
  <c r="M575" i="1" s="1"/>
  <c r="L574" i="1"/>
  <c r="M574" i="1" s="1"/>
  <c r="L573" i="1"/>
  <c r="M573" i="1" s="1"/>
  <c r="L572" i="1"/>
  <c r="M572" i="1" s="1"/>
  <c r="L569" i="1"/>
  <c r="M569" i="1" s="1"/>
  <c r="L568" i="1"/>
  <c r="M568" i="1" s="1"/>
  <c r="L567" i="1"/>
  <c r="M567" i="1" s="1"/>
  <c r="L566" i="1"/>
  <c r="M566" i="1" s="1"/>
  <c r="L564" i="1"/>
  <c r="M564" i="1" s="1"/>
  <c r="L563" i="1"/>
  <c r="M563" i="1" s="1"/>
  <c r="L562" i="1"/>
  <c r="M562" i="1" s="1"/>
  <c r="L560" i="1"/>
  <c r="M560" i="1" s="1"/>
  <c r="L559" i="1"/>
  <c r="M559" i="1" s="1"/>
  <c r="L558" i="1"/>
  <c r="M558" i="1" s="1"/>
  <c r="L556" i="1"/>
  <c r="M556" i="1" s="1"/>
  <c r="L555" i="1"/>
  <c r="M555" i="1" s="1"/>
  <c r="L554" i="1"/>
  <c r="M554" i="1" s="1"/>
  <c r="L552" i="1"/>
  <c r="M552" i="1" s="1"/>
  <c r="L551" i="1"/>
  <c r="M551" i="1" s="1"/>
  <c r="L550" i="1"/>
  <c r="M550" i="1" s="1"/>
  <c r="P549" i="1"/>
  <c r="M549" i="1"/>
  <c r="J549" i="1"/>
  <c r="L548" i="1"/>
  <c r="M548" i="1" s="1"/>
  <c r="L547" i="1"/>
  <c r="M547" i="1" s="1"/>
  <c r="L546" i="1"/>
  <c r="M546" i="1" s="1"/>
  <c r="L545" i="1"/>
  <c r="M545" i="1" s="1"/>
  <c r="L544" i="1"/>
  <c r="M544" i="1" s="1"/>
  <c r="L543" i="1"/>
  <c r="M543" i="1" s="1"/>
  <c r="L540" i="1"/>
  <c r="M540" i="1" s="1"/>
  <c r="L539" i="1"/>
  <c r="M539" i="1" s="1"/>
  <c r="L537" i="1"/>
  <c r="M537" i="1" s="1"/>
  <c r="L536" i="1"/>
  <c r="M536" i="1" s="1"/>
  <c r="L535" i="1"/>
  <c r="M535" i="1" s="1"/>
  <c r="L533" i="1"/>
  <c r="M533" i="1" s="1"/>
  <c r="L532" i="1"/>
  <c r="M532" i="1" s="1"/>
  <c r="L531" i="1"/>
  <c r="M531" i="1" s="1"/>
  <c r="L530" i="1"/>
  <c r="M530" i="1" s="1"/>
  <c r="L529" i="1"/>
  <c r="M529" i="1" s="1"/>
  <c r="L528" i="1"/>
  <c r="M528" i="1" s="1"/>
  <c r="L526" i="1"/>
  <c r="M526" i="1" s="1"/>
  <c r="L525" i="1"/>
  <c r="M525" i="1" s="1"/>
  <c r="L524" i="1"/>
  <c r="M524" i="1" s="1"/>
  <c r="L522" i="1"/>
  <c r="M522" i="1" s="1"/>
  <c r="L521" i="1"/>
  <c r="M521" i="1" s="1"/>
  <c r="L520" i="1"/>
  <c r="M520" i="1" s="1"/>
  <c r="P519" i="1"/>
  <c r="M519" i="1"/>
  <c r="J519" i="1"/>
  <c r="L518" i="1"/>
  <c r="M518" i="1" s="1"/>
  <c r="L517" i="1"/>
  <c r="M517" i="1" s="1"/>
  <c r="L516" i="1"/>
  <c r="M516" i="1" s="1"/>
  <c r="L515" i="1"/>
  <c r="M515" i="1" s="1"/>
  <c r="L514" i="1"/>
  <c r="M514" i="1" s="1"/>
  <c r="L513" i="1"/>
  <c r="M513" i="1" s="1"/>
  <c r="L510" i="1"/>
  <c r="M510" i="1" s="1"/>
  <c r="L509" i="1"/>
  <c r="M509" i="1" s="1"/>
  <c r="L508" i="1"/>
  <c r="M508" i="1" s="1"/>
  <c r="L507" i="1"/>
  <c r="M507" i="1" s="1"/>
  <c r="L505" i="1"/>
  <c r="M505" i="1" s="1"/>
  <c r="L504" i="1"/>
  <c r="M504" i="1" s="1"/>
  <c r="L503" i="1"/>
  <c r="M503" i="1" s="1"/>
  <c r="L502" i="1"/>
  <c r="M502" i="1" s="1"/>
  <c r="L501" i="1"/>
  <c r="M501" i="1" s="1"/>
  <c r="L500" i="1"/>
  <c r="M500" i="1" s="1"/>
  <c r="L498" i="1"/>
  <c r="M498" i="1" s="1"/>
  <c r="L497" i="1"/>
  <c r="M497" i="1" s="1"/>
  <c r="L496" i="1"/>
  <c r="M496" i="1" s="1"/>
  <c r="L495" i="1"/>
  <c r="M495" i="1" s="1"/>
  <c r="L494" i="1"/>
  <c r="M494" i="1" s="1"/>
  <c r="L493" i="1"/>
  <c r="M493" i="1" s="1"/>
  <c r="P492" i="1"/>
  <c r="M492" i="1"/>
  <c r="J492" i="1"/>
  <c r="L491" i="1"/>
  <c r="M491" i="1" s="1"/>
  <c r="L490" i="1"/>
  <c r="M490" i="1" s="1"/>
  <c r="L489" i="1"/>
  <c r="M489" i="1" s="1"/>
  <c r="L488" i="1"/>
  <c r="M488" i="1" s="1"/>
  <c r="L487" i="1"/>
  <c r="M487" i="1" s="1"/>
  <c r="L486" i="1"/>
  <c r="M486" i="1" s="1"/>
  <c r="P485" i="1"/>
  <c r="M485" i="1"/>
  <c r="J485" i="1"/>
  <c r="L484" i="1"/>
  <c r="M484" i="1" s="1"/>
  <c r="L483" i="1"/>
  <c r="M483" i="1" s="1"/>
  <c r="L482" i="1"/>
  <c r="M482" i="1" s="1"/>
  <c r="L481" i="1"/>
  <c r="M481" i="1" s="1"/>
  <c r="L480" i="1"/>
  <c r="M480" i="1" s="1"/>
  <c r="L479" i="1"/>
  <c r="M479" i="1" s="1"/>
  <c r="L478" i="1"/>
  <c r="M478" i="1" s="1"/>
  <c r="L476" i="1"/>
  <c r="M476" i="1" s="1"/>
  <c r="L475" i="1"/>
  <c r="M475" i="1" s="1"/>
  <c r="L474" i="1"/>
  <c r="L473" i="1"/>
  <c r="M473" i="1" s="1"/>
  <c r="L472" i="1"/>
  <c r="M472" i="1" s="1"/>
  <c r="L471" i="1"/>
  <c r="M471" i="1" s="1"/>
  <c r="L470" i="1"/>
  <c r="M470" i="1" s="1"/>
  <c r="L469" i="1"/>
  <c r="M469" i="1" s="1"/>
  <c r="L468" i="1"/>
  <c r="M468" i="1" s="1"/>
  <c r="L467" i="1"/>
  <c r="M467" i="1" s="1"/>
  <c r="L466" i="1"/>
  <c r="M466" i="1" s="1"/>
  <c r="L465" i="1"/>
  <c r="M465" i="1" s="1"/>
  <c r="L464" i="1"/>
  <c r="M464" i="1" s="1"/>
  <c r="L463" i="1"/>
  <c r="M463" i="1" s="1"/>
  <c r="X462" i="1"/>
  <c r="U462" i="1"/>
  <c r="L461" i="1"/>
  <c r="M461" i="1" s="1"/>
  <c r="L460" i="1"/>
  <c r="M460" i="1" s="1"/>
  <c r="L459" i="1"/>
  <c r="M459" i="1" s="1"/>
  <c r="L458" i="1"/>
  <c r="M458" i="1" s="1"/>
  <c r="L457" i="1"/>
  <c r="M457" i="1" s="1"/>
  <c r="L456" i="1"/>
  <c r="M456" i="1" s="1"/>
  <c r="L455" i="1"/>
  <c r="M455" i="1" s="1"/>
  <c r="X454" i="1"/>
  <c r="U454" i="1"/>
  <c r="L453" i="1"/>
  <c r="M453" i="1" s="1"/>
  <c r="L452" i="1"/>
  <c r="M452" i="1" s="1"/>
  <c r="L451" i="1"/>
  <c r="M451" i="1" s="1"/>
  <c r="L450" i="1"/>
  <c r="M450" i="1" s="1"/>
  <c r="X449" i="1"/>
  <c r="U449" i="1"/>
  <c r="L448" i="1"/>
  <c r="M448" i="1" s="1"/>
  <c r="L447" i="1"/>
  <c r="M447" i="1" s="1"/>
  <c r="L446" i="1"/>
  <c r="M446" i="1" s="1"/>
  <c r="X445" i="1"/>
  <c r="U445" i="1"/>
  <c r="L444" i="1"/>
  <c r="M444" i="1" s="1"/>
  <c r="L443" i="1"/>
  <c r="M443" i="1" s="1"/>
  <c r="L442" i="1"/>
  <c r="M442" i="1" s="1"/>
  <c r="L441" i="1"/>
  <c r="M441" i="1" s="1"/>
  <c r="L440" i="1"/>
  <c r="M440" i="1" s="1"/>
  <c r="L439" i="1"/>
  <c r="M439" i="1" s="1"/>
  <c r="X438" i="1"/>
  <c r="U438" i="1"/>
  <c r="L437" i="1"/>
  <c r="M437" i="1" s="1"/>
  <c r="L436" i="1"/>
  <c r="M436" i="1" s="1"/>
  <c r="L435" i="1"/>
  <c r="M435" i="1" s="1"/>
  <c r="L434" i="1"/>
  <c r="M434" i="1" s="1"/>
  <c r="L433" i="1"/>
  <c r="M433" i="1" s="1"/>
  <c r="L432" i="1"/>
  <c r="M432" i="1" s="1"/>
  <c r="L431" i="1"/>
  <c r="M431" i="1" s="1"/>
  <c r="L429" i="1"/>
  <c r="M429" i="1" s="1"/>
  <c r="L428" i="1"/>
  <c r="M428" i="1" s="1"/>
  <c r="L427" i="1"/>
  <c r="M427" i="1" s="1"/>
  <c r="L426" i="1"/>
  <c r="M426" i="1" s="1"/>
  <c r="L425" i="1"/>
  <c r="M425" i="1" s="1"/>
  <c r="L424" i="1"/>
  <c r="M424" i="1" s="1"/>
  <c r="L423" i="1"/>
  <c r="M423" i="1" s="1"/>
  <c r="L420" i="1"/>
  <c r="M420" i="1" s="1"/>
  <c r="L419" i="1"/>
  <c r="M419" i="1" s="1"/>
  <c r="L418" i="1"/>
  <c r="M418" i="1" s="1"/>
  <c r="X417" i="1"/>
  <c r="U417" i="1"/>
  <c r="L416" i="1"/>
  <c r="M416" i="1" s="1"/>
  <c r="L415" i="1"/>
  <c r="M415" i="1" s="1"/>
  <c r="L414" i="1"/>
  <c r="M414" i="1" s="1"/>
  <c r="X413" i="1"/>
  <c r="U413" i="1"/>
  <c r="L412" i="1"/>
  <c r="M412" i="1" s="1"/>
  <c r="L411" i="1"/>
  <c r="M411" i="1" s="1"/>
  <c r="L410" i="1"/>
  <c r="M410" i="1" s="1"/>
  <c r="X409" i="1"/>
  <c r="U409" i="1"/>
  <c r="L408" i="1"/>
  <c r="M408" i="1" s="1"/>
  <c r="L407" i="1"/>
  <c r="M407" i="1" s="1"/>
  <c r="L406" i="1"/>
  <c r="M406" i="1" s="1"/>
  <c r="X405" i="1"/>
  <c r="L404" i="1"/>
  <c r="M404" i="1" s="1"/>
  <c r="L403" i="1"/>
  <c r="M403" i="1" s="1"/>
  <c r="L402" i="1"/>
  <c r="M402" i="1" s="1"/>
  <c r="X401" i="1"/>
  <c r="U401" i="1"/>
  <c r="L400" i="1"/>
  <c r="M400" i="1" s="1"/>
  <c r="L399" i="1"/>
  <c r="M399" i="1" s="1"/>
  <c r="L398" i="1"/>
  <c r="M398" i="1" s="1"/>
  <c r="X397" i="1"/>
  <c r="U397" i="1"/>
  <c r="L396" i="1"/>
  <c r="M396" i="1" s="1"/>
  <c r="L395" i="1"/>
  <c r="M395" i="1" s="1"/>
  <c r="L394" i="1"/>
  <c r="M394" i="1" s="1"/>
  <c r="L393" i="1"/>
  <c r="M393" i="1" s="1"/>
  <c r="L390" i="1"/>
  <c r="M390" i="1" s="1"/>
  <c r="L389" i="1"/>
  <c r="M389" i="1" s="1"/>
  <c r="L388" i="1"/>
  <c r="M388" i="1" s="1"/>
  <c r="X387" i="1"/>
  <c r="L386" i="1"/>
  <c r="M386" i="1" s="1"/>
  <c r="L385" i="1"/>
  <c r="M385" i="1" s="1"/>
  <c r="L384" i="1"/>
  <c r="M384" i="1" s="1"/>
  <c r="X383" i="1"/>
  <c r="L382" i="1"/>
  <c r="M382" i="1" s="1"/>
  <c r="L381" i="1"/>
  <c r="M381" i="1" s="1"/>
  <c r="L380" i="1"/>
  <c r="M380" i="1" s="1"/>
  <c r="X379" i="1"/>
  <c r="U379" i="1"/>
  <c r="L378" i="1"/>
  <c r="M378" i="1" s="1"/>
  <c r="L377" i="1"/>
  <c r="M377" i="1" s="1"/>
  <c r="L376" i="1"/>
  <c r="M376" i="1" s="1"/>
  <c r="X375" i="1"/>
  <c r="U375" i="1"/>
  <c r="L374" i="1"/>
  <c r="M374" i="1" s="1"/>
  <c r="L373" i="1"/>
  <c r="M373" i="1" s="1"/>
  <c r="L372" i="1"/>
  <c r="M372" i="1" s="1"/>
  <c r="X371" i="1"/>
  <c r="L370" i="1"/>
  <c r="M370" i="1" s="1"/>
  <c r="L369" i="1"/>
  <c r="M369" i="1" s="1"/>
  <c r="L368" i="1"/>
  <c r="M368" i="1" s="1"/>
  <c r="X367" i="1"/>
  <c r="L366" i="1"/>
  <c r="M366" i="1" s="1"/>
  <c r="L365" i="1"/>
  <c r="M365" i="1" s="1"/>
  <c r="L364" i="1"/>
  <c r="M364" i="1" s="1"/>
  <c r="L363" i="1"/>
  <c r="M363" i="1" s="1"/>
  <c r="X362" i="1"/>
  <c r="L360" i="1"/>
  <c r="M360" i="1" s="1"/>
  <c r="L359" i="1"/>
  <c r="M359" i="1" s="1"/>
  <c r="L358" i="1"/>
  <c r="M358" i="1" s="1"/>
  <c r="X357" i="1"/>
  <c r="L356" i="1"/>
  <c r="M356" i="1" s="1"/>
  <c r="L355" i="1"/>
  <c r="M355" i="1" s="1"/>
  <c r="L354" i="1"/>
  <c r="M354" i="1" s="1"/>
  <c r="X353" i="1"/>
  <c r="L352" i="1"/>
  <c r="M352" i="1" s="1"/>
  <c r="L351" i="1"/>
  <c r="M351" i="1" s="1"/>
  <c r="L350" i="1"/>
  <c r="M350" i="1" s="1"/>
  <c r="X349" i="1"/>
  <c r="L348" i="1"/>
  <c r="M348" i="1" s="1"/>
  <c r="L347" i="1"/>
  <c r="M347" i="1" s="1"/>
  <c r="L346" i="1"/>
  <c r="M346" i="1" s="1"/>
  <c r="X345" i="1"/>
  <c r="L344" i="1"/>
  <c r="M344" i="1" s="1"/>
  <c r="L343" i="1"/>
  <c r="M343" i="1" s="1"/>
  <c r="L342" i="1"/>
  <c r="M342" i="1" s="1"/>
  <c r="L341" i="1"/>
  <c r="M341" i="1" s="1"/>
  <c r="L339" i="1"/>
  <c r="M339" i="1" s="1"/>
  <c r="L338" i="1"/>
  <c r="M338" i="1" s="1"/>
  <c r="L337" i="1"/>
  <c r="M337" i="1" s="1"/>
  <c r="X336" i="1"/>
  <c r="U336" i="1"/>
  <c r="L335" i="1"/>
  <c r="M335" i="1" s="1"/>
  <c r="L334" i="1"/>
  <c r="M334" i="1" s="1"/>
  <c r="L333" i="1"/>
  <c r="M333" i="1" s="1"/>
  <c r="L332" i="1"/>
  <c r="M332" i="1" s="1"/>
  <c r="L329" i="1"/>
  <c r="M329" i="1" s="1"/>
  <c r="L328" i="1"/>
  <c r="M328" i="1" s="1"/>
  <c r="L327" i="1"/>
  <c r="M327" i="1" s="1"/>
  <c r="X326" i="1"/>
  <c r="U326" i="1"/>
  <c r="L325" i="1"/>
  <c r="M325" i="1" s="1"/>
  <c r="L324" i="1"/>
  <c r="M324" i="1" s="1"/>
  <c r="L323" i="1"/>
  <c r="M323" i="1" s="1"/>
  <c r="X322" i="1"/>
  <c r="U322" i="1"/>
  <c r="L321" i="1"/>
  <c r="M321" i="1" s="1"/>
  <c r="L320" i="1"/>
  <c r="M320" i="1" s="1"/>
  <c r="L319" i="1"/>
  <c r="M319" i="1" s="1"/>
  <c r="X318" i="1"/>
  <c r="U318" i="1"/>
  <c r="L317" i="1"/>
  <c r="M317" i="1" s="1"/>
  <c r="L316" i="1"/>
  <c r="M316" i="1" s="1"/>
  <c r="L315" i="1"/>
  <c r="M315" i="1" s="1"/>
  <c r="L314" i="1"/>
  <c r="M314" i="1" s="1"/>
  <c r="X313" i="1"/>
  <c r="U313" i="1"/>
  <c r="L312" i="1"/>
  <c r="M312" i="1" s="1"/>
  <c r="L311" i="1"/>
  <c r="M311" i="1" s="1"/>
  <c r="L310" i="1"/>
  <c r="M310" i="1" s="1"/>
  <c r="P309" i="1"/>
  <c r="M309" i="1"/>
  <c r="J309" i="1"/>
  <c r="L308" i="1"/>
  <c r="M308" i="1" s="1"/>
  <c r="L307" i="1"/>
  <c r="M307" i="1" s="1"/>
  <c r="L306" i="1"/>
  <c r="M306" i="1" s="1"/>
  <c r="L305" i="1"/>
  <c r="M305" i="1" s="1"/>
  <c r="L303" i="1"/>
  <c r="M303" i="1" s="1"/>
  <c r="L302" i="1"/>
  <c r="M302" i="1" s="1"/>
  <c r="L301" i="1"/>
  <c r="M301" i="1" s="1"/>
  <c r="L298" i="1"/>
  <c r="M298" i="1" s="1"/>
  <c r="L297" i="1"/>
  <c r="M297" i="1" s="1"/>
  <c r="L296" i="1"/>
  <c r="M296" i="1" s="1"/>
  <c r="L295" i="1"/>
  <c r="M295" i="1" s="1"/>
  <c r="L294" i="1"/>
  <c r="M294" i="1" s="1"/>
  <c r="L293" i="1"/>
  <c r="M293" i="1" s="1"/>
  <c r="L292" i="1"/>
  <c r="M292" i="1" s="1"/>
  <c r="L291" i="1"/>
  <c r="M291" i="1" s="1"/>
  <c r="L290" i="1"/>
  <c r="M290" i="1" s="1"/>
  <c r="L289" i="1"/>
  <c r="M289" i="1" s="1"/>
  <c r="X288" i="1"/>
  <c r="U288" i="1"/>
  <c r="P288" i="1"/>
  <c r="M288" i="1"/>
  <c r="J288" i="1"/>
  <c r="L287" i="1"/>
  <c r="M287" i="1" s="1"/>
  <c r="L286" i="1"/>
  <c r="M286" i="1" s="1"/>
  <c r="L285" i="1"/>
  <c r="M285" i="1" s="1"/>
  <c r="L284" i="1"/>
  <c r="M284" i="1" s="1"/>
  <c r="L283" i="1"/>
  <c r="M283" i="1" s="1"/>
  <c r="L282" i="1"/>
  <c r="M282" i="1" s="1"/>
  <c r="X281" i="1"/>
  <c r="U281" i="1"/>
  <c r="L280" i="1"/>
  <c r="M280" i="1" s="1"/>
  <c r="L279" i="1"/>
  <c r="M279" i="1" s="1"/>
  <c r="L278" i="1"/>
  <c r="M278" i="1" s="1"/>
  <c r="L277" i="1"/>
  <c r="M277" i="1" s="1"/>
  <c r="L276" i="1"/>
  <c r="M276" i="1" s="1"/>
  <c r="L275" i="1"/>
  <c r="M275" i="1" s="1"/>
  <c r="L274" i="1"/>
  <c r="M274" i="1" s="1"/>
  <c r="L273" i="1"/>
  <c r="M273" i="1" s="1"/>
  <c r="L272" i="1"/>
  <c r="M272" i="1" s="1"/>
  <c r="X271" i="1"/>
  <c r="U271" i="1"/>
  <c r="L270" i="1"/>
  <c r="M270" i="1" s="1"/>
  <c r="L269" i="1"/>
  <c r="M269" i="1" s="1"/>
  <c r="L268" i="1"/>
  <c r="M268" i="1" s="1"/>
  <c r="L267" i="1"/>
  <c r="M267" i="1" s="1"/>
  <c r="L266" i="1"/>
  <c r="M266" i="1" s="1"/>
  <c r="L265" i="1"/>
  <c r="M265" i="1" s="1"/>
  <c r="X264" i="1"/>
  <c r="U264" i="1"/>
  <c r="L263" i="1"/>
  <c r="M263" i="1" s="1"/>
  <c r="L262" i="1"/>
  <c r="M262" i="1" s="1"/>
  <c r="L261" i="1"/>
  <c r="M261" i="1" s="1"/>
  <c r="L260" i="1"/>
  <c r="M260" i="1" s="1"/>
  <c r="L259" i="1"/>
  <c r="M259" i="1" s="1"/>
  <c r="L258" i="1"/>
  <c r="M258" i="1" s="1"/>
  <c r="L257" i="1"/>
  <c r="M257" i="1" s="1"/>
  <c r="U256" i="1"/>
  <c r="P256" i="1"/>
  <c r="M256" i="1"/>
  <c r="J256" i="1"/>
  <c r="L255" i="1"/>
  <c r="M255" i="1" s="1"/>
  <c r="L254" i="1"/>
  <c r="M254" i="1" s="1"/>
  <c r="L253" i="1"/>
  <c r="M253" i="1" s="1"/>
  <c r="L252" i="1"/>
  <c r="M252" i="1" s="1"/>
  <c r="L251" i="1"/>
  <c r="M251" i="1" s="1"/>
  <c r="L250" i="1"/>
  <c r="M250" i="1" s="1"/>
  <c r="L249" i="1"/>
  <c r="M249" i="1" s="1"/>
  <c r="L248" i="1"/>
  <c r="M248" i="1" s="1"/>
  <c r="L247" i="1"/>
  <c r="M247" i="1" s="1"/>
  <c r="L246" i="1"/>
  <c r="M246" i="1" s="1"/>
  <c r="L244" i="1"/>
  <c r="M244" i="1" s="1"/>
  <c r="L243" i="1"/>
  <c r="M243" i="1" s="1"/>
  <c r="L242" i="1"/>
  <c r="M242" i="1" s="1"/>
  <c r="L241" i="1"/>
  <c r="M241" i="1" s="1"/>
  <c r="L240" i="1"/>
  <c r="M240" i="1" s="1"/>
  <c r="L239" i="1"/>
  <c r="M239" i="1" s="1"/>
  <c r="L238" i="1"/>
  <c r="M238" i="1" s="1"/>
  <c r="L237" i="1"/>
  <c r="M237" i="1" s="1"/>
  <c r="L236" i="1"/>
  <c r="M236" i="1" s="1"/>
  <c r="L235" i="1"/>
  <c r="M235" i="1" s="1"/>
  <c r="Z233" i="1"/>
  <c r="F233" i="1"/>
  <c r="R233" i="1" s="1"/>
  <c r="Z232" i="1"/>
  <c r="F232" i="1"/>
  <c r="R232" i="1" s="1"/>
  <c r="Z231" i="1"/>
  <c r="L230" i="1"/>
  <c r="M230" i="1" s="1"/>
  <c r="L229" i="1"/>
  <c r="M229" i="1" s="1"/>
  <c r="Z228" i="1"/>
  <c r="L227" i="1"/>
  <c r="M227" i="1" s="1"/>
  <c r="L226" i="1"/>
  <c r="M226" i="1" s="1"/>
  <c r="L225" i="1"/>
  <c r="M225" i="1" s="1"/>
  <c r="L224" i="1"/>
  <c r="M224" i="1" s="1"/>
  <c r="L223" i="1"/>
  <c r="M223" i="1" s="1"/>
  <c r="L222" i="1"/>
  <c r="M222" i="1" s="1"/>
  <c r="Z221" i="1"/>
  <c r="L220" i="1"/>
  <c r="M220" i="1" s="1"/>
  <c r="L219" i="1"/>
  <c r="M219" i="1" s="1"/>
  <c r="L218" i="1"/>
  <c r="M218" i="1" s="1"/>
  <c r="L217" i="1"/>
  <c r="M217" i="1" s="1"/>
  <c r="L216" i="1"/>
  <c r="M216" i="1" s="1"/>
  <c r="Z215" i="1"/>
  <c r="L214" i="1"/>
  <c r="M214" i="1" s="1"/>
  <c r="L213" i="1"/>
  <c r="M213" i="1" s="1"/>
  <c r="L212" i="1"/>
  <c r="M212" i="1" s="1"/>
  <c r="P211" i="1"/>
  <c r="M211" i="1"/>
  <c r="J211" i="1"/>
  <c r="L210" i="1"/>
  <c r="M210" i="1" s="1"/>
  <c r="L209" i="1"/>
  <c r="M209" i="1" s="1"/>
  <c r="L208" i="1"/>
  <c r="M208" i="1" s="1"/>
  <c r="L207" i="1"/>
  <c r="M207" i="1" s="1"/>
  <c r="L206" i="1"/>
  <c r="M206" i="1" s="1"/>
  <c r="Z205" i="1"/>
  <c r="L204" i="1"/>
  <c r="M204" i="1" s="1"/>
  <c r="L203" i="1"/>
  <c r="M203" i="1" s="1"/>
  <c r="L202" i="1"/>
  <c r="M202" i="1" s="1"/>
  <c r="L201" i="1"/>
  <c r="M201" i="1" s="1"/>
  <c r="L200" i="1"/>
  <c r="M200" i="1" s="1"/>
  <c r="L199" i="1"/>
  <c r="M199" i="1" s="1"/>
  <c r="P198" i="1"/>
  <c r="M198" i="1"/>
  <c r="J198" i="1"/>
  <c r="P197" i="1"/>
  <c r="M197" i="1"/>
  <c r="J197" i="1"/>
  <c r="L196" i="1"/>
  <c r="M196" i="1" s="1"/>
  <c r="L195" i="1"/>
  <c r="M195" i="1" s="1"/>
  <c r="P194" i="1"/>
  <c r="M194" i="1"/>
  <c r="J194" i="1"/>
  <c r="L193" i="1"/>
  <c r="M193" i="1" s="1"/>
  <c r="L192" i="1"/>
  <c r="M192" i="1" s="1"/>
  <c r="L191" i="1"/>
  <c r="M191" i="1" s="1"/>
  <c r="P190" i="1"/>
  <c r="M190" i="1"/>
  <c r="J190" i="1"/>
  <c r="L189" i="1"/>
  <c r="M189" i="1" s="1"/>
  <c r="L188" i="1"/>
  <c r="M188" i="1" s="1"/>
  <c r="L187" i="1"/>
  <c r="M187" i="1" s="1"/>
  <c r="P186" i="1"/>
  <c r="M186" i="1"/>
  <c r="J186" i="1"/>
  <c r="L185" i="1"/>
  <c r="M185" i="1" s="1"/>
  <c r="L184" i="1"/>
  <c r="M184" i="1" s="1"/>
  <c r="L183" i="1"/>
  <c r="M183" i="1" s="1"/>
  <c r="P182" i="1"/>
  <c r="M182" i="1"/>
  <c r="J182" i="1"/>
  <c r="L181" i="1"/>
  <c r="M181" i="1" s="1"/>
  <c r="L180" i="1"/>
  <c r="M180" i="1" s="1"/>
  <c r="L179" i="1"/>
  <c r="M179" i="1" s="1"/>
  <c r="P178" i="1"/>
  <c r="M178" i="1"/>
  <c r="J178" i="1"/>
  <c r="L177" i="1"/>
  <c r="M177" i="1" s="1"/>
  <c r="L176" i="1"/>
  <c r="M176" i="1" s="1"/>
  <c r="L175" i="1"/>
  <c r="M175" i="1" s="1"/>
  <c r="L174" i="1"/>
  <c r="M174" i="1" s="1"/>
  <c r="L173" i="1"/>
  <c r="M173" i="1" s="1"/>
  <c r="Z171" i="1"/>
  <c r="L170" i="1"/>
  <c r="M170" i="1" s="1"/>
  <c r="L169" i="1"/>
  <c r="M169" i="1" s="1"/>
  <c r="P168" i="1"/>
  <c r="M168" i="1"/>
  <c r="J168" i="1"/>
  <c r="L167" i="1"/>
  <c r="M167" i="1" s="1"/>
  <c r="L166" i="1"/>
  <c r="M166" i="1" s="1"/>
  <c r="L165" i="1"/>
  <c r="M165" i="1" s="1"/>
  <c r="P164" i="1"/>
  <c r="M164" i="1"/>
  <c r="J164" i="1"/>
  <c r="L163" i="1"/>
  <c r="M163" i="1" s="1"/>
  <c r="L162" i="1"/>
  <c r="M162" i="1" s="1"/>
  <c r="L161" i="1"/>
  <c r="M161" i="1" s="1"/>
  <c r="P160" i="1"/>
  <c r="M160" i="1"/>
  <c r="J160" i="1"/>
  <c r="L159" i="1"/>
  <c r="M159" i="1" s="1"/>
  <c r="L158" i="1"/>
  <c r="M158" i="1" s="1"/>
  <c r="L157" i="1"/>
  <c r="M157" i="1" s="1"/>
  <c r="P156" i="1"/>
  <c r="M156" i="1"/>
  <c r="J156" i="1"/>
  <c r="L155" i="1"/>
  <c r="M155" i="1" s="1"/>
  <c r="L154" i="1"/>
  <c r="M154" i="1" s="1"/>
  <c r="L153" i="1"/>
  <c r="M153" i="1" s="1"/>
  <c r="P152" i="1"/>
  <c r="M152" i="1"/>
  <c r="J152" i="1"/>
  <c r="L151" i="1"/>
  <c r="M151" i="1" s="1"/>
  <c r="L150" i="1"/>
  <c r="M150" i="1" s="1"/>
  <c r="L149" i="1"/>
  <c r="M149" i="1" s="1"/>
  <c r="L148" i="1"/>
  <c r="M148" i="1" s="1"/>
  <c r="L147" i="1"/>
  <c r="M147" i="1" s="1"/>
  <c r="Z146" i="1"/>
  <c r="L144" i="1"/>
  <c r="M144" i="1" s="1"/>
  <c r="L143" i="1"/>
  <c r="M143" i="1" s="1"/>
  <c r="P142" i="1"/>
  <c r="M142" i="1"/>
  <c r="J142" i="1"/>
  <c r="L141" i="1"/>
  <c r="M141" i="1" s="1"/>
  <c r="L140" i="1"/>
  <c r="M140" i="1" s="1"/>
  <c r="L139" i="1"/>
  <c r="M139" i="1" s="1"/>
  <c r="P138" i="1"/>
  <c r="M138" i="1"/>
  <c r="J138" i="1"/>
  <c r="L137" i="1"/>
  <c r="M137" i="1" s="1"/>
  <c r="L136" i="1"/>
  <c r="M136" i="1" s="1"/>
  <c r="L135" i="1"/>
  <c r="M135" i="1" s="1"/>
  <c r="P134" i="1"/>
  <c r="M134" i="1"/>
  <c r="J134" i="1"/>
  <c r="L133" i="1"/>
  <c r="M133" i="1" s="1"/>
  <c r="L132" i="1"/>
  <c r="M132" i="1" s="1"/>
  <c r="L131" i="1"/>
  <c r="M131" i="1" s="1"/>
  <c r="P130" i="1"/>
  <c r="M130" i="1"/>
  <c r="J130" i="1"/>
  <c r="P129" i="1"/>
  <c r="M129" i="1"/>
  <c r="J129" i="1"/>
  <c r="L128" i="1"/>
  <c r="M128" i="1" s="1"/>
  <c r="L127" i="1"/>
  <c r="M127" i="1" s="1"/>
  <c r="L126" i="1"/>
  <c r="M126" i="1" s="1"/>
  <c r="P125" i="1"/>
  <c r="M125" i="1"/>
  <c r="J125" i="1"/>
  <c r="L124" i="1"/>
  <c r="M124" i="1" s="1"/>
  <c r="L123" i="1"/>
  <c r="M123" i="1" s="1"/>
  <c r="L122" i="1"/>
  <c r="M122" i="1" s="1"/>
  <c r="L121" i="1"/>
  <c r="M121" i="1" s="1"/>
  <c r="L120" i="1"/>
  <c r="M120" i="1" s="1"/>
  <c r="Z119" i="1"/>
  <c r="L117" i="1"/>
  <c r="M117" i="1" s="1"/>
  <c r="L116" i="1"/>
  <c r="M116" i="1" s="1"/>
  <c r="P115" i="1"/>
  <c r="M115" i="1"/>
  <c r="J115" i="1"/>
  <c r="L114" i="1"/>
  <c r="M114" i="1" s="1"/>
  <c r="L113" i="1"/>
  <c r="M113" i="1" s="1"/>
  <c r="L112" i="1"/>
  <c r="M112" i="1" s="1"/>
  <c r="P111" i="1"/>
  <c r="M111" i="1"/>
  <c r="J111" i="1"/>
  <c r="L110" i="1"/>
  <c r="M110" i="1" s="1"/>
  <c r="L109" i="1"/>
  <c r="M109" i="1" s="1"/>
  <c r="L108" i="1"/>
  <c r="M108" i="1" s="1"/>
  <c r="Z107" i="1"/>
  <c r="L106" i="1"/>
  <c r="M106" i="1" s="1"/>
  <c r="L105" i="1"/>
  <c r="M105" i="1" s="1"/>
  <c r="L104" i="1"/>
  <c r="M104" i="1" s="1"/>
  <c r="P103" i="1"/>
  <c r="M103" i="1"/>
  <c r="J103" i="1"/>
  <c r="L102" i="1"/>
  <c r="M102" i="1" s="1"/>
  <c r="L101" i="1"/>
  <c r="M101" i="1" s="1"/>
  <c r="L100" i="1"/>
  <c r="M100" i="1" s="1"/>
  <c r="Z99" i="1"/>
  <c r="L98" i="1"/>
  <c r="M98" i="1" s="1"/>
  <c r="L97" i="1"/>
  <c r="M97" i="1" s="1"/>
  <c r="L96" i="1"/>
  <c r="M96" i="1" s="1"/>
  <c r="L95" i="1"/>
  <c r="M95" i="1" s="1"/>
  <c r="L94" i="1"/>
  <c r="M94" i="1" s="1"/>
  <c r="Z93" i="1"/>
  <c r="L92" i="1"/>
  <c r="M92" i="1" s="1"/>
  <c r="L91" i="1"/>
  <c r="M91" i="1" s="1"/>
  <c r="L90" i="1"/>
  <c r="M90" i="1" s="1"/>
  <c r="L89" i="1"/>
  <c r="M89" i="1" s="1"/>
  <c r="L88" i="1"/>
  <c r="M88" i="1" s="1"/>
  <c r="L87" i="1"/>
  <c r="M87" i="1" s="1"/>
  <c r="L86" i="1"/>
  <c r="M86" i="1" s="1"/>
  <c r="L85" i="1"/>
  <c r="M85" i="1" s="1"/>
  <c r="L84" i="1"/>
  <c r="M84" i="1" s="1"/>
  <c r="L83" i="1"/>
  <c r="M83" i="1" s="1"/>
  <c r="P82" i="1"/>
  <c r="M82" i="1"/>
  <c r="J82" i="1"/>
  <c r="L81" i="1"/>
  <c r="M81" i="1" s="1"/>
  <c r="L80" i="1"/>
  <c r="M80" i="1" s="1"/>
  <c r="L79" i="1"/>
  <c r="M79" i="1" s="1"/>
  <c r="L78" i="1"/>
  <c r="M78" i="1" s="1"/>
  <c r="L77" i="1"/>
  <c r="M77" i="1" s="1"/>
  <c r="L76" i="1"/>
  <c r="M76" i="1" s="1"/>
  <c r="L75" i="1"/>
  <c r="M75" i="1" s="1"/>
  <c r="P74" i="1"/>
  <c r="M74" i="1"/>
  <c r="J74" i="1"/>
  <c r="L73" i="1"/>
  <c r="M73" i="1" s="1"/>
  <c r="L72" i="1"/>
  <c r="M72" i="1" s="1"/>
  <c r="L71" i="1"/>
  <c r="M71" i="1" s="1"/>
  <c r="L70" i="1"/>
  <c r="M70" i="1" s="1"/>
  <c r="L69" i="1"/>
  <c r="M69" i="1" s="1"/>
  <c r="O68" i="1"/>
  <c r="P68" i="1" s="1"/>
  <c r="L68" i="1"/>
  <c r="M68" i="1" s="1"/>
  <c r="L67" i="1"/>
  <c r="M67" i="1" s="1"/>
  <c r="L66" i="1"/>
  <c r="M66" i="1" s="1"/>
  <c r="L65" i="1"/>
  <c r="M65" i="1" s="1"/>
  <c r="L64" i="1"/>
  <c r="M64" i="1" s="1"/>
  <c r="P63" i="1"/>
  <c r="M63" i="1"/>
  <c r="J63" i="1"/>
  <c r="L62" i="1"/>
  <c r="M62" i="1" s="1"/>
  <c r="L61" i="1"/>
  <c r="M61" i="1" s="1"/>
  <c r="L60" i="1"/>
  <c r="M60" i="1" s="1"/>
  <c r="L59" i="1"/>
  <c r="M59" i="1" s="1"/>
  <c r="L58" i="1"/>
  <c r="M58" i="1" s="1"/>
  <c r="L57" i="1"/>
  <c r="M57" i="1" s="1"/>
  <c r="L56" i="1"/>
  <c r="M56" i="1" s="1"/>
  <c r="P55" i="1"/>
  <c r="M55" i="1"/>
  <c r="L54" i="1"/>
  <c r="M54" i="1" s="1"/>
  <c r="L53" i="1"/>
  <c r="M53" i="1" s="1"/>
  <c r="L52" i="1"/>
  <c r="M52" i="1" s="1"/>
  <c r="L51" i="1"/>
  <c r="M51" i="1" s="1"/>
  <c r="L50" i="1"/>
  <c r="M50" i="1" s="1"/>
  <c r="L49" i="1"/>
  <c r="M49" i="1" s="1"/>
  <c r="L48" i="1"/>
  <c r="M48" i="1" s="1"/>
  <c r="L47" i="1"/>
  <c r="M47" i="1" s="1"/>
  <c r="P46" i="1"/>
  <c r="Z46" i="1" s="1"/>
  <c r="L45" i="1"/>
  <c r="M45" i="1" s="1"/>
  <c r="L44" i="1"/>
  <c r="M44" i="1" s="1"/>
  <c r="L43" i="1"/>
  <c r="M43" i="1" s="1"/>
  <c r="L42" i="1"/>
  <c r="M42" i="1" s="1"/>
  <c r="L41" i="1"/>
  <c r="M41" i="1" s="1"/>
  <c r="L40" i="1"/>
  <c r="M40" i="1" s="1"/>
  <c r="L39" i="1"/>
  <c r="M39" i="1" s="1"/>
  <c r="O80" i="1"/>
  <c r="P80" i="1" s="1"/>
  <c r="I61" i="1"/>
  <c r="I157" i="1"/>
  <c r="O56" i="1"/>
  <c r="P56" i="1" s="1"/>
  <c r="O67" i="1"/>
  <c r="P67" i="1" s="1"/>
  <c r="I67" i="1"/>
  <c r="O127" i="1"/>
  <c r="P127" i="1" s="1"/>
  <c r="I59" i="1"/>
  <c r="O153" i="1"/>
  <c r="P153" i="1" s="1"/>
  <c r="I122" i="1"/>
  <c r="J122" i="1" s="1"/>
  <c r="O162" i="1"/>
  <c r="P162" i="1" s="1"/>
  <c r="I162" i="1"/>
  <c r="K4" i="1" l="1"/>
  <c r="J6" i="1"/>
  <c r="L6" i="1" s="1"/>
  <c r="K3" i="1"/>
  <c r="K5" i="1"/>
  <c r="J3" i="1"/>
  <c r="L3" i="1" s="1"/>
  <c r="J5" i="1"/>
  <c r="L5" i="1" s="1"/>
  <c r="J4" i="1"/>
  <c r="L4" i="1" s="1"/>
  <c r="K6" i="1"/>
  <c r="J10" i="1"/>
  <c r="L10" i="1" s="1"/>
  <c r="K14" i="1"/>
  <c r="K8" i="1"/>
  <c r="K7" i="1"/>
  <c r="J9" i="1"/>
  <c r="L9" i="1" s="1"/>
  <c r="J19" i="1"/>
  <c r="L19" i="1" s="1"/>
  <c r="J8" i="1"/>
  <c r="L8" i="1" s="1"/>
  <c r="K17" i="1"/>
  <c r="J12" i="1"/>
  <c r="L12" i="1" s="1"/>
  <c r="J11" i="1"/>
  <c r="L11" i="1" s="1"/>
  <c r="J7" i="1"/>
  <c r="L7" i="1" s="1"/>
  <c r="J20" i="1"/>
  <c r="L20" i="1" s="1"/>
  <c r="O70" i="1"/>
  <c r="P70" i="1" s="1"/>
  <c r="K9" i="1"/>
  <c r="I127" i="1"/>
  <c r="J127" i="1" s="1"/>
  <c r="K16" i="1"/>
  <c r="K11" i="1"/>
  <c r="K10" i="1"/>
  <c r="K24" i="1"/>
  <c r="J14" i="1"/>
  <c r="L14" i="1" s="1"/>
  <c r="K12" i="1"/>
  <c r="J16" i="1"/>
  <c r="L16" i="1" s="1"/>
  <c r="K20" i="1"/>
  <c r="J13" i="1"/>
  <c r="L13" i="1" s="1"/>
  <c r="J21" i="1"/>
  <c r="L21" i="1" s="1"/>
  <c r="K15" i="1"/>
  <c r="K18" i="1"/>
  <c r="J18" i="1"/>
  <c r="L18" i="1" s="1"/>
  <c r="J15" i="1"/>
  <c r="L15" i="1" s="1"/>
  <c r="K26" i="1"/>
  <c r="J24" i="1"/>
  <c r="L24" i="1" s="1"/>
  <c r="K13" i="1"/>
  <c r="J17" i="1"/>
  <c r="L17" i="1" s="1"/>
  <c r="K28" i="1"/>
  <c r="K23" i="1"/>
  <c r="K19" i="1"/>
  <c r="K27" i="1"/>
  <c r="K21" i="1"/>
  <c r="J28" i="1"/>
  <c r="L28" i="1" s="1"/>
  <c r="K25" i="1"/>
  <c r="J23" i="1"/>
  <c r="L23" i="1" s="1"/>
  <c r="J22" i="1"/>
  <c r="L22" i="1" s="1"/>
  <c r="J26" i="1"/>
  <c r="L26" i="1" s="1"/>
  <c r="K22" i="1"/>
  <c r="J25" i="1"/>
  <c r="L25" i="1" s="1"/>
  <c r="J27" i="1"/>
  <c r="L27" i="1" s="1"/>
  <c r="K29" i="1"/>
  <c r="J29" i="1"/>
  <c r="L29" i="1" s="1"/>
  <c r="O75" i="1"/>
  <c r="P75" i="1" s="1"/>
  <c r="Z115" i="1"/>
  <c r="Z156" i="1"/>
  <c r="Z74" i="1"/>
  <c r="Z55" i="1"/>
  <c r="Z152" i="1"/>
  <c r="Z197" i="1"/>
  <c r="U232" i="1"/>
  <c r="X232" i="1"/>
  <c r="Z178" i="1"/>
  <c r="I98" i="1"/>
  <c r="J98" i="1" s="1"/>
  <c r="O120" i="1"/>
  <c r="P120" i="1" s="1"/>
  <c r="Z168" i="1"/>
  <c r="O57" i="1"/>
  <c r="P57" i="1" s="1"/>
  <c r="Z160" i="1"/>
  <c r="I102" i="1"/>
  <c r="Q102" i="1" s="1"/>
  <c r="Z130" i="1"/>
  <c r="Z182" i="1"/>
  <c r="Z190" i="1"/>
  <c r="I64" i="1"/>
  <c r="Q64" i="1" s="1"/>
  <c r="I92" i="1"/>
  <c r="I124" i="1"/>
  <c r="J124" i="1" s="1"/>
  <c r="Z125" i="1"/>
  <c r="Z103" i="1"/>
  <c r="Z142" i="1"/>
  <c r="O175" i="1"/>
  <c r="P175" i="1" s="1"/>
  <c r="Z134" i="1"/>
  <c r="O53" i="1"/>
  <c r="P53" i="1" s="1"/>
  <c r="Z63" i="1"/>
  <c r="O94" i="1"/>
  <c r="P94" i="1" s="1"/>
  <c r="Z186" i="1"/>
  <c r="O109" i="1"/>
  <c r="P109" i="1" s="1"/>
  <c r="I183" i="1"/>
  <c r="J183" i="1" s="1"/>
  <c r="Z198" i="1"/>
  <c r="Z82" i="1"/>
  <c r="O100" i="1"/>
  <c r="P100" i="1" s="1"/>
  <c r="I117" i="1"/>
  <c r="J117" i="1" s="1"/>
  <c r="O39" i="1"/>
  <c r="P39" i="1" s="1"/>
  <c r="O49" i="1"/>
  <c r="P49" i="1" s="1"/>
  <c r="I66" i="1"/>
  <c r="J66" i="1" s="1"/>
  <c r="I226" i="1"/>
  <c r="J226" i="1" s="1"/>
  <c r="Z111" i="1"/>
  <c r="I154" i="1"/>
  <c r="J154" i="1" s="1"/>
  <c r="I53" i="1"/>
  <c r="O170" i="1"/>
  <c r="P170" i="1" s="1"/>
  <c r="Z194" i="1"/>
  <c r="Z211" i="1"/>
  <c r="I220" i="1"/>
  <c r="J220" i="1" s="1"/>
  <c r="O44" i="1"/>
  <c r="P44" i="1" s="1"/>
  <c r="O114" i="1"/>
  <c r="P114" i="1" s="1"/>
  <c r="I79" i="1"/>
  <c r="J79" i="1" s="1"/>
  <c r="O105" i="1"/>
  <c r="P105" i="1" s="1"/>
  <c r="O149" i="1"/>
  <c r="P149" i="1" s="1"/>
  <c r="I131" i="1"/>
  <c r="Q131" i="1" s="1"/>
  <c r="O88" i="1"/>
  <c r="P88" i="1" s="1"/>
  <c r="O188" i="1"/>
  <c r="P188" i="1" s="1"/>
  <c r="I214" i="1"/>
  <c r="J214" i="1" s="1"/>
  <c r="Q59" i="1"/>
  <c r="J59" i="1"/>
  <c r="I1147" i="1"/>
  <c r="I1132" i="1"/>
  <c r="I1148" i="1"/>
  <c r="I554" i="1"/>
  <c r="I583" i="1"/>
  <c r="I558" i="1"/>
  <c r="I587" i="1"/>
  <c r="I480" i="1"/>
  <c r="I487" i="1"/>
  <c r="I466" i="1"/>
  <c r="I528" i="1"/>
  <c r="I501" i="1"/>
  <c r="I467" i="1"/>
  <c r="I495" i="1"/>
  <c r="I486" i="1"/>
  <c r="I465" i="1"/>
  <c r="I368" i="1"/>
  <c r="I372" i="1"/>
  <c r="I471" i="1"/>
  <c r="I384" i="1"/>
  <c r="I502" i="1"/>
  <c r="I496" i="1"/>
  <c r="I434" i="1"/>
  <c r="I388" i="1"/>
  <c r="I327" i="1"/>
  <c r="I323" i="1"/>
  <c r="I455" i="1"/>
  <c r="I441" i="1"/>
  <c r="I414" i="1"/>
  <c r="I354" i="1"/>
  <c r="I358" i="1"/>
  <c r="I524" i="1"/>
  <c r="I479" i="1"/>
  <c r="I472" i="1"/>
  <c r="I402" i="1"/>
  <c r="I398" i="1"/>
  <c r="I337" i="1"/>
  <c r="I493" i="1"/>
  <c r="I478" i="1"/>
  <c r="I341" i="1"/>
  <c r="I277" i="1"/>
  <c r="I237" i="1"/>
  <c r="I249" i="1"/>
  <c r="I284" i="1"/>
  <c r="I235" i="1"/>
  <c r="I282" i="1"/>
  <c r="I238" i="1"/>
  <c r="I310" i="1"/>
  <c r="I260" i="1"/>
  <c r="I253" i="1"/>
  <c r="I236" i="1"/>
  <c r="I267" i="1"/>
  <c r="I143" i="1"/>
  <c r="I418" i="1"/>
  <c r="I258" i="1"/>
  <c r="I76" i="1"/>
  <c r="I169" i="1"/>
  <c r="I116" i="1"/>
  <c r="I41" i="1"/>
  <c r="I42" i="1"/>
  <c r="I49" i="1"/>
  <c r="I289" i="1"/>
  <c r="I139" i="1"/>
  <c r="I112" i="1"/>
  <c r="I58" i="1"/>
  <c r="I47" i="1"/>
  <c r="I165" i="1"/>
  <c r="I78" i="1"/>
  <c r="I70" i="1"/>
  <c r="I48" i="1"/>
  <c r="J203" i="1"/>
  <c r="J39" i="1"/>
  <c r="Z129" i="1"/>
  <c r="J162" i="1"/>
  <c r="Q162" i="1"/>
  <c r="J157" i="1"/>
  <c r="J108" i="1"/>
  <c r="I1028" i="1"/>
  <c r="I1036" i="1"/>
  <c r="I510" i="1"/>
  <c r="I484" i="1"/>
  <c r="I491" i="1"/>
  <c r="I498" i="1"/>
  <c r="I476" i="1"/>
  <c r="I505" i="1"/>
  <c r="I287" i="1"/>
  <c r="I280" i="1"/>
  <c r="I255" i="1"/>
  <c r="I298" i="1"/>
  <c r="I263" i="1"/>
  <c r="I270" i="1"/>
  <c r="I81" i="1"/>
  <c r="I73" i="1"/>
  <c r="I62" i="1"/>
  <c r="I54" i="1"/>
  <c r="I51" i="1"/>
  <c r="J84" i="1"/>
  <c r="J90" i="1"/>
  <c r="I500" i="1"/>
  <c r="I562" i="1"/>
  <c r="I376" i="1"/>
  <c r="I591" i="1"/>
  <c r="I315" i="1"/>
  <c r="I346" i="1"/>
  <c r="I535" i="1"/>
  <c r="I446" i="1"/>
  <c r="I406" i="1"/>
  <c r="I265" i="1"/>
  <c r="I104" i="1"/>
  <c r="I509" i="1"/>
  <c r="I483" i="1"/>
  <c r="I490" i="1"/>
  <c r="I497" i="1"/>
  <c r="I504" i="1"/>
  <c r="I475" i="1"/>
  <c r="I293" i="1"/>
  <c r="I286" i="1"/>
  <c r="I254" i="1"/>
  <c r="I295" i="1"/>
  <c r="I240" i="1"/>
  <c r="I294" i="1"/>
  <c r="I262" i="1"/>
  <c r="I269" i="1"/>
  <c r="I279" i="1"/>
  <c r="I239" i="1"/>
  <c r="I292" i="1"/>
  <c r="I83" i="1"/>
  <c r="I75" i="1"/>
  <c r="Q67" i="1"/>
  <c r="J67" i="1"/>
  <c r="I40" i="1"/>
  <c r="I1131" i="1"/>
  <c r="I1065" i="1"/>
  <c r="I1052" i="1"/>
  <c r="I1116" i="1"/>
  <c r="I1056" i="1"/>
  <c r="I1123" i="1"/>
  <c r="I1038" i="1"/>
  <c r="I1047" i="1"/>
  <c r="I1061" i="1"/>
  <c r="I1070" i="1"/>
  <c r="I864" i="1"/>
  <c r="I905" i="1"/>
  <c r="I849" i="1"/>
  <c r="I962" i="1"/>
  <c r="I897" i="1"/>
  <c r="I949" i="1"/>
  <c r="I1043" i="1"/>
  <c r="I924" i="1"/>
  <c r="I902" i="1"/>
  <c r="I876" i="1"/>
  <c r="I871" i="1"/>
  <c r="I868" i="1"/>
  <c r="I966" i="1"/>
  <c r="I906" i="1"/>
  <c r="I954" i="1"/>
  <c r="I910" i="1"/>
  <c r="I928" i="1"/>
  <c r="I938" i="1"/>
  <c r="I973" i="1"/>
  <c r="I958" i="1"/>
  <c r="I935" i="1"/>
  <c r="I758" i="1"/>
  <c r="I755" i="1"/>
  <c r="I668" i="1"/>
  <c r="I845" i="1"/>
  <c r="I735" i="1"/>
  <c r="I733" i="1"/>
  <c r="I730" i="1"/>
  <c r="I810" i="1"/>
  <c r="I728" i="1"/>
  <c r="I872" i="1"/>
  <c r="I818" i="1"/>
  <c r="I841" i="1"/>
  <c r="I795" i="1"/>
  <c r="I675" i="1"/>
  <c r="I945" i="1"/>
  <c r="I759" i="1"/>
  <c r="I720" i="1"/>
  <c r="I844" i="1"/>
  <c r="I790" i="1"/>
  <c r="I787" i="1"/>
  <c r="I837" i="1"/>
  <c r="I814" i="1"/>
  <c r="I817" i="1"/>
  <c r="I763" i="1"/>
  <c r="I970" i="1"/>
  <c r="I729" i="1"/>
  <c r="I693" i="1"/>
  <c r="I674" i="1"/>
  <c r="I665" i="1"/>
  <c r="I634" i="1"/>
  <c r="I638" i="1"/>
  <c r="I669" i="1"/>
  <c r="I550" i="1"/>
  <c r="I642" i="1"/>
  <c r="I791" i="1"/>
  <c r="I783" i="1"/>
  <c r="I575" i="1"/>
  <c r="I705" i="1"/>
  <c r="I656" i="1"/>
  <c r="I646" i="1"/>
  <c r="I626" i="1"/>
  <c r="I673" i="1"/>
  <c r="I660" i="1"/>
  <c r="I650" i="1"/>
  <c r="I822" i="1"/>
  <c r="I701" i="1"/>
  <c r="I602" i="1"/>
  <c r="I670" i="1"/>
  <c r="I704" i="1"/>
  <c r="I697" i="1"/>
  <c r="I751" i="1"/>
  <c r="I725" i="1"/>
  <c r="I700" i="1"/>
  <c r="I651" i="1"/>
  <c r="I530" i="1"/>
  <c r="I579" i="1"/>
  <c r="I520" i="1"/>
  <c r="I627" i="1"/>
  <c r="I546" i="1"/>
  <c r="I516" i="1"/>
  <c r="I456" i="1"/>
  <c r="I442" i="1"/>
  <c r="I436" i="1"/>
  <c r="I470" i="1"/>
  <c r="I423" i="1"/>
  <c r="I433" i="1"/>
  <c r="I394" i="1"/>
  <c r="I333" i="1"/>
  <c r="I440" i="1"/>
  <c r="I223" i="1"/>
  <c r="I195" i="1"/>
  <c r="I364" i="1"/>
  <c r="I306" i="1"/>
  <c r="I222" i="1"/>
  <c r="I191" i="1"/>
  <c r="I60" i="1"/>
  <c r="I52" i="1"/>
  <c r="I1034" i="1"/>
  <c r="I1025" i="1"/>
  <c r="I603" i="1"/>
  <c r="I592" i="1"/>
  <c r="I612" i="1"/>
  <c r="I567" i="1"/>
  <c r="I609" i="1"/>
  <c r="I606" i="1"/>
  <c r="I576" i="1"/>
  <c r="I588" i="1"/>
  <c r="I555" i="1"/>
  <c r="I563" i="1"/>
  <c r="I580" i="1"/>
  <c r="I521" i="1"/>
  <c r="I584" i="1"/>
  <c r="I517" i="1"/>
  <c r="I547" i="1"/>
  <c r="I525" i="1"/>
  <c r="I536" i="1"/>
  <c r="I551" i="1"/>
  <c r="I529" i="1"/>
  <c r="I615" i="1"/>
  <c r="I559" i="1"/>
  <c r="I407" i="1"/>
  <c r="I447" i="1"/>
  <c r="I393" i="1"/>
  <c r="I332" i="1"/>
  <c r="I452" i="1"/>
  <c r="I411" i="1"/>
  <c r="I381" i="1"/>
  <c r="I377" i="1"/>
  <c r="I301" i="1"/>
  <c r="I385" i="1"/>
  <c r="I457" i="1"/>
  <c r="I363" i="1"/>
  <c r="I305" i="1"/>
  <c r="I425" i="1"/>
  <c r="I324" i="1"/>
  <c r="I320" i="1"/>
  <c r="I316" i="1"/>
  <c r="I347" i="1"/>
  <c r="I351" i="1"/>
  <c r="I355" i="1"/>
  <c r="I415" i="1"/>
  <c r="I302" i="1"/>
  <c r="O1147" i="1"/>
  <c r="P1147" i="1" s="1"/>
  <c r="O1132" i="1"/>
  <c r="P1132" i="1" s="1"/>
  <c r="O1148" i="1"/>
  <c r="P1148" i="1" s="1"/>
  <c r="O554" i="1"/>
  <c r="P554" i="1" s="1"/>
  <c r="O558" i="1"/>
  <c r="P558" i="1" s="1"/>
  <c r="O478" i="1"/>
  <c r="P478" i="1" s="1"/>
  <c r="O472" i="1"/>
  <c r="P472" i="1" s="1"/>
  <c r="O501" i="1"/>
  <c r="P501" i="1" s="1"/>
  <c r="O467" i="1"/>
  <c r="P467" i="1" s="1"/>
  <c r="O495" i="1"/>
  <c r="P495" i="1" s="1"/>
  <c r="O583" i="1"/>
  <c r="P583" i="1" s="1"/>
  <c r="O486" i="1"/>
  <c r="P486" i="1" s="1"/>
  <c r="O465" i="1"/>
  <c r="P465" i="1" s="1"/>
  <c r="O502" i="1"/>
  <c r="P502" i="1" s="1"/>
  <c r="O493" i="1"/>
  <c r="P493" i="1" s="1"/>
  <c r="O587" i="1"/>
  <c r="P587" i="1" s="1"/>
  <c r="O524" i="1"/>
  <c r="P524" i="1" s="1"/>
  <c r="O471" i="1"/>
  <c r="P471" i="1" s="1"/>
  <c r="O487" i="1"/>
  <c r="P487" i="1" s="1"/>
  <c r="O466" i="1"/>
  <c r="P466" i="1" s="1"/>
  <c r="O528" i="1"/>
  <c r="P528" i="1" s="1"/>
  <c r="O434" i="1"/>
  <c r="P434" i="1" s="1"/>
  <c r="O327" i="1"/>
  <c r="P327" i="1" s="1"/>
  <c r="O323" i="1"/>
  <c r="P323" i="1" s="1"/>
  <c r="O496" i="1"/>
  <c r="P496" i="1" s="1"/>
  <c r="O480" i="1"/>
  <c r="P480" i="1" s="1"/>
  <c r="O354" i="1"/>
  <c r="P354" i="1" s="1"/>
  <c r="O455" i="1"/>
  <c r="P455" i="1" s="1"/>
  <c r="O358" i="1"/>
  <c r="P358" i="1" s="1"/>
  <c r="O284" i="1"/>
  <c r="P284" i="1" s="1"/>
  <c r="O441" i="1"/>
  <c r="P441" i="1" s="1"/>
  <c r="O414" i="1"/>
  <c r="P414" i="1" s="1"/>
  <c r="O479" i="1"/>
  <c r="P479" i="1" s="1"/>
  <c r="O402" i="1"/>
  <c r="P402" i="1" s="1"/>
  <c r="O398" i="1"/>
  <c r="P398" i="1" s="1"/>
  <c r="O337" i="1"/>
  <c r="P337" i="1" s="1"/>
  <c r="O341" i="1"/>
  <c r="P341" i="1" s="1"/>
  <c r="O310" i="1"/>
  <c r="P310" i="1" s="1"/>
  <c r="O368" i="1"/>
  <c r="P368" i="1" s="1"/>
  <c r="O418" i="1"/>
  <c r="P418" i="1" s="1"/>
  <c r="O372" i="1"/>
  <c r="P372" i="1" s="1"/>
  <c r="O384" i="1"/>
  <c r="P384" i="1" s="1"/>
  <c r="O235" i="1"/>
  <c r="P235" i="1" s="1"/>
  <c r="O282" i="1"/>
  <c r="P282" i="1" s="1"/>
  <c r="O238" i="1"/>
  <c r="P238" i="1" s="1"/>
  <c r="O169" i="1"/>
  <c r="P169" i="1" s="1"/>
  <c r="O260" i="1"/>
  <c r="P260" i="1" s="1"/>
  <c r="O253" i="1"/>
  <c r="P253" i="1" s="1"/>
  <c r="O236" i="1"/>
  <c r="P236" i="1" s="1"/>
  <c r="O267" i="1"/>
  <c r="P267" i="1" s="1"/>
  <c r="O388" i="1"/>
  <c r="P388" i="1" s="1"/>
  <c r="O143" i="1"/>
  <c r="P143" i="1" s="1"/>
  <c r="O258" i="1"/>
  <c r="P258" i="1" s="1"/>
  <c r="O277" i="1"/>
  <c r="P277" i="1" s="1"/>
  <c r="O237" i="1"/>
  <c r="P237" i="1" s="1"/>
  <c r="O289" i="1"/>
  <c r="P289" i="1" s="1"/>
  <c r="O249" i="1"/>
  <c r="P249" i="1" s="1"/>
  <c r="O497" i="1"/>
  <c r="P497" i="1" s="1"/>
  <c r="O504" i="1"/>
  <c r="P504" i="1" s="1"/>
  <c r="O509" i="1"/>
  <c r="P509" i="1" s="1"/>
  <c r="O483" i="1"/>
  <c r="P483" i="1" s="1"/>
  <c r="O294" i="1"/>
  <c r="P294" i="1" s="1"/>
  <c r="O475" i="1"/>
  <c r="P475" i="1" s="1"/>
  <c r="O490" i="1"/>
  <c r="P490" i="1" s="1"/>
  <c r="O295" i="1"/>
  <c r="P295" i="1" s="1"/>
  <c r="O286" i="1"/>
  <c r="P286" i="1" s="1"/>
  <c r="O262" i="1"/>
  <c r="P262" i="1" s="1"/>
  <c r="O269" i="1"/>
  <c r="P269" i="1" s="1"/>
  <c r="O293" i="1"/>
  <c r="P293" i="1" s="1"/>
  <c r="O279" i="1"/>
  <c r="P279" i="1" s="1"/>
  <c r="O239" i="1"/>
  <c r="P239" i="1" s="1"/>
  <c r="O292" i="1"/>
  <c r="P292" i="1" s="1"/>
  <c r="O254" i="1"/>
  <c r="P254" i="1" s="1"/>
  <c r="O240" i="1"/>
  <c r="P240" i="1" s="1"/>
  <c r="O41" i="1"/>
  <c r="P41" i="1" s="1"/>
  <c r="O52" i="1"/>
  <c r="P52" i="1" s="1"/>
  <c r="I56" i="1"/>
  <c r="O60" i="1"/>
  <c r="P60" i="1" s="1"/>
  <c r="O65" i="1"/>
  <c r="P65" i="1" s="1"/>
  <c r="I87" i="1"/>
  <c r="O91" i="1"/>
  <c r="P91" i="1" s="1"/>
  <c r="O116" i="1"/>
  <c r="P116" i="1" s="1"/>
  <c r="O133" i="1"/>
  <c r="P133" i="1" s="1"/>
  <c r="I147" i="1"/>
  <c r="O151" i="1"/>
  <c r="P151" i="1" s="1"/>
  <c r="I159" i="1"/>
  <c r="O173" i="1"/>
  <c r="P173" i="1" s="1"/>
  <c r="O180" i="1"/>
  <c r="P180" i="1" s="1"/>
  <c r="O185" i="1"/>
  <c r="P185" i="1" s="1"/>
  <c r="O1034" i="1"/>
  <c r="P1034" i="1" s="1"/>
  <c r="O1025" i="1"/>
  <c r="P1025" i="1" s="1"/>
  <c r="O609" i="1"/>
  <c r="P609" i="1" s="1"/>
  <c r="O606" i="1"/>
  <c r="P606" i="1" s="1"/>
  <c r="O551" i="1"/>
  <c r="P551" i="1" s="1"/>
  <c r="O576" i="1"/>
  <c r="P576" i="1" s="1"/>
  <c r="O555" i="1"/>
  <c r="P555" i="1" s="1"/>
  <c r="O584" i="1"/>
  <c r="P584" i="1" s="1"/>
  <c r="O615" i="1"/>
  <c r="P615" i="1" s="1"/>
  <c r="O563" i="1"/>
  <c r="P563" i="1" s="1"/>
  <c r="O517" i="1"/>
  <c r="P517" i="1" s="1"/>
  <c r="O580" i="1"/>
  <c r="P580" i="1" s="1"/>
  <c r="O525" i="1"/>
  <c r="P525" i="1" s="1"/>
  <c r="O547" i="1"/>
  <c r="P547" i="1" s="1"/>
  <c r="O603" i="1"/>
  <c r="P603" i="1" s="1"/>
  <c r="O536" i="1"/>
  <c r="P536" i="1" s="1"/>
  <c r="O588" i="1"/>
  <c r="P588" i="1" s="1"/>
  <c r="O559" i="1"/>
  <c r="P559" i="1" s="1"/>
  <c r="O529" i="1"/>
  <c r="P529" i="1" s="1"/>
  <c r="O567" i="1"/>
  <c r="P567" i="1" s="1"/>
  <c r="O592" i="1"/>
  <c r="P592" i="1" s="1"/>
  <c r="O447" i="1"/>
  <c r="P447" i="1" s="1"/>
  <c r="O393" i="1"/>
  <c r="P393" i="1" s="1"/>
  <c r="O332" i="1"/>
  <c r="P332" i="1" s="1"/>
  <c r="O381" i="1"/>
  <c r="P381" i="1" s="1"/>
  <c r="O377" i="1"/>
  <c r="P377" i="1" s="1"/>
  <c r="O301" i="1"/>
  <c r="P301" i="1" s="1"/>
  <c r="O452" i="1"/>
  <c r="P452" i="1" s="1"/>
  <c r="O385" i="1"/>
  <c r="P385" i="1" s="1"/>
  <c r="O411" i="1"/>
  <c r="P411" i="1" s="1"/>
  <c r="O363" i="1"/>
  <c r="P363" i="1" s="1"/>
  <c r="O305" i="1"/>
  <c r="P305" i="1" s="1"/>
  <c r="O457" i="1"/>
  <c r="P457" i="1" s="1"/>
  <c r="O324" i="1"/>
  <c r="P324" i="1" s="1"/>
  <c r="O320" i="1"/>
  <c r="P320" i="1" s="1"/>
  <c r="O316" i="1"/>
  <c r="P316" i="1" s="1"/>
  <c r="O425" i="1"/>
  <c r="P425" i="1" s="1"/>
  <c r="O347" i="1"/>
  <c r="P347" i="1" s="1"/>
  <c r="O351" i="1"/>
  <c r="P351" i="1" s="1"/>
  <c r="O612" i="1"/>
  <c r="P612" i="1" s="1"/>
  <c r="O355" i="1"/>
  <c r="P355" i="1" s="1"/>
  <c r="O302" i="1"/>
  <c r="P302" i="1" s="1"/>
  <c r="O521" i="1"/>
  <c r="P521" i="1" s="1"/>
  <c r="O415" i="1"/>
  <c r="P415" i="1" s="1"/>
  <c r="O407" i="1"/>
  <c r="P407" i="1" s="1"/>
  <c r="O562" i="1"/>
  <c r="P562" i="1" s="1"/>
  <c r="O591" i="1"/>
  <c r="P591" i="1" s="1"/>
  <c r="O535" i="1"/>
  <c r="P535" i="1" s="1"/>
  <c r="O315" i="1"/>
  <c r="P315" i="1" s="1"/>
  <c r="O346" i="1"/>
  <c r="P346" i="1" s="1"/>
  <c r="O500" i="1"/>
  <c r="P500" i="1" s="1"/>
  <c r="O446" i="1"/>
  <c r="P446" i="1" s="1"/>
  <c r="O406" i="1"/>
  <c r="P406" i="1" s="1"/>
  <c r="O376" i="1"/>
  <c r="P376" i="1" s="1"/>
  <c r="O265" i="1"/>
  <c r="P265" i="1" s="1"/>
  <c r="O1036" i="1"/>
  <c r="P1036" i="1" s="1"/>
  <c r="O1028" i="1"/>
  <c r="P1028" i="1" s="1"/>
  <c r="O510" i="1"/>
  <c r="P510" i="1" s="1"/>
  <c r="O484" i="1"/>
  <c r="P484" i="1" s="1"/>
  <c r="O498" i="1"/>
  <c r="P498" i="1" s="1"/>
  <c r="O505" i="1"/>
  <c r="P505" i="1" s="1"/>
  <c r="O491" i="1"/>
  <c r="P491" i="1" s="1"/>
  <c r="O476" i="1"/>
  <c r="P476" i="1" s="1"/>
  <c r="O287" i="1"/>
  <c r="P287" i="1" s="1"/>
  <c r="O255" i="1"/>
  <c r="P255" i="1" s="1"/>
  <c r="O298" i="1"/>
  <c r="P298" i="1" s="1"/>
  <c r="O263" i="1"/>
  <c r="P263" i="1" s="1"/>
  <c r="O270" i="1"/>
  <c r="P270" i="1" s="1"/>
  <c r="O280" i="1"/>
  <c r="P280" i="1" s="1"/>
  <c r="I43" i="1"/>
  <c r="O71" i="1"/>
  <c r="P71" i="1" s="1"/>
  <c r="O76" i="1"/>
  <c r="P76" i="1" s="1"/>
  <c r="O95" i="1"/>
  <c r="P95" i="1" s="1"/>
  <c r="I113" i="1"/>
  <c r="O121" i="1"/>
  <c r="P121" i="1" s="1"/>
  <c r="O126" i="1"/>
  <c r="P126" i="1" s="1"/>
  <c r="I132" i="1"/>
  <c r="O147" i="1"/>
  <c r="P147" i="1" s="1"/>
  <c r="O154" i="1"/>
  <c r="P154" i="1" s="1"/>
  <c r="I167" i="1"/>
  <c r="O183" i="1"/>
  <c r="P183" i="1" s="1"/>
  <c r="I977" i="1"/>
  <c r="I884" i="1"/>
  <c r="I965" i="1"/>
  <c r="I943" i="1"/>
  <c r="I953" i="1"/>
  <c r="I918" i="1"/>
  <c r="I927" i="1"/>
  <c r="I969" i="1"/>
  <c r="I957" i="1"/>
  <c r="I934" i="1"/>
  <c r="I856" i="1"/>
  <c r="I944" i="1"/>
  <c r="I931" i="1"/>
  <c r="I883" i="1"/>
  <c r="I961" i="1"/>
  <c r="I948" i="1"/>
  <c r="I836" i="1"/>
  <c r="I863" i="1"/>
  <c r="I917" i="1"/>
  <c r="I750" i="1"/>
  <c r="I896" i="1"/>
  <c r="I923" i="1"/>
  <c r="I809" i="1"/>
  <c r="I782" i="1"/>
  <c r="I978" i="1"/>
  <c r="I655" i="1"/>
  <c r="I645" i="1"/>
  <c r="I625" i="1"/>
  <c r="I659" i="1"/>
  <c r="I649" i="1"/>
  <c r="I857" i="1"/>
  <c r="I719" i="1"/>
  <c r="I692" i="1"/>
  <c r="I718" i="1"/>
  <c r="I633" i="1"/>
  <c r="I641" i="1"/>
  <c r="I637" i="1"/>
  <c r="I338" i="1"/>
  <c r="I342" i="1"/>
  <c r="I343" i="1"/>
  <c r="I451" i="1"/>
  <c r="I217" i="1"/>
  <c r="I622" i="1"/>
  <c r="I618" i="1"/>
  <c r="I566" i="1"/>
  <c r="I507" i="1"/>
  <c r="I595" i="1"/>
  <c r="I539" i="1"/>
  <c r="I508" i="1"/>
  <c r="I380" i="1"/>
  <c r="I450" i="1"/>
  <c r="I319" i="1"/>
  <c r="I350" i="1"/>
  <c r="I272" i="1"/>
  <c r="I273" i="1"/>
  <c r="I410" i="1"/>
  <c r="I1026" i="1"/>
  <c r="I1027" i="1"/>
  <c r="I1035" i="1"/>
  <c r="O79" i="1"/>
  <c r="P79" i="1" s="1"/>
  <c r="O84" i="1"/>
  <c r="P84" i="1" s="1"/>
  <c r="I94" i="1"/>
  <c r="O98" i="1"/>
  <c r="P98" i="1" s="1"/>
  <c r="I120" i="1"/>
  <c r="O124" i="1"/>
  <c r="P124" i="1" s="1"/>
  <c r="O159" i="1"/>
  <c r="P159" i="1" s="1"/>
  <c r="Z164" i="1"/>
  <c r="I176" i="1"/>
  <c r="I209" i="1"/>
  <c r="O977" i="1"/>
  <c r="P977" i="1" s="1"/>
  <c r="O927" i="1"/>
  <c r="P927" i="1" s="1"/>
  <c r="O969" i="1"/>
  <c r="P969" i="1" s="1"/>
  <c r="O957" i="1"/>
  <c r="P957" i="1" s="1"/>
  <c r="O934" i="1"/>
  <c r="P934" i="1" s="1"/>
  <c r="O944" i="1"/>
  <c r="P944" i="1" s="1"/>
  <c r="O931" i="1"/>
  <c r="P931" i="1" s="1"/>
  <c r="O883" i="1"/>
  <c r="P883" i="1" s="1"/>
  <c r="O961" i="1"/>
  <c r="P961" i="1" s="1"/>
  <c r="O917" i="1"/>
  <c r="P917" i="1" s="1"/>
  <c r="O896" i="1"/>
  <c r="P896" i="1" s="1"/>
  <c r="O978" i="1"/>
  <c r="P978" i="1" s="1"/>
  <c r="O948" i="1"/>
  <c r="P948" i="1" s="1"/>
  <c r="O923" i="1"/>
  <c r="P923" i="1" s="1"/>
  <c r="O953" i="1"/>
  <c r="P953" i="1" s="1"/>
  <c r="O918" i="1"/>
  <c r="P918" i="1" s="1"/>
  <c r="O863" i="1"/>
  <c r="P863" i="1" s="1"/>
  <c r="O750" i="1"/>
  <c r="P750" i="1" s="1"/>
  <c r="O965" i="1"/>
  <c r="P965" i="1" s="1"/>
  <c r="O884" i="1"/>
  <c r="P884" i="1" s="1"/>
  <c r="O943" i="1"/>
  <c r="P943" i="1" s="1"/>
  <c r="O809" i="1"/>
  <c r="P809" i="1" s="1"/>
  <c r="O718" i="1"/>
  <c r="P718" i="1" s="1"/>
  <c r="O782" i="1"/>
  <c r="P782" i="1" s="1"/>
  <c r="O857" i="1"/>
  <c r="P857" i="1" s="1"/>
  <c r="O719" i="1"/>
  <c r="P719" i="1" s="1"/>
  <c r="O856" i="1"/>
  <c r="P856" i="1" s="1"/>
  <c r="O836" i="1"/>
  <c r="P836" i="1" s="1"/>
  <c r="O692" i="1"/>
  <c r="P692" i="1" s="1"/>
  <c r="O633" i="1"/>
  <c r="P633" i="1" s="1"/>
  <c r="O637" i="1"/>
  <c r="P637" i="1" s="1"/>
  <c r="O641" i="1"/>
  <c r="P641" i="1" s="1"/>
  <c r="O659" i="1"/>
  <c r="P659" i="1" s="1"/>
  <c r="O649" i="1"/>
  <c r="P649" i="1" s="1"/>
  <c r="O625" i="1"/>
  <c r="P625" i="1" s="1"/>
  <c r="O655" i="1"/>
  <c r="P655" i="1" s="1"/>
  <c r="O645" i="1"/>
  <c r="P645" i="1" s="1"/>
  <c r="O342" i="1"/>
  <c r="P342" i="1" s="1"/>
  <c r="O343" i="1"/>
  <c r="P343" i="1" s="1"/>
  <c r="O451" i="1"/>
  <c r="P451" i="1" s="1"/>
  <c r="O338" i="1"/>
  <c r="P338" i="1" s="1"/>
  <c r="O217" i="1"/>
  <c r="P217" i="1" s="1"/>
  <c r="O622" i="1"/>
  <c r="P622" i="1" s="1"/>
  <c r="O618" i="1"/>
  <c r="P618" i="1" s="1"/>
  <c r="O566" i="1"/>
  <c r="P566" i="1" s="1"/>
  <c r="O595" i="1"/>
  <c r="P595" i="1" s="1"/>
  <c r="O507" i="1"/>
  <c r="P507" i="1" s="1"/>
  <c r="O539" i="1"/>
  <c r="P539" i="1" s="1"/>
  <c r="O508" i="1"/>
  <c r="P508" i="1" s="1"/>
  <c r="O319" i="1"/>
  <c r="P319" i="1" s="1"/>
  <c r="O450" i="1"/>
  <c r="P450" i="1" s="1"/>
  <c r="O350" i="1"/>
  <c r="P350" i="1" s="1"/>
  <c r="O410" i="1"/>
  <c r="P410" i="1" s="1"/>
  <c r="O380" i="1"/>
  <c r="P380" i="1" s="1"/>
  <c r="O273" i="1"/>
  <c r="P273" i="1" s="1"/>
  <c r="O272" i="1"/>
  <c r="P272" i="1" s="1"/>
  <c r="O1027" i="1"/>
  <c r="P1027" i="1" s="1"/>
  <c r="O1026" i="1"/>
  <c r="P1026" i="1" s="1"/>
  <c r="O1035" i="1"/>
  <c r="P1035" i="1" s="1"/>
  <c r="O48" i="1"/>
  <c r="P48" i="1" s="1"/>
  <c r="O87" i="1"/>
  <c r="P87" i="1" s="1"/>
  <c r="I97" i="1"/>
  <c r="O104" i="1"/>
  <c r="P104" i="1" s="1"/>
  <c r="I123" i="1"/>
  <c r="I128" i="1"/>
  <c r="O157" i="1"/>
  <c r="P157" i="1" s="1"/>
  <c r="O167" i="1"/>
  <c r="P167" i="1" s="1"/>
  <c r="I181" i="1"/>
  <c r="O192" i="1"/>
  <c r="P192" i="1" s="1"/>
  <c r="X233" i="1"/>
  <c r="U233" i="1"/>
  <c r="I1149" i="1"/>
  <c r="I1082" i="1"/>
  <c r="I1073" i="1"/>
  <c r="I1023" i="1"/>
  <c r="I1014" i="1"/>
  <c r="I1004" i="1"/>
  <c r="I994" i="1"/>
  <c r="I984" i="1"/>
  <c r="I1136" i="1"/>
  <c r="I1127" i="1"/>
  <c r="I1118" i="1"/>
  <c r="I1109" i="1"/>
  <c r="I1091" i="1"/>
  <c r="I1048" i="1"/>
  <c r="I1039" i="1"/>
  <c r="I1122" i="1"/>
  <c r="I1113" i="1"/>
  <c r="I1085" i="1"/>
  <c r="I1143" i="1"/>
  <c r="I1134" i="1"/>
  <c r="I1107" i="1"/>
  <c r="I1089" i="1"/>
  <c r="I1062" i="1"/>
  <c r="I1074" i="1"/>
  <c r="I1071" i="1"/>
  <c r="I1015" i="1"/>
  <c r="I976" i="1"/>
  <c r="I1128" i="1"/>
  <c r="I1101" i="1"/>
  <c r="I1032" i="1"/>
  <c r="I1009" i="1"/>
  <c r="I999" i="1"/>
  <c r="I989" i="1"/>
  <c r="I979" i="1"/>
  <c r="I1141" i="1"/>
  <c r="I1114" i="1"/>
  <c r="I1105" i="1"/>
  <c r="I1135" i="1"/>
  <c r="I1126" i="1"/>
  <c r="I1117" i="1"/>
  <c r="I1099" i="1"/>
  <c r="I1075" i="1"/>
  <c r="I1057" i="1"/>
  <c r="I1007" i="1"/>
  <c r="I997" i="1"/>
  <c r="I987" i="1"/>
  <c r="I1079" i="1"/>
  <c r="I1044" i="1"/>
  <c r="I1142" i="1"/>
  <c r="I1124" i="1"/>
  <c r="I1115" i="1"/>
  <c r="I1097" i="1"/>
  <c r="I1002" i="1"/>
  <c r="I1053" i="1"/>
  <c r="I1012" i="1"/>
  <c r="I920" i="1"/>
  <c r="I852" i="1"/>
  <c r="I1093" i="1"/>
  <c r="I879" i="1"/>
  <c r="I982" i="1"/>
  <c r="I858" i="1"/>
  <c r="I913" i="1"/>
  <c r="I885" i="1"/>
  <c r="I1066" i="1"/>
  <c r="I1011" i="1"/>
  <c r="I1020" i="1"/>
  <c r="I992" i="1"/>
  <c r="I853" i="1"/>
  <c r="I919" i="1"/>
  <c r="I880" i="1"/>
  <c r="I914" i="1"/>
  <c r="I830" i="1"/>
  <c r="I678" i="1"/>
  <c r="I859" i="1"/>
  <c r="I832" i="1"/>
  <c r="I777" i="1"/>
  <c r="I767" i="1"/>
  <c r="I798" i="1"/>
  <c r="I773" i="1"/>
  <c r="I804" i="1"/>
  <c r="I780" i="1"/>
  <c r="I826" i="1"/>
  <c r="I771" i="1"/>
  <c r="I679" i="1"/>
  <c r="I829" i="1"/>
  <c r="I802" i="1"/>
  <c r="I748" i="1"/>
  <c r="I746" i="1"/>
  <c r="I744" i="1"/>
  <c r="I739" i="1"/>
  <c r="I831" i="1"/>
  <c r="I778" i="1"/>
  <c r="I799" i="1"/>
  <c r="I766" i="1"/>
  <c r="I805" i="1"/>
  <c r="I825" i="1"/>
  <c r="I803" i="1"/>
  <c r="I779" i="1"/>
  <c r="I740" i="1"/>
  <c r="I713" i="1"/>
  <c r="I770" i="1"/>
  <c r="I684" i="1"/>
  <c r="I628" i="1"/>
  <c r="I745" i="1"/>
  <c r="I709" i="1"/>
  <c r="I686" i="1"/>
  <c r="I572" i="1"/>
  <c r="I715" i="1"/>
  <c r="I688" i="1"/>
  <c r="I652" i="1"/>
  <c r="I601" i="1"/>
  <c r="I738" i="1"/>
  <c r="I712" i="1"/>
  <c r="I683" i="1"/>
  <c r="I680" i="1"/>
  <c r="I629" i="1"/>
  <c r="I599" i="1"/>
  <c r="I886" i="1"/>
  <c r="I708" i="1"/>
  <c r="I685" i="1"/>
  <c r="I573" i="1"/>
  <c r="I743" i="1"/>
  <c r="I714" i="1"/>
  <c r="I772" i="1"/>
  <c r="I747" i="1"/>
  <c r="I687" i="1"/>
  <c r="I600" i="1"/>
  <c r="I514" i="1"/>
  <c r="I494" i="1"/>
  <c r="I469" i="1"/>
  <c r="I545" i="1"/>
  <c r="I543" i="1"/>
  <c r="I488" i="1"/>
  <c r="I531" i="1"/>
  <c r="I515" i="1"/>
  <c r="I574" i="1"/>
  <c r="I473" i="1"/>
  <c r="I513" i="1"/>
  <c r="I544" i="1"/>
  <c r="I532" i="1"/>
  <c r="I283" i="1"/>
  <c r="I481" i="1"/>
  <c r="I261" i="1"/>
  <c r="I188" i="1"/>
  <c r="I166" i="1"/>
  <c r="I268" i="1"/>
  <c r="I291" i="1"/>
  <c r="I275" i="1"/>
  <c r="I259" i="1"/>
  <c r="I252" i="1"/>
  <c r="I243" i="1"/>
  <c r="I184" i="1"/>
  <c r="I278" i="1"/>
  <c r="I266" i="1"/>
  <c r="I247" i="1"/>
  <c r="I250" i="1"/>
  <c r="I241" i="1"/>
  <c r="I229" i="1"/>
  <c r="I290" i="1"/>
  <c r="I276" i="1"/>
  <c r="I244" i="1"/>
  <c r="I213" i="1"/>
  <c r="I192" i="1"/>
  <c r="I158" i="1"/>
  <c r="I285" i="1"/>
  <c r="I248" i="1"/>
  <c r="I218" i="1"/>
  <c r="I274" i="1"/>
  <c r="I251" i="1"/>
  <c r="I242" i="1"/>
  <c r="I1140" i="1"/>
  <c r="I1139" i="1"/>
  <c r="I427" i="1"/>
  <c r="I246" i="1"/>
  <c r="I161" i="1"/>
  <c r="I216" i="1"/>
  <c r="I257" i="1"/>
  <c r="I187" i="1"/>
  <c r="I193" i="1"/>
  <c r="I137" i="1"/>
  <c r="I219" i="1"/>
  <c r="I227" i="1"/>
  <c r="I210" i="1"/>
  <c r="I224" i="1"/>
  <c r="I189" i="1"/>
  <c r="I155" i="1"/>
  <c r="I196" i="1"/>
  <c r="I225" i="1"/>
  <c r="I185" i="1"/>
  <c r="I163" i="1"/>
  <c r="I204" i="1"/>
  <c r="I230" i="1"/>
  <c r="O40" i="1"/>
  <c r="P40" i="1" s="1"/>
  <c r="O51" i="1"/>
  <c r="P51" i="1" s="1"/>
  <c r="I86" i="1"/>
  <c r="O90" i="1"/>
  <c r="P90" i="1" s="1"/>
  <c r="I136" i="1"/>
  <c r="I170" i="1"/>
  <c r="O1011" i="1"/>
  <c r="P1011" i="1" s="1"/>
  <c r="O1002" i="1"/>
  <c r="P1002" i="1" s="1"/>
  <c r="O992" i="1"/>
  <c r="P992" i="1" s="1"/>
  <c r="O982" i="1"/>
  <c r="P982" i="1" s="1"/>
  <c r="O1143" i="1"/>
  <c r="P1143" i="1" s="1"/>
  <c r="O1134" i="1"/>
  <c r="P1134" i="1" s="1"/>
  <c r="O1107" i="1"/>
  <c r="P1107" i="1" s="1"/>
  <c r="O1089" i="1"/>
  <c r="P1089" i="1" s="1"/>
  <c r="O1062" i="1"/>
  <c r="P1062" i="1" s="1"/>
  <c r="O1074" i="1"/>
  <c r="P1074" i="1" s="1"/>
  <c r="O1071" i="1"/>
  <c r="P1071" i="1" s="1"/>
  <c r="O1015" i="1"/>
  <c r="P1015" i="1" s="1"/>
  <c r="O1128" i="1"/>
  <c r="P1128" i="1" s="1"/>
  <c r="O1101" i="1"/>
  <c r="P1101" i="1" s="1"/>
  <c r="O1141" i="1"/>
  <c r="P1141" i="1" s="1"/>
  <c r="O1114" i="1"/>
  <c r="P1114" i="1" s="1"/>
  <c r="O1105" i="1"/>
  <c r="P1105" i="1" s="1"/>
  <c r="O1066" i="1"/>
  <c r="P1066" i="1" s="1"/>
  <c r="O1053" i="1"/>
  <c r="P1053" i="1" s="1"/>
  <c r="O1012" i="1"/>
  <c r="P1012" i="1" s="1"/>
  <c r="O1135" i="1"/>
  <c r="P1135" i="1" s="1"/>
  <c r="O1126" i="1"/>
  <c r="P1126" i="1" s="1"/>
  <c r="O1117" i="1"/>
  <c r="P1117" i="1" s="1"/>
  <c r="O1099" i="1"/>
  <c r="P1099" i="1" s="1"/>
  <c r="O1075" i="1"/>
  <c r="P1075" i="1" s="1"/>
  <c r="O1057" i="1"/>
  <c r="P1057" i="1" s="1"/>
  <c r="O1007" i="1"/>
  <c r="P1007" i="1" s="1"/>
  <c r="O997" i="1"/>
  <c r="P997" i="1" s="1"/>
  <c r="O987" i="1"/>
  <c r="P987" i="1" s="1"/>
  <c r="O1142" i="1"/>
  <c r="P1142" i="1" s="1"/>
  <c r="O1124" i="1"/>
  <c r="P1124" i="1" s="1"/>
  <c r="O1115" i="1"/>
  <c r="P1115" i="1" s="1"/>
  <c r="O1097" i="1"/>
  <c r="P1097" i="1" s="1"/>
  <c r="O1149" i="1"/>
  <c r="P1149" i="1" s="1"/>
  <c r="O1082" i="1"/>
  <c r="P1082" i="1" s="1"/>
  <c r="O1073" i="1"/>
  <c r="P1073" i="1" s="1"/>
  <c r="O1023" i="1"/>
  <c r="P1023" i="1" s="1"/>
  <c r="O1014" i="1"/>
  <c r="P1014" i="1" s="1"/>
  <c r="O1004" i="1"/>
  <c r="P1004" i="1" s="1"/>
  <c r="O994" i="1"/>
  <c r="P994" i="1" s="1"/>
  <c r="O984" i="1"/>
  <c r="P984" i="1" s="1"/>
  <c r="O1136" i="1"/>
  <c r="P1136" i="1" s="1"/>
  <c r="O1127" i="1"/>
  <c r="P1127" i="1" s="1"/>
  <c r="O1118" i="1"/>
  <c r="P1118" i="1" s="1"/>
  <c r="O1109" i="1"/>
  <c r="P1109" i="1" s="1"/>
  <c r="O1048" i="1"/>
  <c r="P1048" i="1" s="1"/>
  <c r="O1039" i="1"/>
  <c r="P1039" i="1" s="1"/>
  <c r="O1122" i="1"/>
  <c r="P1122" i="1" s="1"/>
  <c r="O1113" i="1"/>
  <c r="P1113" i="1" s="1"/>
  <c r="O1085" i="1"/>
  <c r="P1085" i="1" s="1"/>
  <c r="O1093" i="1"/>
  <c r="P1093" i="1" s="1"/>
  <c r="O879" i="1"/>
  <c r="P879" i="1" s="1"/>
  <c r="O979" i="1"/>
  <c r="P979" i="1" s="1"/>
  <c r="O858" i="1"/>
  <c r="P858" i="1" s="1"/>
  <c r="O1009" i="1"/>
  <c r="P1009" i="1" s="1"/>
  <c r="O913" i="1"/>
  <c r="P913" i="1" s="1"/>
  <c r="O989" i="1"/>
  <c r="P989" i="1" s="1"/>
  <c r="O853" i="1"/>
  <c r="P853" i="1" s="1"/>
  <c r="O1020" i="1"/>
  <c r="P1020" i="1" s="1"/>
  <c r="O919" i="1"/>
  <c r="P919" i="1" s="1"/>
  <c r="O880" i="1"/>
  <c r="P880" i="1" s="1"/>
  <c r="O1091" i="1"/>
  <c r="P1091" i="1" s="1"/>
  <c r="O1032" i="1"/>
  <c r="P1032" i="1" s="1"/>
  <c r="O976" i="1"/>
  <c r="P976" i="1" s="1"/>
  <c r="O914" i="1"/>
  <c r="P914" i="1" s="1"/>
  <c r="O999" i="1"/>
  <c r="P999" i="1" s="1"/>
  <c r="O1079" i="1"/>
  <c r="P1079" i="1" s="1"/>
  <c r="O773" i="1"/>
  <c r="P773" i="1" s="1"/>
  <c r="O885" i="1"/>
  <c r="P885" i="1" s="1"/>
  <c r="O804" i="1"/>
  <c r="P804" i="1" s="1"/>
  <c r="O780" i="1"/>
  <c r="P780" i="1" s="1"/>
  <c r="O1044" i="1"/>
  <c r="P1044" i="1" s="1"/>
  <c r="O826" i="1"/>
  <c r="P826" i="1" s="1"/>
  <c r="O771" i="1"/>
  <c r="P771" i="1" s="1"/>
  <c r="O679" i="1"/>
  <c r="P679" i="1" s="1"/>
  <c r="O852" i="1"/>
  <c r="P852" i="1" s="1"/>
  <c r="O829" i="1"/>
  <c r="P829" i="1" s="1"/>
  <c r="O831" i="1"/>
  <c r="P831" i="1" s="1"/>
  <c r="O778" i="1"/>
  <c r="P778" i="1" s="1"/>
  <c r="O683" i="1"/>
  <c r="P683" i="1" s="1"/>
  <c r="O799" i="1"/>
  <c r="P799" i="1" s="1"/>
  <c r="O766" i="1"/>
  <c r="P766" i="1" s="1"/>
  <c r="O805" i="1"/>
  <c r="P805" i="1" s="1"/>
  <c r="O772" i="1"/>
  <c r="P772" i="1" s="1"/>
  <c r="O825" i="1"/>
  <c r="P825" i="1" s="1"/>
  <c r="O803" i="1"/>
  <c r="P803" i="1" s="1"/>
  <c r="O779" i="1"/>
  <c r="P779" i="1" s="1"/>
  <c r="O770" i="1"/>
  <c r="P770" i="1" s="1"/>
  <c r="O747" i="1"/>
  <c r="P747" i="1" s="1"/>
  <c r="O745" i="1"/>
  <c r="P745" i="1" s="1"/>
  <c r="O743" i="1"/>
  <c r="P743" i="1" s="1"/>
  <c r="O740" i="1"/>
  <c r="P740" i="1" s="1"/>
  <c r="O738" i="1"/>
  <c r="P738" i="1" s="1"/>
  <c r="O886" i="1"/>
  <c r="P886" i="1" s="1"/>
  <c r="O830" i="1"/>
  <c r="P830" i="1" s="1"/>
  <c r="O859" i="1"/>
  <c r="P859" i="1" s="1"/>
  <c r="O798" i="1"/>
  <c r="P798" i="1" s="1"/>
  <c r="O652" i="1"/>
  <c r="P652" i="1" s="1"/>
  <c r="O601" i="1"/>
  <c r="P601" i="1" s="1"/>
  <c r="O777" i="1"/>
  <c r="P777" i="1" s="1"/>
  <c r="O739" i="1"/>
  <c r="P739" i="1" s="1"/>
  <c r="O715" i="1"/>
  <c r="P715" i="1" s="1"/>
  <c r="O709" i="1"/>
  <c r="P709" i="1" s="1"/>
  <c r="O688" i="1"/>
  <c r="P688" i="1" s="1"/>
  <c r="O920" i="1"/>
  <c r="P920" i="1" s="1"/>
  <c r="O680" i="1"/>
  <c r="P680" i="1" s="1"/>
  <c r="O767" i="1"/>
  <c r="P767" i="1" s="1"/>
  <c r="O744" i="1"/>
  <c r="P744" i="1" s="1"/>
  <c r="O712" i="1"/>
  <c r="P712" i="1" s="1"/>
  <c r="O678" i="1"/>
  <c r="P678" i="1" s="1"/>
  <c r="O629" i="1"/>
  <c r="P629" i="1" s="1"/>
  <c r="O599" i="1"/>
  <c r="P599" i="1" s="1"/>
  <c r="O573" i="1"/>
  <c r="P573" i="1" s="1"/>
  <c r="O748" i="1"/>
  <c r="P748" i="1" s="1"/>
  <c r="O708" i="1"/>
  <c r="P708" i="1" s="1"/>
  <c r="O714" i="1"/>
  <c r="P714" i="1" s="1"/>
  <c r="O685" i="1"/>
  <c r="P685" i="1" s="1"/>
  <c r="O832" i="1"/>
  <c r="P832" i="1" s="1"/>
  <c r="O687" i="1"/>
  <c r="P687" i="1" s="1"/>
  <c r="O600" i="1"/>
  <c r="P600" i="1" s="1"/>
  <c r="O574" i="1"/>
  <c r="P574" i="1" s="1"/>
  <c r="O802" i="1"/>
  <c r="P802" i="1" s="1"/>
  <c r="O746" i="1"/>
  <c r="P746" i="1" s="1"/>
  <c r="O713" i="1"/>
  <c r="P713" i="1" s="1"/>
  <c r="O684" i="1"/>
  <c r="P684" i="1" s="1"/>
  <c r="O628" i="1"/>
  <c r="P628" i="1" s="1"/>
  <c r="O545" i="1"/>
  <c r="P545" i="1" s="1"/>
  <c r="O481" i="1"/>
  <c r="P481" i="1" s="1"/>
  <c r="O543" i="1"/>
  <c r="P543" i="1" s="1"/>
  <c r="O488" i="1"/>
  <c r="P488" i="1" s="1"/>
  <c r="O572" i="1"/>
  <c r="P572" i="1" s="1"/>
  <c r="O531" i="1"/>
  <c r="P531" i="1" s="1"/>
  <c r="O515" i="1"/>
  <c r="P515" i="1" s="1"/>
  <c r="O473" i="1"/>
  <c r="P473" i="1" s="1"/>
  <c r="O513" i="1"/>
  <c r="P513" i="1" s="1"/>
  <c r="O544" i="1"/>
  <c r="P544" i="1" s="1"/>
  <c r="O532" i="1"/>
  <c r="P532" i="1" s="1"/>
  <c r="O514" i="1"/>
  <c r="P514" i="1" s="1"/>
  <c r="O494" i="1"/>
  <c r="P494" i="1" s="1"/>
  <c r="O469" i="1"/>
  <c r="P469" i="1" s="1"/>
  <c r="O275" i="1"/>
  <c r="P275" i="1" s="1"/>
  <c r="O259" i="1"/>
  <c r="P259" i="1" s="1"/>
  <c r="O252" i="1"/>
  <c r="P252" i="1" s="1"/>
  <c r="O243" i="1"/>
  <c r="P243" i="1" s="1"/>
  <c r="O184" i="1"/>
  <c r="P184" i="1" s="1"/>
  <c r="O291" i="1"/>
  <c r="P291" i="1" s="1"/>
  <c r="O278" i="1"/>
  <c r="P278" i="1" s="1"/>
  <c r="O266" i="1"/>
  <c r="P266" i="1" s="1"/>
  <c r="O247" i="1"/>
  <c r="P247" i="1" s="1"/>
  <c r="O140" i="1"/>
  <c r="P140" i="1" s="1"/>
  <c r="O250" i="1"/>
  <c r="P250" i="1" s="1"/>
  <c r="O241" i="1"/>
  <c r="P241" i="1" s="1"/>
  <c r="O229" i="1"/>
  <c r="P229" i="1" s="1"/>
  <c r="O276" i="1"/>
  <c r="P276" i="1" s="1"/>
  <c r="O244" i="1"/>
  <c r="P244" i="1" s="1"/>
  <c r="O213" i="1"/>
  <c r="P213" i="1" s="1"/>
  <c r="O290" i="1"/>
  <c r="P290" i="1" s="1"/>
  <c r="O285" i="1"/>
  <c r="P285" i="1" s="1"/>
  <c r="O248" i="1"/>
  <c r="P248" i="1" s="1"/>
  <c r="O218" i="1"/>
  <c r="P218" i="1" s="1"/>
  <c r="O283" i="1"/>
  <c r="P283" i="1" s="1"/>
  <c r="O274" i="1"/>
  <c r="P274" i="1" s="1"/>
  <c r="O251" i="1"/>
  <c r="P251" i="1" s="1"/>
  <c r="O242" i="1"/>
  <c r="P242" i="1" s="1"/>
  <c r="O261" i="1"/>
  <c r="P261" i="1" s="1"/>
  <c r="O166" i="1"/>
  <c r="P166" i="1" s="1"/>
  <c r="O686" i="1"/>
  <c r="P686" i="1" s="1"/>
  <c r="O268" i="1"/>
  <c r="P268" i="1" s="1"/>
  <c r="O1139" i="1"/>
  <c r="P1139" i="1" s="1"/>
  <c r="O1140" i="1"/>
  <c r="P1140" i="1" s="1"/>
  <c r="O427" i="1"/>
  <c r="P427" i="1" s="1"/>
  <c r="O135" i="1"/>
  <c r="P135" i="1" s="1"/>
  <c r="O257" i="1"/>
  <c r="P257" i="1" s="1"/>
  <c r="O246" i="1"/>
  <c r="P246" i="1" s="1"/>
  <c r="O161" i="1"/>
  <c r="P161" i="1" s="1"/>
  <c r="O227" i="1"/>
  <c r="P227" i="1" s="1"/>
  <c r="O210" i="1"/>
  <c r="P210" i="1" s="1"/>
  <c r="O224" i="1"/>
  <c r="P224" i="1" s="1"/>
  <c r="O189" i="1"/>
  <c r="P189" i="1" s="1"/>
  <c r="O155" i="1"/>
  <c r="P155" i="1" s="1"/>
  <c r="O196" i="1"/>
  <c r="P196" i="1" s="1"/>
  <c r="O220" i="1"/>
  <c r="P220" i="1" s="1"/>
  <c r="O203" i="1"/>
  <c r="P203" i="1" s="1"/>
  <c r="O225" i="1"/>
  <c r="P225" i="1" s="1"/>
  <c r="O204" i="1"/>
  <c r="P204" i="1" s="1"/>
  <c r="O230" i="1"/>
  <c r="P230" i="1" s="1"/>
  <c r="O226" i="1"/>
  <c r="P226" i="1" s="1"/>
  <c r="O214" i="1"/>
  <c r="P214" i="1" s="1"/>
  <c r="O209" i="1"/>
  <c r="P209" i="1" s="1"/>
  <c r="O181" i="1"/>
  <c r="P181" i="1" s="1"/>
  <c r="O193" i="1"/>
  <c r="P193" i="1" s="1"/>
  <c r="O137" i="1"/>
  <c r="P137" i="1" s="1"/>
  <c r="O219" i="1"/>
  <c r="P219" i="1" s="1"/>
  <c r="O43" i="1"/>
  <c r="P43" i="1" s="1"/>
  <c r="I50" i="1"/>
  <c r="O54" i="1"/>
  <c r="P54" i="1" s="1"/>
  <c r="O62" i="1"/>
  <c r="P62" i="1" s="1"/>
  <c r="I89" i="1"/>
  <c r="I101" i="1"/>
  <c r="I106" i="1"/>
  <c r="O108" i="1"/>
  <c r="P108" i="1" s="1"/>
  <c r="O113" i="1"/>
  <c r="P113" i="1" s="1"/>
  <c r="O132" i="1"/>
  <c r="P132" i="1" s="1"/>
  <c r="Z138" i="1"/>
  <c r="I141" i="1"/>
  <c r="O165" i="1"/>
  <c r="P165" i="1" s="1"/>
  <c r="O1052" i="1"/>
  <c r="P1052" i="1" s="1"/>
  <c r="O1116" i="1"/>
  <c r="P1116" i="1" s="1"/>
  <c r="O1056" i="1"/>
  <c r="P1056" i="1" s="1"/>
  <c r="O1043" i="1"/>
  <c r="P1043" i="1" s="1"/>
  <c r="O1123" i="1"/>
  <c r="P1123" i="1" s="1"/>
  <c r="O1047" i="1"/>
  <c r="P1047" i="1" s="1"/>
  <c r="O1070" i="1"/>
  <c r="P1070" i="1" s="1"/>
  <c r="O1131" i="1"/>
  <c r="P1131" i="1" s="1"/>
  <c r="O949" i="1"/>
  <c r="P949" i="1" s="1"/>
  <c r="O924" i="1"/>
  <c r="P924" i="1" s="1"/>
  <c r="O902" i="1"/>
  <c r="P902" i="1" s="1"/>
  <c r="O876" i="1"/>
  <c r="P876" i="1" s="1"/>
  <c r="O1038" i="1"/>
  <c r="P1038" i="1" s="1"/>
  <c r="O1061" i="1"/>
  <c r="P1061" i="1" s="1"/>
  <c r="O966" i="1"/>
  <c r="P966" i="1" s="1"/>
  <c r="O906" i="1"/>
  <c r="P906" i="1" s="1"/>
  <c r="O954" i="1"/>
  <c r="P954" i="1" s="1"/>
  <c r="O910" i="1"/>
  <c r="P910" i="1" s="1"/>
  <c r="O928" i="1"/>
  <c r="P928" i="1" s="1"/>
  <c r="O938" i="1"/>
  <c r="P938" i="1" s="1"/>
  <c r="O1065" i="1"/>
  <c r="P1065" i="1" s="1"/>
  <c r="O973" i="1"/>
  <c r="P973" i="1" s="1"/>
  <c r="O970" i="1"/>
  <c r="P970" i="1" s="1"/>
  <c r="O958" i="1"/>
  <c r="P958" i="1" s="1"/>
  <c r="O935" i="1"/>
  <c r="P935" i="1" s="1"/>
  <c r="O945" i="1"/>
  <c r="P945" i="1" s="1"/>
  <c r="O905" i="1"/>
  <c r="P905" i="1" s="1"/>
  <c r="O795" i="1"/>
  <c r="P795" i="1" s="1"/>
  <c r="O675" i="1"/>
  <c r="P675" i="1" s="1"/>
  <c r="O841" i="1"/>
  <c r="P841" i="1" s="1"/>
  <c r="O669" i="1"/>
  <c r="P669" i="1" s="1"/>
  <c r="O897" i="1"/>
  <c r="P897" i="1" s="1"/>
  <c r="O871" i="1"/>
  <c r="P871" i="1" s="1"/>
  <c r="O790" i="1"/>
  <c r="P790" i="1" s="1"/>
  <c r="O844" i="1"/>
  <c r="P844" i="1" s="1"/>
  <c r="O787" i="1"/>
  <c r="P787" i="1" s="1"/>
  <c r="O729" i="1"/>
  <c r="P729" i="1" s="1"/>
  <c r="O814" i="1"/>
  <c r="P814" i="1" s="1"/>
  <c r="O837" i="1"/>
  <c r="P837" i="1" s="1"/>
  <c r="O817" i="1"/>
  <c r="P817" i="1" s="1"/>
  <c r="O962" i="1"/>
  <c r="P962" i="1" s="1"/>
  <c r="O763" i="1"/>
  <c r="P763" i="1" s="1"/>
  <c r="O751" i="1"/>
  <c r="P751" i="1" s="1"/>
  <c r="O822" i="1"/>
  <c r="P822" i="1" s="1"/>
  <c r="O791" i="1"/>
  <c r="P791" i="1" s="1"/>
  <c r="O868" i="1"/>
  <c r="P868" i="1" s="1"/>
  <c r="O849" i="1"/>
  <c r="P849" i="1" s="1"/>
  <c r="O810" i="1"/>
  <c r="P810" i="1" s="1"/>
  <c r="O728" i="1"/>
  <c r="P728" i="1" s="1"/>
  <c r="O818" i="1"/>
  <c r="P818" i="1" s="1"/>
  <c r="O642" i="1"/>
  <c r="P642" i="1" s="1"/>
  <c r="O872" i="1"/>
  <c r="P872" i="1" s="1"/>
  <c r="O575" i="1"/>
  <c r="P575" i="1" s="1"/>
  <c r="O656" i="1"/>
  <c r="P656" i="1" s="1"/>
  <c r="O646" i="1"/>
  <c r="P646" i="1" s="1"/>
  <c r="O626" i="1"/>
  <c r="P626" i="1" s="1"/>
  <c r="O783" i="1"/>
  <c r="P783" i="1" s="1"/>
  <c r="O733" i="1"/>
  <c r="P733" i="1" s="1"/>
  <c r="O705" i="1"/>
  <c r="P705" i="1" s="1"/>
  <c r="O673" i="1"/>
  <c r="P673" i="1" s="1"/>
  <c r="O660" i="1"/>
  <c r="P660" i="1" s="1"/>
  <c r="O650" i="1"/>
  <c r="P650" i="1" s="1"/>
  <c r="O759" i="1"/>
  <c r="P759" i="1" s="1"/>
  <c r="O845" i="1"/>
  <c r="P845" i="1" s="1"/>
  <c r="O701" i="1"/>
  <c r="P701" i="1" s="1"/>
  <c r="O602" i="1"/>
  <c r="P602" i="1" s="1"/>
  <c r="O670" i="1"/>
  <c r="P670" i="1" s="1"/>
  <c r="O758" i="1"/>
  <c r="P758" i="1" s="1"/>
  <c r="O697" i="1"/>
  <c r="P697" i="1" s="1"/>
  <c r="O627" i="1"/>
  <c r="P627" i="1" s="1"/>
  <c r="O704" i="1"/>
  <c r="P704" i="1" s="1"/>
  <c r="O668" i="1"/>
  <c r="P668" i="1" s="1"/>
  <c r="O651" i="1"/>
  <c r="P651" i="1" s="1"/>
  <c r="O735" i="1"/>
  <c r="P735" i="1" s="1"/>
  <c r="O730" i="1"/>
  <c r="P730" i="1" s="1"/>
  <c r="O725" i="1"/>
  <c r="P725" i="1" s="1"/>
  <c r="O864" i="1"/>
  <c r="P864" i="1" s="1"/>
  <c r="O720" i="1"/>
  <c r="P720" i="1" s="1"/>
  <c r="O700" i="1"/>
  <c r="P700" i="1" s="1"/>
  <c r="O674" i="1"/>
  <c r="P674" i="1" s="1"/>
  <c r="O665" i="1"/>
  <c r="P665" i="1" s="1"/>
  <c r="O693" i="1"/>
  <c r="P693" i="1" s="1"/>
  <c r="O638" i="1"/>
  <c r="P638" i="1" s="1"/>
  <c r="O579" i="1"/>
  <c r="P579" i="1" s="1"/>
  <c r="O520" i="1"/>
  <c r="P520" i="1" s="1"/>
  <c r="O516" i="1"/>
  <c r="P516" i="1" s="1"/>
  <c r="O546" i="1"/>
  <c r="P546" i="1" s="1"/>
  <c r="O634" i="1"/>
  <c r="P634" i="1" s="1"/>
  <c r="O530" i="1"/>
  <c r="P530" i="1" s="1"/>
  <c r="O755" i="1"/>
  <c r="P755" i="1" s="1"/>
  <c r="O436" i="1"/>
  <c r="P436" i="1" s="1"/>
  <c r="O470" i="1"/>
  <c r="P470" i="1" s="1"/>
  <c r="O423" i="1"/>
  <c r="P423" i="1" s="1"/>
  <c r="O433" i="1"/>
  <c r="P433" i="1" s="1"/>
  <c r="O394" i="1"/>
  <c r="P394" i="1" s="1"/>
  <c r="O333" i="1"/>
  <c r="P333" i="1" s="1"/>
  <c r="O440" i="1"/>
  <c r="P440" i="1" s="1"/>
  <c r="O364" i="1"/>
  <c r="P364" i="1" s="1"/>
  <c r="O306" i="1"/>
  <c r="P306" i="1" s="1"/>
  <c r="O456" i="1"/>
  <c r="P456" i="1" s="1"/>
  <c r="O442" i="1"/>
  <c r="P442" i="1" s="1"/>
  <c r="O550" i="1"/>
  <c r="P550" i="1" s="1"/>
  <c r="O191" i="1"/>
  <c r="P191" i="1" s="1"/>
  <c r="O223" i="1"/>
  <c r="P223" i="1" s="1"/>
  <c r="O195" i="1"/>
  <c r="P195" i="1" s="1"/>
  <c r="O1083" i="1"/>
  <c r="P1083" i="1" s="1"/>
  <c r="O1092" i="1"/>
  <c r="P1092" i="1" s="1"/>
  <c r="O1108" i="1"/>
  <c r="P1108" i="1" s="1"/>
  <c r="O1084" i="1"/>
  <c r="P1084" i="1" s="1"/>
  <c r="O1100" i="1"/>
  <c r="P1100" i="1" s="1"/>
  <c r="I45" i="1"/>
  <c r="J61" i="1"/>
  <c r="I69" i="1"/>
  <c r="O73" i="1"/>
  <c r="P73" i="1" s="1"/>
  <c r="O78" i="1"/>
  <c r="P78" i="1" s="1"/>
  <c r="J92" i="1"/>
  <c r="O97" i="1"/>
  <c r="P97" i="1" s="1"/>
  <c r="I110" i="1"/>
  <c r="O123" i="1"/>
  <c r="P123" i="1" s="1"/>
  <c r="O128" i="1"/>
  <c r="P128" i="1" s="1"/>
  <c r="O136" i="1"/>
  <c r="P136" i="1" s="1"/>
  <c r="O141" i="1"/>
  <c r="P141" i="1" s="1"/>
  <c r="I144" i="1"/>
  <c r="O216" i="1"/>
  <c r="P216" i="1" s="1"/>
  <c r="O222" i="1"/>
  <c r="P222" i="1" s="1"/>
  <c r="I314" i="1"/>
  <c r="I988" i="1"/>
  <c r="I909" i="1"/>
  <c r="I1003" i="1"/>
  <c r="I1008" i="1"/>
  <c r="I983" i="1"/>
  <c r="I821" i="1"/>
  <c r="I848" i="1"/>
  <c r="I762" i="1"/>
  <c r="I875" i="1"/>
  <c r="I794" i="1"/>
  <c r="I734" i="1"/>
  <c r="I426" i="1"/>
  <c r="I955" i="1"/>
  <c r="I932" i="1"/>
  <c r="I911" i="1"/>
  <c r="I854" i="1"/>
  <c r="I929" i="1"/>
  <c r="I881" i="1"/>
  <c r="I939" i="1"/>
  <c r="I959" i="1"/>
  <c r="I936" i="1"/>
  <c r="I915" i="1"/>
  <c r="I887" i="1"/>
  <c r="I974" i="1"/>
  <c r="I971" i="1"/>
  <c r="I946" i="1"/>
  <c r="I873" i="1"/>
  <c r="I921" i="1"/>
  <c r="I865" i="1"/>
  <c r="I963" i="1"/>
  <c r="I941" i="1"/>
  <c r="I898" i="1"/>
  <c r="I950" i="1"/>
  <c r="I907" i="1"/>
  <c r="I800" i="1"/>
  <c r="I788" i="1"/>
  <c r="I967" i="1"/>
  <c r="I815" i="1"/>
  <c r="I752" i="1"/>
  <c r="I681" i="1"/>
  <c r="I671" i="1"/>
  <c r="I838" i="1"/>
  <c r="I925" i="1"/>
  <c r="I903" i="1"/>
  <c r="I823" i="1"/>
  <c r="I716" i="1"/>
  <c r="I792" i="1"/>
  <c r="I741" i="1"/>
  <c r="I768" i="1"/>
  <c r="I756" i="1"/>
  <c r="I736" i="1"/>
  <c r="I833" i="1"/>
  <c r="I850" i="1"/>
  <c r="I811" i="1"/>
  <c r="I784" i="1"/>
  <c r="I860" i="1"/>
  <c r="I796" i="1"/>
  <c r="I774" i="1"/>
  <c r="I726" i="1"/>
  <c r="I846" i="1"/>
  <c r="I819" i="1"/>
  <c r="I760" i="1"/>
  <c r="I827" i="1"/>
  <c r="I577" i="1"/>
  <c r="I556" i="1"/>
  <c r="I702" i="1"/>
  <c r="I596" i="1"/>
  <c r="I616" i="1"/>
  <c r="I560" i="1"/>
  <c r="I806" i="1"/>
  <c r="I631" i="1"/>
  <c r="I749" i="1"/>
  <c r="I698" i="1"/>
  <c r="I564" i="1"/>
  <c r="I666" i="1"/>
  <c r="I635" i="1"/>
  <c r="I604" i="1"/>
  <c r="I593" i="1"/>
  <c r="I869" i="1"/>
  <c r="I613" i="1"/>
  <c r="I568" i="1"/>
  <c r="I639" i="1"/>
  <c r="I877" i="1"/>
  <c r="I731" i="1"/>
  <c r="I721" i="1"/>
  <c r="I694" i="1"/>
  <c r="I653" i="1"/>
  <c r="I643" i="1"/>
  <c r="I842" i="1"/>
  <c r="I764" i="1"/>
  <c r="I623" i="1"/>
  <c r="I610" i="1"/>
  <c r="I710" i="1"/>
  <c r="I676" i="1"/>
  <c r="I661" i="1"/>
  <c r="I630" i="1"/>
  <c r="I657" i="1"/>
  <c r="I585" i="1"/>
  <c r="I552" i="1"/>
  <c r="I463" i="1"/>
  <c r="I647" i="1"/>
  <c r="I589" i="1"/>
  <c r="I533" i="1"/>
  <c r="I522" i="1"/>
  <c r="I706" i="1"/>
  <c r="I607" i="1"/>
  <c r="I518" i="1"/>
  <c r="I526" i="1"/>
  <c r="I689" i="1"/>
  <c r="I581" i="1"/>
  <c r="I569" i="1"/>
  <c r="I548" i="1"/>
  <c r="I540" i="1"/>
  <c r="I619" i="1"/>
  <c r="I453" i="1"/>
  <c r="I344" i="1"/>
  <c r="I329" i="1"/>
  <c r="I325" i="1"/>
  <c r="I321" i="1"/>
  <c r="I317" i="1"/>
  <c r="I432" i="1"/>
  <c r="I424" i="1"/>
  <c r="I420" i="1"/>
  <c r="I412" i="1"/>
  <c r="I348" i="1"/>
  <c r="I458" i="1"/>
  <c r="I352" i="1"/>
  <c r="I444" i="1"/>
  <c r="I356" i="1"/>
  <c r="I303" i="1"/>
  <c r="I460" i="1"/>
  <c r="I360" i="1"/>
  <c r="I537" i="1"/>
  <c r="I439" i="1"/>
  <c r="I296" i="1"/>
  <c r="I419" i="1"/>
  <c r="I404" i="1"/>
  <c r="I400" i="1"/>
  <c r="I396" i="1"/>
  <c r="I431" i="1"/>
  <c r="I339" i="1"/>
  <c r="I335" i="1"/>
  <c r="I416" i="1"/>
  <c r="I389" i="1"/>
  <c r="I408" i="1"/>
  <c r="I328" i="1"/>
  <c r="I312" i="1"/>
  <c r="I459" i="1"/>
  <c r="I366" i="1"/>
  <c r="I308" i="1"/>
  <c r="I297" i="1"/>
  <c r="I370" i="1"/>
  <c r="I461" i="1"/>
  <c r="I448" i="1"/>
  <c r="I382" i="1"/>
  <c r="I378" i="1"/>
  <c r="I374" i="1"/>
  <c r="I464" i="1"/>
  <c r="I437" i="1"/>
  <c r="I429" i="1"/>
  <c r="I386" i="1"/>
  <c r="I359" i="1"/>
  <c r="I390" i="1"/>
  <c r="O47" i="1"/>
  <c r="P47" i="1" s="1"/>
  <c r="I72" i="1"/>
  <c r="I77" i="1"/>
  <c r="O81" i="1"/>
  <c r="P81" i="1" s="1"/>
  <c r="O86" i="1"/>
  <c r="P86" i="1" s="1"/>
  <c r="I96" i="1"/>
  <c r="O1003" i="1"/>
  <c r="P1003" i="1" s="1"/>
  <c r="O983" i="1"/>
  <c r="P983" i="1" s="1"/>
  <c r="O1008" i="1"/>
  <c r="P1008" i="1" s="1"/>
  <c r="O988" i="1"/>
  <c r="P988" i="1" s="1"/>
  <c r="O909" i="1"/>
  <c r="P909" i="1" s="1"/>
  <c r="O821" i="1"/>
  <c r="P821" i="1" s="1"/>
  <c r="O762" i="1"/>
  <c r="P762" i="1" s="1"/>
  <c r="O848" i="1"/>
  <c r="P848" i="1" s="1"/>
  <c r="O875" i="1"/>
  <c r="P875" i="1" s="1"/>
  <c r="O734" i="1"/>
  <c r="P734" i="1" s="1"/>
  <c r="O794" i="1"/>
  <c r="P794" i="1" s="1"/>
  <c r="O426" i="1"/>
  <c r="P426" i="1" s="1"/>
  <c r="O959" i="1"/>
  <c r="P959" i="1" s="1"/>
  <c r="O936" i="1"/>
  <c r="P936" i="1" s="1"/>
  <c r="O915" i="1"/>
  <c r="P915" i="1" s="1"/>
  <c r="O887" i="1"/>
  <c r="P887" i="1" s="1"/>
  <c r="O974" i="1"/>
  <c r="P974" i="1" s="1"/>
  <c r="O971" i="1"/>
  <c r="P971" i="1" s="1"/>
  <c r="O946" i="1"/>
  <c r="P946" i="1" s="1"/>
  <c r="O921" i="1"/>
  <c r="P921" i="1" s="1"/>
  <c r="O865" i="1"/>
  <c r="P865" i="1" s="1"/>
  <c r="O963" i="1"/>
  <c r="P963" i="1" s="1"/>
  <c r="O941" i="1"/>
  <c r="P941" i="1" s="1"/>
  <c r="O898" i="1"/>
  <c r="P898" i="1" s="1"/>
  <c r="O950" i="1"/>
  <c r="P950" i="1" s="1"/>
  <c r="O903" i="1"/>
  <c r="P903" i="1" s="1"/>
  <c r="O925" i="1"/>
  <c r="P925" i="1" s="1"/>
  <c r="O877" i="1"/>
  <c r="P877" i="1" s="1"/>
  <c r="O833" i="1"/>
  <c r="P833" i="1" s="1"/>
  <c r="O907" i="1"/>
  <c r="P907" i="1" s="1"/>
  <c r="O967" i="1"/>
  <c r="P967" i="1" s="1"/>
  <c r="O955" i="1"/>
  <c r="P955" i="1" s="1"/>
  <c r="O932" i="1"/>
  <c r="P932" i="1" s="1"/>
  <c r="O929" i="1"/>
  <c r="P929" i="1" s="1"/>
  <c r="O823" i="1"/>
  <c r="P823" i="1" s="1"/>
  <c r="O792" i="1"/>
  <c r="P792" i="1" s="1"/>
  <c r="O768" i="1"/>
  <c r="P768" i="1" s="1"/>
  <c r="O756" i="1"/>
  <c r="P756" i="1" s="1"/>
  <c r="O736" i="1"/>
  <c r="P736" i="1" s="1"/>
  <c r="O731" i="1"/>
  <c r="P731" i="1" s="1"/>
  <c r="O854" i="1"/>
  <c r="P854" i="1" s="1"/>
  <c r="O811" i="1"/>
  <c r="P811" i="1" s="1"/>
  <c r="O784" i="1"/>
  <c r="P784" i="1" s="1"/>
  <c r="O676" i="1"/>
  <c r="P676" i="1" s="1"/>
  <c r="O796" i="1"/>
  <c r="P796" i="1" s="1"/>
  <c r="O774" i="1"/>
  <c r="P774" i="1" s="1"/>
  <c r="O726" i="1"/>
  <c r="P726" i="1" s="1"/>
  <c r="O850" i="1"/>
  <c r="P850" i="1" s="1"/>
  <c r="O819" i="1"/>
  <c r="P819" i="1" s="1"/>
  <c r="O869" i="1"/>
  <c r="P869" i="1" s="1"/>
  <c r="O860" i="1"/>
  <c r="P860" i="1" s="1"/>
  <c r="O846" i="1"/>
  <c r="P846" i="1" s="1"/>
  <c r="O873" i="1"/>
  <c r="P873" i="1" s="1"/>
  <c r="O760" i="1"/>
  <c r="P760" i="1" s="1"/>
  <c r="O939" i="1"/>
  <c r="P939" i="1" s="1"/>
  <c r="O842" i="1"/>
  <c r="P842" i="1" s="1"/>
  <c r="O827" i="1"/>
  <c r="P827" i="1" s="1"/>
  <c r="O749" i="1"/>
  <c r="P749" i="1" s="1"/>
  <c r="O800" i="1"/>
  <c r="P800" i="1" s="1"/>
  <c r="O911" i="1"/>
  <c r="P911" i="1" s="1"/>
  <c r="O815" i="1"/>
  <c r="P815" i="1" s="1"/>
  <c r="O752" i="1"/>
  <c r="P752" i="1" s="1"/>
  <c r="O681" i="1"/>
  <c r="P681" i="1" s="1"/>
  <c r="O838" i="1"/>
  <c r="P838" i="1" s="1"/>
  <c r="O702" i="1"/>
  <c r="P702" i="1" s="1"/>
  <c r="O631" i="1"/>
  <c r="P631" i="1" s="1"/>
  <c r="O589" i="1"/>
  <c r="P589" i="1" s="1"/>
  <c r="O881" i="1"/>
  <c r="P881" i="1" s="1"/>
  <c r="O564" i="1"/>
  <c r="P564" i="1" s="1"/>
  <c r="O806" i="1"/>
  <c r="P806" i="1" s="1"/>
  <c r="O666" i="1"/>
  <c r="P666" i="1" s="1"/>
  <c r="O635" i="1"/>
  <c r="P635" i="1" s="1"/>
  <c r="O604" i="1"/>
  <c r="P604" i="1" s="1"/>
  <c r="O593" i="1"/>
  <c r="P593" i="1" s="1"/>
  <c r="O698" i="1"/>
  <c r="P698" i="1" s="1"/>
  <c r="O613" i="1"/>
  <c r="P613" i="1" s="1"/>
  <c r="O568" i="1"/>
  <c r="P568" i="1" s="1"/>
  <c r="O639" i="1"/>
  <c r="P639" i="1" s="1"/>
  <c r="O653" i="1"/>
  <c r="P653" i="1" s="1"/>
  <c r="O643" i="1"/>
  <c r="P643" i="1" s="1"/>
  <c r="O721" i="1"/>
  <c r="P721" i="1" s="1"/>
  <c r="O694" i="1"/>
  <c r="P694" i="1" s="1"/>
  <c r="O623" i="1"/>
  <c r="P623" i="1" s="1"/>
  <c r="O610" i="1"/>
  <c r="P610" i="1" s="1"/>
  <c r="O657" i="1"/>
  <c r="P657" i="1" s="1"/>
  <c r="O647" i="1"/>
  <c r="P647" i="1" s="1"/>
  <c r="O764" i="1"/>
  <c r="P764" i="1" s="1"/>
  <c r="O569" i="1"/>
  <c r="P569" i="1" s="1"/>
  <c r="O788" i="1"/>
  <c r="P788" i="1" s="1"/>
  <c r="O710" i="1"/>
  <c r="P710" i="1" s="1"/>
  <c r="O661" i="1"/>
  <c r="P661" i="1" s="1"/>
  <c r="O630" i="1"/>
  <c r="P630" i="1" s="1"/>
  <c r="O741" i="1"/>
  <c r="P741" i="1" s="1"/>
  <c r="O689" i="1"/>
  <c r="P689" i="1" s="1"/>
  <c r="O619" i="1"/>
  <c r="P619" i="1" s="1"/>
  <c r="O607" i="1"/>
  <c r="P607" i="1" s="1"/>
  <c r="O716" i="1"/>
  <c r="P716" i="1" s="1"/>
  <c r="O706" i="1"/>
  <c r="P706" i="1" s="1"/>
  <c r="O671" i="1"/>
  <c r="P671" i="1" s="1"/>
  <c r="O596" i="1"/>
  <c r="P596" i="1" s="1"/>
  <c r="O585" i="1"/>
  <c r="P585" i="1" s="1"/>
  <c r="O577" i="1"/>
  <c r="P577" i="1" s="1"/>
  <c r="O533" i="1"/>
  <c r="P533" i="1" s="1"/>
  <c r="O616" i="1"/>
  <c r="P616" i="1" s="1"/>
  <c r="O522" i="1"/>
  <c r="P522" i="1" s="1"/>
  <c r="O518" i="1"/>
  <c r="P518" i="1" s="1"/>
  <c r="O556" i="1"/>
  <c r="P556" i="1" s="1"/>
  <c r="O526" i="1"/>
  <c r="P526" i="1" s="1"/>
  <c r="O581" i="1"/>
  <c r="P581" i="1" s="1"/>
  <c r="O548" i="1"/>
  <c r="P548" i="1" s="1"/>
  <c r="O540" i="1"/>
  <c r="P540" i="1" s="1"/>
  <c r="O537" i="1"/>
  <c r="P537" i="1" s="1"/>
  <c r="O552" i="1"/>
  <c r="P552" i="1" s="1"/>
  <c r="O444" i="1"/>
  <c r="P444" i="1" s="1"/>
  <c r="O360" i="1"/>
  <c r="P360" i="1" s="1"/>
  <c r="O560" i="1"/>
  <c r="P560" i="1" s="1"/>
  <c r="O460" i="1"/>
  <c r="P460" i="1" s="1"/>
  <c r="O463" i="1"/>
  <c r="P463" i="1" s="1"/>
  <c r="O439" i="1"/>
  <c r="P439" i="1" s="1"/>
  <c r="O404" i="1"/>
  <c r="P404" i="1" s="1"/>
  <c r="O400" i="1"/>
  <c r="P400" i="1" s="1"/>
  <c r="O396" i="1"/>
  <c r="P396" i="1" s="1"/>
  <c r="O339" i="1"/>
  <c r="P339" i="1" s="1"/>
  <c r="O335" i="1"/>
  <c r="P335" i="1" s="1"/>
  <c r="O431" i="1"/>
  <c r="P431" i="1" s="1"/>
  <c r="O419" i="1"/>
  <c r="P419" i="1" s="1"/>
  <c r="O416" i="1"/>
  <c r="P416" i="1" s="1"/>
  <c r="O389" i="1"/>
  <c r="P389" i="1" s="1"/>
  <c r="O408" i="1"/>
  <c r="P408" i="1" s="1"/>
  <c r="O328" i="1"/>
  <c r="P328" i="1" s="1"/>
  <c r="O312" i="1"/>
  <c r="P312" i="1" s="1"/>
  <c r="O366" i="1"/>
  <c r="P366" i="1" s="1"/>
  <c r="O308" i="1"/>
  <c r="P308" i="1" s="1"/>
  <c r="O297" i="1"/>
  <c r="P297" i="1" s="1"/>
  <c r="O459" i="1"/>
  <c r="P459" i="1" s="1"/>
  <c r="O370" i="1"/>
  <c r="P370" i="1" s="1"/>
  <c r="O382" i="1"/>
  <c r="P382" i="1" s="1"/>
  <c r="O378" i="1"/>
  <c r="P378" i="1" s="1"/>
  <c r="O374" i="1"/>
  <c r="P374" i="1" s="1"/>
  <c r="O448" i="1"/>
  <c r="P448" i="1" s="1"/>
  <c r="O386" i="1"/>
  <c r="P386" i="1" s="1"/>
  <c r="O359" i="1"/>
  <c r="P359" i="1" s="1"/>
  <c r="O464" i="1"/>
  <c r="P464" i="1" s="1"/>
  <c r="O461" i="1"/>
  <c r="P461" i="1" s="1"/>
  <c r="O390" i="1"/>
  <c r="P390" i="1" s="1"/>
  <c r="O437" i="1"/>
  <c r="P437" i="1" s="1"/>
  <c r="O429" i="1"/>
  <c r="P429" i="1" s="1"/>
  <c r="O344" i="1"/>
  <c r="P344" i="1" s="1"/>
  <c r="O329" i="1"/>
  <c r="P329" i="1" s="1"/>
  <c r="O325" i="1"/>
  <c r="P325" i="1" s="1"/>
  <c r="O321" i="1"/>
  <c r="P321" i="1" s="1"/>
  <c r="O317" i="1"/>
  <c r="P317" i="1" s="1"/>
  <c r="O453" i="1"/>
  <c r="P453" i="1" s="1"/>
  <c r="O420" i="1"/>
  <c r="P420" i="1" s="1"/>
  <c r="O412" i="1"/>
  <c r="P412" i="1" s="1"/>
  <c r="O348" i="1"/>
  <c r="P348" i="1" s="1"/>
  <c r="O432" i="1"/>
  <c r="P432" i="1" s="1"/>
  <c r="O424" i="1"/>
  <c r="P424" i="1" s="1"/>
  <c r="O352" i="1"/>
  <c r="P352" i="1" s="1"/>
  <c r="O458" i="1"/>
  <c r="P458" i="1" s="1"/>
  <c r="O303" i="1"/>
  <c r="P303" i="1" s="1"/>
  <c r="O296" i="1"/>
  <c r="P296" i="1" s="1"/>
  <c r="O356" i="1"/>
  <c r="P356" i="1" s="1"/>
  <c r="O50" i="1"/>
  <c r="P50" i="1" s="1"/>
  <c r="O58" i="1"/>
  <c r="P58" i="1" s="1"/>
  <c r="I80" i="1"/>
  <c r="I85" i="1"/>
  <c r="O89" i="1"/>
  <c r="P89" i="1" s="1"/>
  <c r="O101" i="1"/>
  <c r="P101" i="1" s="1"/>
  <c r="O106" i="1"/>
  <c r="P106" i="1" s="1"/>
  <c r="O139" i="1"/>
  <c r="P139" i="1" s="1"/>
  <c r="O148" i="1"/>
  <c r="P148" i="1" s="1"/>
  <c r="O187" i="1"/>
  <c r="P187" i="1" s="1"/>
  <c r="I1100" i="1"/>
  <c r="I1083" i="1"/>
  <c r="I1108" i="1"/>
  <c r="I1084" i="1"/>
  <c r="I1092" i="1"/>
  <c r="I1021" i="1"/>
  <c r="I1018" i="1"/>
  <c r="I1019" i="1"/>
  <c r="I1016" i="1"/>
  <c r="I1024" i="1"/>
  <c r="I1031" i="1"/>
  <c r="I1033" i="1"/>
  <c r="I1030" i="1"/>
  <c r="I1022" i="1"/>
  <c r="I474" i="1"/>
  <c r="I503" i="1"/>
  <c r="I489" i="1"/>
  <c r="I468" i="1"/>
  <c r="I482" i="1"/>
  <c r="I206" i="1"/>
  <c r="I202" i="1"/>
  <c r="I207" i="1"/>
  <c r="I179" i="1"/>
  <c r="I200" i="1"/>
  <c r="I153" i="1"/>
  <c r="I901" i="1"/>
  <c r="I813" i="1"/>
  <c r="I786" i="1"/>
  <c r="I867" i="1"/>
  <c r="I754" i="1"/>
  <c r="I840" i="1"/>
  <c r="I724" i="1"/>
  <c r="I696" i="1"/>
  <c r="I663" i="1"/>
  <c r="I723" i="1"/>
  <c r="I664" i="1"/>
  <c r="I212" i="1"/>
  <c r="O42" i="1"/>
  <c r="P42" i="1" s="1"/>
  <c r="I57" i="1"/>
  <c r="O61" i="1"/>
  <c r="P61" i="1" s="1"/>
  <c r="O66" i="1"/>
  <c r="P66" i="1" s="1"/>
  <c r="I88" i="1"/>
  <c r="O92" i="1"/>
  <c r="P92" i="1" s="1"/>
  <c r="I100" i="1"/>
  <c r="I105" i="1"/>
  <c r="O112" i="1"/>
  <c r="P112" i="1" s="1"/>
  <c r="O117" i="1"/>
  <c r="P117" i="1" s="1"/>
  <c r="I135" i="1"/>
  <c r="O144" i="1"/>
  <c r="P144" i="1" s="1"/>
  <c r="I177" i="1"/>
  <c r="O199" i="1"/>
  <c r="P199" i="1" s="1"/>
  <c r="O1022" i="1"/>
  <c r="P1022" i="1" s="1"/>
  <c r="O1030" i="1"/>
  <c r="P1030" i="1" s="1"/>
  <c r="O1016" i="1"/>
  <c r="P1016" i="1" s="1"/>
  <c r="O1021" i="1"/>
  <c r="P1021" i="1" s="1"/>
  <c r="O1018" i="1"/>
  <c r="P1018" i="1" s="1"/>
  <c r="O1031" i="1"/>
  <c r="P1031" i="1" s="1"/>
  <c r="O1033" i="1"/>
  <c r="P1033" i="1" s="1"/>
  <c r="O1024" i="1"/>
  <c r="P1024" i="1" s="1"/>
  <c r="O1019" i="1"/>
  <c r="P1019" i="1" s="1"/>
  <c r="O482" i="1"/>
  <c r="P482" i="1" s="1"/>
  <c r="O489" i="1"/>
  <c r="P489" i="1" s="1"/>
  <c r="O468" i="1"/>
  <c r="P468" i="1" s="1"/>
  <c r="O474" i="1"/>
  <c r="P474" i="1" s="1"/>
  <c r="O207" i="1"/>
  <c r="P207" i="1" s="1"/>
  <c r="O179" i="1"/>
  <c r="P179" i="1" s="1"/>
  <c r="O200" i="1"/>
  <c r="P200" i="1" s="1"/>
  <c r="O206" i="1"/>
  <c r="P206" i="1" s="1"/>
  <c r="O503" i="1"/>
  <c r="P503" i="1" s="1"/>
  <c r="O202" i="1"/>
  <c r="P202" i="1" s="1"/>
  <c r="O867" i="1"/>
  <c r="P867" i="1" s="1"/>
  <c r="O754" i="1"/>
  <c r="P754" i="1" s="1"/>
  <c r="O724" i="1"/>
  <c r="P724" i="1" s="1"/>
  <c r="O840" i="1"/>
  <c r="P840" i="1" s="1"/>
  <c r="O901" i="1"/>
  <c r="P901" i="1" s="1"/>
  <c r="O696" i="1"/>
  <c r="P696" i="1" s="1"/>
  <c r="O663" i="1"/>
  <c r="P663" i="1" s="1"/>
  <c r="O723" i="1"/>
  <c r="P723" i="1" s="1"/>
  <c r="O664" i="1"/>
  <c r="P664" i="1" s="1"/>
  <c r="O813" i="1"/>
  <c r="P813" i="1" s="1"/>
  <c r="O786" i="1"/>
  <c r="P786" i="1" s="1"/>
  <c r="O212" i="1"/>
  <c r="P212" i="1" s="1"/>
  <c r="O45" i="1"/>
  <c r="P45" i="1" s="1"/>
  <c r="I65" i="1"/>
  <c r="O69" i="1"/>
  <c r="P69" i="1" s="1"/>
  <c r="I91" i="1"/>
  <c r="O110" i="1"/>
  <c r="P110" i="1" s="1"/>
  <c r="I133" i="1"/>
  <c r="O158" i="1"/>
  <c r="P158" i="1" s="1"/>
  <c r="I175" i="1"/>
  <c r="I1076" i="1"/>
  <c r="I1080" i="1"/>
  <c r="I1098" i="1"/>
  <c r="I1090" i="1"/>
  <c r="I1106" i="1"/>
  <c r="I993" i="1"/>
  <c r="I1081" i="1"/>
  <c r="I998" i="1"/>
  <c r="I403" i="1"/>
  <c r="I399" i="1"/>
  <c r="I395" i="1"/>
  <c r="I334" i="1"/>
  <c r="I311" i="1"/>
  <c r="I428" i="1"/>
  <c r="I365" i="1"/>
  <c r="I307" i="1"/>
  <c r="I369" i="1"/>
  <c r="I373" i="1"/>
  <c r="I443" i="1"/>
  <c r="I435" i="1"/>
  <c r="I199" i="1"/>
  <c r="I174" i="1"/>
  <c r="I150" i="1"/>
  <c r="I208" i="1"/>
  <c r="I148" i="1"/>
  <c r="I201" i="1"/>
  <c r="I1054" i="1"/>
  <c r="I1041" i="1"/>
  <c r="I1145" i="1"/>
  <c r="I1067" i="1"/>
  <c r="I1058" i="1"/>
  <c r="I1103" i="1"/>
  <c r="I1094" i="1"/>
  <c r="I1125" i="1"/>
  <c r="I1045" i="1"/>
  <c r="I1150" i="1"/>
  <c r="I1005" i="1"/>
  <c r="I995" i="1"/>
  <c r="I985" i="1"/>
  <c r="I1137" i="1"/>
  <c r="I1119" i="1"/>
  <c r="I1110" i="1"/>
  <c r="I1077" i="1"/>
  <c r="I1068" i="1"/>
  <c r="I1059" i="1"/>
  <c r="I1049" i="1"/>
  <c r="I1144" i="1"/>
  <c r="I1151" i="1"/>
  <c r="I1063" i="1"/>
  <c r="I1129" i="1"/>
  <c r="I1120" i="1"/>
  <c r="I1111" i="1"/>
  <c r="I1102" i="1"/>
  <c r="I1050" i="1"/>
  <c r="I1010" i="1"/>
  <c r="I1000" i="1"/>
  <c r="I990" i="1"/>
  <c r="I980" i="1"/>
  <c r="I1133" i="1"/>
  <c r="I1087" i="1"/>
  <c r="I1086" i="1"/>
  <c r="I1072" i="1"/>
  <c r="I1095" i="1"/>
  <c r="I1040" i="1"/>
  <c r="I44" i="1"/>
  <c r="I68" i="1"/>
  <c r="O72" i="1"/>
  <c r="P72" i="1" s="1"/>
  <c r="O77" i="1"/>
  <c r="P77" i="1" s="1"/>
  <c r="O96" i="1"/>
  <c r="P96" i="1" s="1"/>
  <c r="I109" i="1"/>
  <c r="I114" i="1"/>
  <c r="O122" i="1"/>
  <c r="P122" i="1" s="1"/>
  <c r="I151" i="1"/>
  <c r="O163" i="1"/>
  <c r="P163" i="1" s="1"/>
  <c r="I173" i="1"/>
  <c r="O177" i="1"/>
  <c r="P177" i="1" s="1"/>
  <c r="I180" i="1"/>
  <c r="O1080" i="1"/>
  <c r="P1080" i="1" s="1"/>
  <c r="O1098" i="1"/>
  <c r="P1098" i="1" s="1"/>
  <c r="O1081" i="1"/>
  <c r="P1081" i="1" s="1"/>
  <c r="O993" i="1"/>
  <c r="P993" i="1" s="1"/>
  <c r="O1106" i="1"/>
  <c r="P1106" i="1" s="1"/>
  <c r="O1076" i="1"/>
  <c r="P1076" i="1" s="1"/>
  <c r="O998" i="1"/>
  <c r="P998" i="1" s="1"/>
  <c r="O1090" i="1"/>
  <c r="P1090" i="1" s="1"/>
  <c r="O311" i="1"/>
  <c r="P311" i="1" s="1"/>
  <c r="O365" i="1"/>
  <c r="P365" i="1" s="1"/>
  <c r="O307" i="1"/>
  <c r="P307" i="1" s="1"/>
  <c r="O369" i="1"/>
  <c r="P369" i="1" s="1"/>
  <c r="O428" i="1"/>
  <c r="P428" i="1" s="1"/>
  <c r="O373" i="1"/>
  <c r="P373" i="1" s="1"/>
  <c r="O443" i="1"/>
  <c r="P443" i="1" s="1"/>
  <c r="O435" i="1"/>
  <c r="P435" i="1" s="1"/>
  <c r="O314" i="1"/>
  <c r="P314" i="1" s="1"/>
  <c r="O403" i="1"/>
  <c r="P403" i="1" s="1"/>
  <c r="O399" i="1"/>
  <c r="P399" i="1" s="1"/>
  <c r="O395" i="1"/>
  <c r="P395" i="1" s="1"/>
  <c r="O334" i="1"/>
  <c r="P334" i="1" s="1"/>
  <c r="O174" i="1"/>
  <c r="P174" i="1" s="1"/>
  <c r="O150" i="1"/>
  <c r="P150" i="1" s="1"/>
  <c r="O208" i="1"/>
  <c r="P208" i="1" s="1"/>
  <c r="O201" i="1"/>
  <c r="P201" i="1" s="1"/>
  <c r="O176" i="1"/>
  <c r="P176" i="1" s="1"/>
  <c r="O1125" i="1"/>
  <c r="P1125" i="1" s="1"/>
  <c r="O1045" i="1"/>
  <c r="P1045" i="1" s="1"/>
  <c r="O1150" i="1"/>
  <c r="P1150" i="1" s="1"/>
  <c r="O1137" i="1"/>
  <c r="P1137" i="1" s="1"/>
  <c r="O1119" i="1"/>
  <c r="P1119" i="1" s="1"/>
  <c r="O1110" i="1"/>
  <c r="P1110" i="1" s="1"/>
  <c r="O1077" i="1"/>
  <c r="P1077" i="1" s="1"/>
  <c r="O1068" i="1"/>
  <c r="P1068" i="1" s="1"/>
  <c r="O1059" i="1"/>
  <c r="P1059" i="1" s="1"/>
  <c r="O1049" i="1"/>
  <c r="P1049" i="1" s="1"/>
  <c r="O1095" i="1"/>
  <c r="P1095" i="1" s="1"/>
  <c r="O1086" i="1"/>
  <c r="P1086" i="1" s="1"/>
  <c r="O1040" i="1"/>
  <c r="P1040" i="1" s="1"/>
  <c r="O1144" i="1"/>
  <c r="P1144" i="1" s="1"/>
  <c r="O1151" i="1"/>
  <c r="P1151" i="1" s="1"/>
  <c r="O1063" i="1"/>
  <c r="P1063" i="1" s="1"/>
  <c r="O1129" i="1"/>
  <c r="P1129" i="1" s="1"/>
  <c r="O1120" i="1"/>
  <c r="P1120" i="1" s="1"/>
  <c r="O1111" i="1"/>
  <c r="P1111" i="1" s="1"/>
  <c r="O1102" i="1"/>
  <c r="P1102" i="1" s="1"/>
  <c r="O1133" i="1"/>
  <c r="P1133" i="1" s="1"/>
  <c r="O1087" i="1"/>
  <c r="P1087" i="1" s="1"/>
  <c r="O1054" i="1"/>
  <c r="P1054" i="1" s="1"/>
  <c r="O1041" i="1"/>
  <c r="P1041" i="1" s="1"/>
  <c r="O1145" i="1"/>
  <c r="P1145" i="1" s="1"/>
  <c r="O1058" i="1"/>
  <c r="P1058" i="1" s="1"/>
  <c r="O1103" i="1"/>
  <c r="P1103" i="1" s="1"/>
  <c r="O1094" i="1"/>
  <c r="P1094" i="1" s="1"/>
  <c r="O995" i="1"/>
  <c r="P995" i="1" s="1"/>
  <c r="O1067" i="1"/>
  <c r="P1067" i="1" s="1"/>
  <c r="O1000" i="1"/>
  <c r="P1000" i="1" s="1"/>
  <c r="O1072" i="1"/>
  <c r="P1072" i="1" s="1"/>
  <c r="O1050" i="1"/>
  <c r="P1050" i="1" s="1"/>
  <c r="O1005" i="1"/>
  <c r="P1005" i="1" s="1"/>
  <c r="O980" i="1"/>
  <c r="P980" i="1" s="1"/>
  <c r="O1010" i="1"/>
  <c r="P1010" i="1" s="1"/>
  <c r="O985" i="1"/>
  <c r="P985" i="1" s="1"/>
  <c r="O990" i="1"/>
  <c r="P990" i="1" s="1"/>
  <c r="I71" i="1"/>
  <c r="O85" i="1"/>
  <c r="P85" i="1" s="1"/>
  <c r="I95" i="1"/>
  <c r="I121" i="1"/>
  <c r="I126" i="1"/>
  <c r="I140" i="1"/>
  <c r="I149" i="1"/>
  <c r="J131" i="1" l="1"/>
  <c r="Q127" i="1"/>
  <c r="J64" i="1"/>
  <c r="J102" i="1"/>
  <c r="Z102" i="1" s="1"/>
  <c r="Q39" i="1"/>
  <c r="Q53" i="1"/>
  <c r="R53" i="1" s="1"/>
  <c r="X53" i="1" s="1"/>
  <c r="Q154" i="1"/>
  <c r="J53" i="1"/>
  <c r="Q183" i="1"/>
  <c r="R183" i="1" s="1"/>
  <c r="Q1092" i="1"/>
  <c r="R1092" i="1" s="1"/>
  <c r="J1092" i="1"/>
  <c r="Q382" i="1"/>
  <c r="R382" i="1" s="1"/>
  <c r="J382" i="1"/>
  <c r="J410" i="1"/>
  <c r="Q410" i="1"/>
  <c r="R410" i="1" s="1"/>
  <c r="J280" i="1"/>
  <c r="Q280" i="1"/>
  <c r="R280" i="1" s="1"/>
  <c r="J1045" i="1"/>
  <c r="Q1045" i="1"/>
  <c r="R1045" i="1" s="1"/>
  <c r="U1045" i="1" s="1"/>
  <c r="Q1057" i="1"/>
  <c r="R1057" i="1" s="1"/>
  <c r="J1057" i="1"/>
  <c r="J342" i="1"/>
  <c r="Q342" i="1"/>
  <c r="R342" i="1" s="1"/>
  <c r="Q457" i="1"/>
  <c r="R457" i="1" s="1"/>
  <c r="J457" i="1"/>
  <c r="Q1025" i="1"/>
  <c r="R1025" i="1" s="1"/>
  <c r="U1025" i="1" s="1"/>
  <c r="J1025" i="1"/>
  <c r="Q423" i="1"/>
  <c r="R423" i="1" s="1"/>
  <c r="J423" i="1"/>
  <c r="J550" i="1"/>
  <c r="Q550" i="1"/>
  <c r="R550" i="1" s="1"/>
  <c r="Q1090" i="1"/>
  <c r="R1090" i="1" s="1"/>
  <c r="J1090" i="1"/>
  <c r="J96" i="1"/>
  <c r="Q96" i="1"/>
  <c r="J461" i="1"/>
  <c r="Q461" i="1"/>
  <c r="R461" i="1" s="1"/>
  <c r="Q404" i="1"/>
  <c r="R404" i="1" s="1"/>
  <c r="J404" i="1"/>
  <c r="J432" i="1"/>
  <c r="Q432" i="1"/>
  <c r="R432" i="1" s="1"/>
  <c r="J706" i="1"/>
  <c r="Q706" i="1"/>
  <c r="R706" i="1" s="1"/>
  <c r="J842" i="1"/>
  <c r="Q842" i="1"/>
  <c r="R842" i="1" s="1"/>
  <c r="J698" i="1"/>
  <c r="Q698" i="1"/>
  <c r="R698" i="1" s="1"/>
  <c r="Q796" i="1"/>
  <c r="R796" i="1" s="1"/>
  <c r="U796" i="1" s="1"/>
  <c r="J796" i="1"/>
  <c r="J671" i="1"/>
  <c r="Q671" i="1"/>
  <c r="R671" i="1" s="1"/>
  <c r="Q971" i="1"/>
  <c r="R971" i="1" s="1"/>
  <c r="U971" i="1" s="1"/>
  <c r="J971" i="1"/>
  <c r="J734" i="1"/>
  <c r="Q734" i="1"/>
  <c r="R734" i="1" s="1"/>
  <c r="J210" i="1"/>
  <c r="Q210" i="1"/>
  <c r="Q242" i="1"/>
  <c r="R242" i="1" s="1"/>
  <c r="J242" i="1"/>
  <c r="Q266" i="1"/>
  <c r="R266" i="1" s="1"/>
  <c r="J266" i="1"/>
  <c r="Q513" i="1"/>
  <c r="R513" i="1" s="1"/>
  <c r="J513" i="1"/>
  <c r="J743" i="1"/>
  <c r="Q743" i="1"/>
  <c r="R743" i="1" s="1"/>
  <c r="J686" i="1"/>
  <c r="Q686" i="1"/>
  <c r="R686" i="1" s="1"/>
  <c r="Q739" i="1"/>
  <c r="R739" i="1" s="1"/>
  <c r="J739" i="1"/>
  <c r="J859" i="1"/>
  <c r="Q859" i="1"/>
  <c r="R859" i="1" s="1"/>
  <c r="U859" i="1" s="1"/>
  <c r="J1093" i="1"/>
  <c r="Q1093" i="1"/>
  <c r="R1093" i="1" s="1"/>
  <c r="Q1075" i="1"/>
  <c r="R1075" i="1" s="1"/>
  <c r="J1075" i="1"/>
  <c r="Q1015" i="1"/>
  <c r="R1015" i="1" s="1"/>
  <c r="J1015" i="1"/>
  <c r="J1127" i="1"/>
  <c r="Q1127" i="1"/>
  <c r="R1127" i="1" s="1"/>
  <c r="Q128" i="1"/>
  <c r="J128" i="1"/>
  <c r="J272" i="1"/>
  <c r="Q272" i="1"/>
  <c r="R272" i="1" s="1"/>
  <c r="J338" i="1"/>
  <c r="Q338" i="1"/>
  <c r="R338" i="1" s="1"/>
  <c r="Q923" i="1"/>
  <c r="R923" i="1" s="1"/>
  <c r="U923" i="1" s="1"/>
  <c r="J923" i="1"/>
  <c r="J918" i="1"/>
  <c r="Q918" i="1"/>
  <c r="R918" i="1" s="1"/>
  <c r="U918" i="1" s="1"/>
  <c r="Q87" i="1"/>
  <c r="J87" i="1"/>
  <c r="Q122" i="1"/>
  <c r="Q385" i="1"/>
  <c r="R385" i="1" s="1"/>
  <c r="J385" i="1"/>
  <c r="Q547" i="1"/>
  <c r="R547" i="1" s="1"/>
  <c r="J547" i="1"/>
  <c r="Q1034" i="1"/>
  <c r="R1034" i="1" s="1"/>
  <c r="U1034" i="1" s="1"/>
  <c r="J1034" i="1"/>
  <c r="Q470" i="1"/>
  <c r="R470" i="1" s="1"/>
  <c r="J470" i="1"/>
  <c r="Q670" i="1"/>
  <c r="R670" i="1" s="1"/>
  <c r="J670" i="1"/>
  <c r="Q669" i="1"/>
  <c r="R669" i="1" s="1"/>
  <c r="J669" i="1"/>
  <c r="Q759" i="1"/>
  <c r="R759" i="1" s="1"/>
  <c r="U759" i="1" s="1"/>
  <c r="J759" i="1"/>
  <c r="Q935" i="1"/>
  <c r="R935" i="1" s="1"/>
  <c r="U935" i="1" s="1"/>
  <c r="J935" i="1"/>
  <c r="J897" i="1"/>
  <c r="Q897" i="1"/>
  <c r="R897" i="1" s="1"/>
  <c r="U897" i="1" s="1"/>
  <c r="R102" i="1"/>
  <c r="Q262" i="1"/>
  <c r="R262" i="1" s="1"/>
  <c r="J262" i="1"/>
  <c r="Q265" i="1"/>
  <c r="R265" i="1" s="1"/>
  <c r="J265" i="1"/>
  <c r="Q505" i="1"/>
  <c r="R505" i="1" s="1"/>
  <c r="J505" i="1"/>
  <c r="J41" i="1"/>
  <c r="Q41" i="1"/>
  <c r="J249" i="1"/>
  <c r="Q249" i="1"/>
  <c r="R249" i="1" s="1"/>
  <c r="Q455" i="1"/>
  <c r="R455" i="1" s="1"/>
  <c r="J455" i="1"/>
  <c r="J528" i="1"/>
  <c r="Q528" i="1"/>
  <c r="R528" i="1" s="1"/>
  <c r="J993" i="1"/>
  <c r="Q993" i="1"/>
  <c r="R993" i="1" s="1"/>
  <c r="Q363" i="1"/>
  <c r="R363" i="1" s="1"/>
  <c r="J363" i="1"/>
  <c r="J723" i="1"/>
  <c r="Q723" i="1"/>
  <c r="R723" i="1" s="1"/>
  <c r="Q400" i="1"/>
  <c r="R400" i="1" s="1"/>
  <c r="J400" i="1"/>
  <c r="Q976" i="1"/>
  <c r="R976" i="1" s="1"/>
  <c r="J976" i="1"/>
  <c r="Q758" i="1"/>
  <c r="R758" i="1" s="1"/>
  <c r="U758" i="1" s="1"/>
  <c r="J758" i="1"/>
  <c r="Q71" i="1"/>
  <c r="J71" i="1"/>
  <c r="Q1063" i="1"/>
  <c r="R1063" i="1" s="1"/>
  <c r="U1063" i="1" s="1"/>
  <c r="J1063" i="1"/>
  <c r="J1094" i="1"/>
  <c r="Q1094" i="1"/>
  <c r="R1094" i="1" s="1"/>
  <c r="Q443" i="1"/>
  <c r="R443" i="1" s="1"/>
  <c r="J443" i="1"/>
  <c r="J1098" i="1"/>
  <c r="Q1098" i="1"/>
  <c r="R1098" i="1" s="1"/>
  <c r="J135" i="1"/>
  <c r="Q135" i="1"/>
  <c r="J696" i="1"/>
  <c r="Q696" i="1"/>
  <c r="R696" i="1" s="1"/>
  <c r="Q468" i="1"/>
  <c r="R468" i="1" s="1"/>
  <c r="J468" i="1"/>
  <c r="Q1083" i="1"/>
  <c r="R1083" i="1" s="1"/>
  <c r="J1083" i="1"/>
  <c r="Q370" i="1"/>
  <c r="R370" i="1" s="1"/>
  <c r="J370" i="1"/>
  <c r="J419" i="1"/>
  <c r="Q419" i="1"/>
  <c r="R419" i="1" s="1"/>
  <c r="Q317" i="1"/>
  <c r="R317" i="1" s="1"/>
  <c r="J317" i="1"/>
  <c r="Q522" i="1"/>
  <c r="R522" i="1" s="1"/>
  <c r="J522" i="1"/>
  <c r="Q643" i="1"/>
  <c r="R643" i="1" s="1"/>
  <c r="J643" i="1"/>
  <c r="J749" i="1"/>
  <c r="Q749" i="1"/>
  <c r="R749" i="1" s="1"/>
  <c r="J860" i="1"/>
  <c r="Q860" i="1"/>
  <c r="R860" i="1" s="1"/>
  <c r="U860" i="1" s="1"/>
  <c r="Q681" i="1"/>
  <c r="R681" i="1" s="1"/>
  <c r="J681" i="1"/>
  <c r="Q974" i="1"/>
  <c r="R974" i="1" s="1"/>
  <c r="U974" i="1" s="1"/>
  <c r="J974" i="1"/>
  <c r="Q794" i="1"/>
  <c r="R794" i="1" s="1"/>
  <c r="U794" i="1" s="1"/>
  <c r="J794" i="1"/>
  <c r="J141" i="1"/>
  <c r="Q141" i="1"/>
  <c r="J170" i="1"/>
  <c r="Q170" i="1"/>
  <c r="J227" i="1"/>
  <c r="Q227" i="1"/>
  <c r="Q251" i="1"/>
  <c r="R251" i="1" s="1"/>
  <c r="J251" i="1"/>
  <c r="Q278" i="1"/>
  <c r="R278" i="1" s="1"/>
  <c r="J278" i="1"/>
  <c r="J473" i="1"/>
  <c r="Q473" i="1"/>
  <c r="R473" i="1" s="1"/>
  <c r="Q573" i="1"/>
  <c r="R573" i="1" s="1"/>
  <c r="J573" i="1"/>
  <c r="J709" i="1"/>
  <c r="Q709" i="1"/>
  <c r="R709" i="1" s="1"/>
  <c r="Q744" i="1"/>
  <c r="R744" i="1" s="1"/>
  <c r="J744" i="1"/>
  <c r="Q678" i="1"/>
  <c r="R678" i="1" s="1"/>
  <c r="J678" i="1"/>
  <c r="J852" i="1"/>
  <c r="Q852" i="1"/>
  <c r="R852" i="1" s="1"/>
  <c r="U852" i="1" s="1"/>
  <c r="Q1099" i="1"/>
  <c r="R1099" i="1" s="1"/>
  <c r="J1099" i="1"/>
  <c r="Q1071" i="1"/>
  <c r="R1071" i="1" s="1"/>
  <c r="U1071" i="1" s="1"/>
  <c r="J1071" i="1"/>
  <c r="J1136" i="1"/>
  <c r="Q1136" i="1"/>
  <c r="R1136" i="1" s="1"/>
  <c r="Q123" i="1"/>
  <c r="J123" i="1"/>
  <c r="Q209" i="1"/>
  <c r="J209" i="1"/>
  <c r="Q350" i="1"/>
  <c r="R350" i="1" s="1"/>
  <c r="J350" i="1"/>
  <c r="Q637" i="1"/>
  <c r="R637" i="1" s="1"/>
  <c r="J637" i="1"/>
  <c r="Q896" i="1"/>
  <c r="R896" i="1" s="1"/>
  <c r="U896" i="1" s="1"/>
  <c r="J896" i="1"/>
  <c r="J953" i="1"/>
  <c r="Q953" i="1"/>
  <c r="R953" i="1" s="1"/>
  <c r="U953" i="1" s="1"/>
  <c r="Q43" i="1"/>
  <c r="J43" i="1"/>
  <c r="J301" i="1"/>
  <c r="Q301" i="1"/>
  <c r="R301" i="1" s="1"/>
  <c r="J517" i="1"/>
  <c r="Q517" i="1"/>
  <c r="R517" i="1" s="1"/>
  <c r="J436" i="1"/>
  <c r="Q436" i="1"/>
  <c r="R436" i="1" s="1"/>
  <c r="Q602" i="1"/>
  <c r="R602" i="1" s="1"/>
  <c r="J602" i="1"/>
  <c r="J638" i="1"/>
  <c r="Q638" i="1"/>
  <c r="R638" i="1" s="1"/>
  <c r="Q945" i="1"/>
  <c r="R945" i="1" s="1"/>
  <c r="U945" i="1" s="1"/>
  <c r="J945" i="1"/>
  <c r="Q958" i="1"/>
  <c r="R958" i="1" s="1"/>
  <c r="U958" i="1" s="1"/>
  <c r="J958" i="1"/>
  <c r="J962" i="1"/>
  <c r="Q962" i="1"/>
  <c r="R962" i="1" s="1"/>
  <c r="U962" i="1" s="1"/>
  <c r="Q40" i="1"/>
  <c r="J40" i="1"/>
  <c r="Q294" i="1"/>
  <c r="R294" i="1" s="1"/>
  <c r="J294" i="1"/>
  <c r="Q406" i="1"/>
  <c r="R406" i="1" s="1"/>
  <c r="J406" i="1"/>
  <c r="Q84" i="1"/>
  <c r="Q476" i="1"/>
  <c r="R476" i="1" s="1"/>
  <c r="J476" i="1"/>
  <c r="Q214" i="1"/>
  <c r="Q220" i="1"/>
  <c r="J116" i="1"/>
  <c r="Q116" i="1"/>
  <c r="Q237" i="1"/>
  <c r="R237" i="1" s="1"/>
  <c r="J237" i="1"/>
  <c r="J323" i="1"/>
  <c r="Q323" i="1"/>
  <c r="R323" i="1" s="1"/>
  <c r="J466" i="1"/>
  <c r="Q466" i="1"/>
  <c r="R466" i="1" s="1"/>
  <c r="J715" i="1"/>
  <c r="Q715" i="1"/>
  <c r="R715" i="1" s="1"/>
  <c r="J844" i="1"/>
  <c r="Q844" i="1"/>
  <c r="R844" i="1" s="1"/>
  <c r="J199" i="1"/>
  <c r="Q199" i="1"/>
  <c r="Q946" i="1"/>
  <c r="R946" i="1" s="1"/>
  <c r="U946" i="1" s="1"/>
  <c r="J946" i="1"/>
  <c r="Q572" i="1"/>
  <c r="R572" i="1" s="1"/>
  <c r="J572" i="1"/>
  <c r="J525" i="1"/>
  <c r="Q525" i="1"/>
  <c r="R525" i="1" s="1"/>
  <c r="Q704" i="1"/>
  <c r="R704" i="1" s="1"/>
  <c r="J704" i="1"/>
  <c r="J441" i="1"/>
  <c r="Q441" i="1"/>
  <c r="R441" i="1" s="1"/>
  <c r="Q1040" i="1"/>
  <c r="R1040" i="1" s="1"/>
  <c r="U1040" i="1" s="1"/>
  <c r="J1040" i="1"/>
  <c r="Q1151" i="1"/>
  <c r="R1151" i="1" s="1"/>
  <c r="J1151" i="1"/>
  <c r="J1103" i="1"/>
  <c r="Q1103" i="1"/>
  <c r="R1103" i="1" s="1"/>
  <c r="Q373" i="1"/>
  <c r="R373" i="1" s="1"/>
  <c r="J373" i="1"/>
  <c r="J1080" i="1"/>
  <c r="Q1080" i="1"/>
  <c r="R1080" i="1" s="1"/>
  <c r="Q724" i="1"/>
  <c r="R724" i="1" s="1"/>
  <c r="J724" i="1"/>
  <c r="Q489" i="1"/>
  <c r="R489" i="1" s="1"/>
  <c r="J489" i="1"/>
  <c r="J1100" i="1"/>
  <c r="Q1100" i="1"/>
  <c r="R1100" i="1" s="1"/>
  <c r="Q297" i="1"/>
  <c r="R297" i="1" s="1"/>
  <c r="J297" i="1"/>
  <c r="J296" i="1"/>
  <c r="Q296" i="1"/>
  <c r="R296" i="1" s="1"/>
  <c r="Q321" i="1"/>
  <c r="R321" i="1" s="1"/>
  <c r="J321" i="1"/>
  <c r="Q533" i="1"/>
  <c r="R533" i="1" s="1"/>
  <c r="J533" i="1"/>
  <c r="Q653" i="1"/>
  <c r="R653" i="1" s="1"/>
  <c r="J653" i="1"/>
  <c r="J631" i="1"/>
  <c r="Q631" i="1"/>
  <c r="R631" i="1" s="1"/>
  <c r="Q784" i="1"/>
  <c r="R784" i="1" s="1"/>
  <c r="U784" i="1" s="1"/>
  <c r="J784" i="1"/>
  <c r="J752" i="1"/>
  <c r="Q752" i="1"/>
  <c r="R752" i="1" s="1"/>
  <c r="J887" i="1"/>
  <c r="Q887" i="1"/>
  <c r="R887" i="1" s="1"/>
  <c r="U887" i="1" s="1"/>
  <c r="Q875" i="1"/>
  <c r="R875" i="1" s="1"/>
  <c r="U875" i="1" s="1"/>
  <c r="J875" i="1"/>
  <c r="Q136" i="1"/>
  <c r="J136" i="1"/>
  <c r="J219" i="1"/>
  <c r="Q219" i="1"/>
  <c r="Q274" i="1"/>
  <c r="R274" i="1" s="1"/>
  <c r="J274" i="1"/>
  <c r="Q184" i="1"/>
  <c r="J184" i="1"/>
  <c r="Q574" i="1"/>
  <c r="R574" i="1" s="1"/>
  <c r="J574" i="1"/>
  <c r="J685" i="1"/>
  <c r="Q685" i="1"/>
  <c r="R685" i="1" s="1"/>
  <c r="J745" i="1"/>
  <c r="Q745" i="1"/>
  <c r="R745" i="1" s="1"/>
  <c r="Q746" i="1"/>
  <c r="R746" i="1" s="1"/>
  <c r="J746" i="1"/>
  <c r="Q830" i="1"/>
  <c r="R830" i="1" s="1"/>
  <c r="J830" i="1"/>
  <c r="J920" i="1"/>
  <c r="Q920" i="1"/>
  <c r="R920" i="1" s="1"/>
  <c r="U920" i="1" s="1"/>
  <c r="Q1117" i="1"/>
  <c r="R1117" i="1" s="1"/>
  <c r="J1117" i="1"/>
  <c r="Q1074" i="1"/>
  <c r="R1074" i="1" s="1"/>
  <c r="J1074" i="1"/>
  <c r="Q984" i="1"/>
  <c r="R984" i="1" s="1"/>
  <c r="J984" i="1"/>
  <c r="Q176" i="1"/>
  <c r="J176" i="1"/>
  <c r="J319" i="1"/>
  <c r="Q319" i="1"/>
  <c r="R319" i="1" s="1"/>
  <c r="Q641" i="1"/>
  <c r="R641" i="1" s="1"/>
  <c r="J641" i="1"/>
  <c r="Q750" i="1"/>
  <c r="R750" i="1" s="1"/>
  <c r="J750" i="1"/>
  <c r="J943" i="1"/>
  <c r="Q943" i="1"/>
  <c r="R943" i="1" s="1"/>
  <c r="U943" i="1" s="1"/>
  <c r="Q377" i="1"/>
  <c r="R377" i="1" s="1"/>
  <c r="J377" i="1"/>
  <c r="Q584" i="1"/>
  <c r="R584" i="1" s="1"/>
  <c r="J584" i="1"/>
  <c r="J442" i="1"/>
  <c r="Q442" i="1"/>
  <c r="R442" i="1" s="1"/>
  <c r="Q701" i="1"/>
  <c r="R701" i="1" s="1"/>
  <c r="J701" i="1"/>
  <c r="Q634" i="1"/>
  <c r="R634" i="1" s="1"/>
  <c r="J634" i="1"/>
  <c r="Q675" i="1"/>
  <c r="R675" i="1" s="1"/>
  <c r="J675" i="1"/>
  <c r="Q973" i="1"/>
  <c r="R973" i="1" s="1"/>
  <c r="U973" i="1" s="1"/>
  <c r="J973" i="1"/>
  <c r="J849" i="1"/>
  <c r="Q849" i="1"/>
  <c r="R849" i="1" s="1"/>
  <c r="J240" i="1"/>
  <c r="Q240" i="1"/>
  <c r="R240" i="1" s="1"/>
  <c r="J446" i="1"/>
  <c r="Q446" i="1"/>
  <c r="R446" i="1" s="1"/>
  <c r="Q66" i="1"/>
  <c r="Q498" i="1"/>
  <c r="R498" i="1" s="1"/>
  <c r="J498" i="1"/>
  <c r="Q169" i="1"/>
  <c r="J169" i="1"/>
  <c r="Q277" i="1"/>
  <c r="R277" i="1" s="1"/>
  <c r="J277" i="1"/>
  <c r="J327" i="1"/>
  <c r="Q327" i="1"/>
  <c r="R327" i="1" s="1"/>
  <c r="J487" i="1"/>
  <c r="Q487" i="1"/>
  <c r="R487" i="1" s="1"/>
  <c r="Q726" i="1"/>
  <c r="R726" i="1" s="1"/>
  <c r="J726" i="1"/>
  <c r="J532" i="1"/>
  <c r="Q532" i="1"/>
  <c r="R532" i="1" s="1"/>
  <c r="Q433" i="1"/>
  <c r="R433" i="1" s="1"/>
  <c r="J433" i="1"/>
  <c r="J177" i="1"/>
  <c r="Q177" i="1"/>
  <c r="Q448" i="1"/>
  <c r="R448" i="1" s="1"/>
  <c r="J448" i="1"/>
  <c r="R154" i="1"/>
  <c r="Z154" i="1"/>
  <c r="Q1095" i="1"/>
  <c r="R1095" i="1" s="1"/>
  <c r="J1095" i="1"/>
  <c r="Q1144" i="1"/>
  <c r="R1144" i="1" s="1"/>
  <c r="J1144" i="1"/>
  <c r="J1058" i="1"/>
  <c r="Q1058" i="1"/>
  <c r="R1058" i="1" s="1"/>
  <c r="Q369" i="1"/>
  <c r="R369" i="1" s="1"/>
  <c r="J369" i="1"/>
  <c r="J1076" i="1"/>
  <c r="Q1076" i="1"/>
  <c r="R1076" i="1" s="1"/>
  <c r="J840" i="1"/>
  <c r="Q840" i="1"/>
  <c r="R840" i="1" s="1"/>
  <c r="J503" i="1"/>
  <c r="Q503" i="1"/>
  <c r="R503" i="1" s="1"/>
  <c r="J77" i="1"/>
  <c r="Q77" i="1"/>
  <c r="Q308" i="1"/>
  <c r="R308" i="1" s="1"/>
  <c r="J308" i="1"/>
  <c r="J439" i="1"/>
  <c r="Q439" i="1"/>
  <c r="R439" i="1" s="1"/>
  <c r="Q325" i="1"/>
  <c r="R325" i="1" s="1"/>
  <c r="J325" i="1"/>
  <c r="J589" i="1"/>
  <c r="Q589" i="1"/>
  <c r="R589" i="1" s="1"/>
  <c r="J694" i="1"/>
  <c r="Q694" i="1"/>
  <c r="R694" i="1" s="1"/>
  <c r="J806" i="1"/>
  <c r="Q806" i="1"/>
  <c r="R806" i="1" s="1"/>
  <c r="U806" i="1" s="1"/>
  <c r="Q811" i="1"/>
  <c r="R811" i="1" s="1"/>
  <c r="U811" i="1" s="1"/>
  <c r="J811" i="1"/>
  <c r="Q815" i="1"/>
  <c r="R815" i="1" s="1"/>
  <c r="J815" i="1"/>
  <c r="J915" i="1"/>
  <c r="Q915" i="1"/>
  <c r="R915" i="1" s="1"/>
  <c r="U915" i="1" s="1"/>
  <c r="J762" i="1"/>
  <c r="Q762" i="1"/>
  <c r="R762" i="1" s="1"/>
  <c r="U762" i="1" s="1"/>
  <c r="Q137" i="1"/>
  <c r="J137" i="1"/>
  <c r="J218" i="1"/>
  <c r="Q218" i="1"/>
  <c r="J243" i="1"/>
  <c r="Q243" i="1"/>
  <c r="R243" i="1" s="1"/>
  <c r="Q515" i="1"/>
  <c r="R515" i="1" s="1"/>
  <c r="J515" i="1"/>
  <c r="J708" i="1"/>
  <c r="Q708" i="1"/>
  <c r="R708" i="1" s="1"/>
  <c r="J628" i="1"/>
  <c r="Q628" i="1"/>
  <c r="R628" i="1" s="1"/>
  <c r="Q748" i="1"/>
  <c r="R748" i="1" s="1"/>
  <c r="J748" i="1"/>
  <c r="Q914" i="1"/>
  <c r="R914" i="1" s="1"/>
  <c r="U914" i="1" s="1"/>
  <c r="J914" i="1"/>
  <c r="J1012" i="1"/>
  <c r="Q1012" i="1"/>
  <c r="R1012" i="1" s="1"/>
  <c r="Q1126" i="1"/>
  <c r="R1126" i="1" s="1"/>
  <c r="J1126" i="1"/>
  <c r="J1062" i="1"/>
  <c r="Q1062" i="1"/>
  <c r="R1062" i="1" s="1"/>
  <c r="U1062" i="1" s="1"/>
  <c r="Q994" i="1"/>
  <c r="R994" i="1" s="1"/>
  <c r="J994" i="1"/>
  <c r="Q97" i="1"/>
  <c r="J97" i="1"/>
  <c r="J450" i="1"/>
  <c r="Q450" i="1"/>
  <c r="R450" i="1" s="1"/>
  <c r="Q633" i="1"/>
  <c r="R633" i="1" s="1"/>
  <c r="J633" i="1"/>
  <c r="Q917" i="1"/>
  <c r="R917" i="1" s="1"/>
  <c r="U917" i="1" s="1"/>
  <c r="J917" i="1"/>
  <c r="J965" i="1"/>
  <c r="Q965" i="1"/>
  <c r="R965" i="1" s="1"/>
  <c r="U965" i="1" s="1"/>
  <c r="Q56" i="1"/>
  <c r="J56" i="1"/>
  <c r="Q381" i="1"/>
  <c r="R381" i="1" s="1"/>
  <c r="J381" i="1"/>
  <c r="J521" i="1"/>
  <c r="Q521" i="1"/>
  <c r="R521" i="1" s="1"/>
  <c r="J52" i="1"/>
  <c r="Q52" i="1"/>
  <c r="Q456" i="1"/>
  <c r="R456" i="1" s="1"/>
  <c r="J456" i="1"/>
  <c r="Q822" i="1"/>
  <c r="R822" i="1" s="1"/>
  <c r="J822" i="1"/>
  <c r="Q665" i="1"/>
  <c r="R665" i="1" s="1"/>
  <c r="J665" i="1"/>
  <c r="Q795" i="1"/>
  <c r="R795" i="1" s="1"/>
  <c r="U795" i="1" s="1"/>
  <c r="J795" i="1"/>
  <c r="Q938" i="1"/>
  <c r="R938" i="1" s="1"/>
  <c r="U938" i="1" s="1"/>
  <c r="J938" i="1"/>
  <c r="J905" i="1"/>
  <c r="Q905" i="1"/>
  <c r="R905" i="1" s="1"/>
  <c r="U905" i="1" s="1"/>
  <c r="Z67" i="1"/>
  <c r="R67" i="1"/>
  <c r="J295" i="1"/>
  <c r="Q295" i="1"/>
  <c r="R295" i="1" s="1"/>
  <c r="J535" i="1"/>
  <c r="Q535" i="1"/>
  <c r="R535" i="1" s="1"/>
  <c r="Q51" i="1"/>
  <c r="J51" i="1"/>
  <c r="Q491" i="1"/>
  <c r="R491" i="1" s="1"/>
  <c r="J491" i="1"/>
  <c r="Q98" i="1"/>
  <c r="Q203" i="1"/>
  <c r="Q76" i="1"/>
  <c r="J76" i="1"/>
  <c r="Q341" i="1"/>
  <c r="R341" i="1" s="1"/>
  <c r="J341" i="1"/>
  <c r="J388" i="1"/>
  <c r="Q388" i="1"/>
  <c r="R388" i="1" s="1"/>
  <c r="Q480" i="1"/>
  <c r="R480" i="1" s="1"/>
  <c r="J480" i="1"/>
  <c r="Q396" i="1"/>
  <c r="R396" i="1" s="1"/>
  <c r="J396" i="1"/>
  <c r="Q250" i="1"/>
  <c r="R250" i="1" s="1"/>
  <c r="J250" i="1"/>
  <c r="J1109" i="1"/>
  <c r="Q1109" i="1"/>
  <c r="R1109" i="1" s="1"/>
  <c r="Q603" i="1"/>
  <c r="R603" i="1" s="1"/>
  <c r="J603" i="1"/>
  <c r="J49" i="1"/>
  <c r="Q49" i="1"/>
  <c r="Q831" i="1"/>
  <c r="R831" i="1" s="1"/>
  <c r="J831" i="1"/>
  <c r="Q287" i="1"/>
  <c r="R287" i="1" s="1"/>
  <c r="J287" i="1"/>
  <c r="J180" i="1"/>
  <c r="Q180" i="1"/>
  <c r="J1072" i="1"/>
  <c r="Q1072" i="1"/>
  <c r="R1072" i="1" s="1"/>
  <c r="U1072" i="1" s="1"/>
  <c r="Q1049" i="1"/>
  <c r="R1049" i="1" s="1"/>
  <c r="J1049" i="1"/>
  <c r="J1067" i="1"/>
  <c r="Q1067" i="1"/>
  <c r="R1067" i="1" s="1"/>
  <c r="U1067" i="1" s="1"/>
  <c r="J307" i="1"/>
  <c r="Q307" i="1"/>
  <c r="R307" i="1" s="1"/>
  <c r="J105" i="1"/>
  <c r="Q105" i="1"/>
  <c r="Q754" i="1"/>
  <c r="R754" i="1" s="1"/>
  <c r="J754" i="1"/>
  <c r="J474" i="1"/>
  <c r="Q474" i="1"/>
  <c r="R474" i="1" s="1"/>
  <c r="J72" i="1"/>
  <c r="Q72" i="1"/>
  <c r="Q366" i="1"/>
  <c r="R366" i="1" s="1"/>
  <c r="J366" i="1"/>
  <c r="Q537" i="1"/>
  <c r="R537" i="1" s="1"/>
  <c r="J537" i="1"/>
  <c r="Q329" i="1"/>
  <c r="R329" i="1" s="1"/>
  <c r="J329" i="1"/>
  <c r="Q647" i="1"/>
  <c r="R647" i="1" s="1"/>
  <c r="J647" i="1"/>
  <c r="Q721" i="1"/>
  <c r="R721" i="1" s="1"/>
  <c r="J721" i="1"/>
  <c r="J560" i="1"/>
  <c r="Q560" i="1"/>
  <c r="R560" i="1" s="1"/>
  <c r="J850" i="1"/>
  <c r="Q850" i="1"/>
  <c r="R850" i="1" s="1"/>
  <c r="Q967" i="1"/>
  <c r="R967" i="1" s="1"/>
  <c r="U967" i="1" s="1"/>
  <c r="J967" i="1"/>
  <c r="J936" i="1"/>
  <c r="Q936" i="1"/>
  <c r="R936" i="1" s="1"/>
  <c r="U936" i="1" s="1"/>
  <c r="J848" i="1"/>
  <c r="Q848" i="1"/>
  <c r="R848" i="1" s="1"/>
  <c r="Q86" i="1"/>
  <c r="J86" i="1"/>
  <c r="Q193" i="1"/>
  <c r="J193" i="1"/>
  <c r="Q248" i="1"/>
  <c r="R248" i="1" s="1"/>
  <c r="J248" i="1"/>
  <c r="J252" i="1"/>
  <c r="Q252" i="1"/>
  <c r="R252" i="1" s="1"/>
  <c r="Q531" i="1"/>
  <c r="R531" i="1" s="1"/>
  <c r="J531" i="1"/>
  <c r="Q886" i="1"/>
  <c r="R886" i="1" s="1"/>
  <c r="U886" i="1" s="1"/>
  <c r="J886" i="1"/>
  <c r="J684" i="1"/>
  <c r="Q684" i="1"/>
  <c r="R684" i="1" s="1"/>
  <c r="Q802" i="1"/>
  <c r="R802" i="1" s="1"/>
  <c r="U802" i="1" s="1"/>
  <c r="J802" i="1"/>
  <c r="Q880" i="1"/>
  <c r="R880" i="1" s="1"/>
  <c r="U880" i="1" s="1"/>
  <c r="J880" i="1"/>
  <c r="Q1053" i="1"/>
  <c r="R1053" i="1" s="1"/>
  <c r="J1053" i="1"/>
  <c r="Q1135" i="1"/>
  <c r="R1135" i="1" s="1"/>
  <c r="J1135" i="1"/>
  <c r="J1089" i="1"/>
  <c r="Q1089" i="1"/>
  <c r="R1089" i="1" s="1"/>
  <c r="J1004" i="1"/>
  <c r="Q1004" i="1"/>
  <c r="R1004" i="1" s="1"/>
  <c r="J380" i="1"/>
  <c r="Q380" i="1"/>
  <c r="R380" i="1" s="1"/>
  <c r="Q718" i="1"/>
  <c r="R718" i="1" s="1"/>
  <c r="J718" i="1"/>
  <c r="J863" i="1"/>
  <c r="Q863" i="1"/>
  <c r="R863" i="1" s="1"/>
  <c r="U863" i="1" s="1"/>
  <c r="Q884" i="1"/>
  <c r="R884" i="1" s="1"/>
  <c r="U884" i="1" s="1"/>
  <c r="J884" i="1"/>
  <c r="Q302" i="1"/>
  <c r="R302" i="1" s="1"/>
  <c r="J302" i="1"/>
  <c r="J411" i="1"/>
  <c r="Q411" i="1"/>
  <c r="R411" i="1" s="1"/>
  <c r="J580" i="1"/>
  <c r="Q580" i="1"/>
  <c r="R580" i="1" s="1"/>
  <c r="J60" i="1"/>
  <c r="Q60" i="1"/>
  <c r="Q516" i="1"/>
  <c r="R516" i="1" s="1"/>
  <c r="J516" i="1"/>
  <c r="Q650" i="1"/>
  <c r="R650" i="1" s="1"/>
  <c r="J650" i="1"/>
  <c r="Q674" i="1"/>
  <c r="R674" i="1" s="1"/>
  <c r="J674" i="1"/>
  <c r="J841" i="1"/>
  <c r="Q841" i="1"/>
  <c r="R841" i="1" s="1"/>
  <c r="Q928" i="1"/>
  <c r="R928" i="1" s="1"/>
  <c r="U928" i="1" s="1"/>
  <c r="J928" i="1"/>
  <c r="J864" i="1"/>
  <c r="Q864" i="1"/>
  <c r="R864" i="1" s="1"/>
  <c r="U864" i="1" s="1"/>
  <c r="Q254" i="1"/>
  <c r="R254" i="1" s="1"/>
  <c r="J254" i="1"/>
  <c r="J346" i="1"/>
  <c r="Q346" i="1"/>
  <c r="R346" i="1" s="1"/>
  <c r="Q54" i="1"/>
  <c r="J54" i="1"/>
  <c r="Q484" i="1"/>
  <c r="R484" i="1" s="1"/>
  <c r="J484" i="1"/>
  <c r="Q48" i="1"/>
  <c r="J48" i="1"/>
  <c r="Q258" i="1"/>
  <c r="R258" i="1" s="1"/>
  <c r="J258" i="1"/>
  <c r="J478" i="1"/>
  <c r="Q478" i="1"/>
  <c r="R478" i="1" s="1"/>
  <c r="J434" i="1"/>
  <c r="Q434" i="1"/>
  <c r="R434" i="1" s="1"/>
  <c r="J587" i="1"/>
  <c r="Q587" i="1"/>
  <c r="R587" i="1" s="1"/>
  <c r="Q666" i="1"/>
  <c r="R666" i="1" s="1"/>
  <c r="J666" i="1"/>
  <c r="J777" i="1"/>
  <c r="Q777" i="1"/>
  <c r="R777" i="1" s="1"/>
  <c r="U777" i="1" s="1"/>
  <c r="Q536" i="1"/>
  <c r="R536" i="1" s="1"/>
  <c r="J536" i="1"/>
  <c r="J235" i="1"/>
  <c r="Q235" i="1"/>
  <c r="R235" i="1" s="1"/>
  <c r="J764" i="1"/>
  <c r="Q764" i="1"/>
  <c r="R764" i="1" s="1"/>
  <c r="U764" i="1" s="1"/>
  <c r="Q269" i="1"/>
  <c r="R269" i="1" s="1"/>
  <c r="J269" i="1"/>
  <c r="J1125" i="1"/>
  <c r="Q1125" i="1"/>
  <c r="R1125" i="1" s="1"/>
  <c r="Q1086" i="1"/>
  <c r="R1086" i="1" s="1"/>
  <c r="J1086" i="1"/>
  <c r="Q1059" i="1"/>
  <c r="R1059" i="1" s="1"/>
  <c r="J1059" i="1"/>
  <c r="J1145" i="1"/>
  <c r="Q1145" i="1"/>
  <c r="R1145" i="1" s="1"/>
  <c r="J365" i="1"/>
  <c r="Q365" i="1"/>
  <c r="R365" i="1" s="1"/>
  <c r="J175" i="1"/>
  <c r="Q175" i="1"/>
  <c r="J100" i="1"/>
  <c r="Q100" i="1"/>
  <c r="Q867" i="1"/>
  <c r="R867" i="1" s="1"/>
  <c r="J867" i="1"/>
  <c r="J1022" i="1"/>
  <c r="Q1022" i="1"/>
  <c r="R1022" i="1" s="1"/>
  <c r="U1022" i="1" s="1"/>
  <c r="J459" i="1"/>
  <c r="Q459" i="1"/>
  <c r="R459" i="1" s="1"/>
  <c r="J360" i="1"/>
  <c r="Q360" i="1"/>
  <c r="R360" i="1" s="1"/>
  <c r="Q344" i="1"/>
  <c r="R344" i="1" s="1"/>
  <c r="J344" i="1"/>
  <c r="J463" i="1"/>
  <c r="Q463" i="1"/>
  <c r="R463" i="1" s="1"/>
  <c r="Q731" i="1"/>
  <c r="R731" i="1" s="1"/>
  <c r="J731" i="1"/>
  <c r="J616" i="1"/>
  <c r="Q616" i="1"/>
  <c r="R616" i="1" s="1"/>
  <c r="Q833" i="1"/>
  <c r="R833" i="1" s="1"/>
  <c r="J833" i="1"/>
  <c r="J788" i="1"/>
  <c r="Q788" i="1"/>
  <c r="R788" i="1" s="1"/>
  <c r="J959" i="1"/>
  <c r="Q959" i="1"/>
  <c r="R959" i="1" s="1"/>
  <c r="U959" i="1" s="1"/>
  <c r="Q821" i="1"/>
  <c r="R821" i="1" s="1"/>
  <c r="J821" i="1"/>
  <c r="Q110" i="1"/>
  <c r="J110" i="1"/>
  <c r="Q285" i="1"/>
  <c r="R285" i="1" s="1"/>
  <c r="J285" i="1"/>
  <c r="J259" i="1"/>
  <c r="Q259" i="1"/>
  <c r="R259" i="1" s="1"/>
  <c r="Q488" i="1"/>
  <c r="R488" i="1" s="1"/>
  <c r="J488" i="1"/>
  <c r="Q599" i="1"/>
  <c r="R599" i="1" s="1"/>
  <c r="J599" i="1"/>
  <c r="Q770" i="1"/>
  <c r="R770" i="1" s="1"/>
  <c r="U770" i="1" s="1"/>
  <c r="J770" i="1"/>
  <c r="Q829" i="1"/>
  <c r="R829" i="1" s="1"/>
  <c r="J829" i="1"/>
  <c r="Q919" i="1"/>
  <c r="R919" i="1" s="1"/>
  <c r="U919" i="1" s="1"/>
  <c r="J919" i="1"/>
  <c r="Q1002" i="1"/>
  <c r="R1002" i="1" s="1"/>
  <c r="J1002" i="1"/>
  <c r="Q1105" i="1"/>
  <c r="R1105" i="1" s="1"/>
  <c r="J1105" i="1"/>
  <c r="J1107" i="1"/>
  <c r="Q1107" i="1"/>
  <c r="R1107" i="1" s="1"/>
  <c r="Q1014" i="1"/>
  <c r="R1014" i="1" s="1"/>
  <c r="J1014" i="1"/>
  <c r="Q508" i="1"/>
  <c r="R508" i="1" s="1"/>
  <c r="J508" i="1"/>
  <c r="J692" i="1"/>
  <c r="Q692" i="1"/>
  <c r="R692" i="1" s="1"/>
  <c r="J836" i="1"/>
  <c r="Q836" i="1"/>
  <c r="R836" i="1" s="1"/>
  <c r="U836" i="1" s="1"/>
  <c r="Q977" i="1"/>
  <c r="R977" i="1" s="1"/>
  <c r="J977" i="1"/>
  <c r="J415" i="1"/>
  <c r="Q415" i="1"/>
  <c r="R415" i="1" s="1"/>
  <c r="Q452" i="1"/>
  <c r="R452" i="1" s="1"/>
  <c r="J452" i="1"/>
  <c r="J563" i="1"/>
  <c r="Q563" i="1"/>
  <c r="R563" i="1" s="1"/>
  <c r="Q191" i="1"/>
  <c r="J191" i="1"/>
  <c r="J546" i="1"/>
  <c r="Q546" i="1"/>
  <c r="R546" i="1" s="1"/>
  <c r="Q660" i="1"/>
  <c r="R660" i="1" s="1"/>
  <c r="J660" i="1"/>
  <c r="Q693" i="1"/>
  <c r="R693" i="1" s="1"/>
  <c r="J693" i="1"/>
  <c r="Q818" i="1"/>
  <c r="R818" i="1" s="1"/>
  <c r="J818" i="1"/>
  <c r="Q910" i="1"/>
  <c r="R910" i="1" s="1"/>
  <c r="U910" i="1" s="1"/>
  <c r="J910" i="1"/>
  <c r="J1070" i="1"/>
  <c r="Q1070" i="1"/>
  <c r="R1070" i="1" s="1"/>
  <c r="U1070" i="1" s="1"/>
  <c r="Q75" i="1"/>
  <c r="J75" i="1"/>
  <c r="J286" i="1"/>
  <c r="Q286" i="1"/>
  <c r="R286" i="1" s="1"/>
  <c r="J315" i="1"/>
  <c r="Q315" i="1"/>
  <c r="R315" i="1" s="1"/>
  <c r="Q62" i="1"/>
  <c r="J62" i="1"/>
  <c r="Q510" i="1"/>
  <c r="R510" i="1" s="1"/>
  <c r="J510" i="1"/>
  <c r="Q79" i="1"/>
  <c r="J418" i="1"/>
  <c r="Q418" i="1"/>
  <c r="R418" i="1" s="1"/>
  <c r="Q493" i="1"/>
  <c r="R493" i="1" s="1"/>
  <c r="J493" i="1"/>
  <c r="Q496" i="1"/>
  <c r="R496" i="1" s="1"/>
  <c r="J496" i="1"/>
  <c r="Q558" i="1"/>
  <c r="R558" i="1" s="1"/>
  <c r="J558" i="1"/>
  <c r="Q121" i="1"/>
  <c r="J121" i="1"/>
  <c r="Q925" i="1"/>
  <c r="R925" i="1" s="1"/>
  <c r="U925" i="1" s="1"/>
  <c r="J925" i="1"/>
  <c r="Q189" i="1"/>
  <c r="J189" i="1"/>
  <c r="Q1128" i="1"/>
  <c r="R1128" i="1" s="1"/>
  <c r="J1128" i="1"/>
  <c r="Q969" i="1"/>
  <c r="R969" i="1" s="1"/>
  <c r="U969" i="1" s="1"/>
  <c r="J969" i="1"/>
  <c r="Q774" i="1"/>
  <c r="R774" i="1" s="1"/>
  <c r="U774" i="1" s="1"/>
  <c r="J774" i="1"/>
  <c r="Q879" i="1"/>
  <c r="R879" i="1" s="1"/>
  <c r="U879" i="1" s="1"/>
  <c r="J879" i="1"/>
  <c r="Q284" i="1"/>
  <c r="R284" i="1" s="1"/>
  <c r="J284" i="1"/>
  <c r="Q1108" i="1"/>
  <c r="R1108" i="1" s="1"/>
  <c r="J1108" i="1"/>
  <c r="J173" i="1"/>
  <c r="Q173" i="1"/>
  <c r="J1087" i="1"/>
  <c r="Q1087" i="1"/>
  <c r="R1087" i="1" s="1"/>
  <c r="Q1068" i="1"/>
  <c r="R1068" i="1" s="1"/>
  <c r="U1068" i="1" s="1"/>
  <c r="J1068" i="1"/>
  <c r="Q1041" i="1"/>
  <c r="R1041" i="1" s="1"/>
  <c r="U1041" i="1" s="1"/>
  <c r="J1041" i="1"/>
  <c r="J428" i="1"/>
  <c r="Q428" i="1"/>
  <c r="R428" i="1" s="1"/>
  <c r="J786" i="1"/>
  <c r="Q786" i="1"/>
  <c r="R786" i="1" s="1"/>
  <c r="Q1030" i="1"/>
  <c r="R1030" i="1" s="1"/>
  <c r="U1030" i="1" s="1"/>
  <c r="J1030" i="1"/>
  <c r="Q390" i="1"/>
  <c r="R390" i="1" s="1"/>
  <c r="J390" i="1"/>
  <c r="Q312" i="1"/>
  <c r="R312" i="1" s="1"/>
  <c r="J312" i="1"/>
  <c r="J460" i="1"/>
  <c r="Q460" i="1"/>
  <c r="R460" i="1" s="1"/>
  <c r="Q453" i="1"/>
  <c r="R453" i="1" s="1"/>
  <c r="J453" i="1"/>
  <c r="J552" i="1"/>
  <c r="Q552" i="1"/>
  <c r="R552" i="1" s="1"/>
  <c r="Q877" i="1"/>
  <c r="R877" i="1" s="1"/>
  <c r="U877" i="1" s="1"/>
  <c r="J877" i="1"/>
  <c r="J596" i="1"/>
  <c r="Q596" i="1"/>
  <c r="R596" i="1" s="1"/>
  <c r="Q736" i="1"/>
  <c r="R736" i="1" s="1"/>
  <c r="U736" i="1" s="1"/>
  <c r="J736" i="1"/>
  <c r="Q800" i="1"/>
  <c r="R800" i="1" s="1"/>
  <c r="U800" i="1" s="1"/>
  <c r="J800" i="1"/>
  <c r="J939" i="1"/>
  <c r="Q939" i="1"/>
  <c r="R939" i="1" s="1"/>
  <c r="U939" i="1" s="1"/>
  <c r="Q983" i="1"/>
  <c r="R983" i="1" s="1"/>
  <c r="J983" i="1"/>
  <c r="Q106" i="1"/>
  <c r="J106" i="1"/>
  <c r="Q158" i="1"/>
  <c r="J158" i="1"/>
  <c r="J275" i="1"/>
  <c r="Q275" i="1"/>
  <c r="R275" i="1" s="1"/>
  <c r="Q543" i="1"/>
  <c r="R543" i="1" s="1"/>
  <c r="J543" i="1"/>
  <c r="Q629" i="1"/>
  <c r="R629" i="1" s="1"/>
  <c r="J629" i="1"/>
  <c r="J713" i="1"/>
  <c r="Q713" i="1"/>
  <c r="R713" i="1" s="1"/>
  <c r="Q679" i="1"/>
  <c r="R679" i="1" s="1"/>
  <c r="J679" i="1"/>
  <c r="Q853" i="1"/>
  <c r="R853" i="1" s="1"/>
  <c r="U853" i="1" s="1"/>
  <c r="J853" i="1"/>
  <c r="J1097" i="1"/>
  <c r="Q1097" i="1"/>
  <c r="R1097" i="1" s="1"/>
  <c r="Q1114" i="1"/>
  <c r="R1114" i="1" s="1"/>
  <c r="J1114" i="1"/>
  <c r="J1134" i="1"/>
  <c r="Q1134" i="1"/>
  <c r="R1134" i="1" s="1"/>
  <c r="Q1023" i="1"/>
  <c r="R1023" i="1" s="1"/>
  <c r="U1023" i="1" s="1"/>
  <c r="J1023" i="1"/>
  <c r="Q120" i="1"/>
  <c r="J120" i="1"/>
  <c r="J539" i="1"/>
  <c r="Q539" i="1"/>
  <c r="R539" i="1" s="1"/>
  <c r="J719" i="1"/>
  <c r="Q719" i="1"/>
  <c r="R719" i="1" s="1"/>
  <c r="Q948" i="1"/>
  <c r="R948" i="1" s="1"/>
  <c r="U948" i="1" s="1"/>
  <c r="J948" i="1"/>
  <c r="Q355" i="1"/>
  <c r="R355" i="1" s="1"/>
  <c r="J355" i="1"/>
  <c r="Q332" i="1"/>
  <c r="R332" i="1" s="1"/>
  <c r="J332" i="1"/>
  <c r="Q555" i="1"/>
  <c r="R555" i="1" s="1"/>
  <c r="J555" i="1"/>
  <c r="Q222" i="1"/>
  <c r="J222" i="1"/>
  <c r="Q627" i="1"/>
  <c r="R627" i="1" s="1"/>
  <c r="J627" i="1"/>
  <c r="Q673" i="1"/>
  <c r="R673" i="1" s="1"/>
  <c r="J673" i="1"/>
  <c r="Q729" i="1"/>
  <c r="R729" i="1" s="1"/>
  <c r="J729" i="1"/>
  <c r="Q872" i="1"/>
  <c r="R872" i="1" s="1"/>
  <c r="J872" i="1"/>
  <c r="Q954" i="1"/>
  <c r="R954" i="1" s="1"/>
  <c r="U954" i="1" s="1"/>
  <c r="J954" i="1"/>
  <c r="Q1061" i="1"/>
  <c r="R1061" i="1" s="1"/>
  <c r="U1061" i="1" s="1"/>
  <c r="J1061" i="1"/>
  <c r="J293" i="1"/>
  <c r="Q293" i="1"/>
  <c r="R293" i="1" s="1"/>
  <c r="Q591" i="1"/>
  <c r="R591" i="1" s="1"/>
  <c r="J591" i="1"/>
  <c r="J1036" i="1"/>
  <c r="Q1036" i="1"/>
  <c r="R1036" i="1" s="1"/>
  <c r="U1036" i="1" s="1"/>
  <c r="Q61" i="1"/>
  <c r="Q70" i="1"/>
  <c r="J70" i="1"/>
  <c r="Q143" i="1"/>
  <c r="J143" i="1"/>
  <c r="Q337" i="1"/>
  <c r="R337" i="1" s="1"/>
  <c r="J337" i="1"/>
  <c r="Q502" i="1"/>
  <c r="R502" i="1" s="1"/>
  <c r="J502" i="1"/>
  <c r="Q583" i="1"/>
  <c r="R583" i="1" s="1"/>
  <c r="J583" i="1"/>
  <c r="Q174" i="1"/>
  <c r="J174" i="1"/>
  <c r="J144" i="1"/>
  <c r="Q144" i="1"/>
  <c r="Q982" i="1"/>
  <c r="R982" i="1" s="1"/>
  <c r="J982" i="1"/>
  <c r="Q343" i="1"/>
  <c r="R343" i="1" s="1"/>
  <c r="J343" i="1"/>
  <c r="J1043" i="1"/>
  <c r="Q1043" i="1"/>
  <c r="R1043" i="1" s="1"/>
  <c r="U1043" i="1" s="1"/>
  <c r="Q607" i="1"/>
  <c r="R607" i="1" s="1"/>
  <c r="J607" i="1"/>
  <c r="J544" i="1"/>
  <c r="Q544" i="1"/>
  <c r="R544" i="1" s="1"/>
  <c r="Q273" i="1"/>
  <c r="R273" i="1" s="1"/>
  <c r="J273" i="1"/>
  <c r="J949" i="1"/>
  <c r="Q949" i="1"/>
  <c r="R949" i="1" s="1"/>
  <c r="U949" i="1" s="1"/>
  <c r="J663" i="1"/>
  <c r="Q663" i="1"/>
  <c r="R663" i="1" s="1"/>
  <c r="Q1133" i="1"/>
  <c r="R1133" i="1" s="1"/>
  <c r="J1133" i="1"/>
  <c r="Q1077" i="1"/>
  <c r="R1077" i="1" s="1"/>
  <c r="J1077" i="1"/>
  <c r="Q1054" i="1"/>
  <c r="R1054" i="1" s="1"/>
  <c r="J1054" i="1"/>
  <c r="J311" i="1"/>
  <c r="Q311" i="1"/>
  <c r="R311" i="1" s="1"/>
  <c r="J133" i="1"/>
  <c r="Q133" i="1"/>
  <c r="J88" i="1"/>
  <c r="Q88" i="1"/>
  <c r="Q813" i="1"/>
  <c r="R813" i="1" s="1"/>
  <c r="J813" i="1"/>
  <c r="J1033" i="1"/>
  <c r="Q1033" i="1"/>
  <c r="R1033" i="1" s="1"/>
  <c r="U1033" i="1" s="1"/>
  <c r="Q359" i="1"/>
  <c r="R359" i="1" s="1"/>
  <c r="J359" i="1"/>
  <c r="Q328" i="1"/>
  <c r="R328" i="1" s="1"/>
  <c r="J328" i="1"/>
  <c r="J303" i="1"/>
  <c r="Q303" i="1"/>
  <c r="R303" i="1" s="1"/>
  <c r="Q619" i="1"/>
  <c r="R619" i="1" s="1"/>
  <c r="J619" i="1"/>
  <c r="J585" i="1"/>
  <c r="Q585" i="1"/>
  <c r="R585" i="1" s="1"/>
  <c r="Q639" i="1"/>
  <c r="R639" i="1" s="1"/>
  <c r="J639" i="1"/>
  <c r="J702" i="1"/>
  <c r="Q702" i="1"/>
  <c r="R702" i="1" s="1"/>
  <c r="Q756" i="1"/>
  <c r="R756" i="1" s="1"/>
  <c r="J756" i="1"/>
  <c r="Q907" i="1"/>
  <c r="R907" i="1" s="1"/>
  <c r="U907" i="1" s="1"/>
  <c r="J907" i="1"/>
  <c r="J881" i="1"/>
  <c r="Q881" i="1"/>
  <c r="R881" i="1" s="1"/>
  <c r="U881" i="1" s="1"/>
  <c r="Q1008" i="1"/>
  <c r="R1008" i="1" s="1"/>
  <c r="J1008" i="1"/>
  <c r="Q101" i="1"/>
  <c r="J101" i="1"/>
  <c r="J230" i="1"/>
  <c r="Q230" i="1"/>
  <c r="Q187" i="1"/>
  <c r="J187" i="1"/>
  <c r="Q192" i="1"/>
  <c r="J192" i="1"/>
  <c r="J291" i="1"/>
  <c r="Q291" i="1"/>
  <c r="R291" i="1" s="1"/>
  <c r="Q545" i="1"/>
  <c r="R545" i="1" s="1"/>
  <c r="J545" i="1"/>
  <c r="Q680" i="1"/>
  <c r="R680" i="1" s="1"/>
  <c r="J680" i="1"/>
  <c r="J740" i="1"/>
  <c r="Q740" i="1"/>
  <c r="R740" i="1" s="1"/>
  <c r="Q771" i="1"/>
  <c r="R771" i="1" s="1"/>
  <c r="U771" i="1" s="1"/>
  <c r="J771" i="1"/>
  <c r="Q992" i="1"/>
  <c r="R992" i="1" s="1"/>
  <c r="J992" i="1"/>
  <c r="Q1115" i="1"/>
  <c r="R1115" i="1" s="1"/>
  <c r="J1115" i="1"/>
  <c r="Q1141" i="1"/>
  <c r="R1141" i="1" s="1"/>
  <c r="J1141" i="1"/>
  <c r="J1143" i="1"/>
  <c r="Q1143" i="1"/>
  <c r="R1143" i="1" s="1"/>
  <c r="J1073" i="1"/>
  <c r="Q1073" i="1"/>
  <c r="R1073" i="1" s="1"/>
  <c r="Q595" i="1"/>
  <c r="R595" i="1" s="1"/>
  <c r="J595" i="1"/>
  <c r="Q857" i="1"/>
  <c r="R857" i="1" s="1"/>
  <c r="U857" i="1" s="1"/>
  <c r="J857" i="1"/>
  <c r="Q961" i="1"/>
  <c r="R961" i="1" s="1"/>
  <c r="U961" i="1" s="1"/>
  <c r="J961" i="1"/>
  <c r="J167" i="1"/>
  <c r="Q167" i="1"/>
  <c r="Q351" i="1"/>
  <c r="R351" i="1" s="1"/>
  <c r="J351" i="1"/>
  <c r="J393" i="1"/>
  <c r="Q393" i="1"/>
  <c r="R393" i="1" s="1"/>
  <c r="Q588" i="1"/>
  <c r="R588" i="1" s="1"/>
  <c r="J588" i="1"/>
  <c r="Q306" i="1"/>
  <c r="R306" i="1" s="1"/>
  <c r="J306" i="1"/>
  <c r="Q520" i="1"/>
  <c r="R520" i="1" s="1"/>
  <c r="J520" i="1"/>
  <c r="Q626" i="1"/>
  <c r="R626" i="1" s="1"/>
  <c r="J626" i="1"/>
  <c r="J970" i="1"/>
  <c r="Q970" i="1"/>
  <c r="R970" i="1" s="1"/>
  <c r="U970" i="1" s="1"/>
  <c r="J728" i="1"/>
  <c r="Q728" i="1"/>
  <c r="R728" i="1" s="1"/>
  <c r="Q906" i="1"/>
  <c r="R906" i="1" s="1"/>
  <c r="U906" i="1" s="1"/>
  <c r="J906" i="1"/>
  <c r="Q1047" i="1"/>
  <c r="R1047" i="1" s="1"/>
  <c r="J1047" i="1"/>
  <c r="Q83" i="1"/>
  <c r="J83" i="1"/>
  <c r="Q475" i="1"/>
  <c r="R475" i="1" s="1"/>
  <c r="J475" i="1"/>
  <c r="J376" i="1"/>
  <c r="Q376" i="1"/>
  <c r="R376" i="1" s="1"/>
  <c r="J1028" i="1"/>
  <c r="Q1028" i="1"/>
  <c r="R1028" i="1" s="1"/>
  <c r="U1028" i="1" s="1"/>
  <c r="Q117" i="1"/>
  <c r="Q78" i="1"/>
  <c r="J78" i="1"/>
  <c r="Q267" i="1"/>
  <c r="R267" i="1" s="1"/>
  <c r="J267" i="1"/>
  <c r="Q398" i="1"/>
  <c r="R398" i="1" s="1"/>
  <c r="J398" i="1"/>
  <c r="J384" i="1"/>
  <c r="Q384" i="1"/>
  <c r="R384" i="1" s="1"/>
  <c r="Q554" i="1"/>
  <c r="R554" i="1" s="1"/>
  <c r="J554" i="1"/>
  <c r="J420" i="1"/>
  <c r="Q420" i="1"/>
  <c r="R420" i="1" s="1"/>
  <c r="J642" i="1"/>
  <c r="Q642" i="1"/>
  <c r="R642" i="1" s="1"/>
  <c r="Q467" i="1"/>
  <c r="R467" i="1" s="1"/>
  <c r="J467" i="1"/>
  <c r="Q501" i="1"/>
  <c r="R501" i="1" s="1"/>
  <c r="J501" i="1"/>
  <c r="J151" i="1"/>
  <c r="Q151" i="1"/>
  <c r="Q980" i="1"/>
  <c r="R980" i="1" s="1"/>
  <c r="J980" i="1"/>
  <c r="Q1110" i="1"/>
  <c r="R1110" i="1" s="1"/>
  <c r="J1110" i="1"/>
  <c r="J334" i="1"/>
  <c r="Q334" i="1"/>
  <c r="R334" i="1" s="1"/>
  <c r="Q901" i="1"/>
  <c r="R901" i="1" s="1"/>
  <c r="U901" i="1" s="1"/>
  <c r="J901" i="1"/>
  <c r="J1031" i="1"/>
  <c r="Q1031" i="1"/>
  <c r="R1031" i="1" s="1"/>
  <c r="U1031" i="1" s="1"/>
  <c r="Q386" i="1"/>
  <c r="R386" i="1" s="1"/>
  <c r="J386" i="1"/>
  <c r="Q408" i="1"/>
  <c r="R408" i="1" s="1"/>
  <c r="J408" i="1"/>
  <c r="J356" i="1"/>
  <c r="Q356" i="1"/>
  <c r="R356" i="1" s="1"/>
  <c r="Q540" i="1"/>
  <c r="R540" i="1" s="1"/>
  <c r="J540" i="1"/>
  <c r="Q657" i="1"/>
  <c r="R657" i="1" s="1"/>
  <c r="J657" i="1"/>
  <c r="Q568" i="1"/>
  <c r="R568" i="1" s="1"/>
  <c r="J568" i="1"/>
  <c r="Q556" i="1"/>
  <c r="R556" i="1" s="1"/>
  <c r="J556" i="1"/>
  <c r="Q768" i="1"/>
  <c r="R768" i="1" s="1"/>
  <c r="U768" i="1" s="1"/>
  <c r="J768" i="1"/>
  <c r="Q950" i="1"/>
  <c r="R950" i="1" s="1"/>
  <c r="U950" i="1" s="1"/>
  <c r="J950" i="1"/>
  <c r="J929" i="1"/>
  <c r="Q929" i="1"/>
  <c r="R929" i="1" s="1"/>
  <c r="U929" i="1" s="1"/>
  <c r="Q1003" i="1"/>
  <c r="R1003" i="1" s="1"/>
  <c r="J1003" i="1"/>
  <c r="Q89" i="1"/>
  <c r="J89" i="1"/>
  <c r="Q204" i="1"/>
  <c r="J204" i="1"/>
  <c r="Q257" i="1"/>
  <c r="R257" i="1" s="1"/>
  <c r="J257" i="1"/>
  <c r="Q213" i="1"/>
  <c r="J213" i="1"/>
  <c r="J268" i="1"/>
  <c r="Q268" i="1"/>
  <c r="R268" i="1" s="1"/>
  <c r="J469" i="1"/>
  <c r="Q469" i="1"/>
  <c r="R469" i="1" s="1"/>
  <c r="Q683" i="1"/>
  <c r="R683" i="1" s="1"/>
  <c r="U683" i="1" s="1"/>
  <c r="J683" i="1"/>
  <c r="Q779" i="1"/>
  <c r="R779" i="1" s="1"/>
  <c r="U779" i="1" s="1"/>
  <c r="J779" i="1"/>
  <c r="Q826" i="1"/>
  <c r="R826" i="1" s="1"/>
  <c r="J826" i="1"/>
  <c r="J1020" i="1"/>
  <c r="Q1020" i="1"/>
  <c r="R1020" i="1" s="1"/>
  <c r="Q1124" i="1"/>
  <c r="R1124" i="1" s="1"/>
  <c r="J1124" i="1"/>
  <c r="J979" i="1"/>
  <c r="Q979" i="1"/>
  <c r="R979" i="1" s="1"/>
  <c r="J1085" i="1"/>
  <c r="Q1085" i="1"/>
  <c r="R1085" i="1" s="1"/>
  <c r="J1082" i="1"/>
  <c r="Q1082" i="1"/>
  <c r="R1082" i="1" s="1"/>
  <c r="Q94" i="1"/>
  <c r="J94" i="1"/>
  <c r="J507" i="1"/>
  <c r="Q507" i="1"/>
  <c r="R507" i="1" s="1"/>
  <c r="J649" i="1"/>
  <c r="Q649" i="1"/>
  <c r="R649" i="1" s="1"/>
  <c r="J883" i="1"/>
  <c r="Q883" i="1"/>
  <c r="R883" i="1" s="1"/>
  <c r="U883" i="1" s="1"/>
  <c r="Q347" i="1"/>
  <c r="R347" i="1" s="1"/>
  <c r="J347" i="1"/>
  <c r="J447" i="1"/>
  <c r="Q447" i="1"/>
  <c r="R447" i="1" s="1"/>
  <c r="Q576" i="1"/>
  <c r="R576" i="1" s="1"/>
  <c r="J576" i="1"/>
  <c r="Q364" i="1"/>
  <c r="R364" i="1" s="1"/>
  <c r="J364" i="1"/>
  <c r="J579" i="1"/>
  <c r="Q579" i="1"/>
  <c r="R579" i="1" s="1"/>
  <c r="Q646" i="1"/>
  <c r="R646" i="1" s="1"/>
  <c r="J646" i="1"/>
  <c r="Q763" i="1"/>
  <c r="R763" i="1" s="1"/>
  <c r="U763" i="1" s="1"/>
  <c r="J763" i="1"/>
  <c r="J810" i="1"/>
  <c r="Q810" i="1"/>
  <c r="R810" i="1" s="1"/>
  <c r="U810" i="1" s="1"/>
  <c r="Q966" i="1"/>
  <c r="R966" i="1" s="1"/>
  <c r="U966" i="1" s="1"/>
  <c r="J966" i="1"/>
  <c r="Q1038" i="1"/>
  <c r="R1038" i="1" s="1"/>
  <c r="U1038" i="1" s="1"/>
  <c r="J1038" i="1"/>
  <c r="Z127" i="1"/>
  <c r="R127" i="1"/>
  <c r="Q504" i="1"/>
  <c r="R504" i="1" s="1"/>
  <c r="J504" i="1"/>
  <c r="Q562" i="1"/>
  <c r="R562" i="1" s="1"/>
  <c r="J562" i="1"/>
  <c r="Q73" i="1"/>
  <c r="J73" i="1"/>
  <c r="J165" i="1"/>
  <c r="Q165" i="1"/>
  <c r="Q236" i="1"/>
  <c r="R236" i="1" s="1"/>
  <c r="J236" i="1"/>
  <c r="Q402" i="1"/>
  <c r="R402" i="1" s="1"/>
  <c r="J402" i="1"/>
  <c r="J471" i="1"/>
  <c r="Q471" i="1"/>
  <c r="R471" i="1" s="1"/>
  <c r="Q1148" i="1"/>
  <c r="R1148" i="1" s="1"/>
  <c r="J1148" i="1"/>
  <c r="Q1150" i="1"/>
  <c r="R1150" i="1" s="1"/>
  <c r="J1150" i="1"/>
  <c r="J202" i="1"/>
  <c r="Q202" i="1"/>
  <c r="Q45" i="1"/>
  <c r="J45" i="1"/>
  <c r="Q279" i="1"/>
  <c r="R279" i="1" s="1"/>
  <c r="J279" i="1"/>
  <c r="Q1084" i="1"/>
  <c r="R1084" i="1" s="1"/>
  <c r="U1084" i="1" s="1"/>
  <c r="J1084" i="1"/>
  <c r="J424" i="1"/>
  <c r="Q424" i="1"/>
  <c r="R424" i="1" s="1"/>
  <c r="Q714" i="1"/>
  <c r="R714" i="1" s="1"/>
  <c r="J714" i="1"/>
  <c r="J1118" i="1"/>
  <c r="Q1118" i="1"/>
  <c r="R1118" i="1" s="1"/>
  <c r="J927" i="1"/>
  <c r="Q927" i="1"/>
  <c r="R927" i="1" s="1"/>
  <c r="U927" i="1" s="1"/>
  <c r="J44" i="1"/>
  <c r="Q44" i="1"/>
  <c r="J482" i="1"/>
  <c r="Q482" i="1"/>
  <c r="R482" i="1" s="1"/>
  <c r="Q990" i="1"/>
  <c r="R990" i="1" s="1"/>
  <c r="J990" i="1"/>
  <c r="Q1119" i="1"/>
  <c r="R1119" i="1" s="1"/>
  <c r="J1119" i="1"/>
  <c r="J395" i="1"/>
  <c r="Q395" i="1"/>
  <c r="R395" i="1" s="1"/>
  <c r="J91" i="1"/>
  <c r="Q91" i="1"/>
  <c r="J1024" i="1"/>
  <c r="Q1024" i="1"/>
  <c r="R1024" i="1" s="1"/>
  <c r="U1024" i="1" s="1"/>
  <c r="J85" i="1"/>
  <c r="Q85" i="1"/>
  <c r="J429" i="1"/>
  <c r="Q429" i="1"/>
  <c r="R429" i="1" s="1"/>
  <c r="Q389" i="1"/>
  <c r="R389" i="1" s="1"/>
  <c r="J389" i="1"/>
  <c r="J444" i="1"/>
  <c r="Q444" i="1"/>
  <c r="R444" i="1" s="1"/>
  <c r="Q548" i="1"/>
  <c r="R548" i="1" s="1"/>
  <c r="J548" i="1"/>
  <c r="Q630" i="1"/>
  <c r="R630" i="1" s="1"/>
  <c r="J630" i="1"/>
  <c r="Q613" i="1"/>
  <c r="R613" i="1" s="1"/>
  <c r="J613" i="1"/>
  <c r="Q577" i="1"/>
  <c r="R577" i="1" s="1"/>
  <c r="J577" i="1"/>
  <c r="Q741" i="1"/>
  <c r="R741" i="1" s="1"/>
  <c r="J741" i="1"/>
  <c r="Q898" i="1"/>
  <c r="R898" i="1" s="1"/>
  <c r="U898" i="1" s="1"/>
  <c r="J898" i="1"/>
  <c r="Q854" i="1"/>
  <c r="R854" i="1" s="1"/>
  <c r="U854" i="1" s="1"/>
  <c r="J854" i="1"/>
  <c r="J909" i="1"/>
  <c r="Q909" i="1"/>
  <c r="R909" i="1" s="1"/>
  <c r="U909" i="1" s="1"/>
  <c r="Q163" i="1"/>
  <c r="J163" i="1"/>
  <c r="J216" i="1"/>
  <c r="Q216" i="1"/>
  <c r="Q244" i="1"/>
  <c r="R244" i="1" s="1"/>
  <c r="J244" i="1"/>
  <c r="Q166" i="1"/>
  <c r="J166" i="1"/>
  <c r="J494" i="1"/>
  <c r="Q494" i="1"/>
  <c r="R494" i="1" s="1"/>
  <c r="Q712" i="1"/>
  <c r="R712" i="1" s="1"/>
  <c r="J712" i="1"/>
  <c r="Q803" i="1"/>
  <c r="R803" i="1" s="1"/>
  <c r="U803" i="1" s="1"/>
  <c r="J803" i="1"/>
  <c r="J780" i="1"/>
  <c r="Q780" i="1"/>
  <c r="R780" i="1" s="1"/>
  <c r="U780" i="1" s="1"/>
  <c r="Q1011" i="1"/>
  <c r="R1011" i="1" s="1"/>
  <c r="J1011" i="1"/>
  <c r="Q1142" i="1"/>
  <c r="R1142" i="1" s="1"/>
  <c r="J1142" i="1"/>
  <c r="Q989" i="1"/>
  <c r="R989" i="1" s="1"/>
  <c r="J989" i="1"/>
  <c r="J1113" i="1"/>
  <c r="Q1113" i="1"/>
  <c r="R1113" i="1" s="1"/>
  <c r="Q1149" i="1"/>
  <c r="R1149" i="1" s="1"/>
  <c r="J1149" i="1"/>
  <c r="Q566" i="1"/>
  <c r="R566" i="1" s="1"/>
  <c r="J566" i="1"/>
  <c r="J659" i="1"/>
  <c r="Q659" i="1"/>
  <c r="R659" i="1" s="1"/>
  <c r="Q931" i="1"/>
  <c r="R931" i="1" s="1"/>
  <c r="U931" i="1" s="1"/>
  <c r="J931" i="1"/>
  <c r="Q316" i="1"/>
  <c r="R316" i="1" s="1"/>
  <c r="J316" i="1"/>
  <c r="J407" i="1"/>
  <c r="Q407" i="1"/>
  <c r="R407" i="1" s="1"/>
  <c r="Q606" i="1"/>
  <c r="R606" i="1" s="1"/>
  <c r="J606" i="1"/>
  <c r="J195" i="1"/>
  <c r="Q195" i="1"/>
  <c r="Q530" i="1"/>
  <c r="R530" i="1" s="1"/>
  <c r="J530" i="1"/>
  <c r="Q656" i="1"/>
  <c r="R656" i="1" s="1"/>
  <c r="J656" i="1"/>
  <c r="Q817" i="1"/>
  <c r="R817" i="1" s="1"/>
  <c r="J817" i="1"/>
  <c r="J730" i="1"/>
  <c r="Q730" i="1"/>
  <c r="R730" i="1" s="1"/>
  <c r="Q868" i="1"/>
  <c r="R868" i="1" s="1"/>
  <c r="J868" i="1"/>
  <c r="Q1123" i="1"/>
  <c r="R1123" i="1" s="1"/>
  <c r="J1123" i="1"/>
  <c r="J497" i="1"/>
  <c r="Q497" i="1"/>
  <c r="R497" i="1" s="1"/>
  <c r="Q500" i="1"/>
  <c r="R500" i="1" s="1"/>
  <c r="J500" i="1"/>
  <c r="Q81" i="1"/>
  <c r="J81" i="1"/>
  <c r="Q108" i="1"/>
  <c r="Q47" i="1"/>
  <c r="J47" i="1"/>
  <c r="Q253" i="1"/>
  <c r="R253" i="1" s="1"/>
  <c r="J253" i="1"/>
  <c r="Q472" i="1"/>
  <c r="R472" i="1" s="1"/>
  <c r="J472" i="1"/>
  <c r="J372" i="1"/>
  <c r="Q372" i="1"/>
  <c r="R372" i="1" s="1"/>
  <c r="Q1132" i="1"/>
  <c r="R1132" i="1" s="1"/>
  <c r="J1132" i="1"/>
  <c r="Q664" i="1"/>
  <c r="R664" i="1" s="1"/>
  <c r="J664" i="1"/>
  <c r="Q518" i="1"/>
  <c r="R518" i="1" s="1"/>
  <c r="J518" i="1"/>
  <c r="J1140" i="1"/>
  <c r="Q1140" i="1"/>
  <c r="R1140" i="1" s="1"/>
  <c r="J414" i="1"/>
  <c r="Q414" i="1"/>
  <c r="R414" i="1" s="1"/>
  <c r="Q1120" i="1"/>
  <c r="R1120" i="1" s="1"/>
  <c r="J1120" i="1"/>
  <c r="J426" i="1"/>
  <c r="Q426" i="1"/>
  <c r="R426" i="1" s="1"/>
  <c r="J832" i="1"/>
  <c r="Q832" i="1"/>
  <c r="R832" i="1" s="1"/>
  <c r="Q720" i="1"/>
  <c r="R720" i="1" s="1"/>
  <c r="J720" i="1"/>
  <c r="J435" i="1"/>
  <c r="Q435" i="1"/>
  <c r="R435" i="1" s="1"/>
  <c r="J114" i="1"/>
  <c r="Q114" i="1"/>
  <c r="Q1000" i="1"/>
  <c r="R1000" i="1" s="1"/>
  <c r="J1000" i="1"/>
  <c r="Q1137" i="1"/>
  <c r="R1137" i="1" s="1"/>
  <c r="J1137" i="1"/>
  <c r="J201" i="1"/>
  <c r="Q201" i="1"/>
  <c r="J399" i="1"/>
  <c r="Q399" i="1"/>
  <c r="R399" i="1" s="1"/>
  <c r="J57" i="1"/>
  <c r="Q57" i="1"/>
  <c r="Q153" i="1"/>
  <c r="J153" i="1"/>
  <c r="Q1016" i="1"/>
  <c r="R1016" i="1" s="1"/>
  <c r="J1016" i="1"/>
  <c r="J80" i="1"/>
  <c r="Q80" i="1"/>
  <c r="J437" i="1"/>
  <c r="Q437" i="1"/>
  <c r="R437" i="1" s="1"/>
  <c r="Q416" i="1"/>
  <c r="R416" i="1" s="1"/>
  <c r="J416" i="1"/>
  <c r="J352" i="1"/>
  <c r="Q352" i="1"/>
  <c r="R352" i="1" s="1"/>
  <c r="Q569" i="1"/>
  <c r="R569" i="1" s="1"/>
  <c r="J569" i="1"/>
  <c r="Q661" i="1"/>
  <c r="R661" i="1" s="1"/>
  <c r="J661" i="1"/>
  <c r="Q869" i="1"/>
  <c r="R869" i="1" s="1"/>
  <c r="J869" i="1"/>
  <c r="Q827" i="1"/>
  <c r="R827" i="1" s="1"/>
  <c r="J827" i="1"/>
  <c r="Q792" i="1"/>
  <c r="R792" i="1" s="1"/>
  <c r="U792" i="1" s="1"/>
  <c r="J792" i="1"/>
  <c r="Q941" i="1"/>
  <c r="R941" i="1" s="1"/>
  <c r="U941" i="1" s="1"/>
  <c r="J941" i="1"/>
  <c r="Q911" i="1"/>
  <c r="R911" i="1" s="1"/>
  <c r="U911" i="1" s="1"/>
  <c r="J911" i="1"/>
  <c r="Q988" i="1"/>
  <c r="R988" i="1" s="1"/>
  <c r="J988" i="1"/>
  <c r="Q69" i="1"/>
  <c r="J69" i="1"/>
  <c r="J185" i="1"/>
  <c r="Q185" i="1"/>
  <c r="Q161" i="1"/>
  <c r="J161" i="1"/>
  <c r="Q276" i="1"/>
  <c r="R276" i="1" s="1"/>
  <c r="J276" i="1"/>
  <c r="Q188" i="1"/>
  <c r="J188" i="1"/>
  <c r="J514" i="1"/>
  <c r="Q514" i="1"/>
  <c r="R514" i="1" s="1"/>
  <c r="J738" i="1"/>
  <c r="Q738" i="1"/>
  <c r="R738" i="1" s="1"/>
  <c r="Q825" i="1"/>
  <c r="R825" i="1" s="1"/>
  <c r="J825" i="1"/>
  <c r="J804" i="1"/>
  <c r="Q804" i="1"/>
  <c r="R804" i="1" s="1"/>
  <c r="U804" i="1" s="1"/>
  <c r="Q1066" i="1"/>
  <c r="R1066" i="1" s="1"/>
  <c r="U1066" i="1" s="1"/>
  <c r="J1066" i="1"/>
  <c r="Q1044" i="1"/>
  <c r="R1044" i="1" s="1"/>
  <c r="U1044" i="1" s="1"/>
  <c r="J1044" i="1"/>
  <c r="Q999" i="1"/>
  <c r="R999" i="1" s="1"/>
  <c r="J999" i="1"/>
  <c r="J1122" i="1"/>
  <c r="Q1122" i="1"/>
  <c r="R1122" i="1" s="1"/>
  <c r="Q618" i="1"/>
  <c r="R618" i="1" s="1"/>
  <c r="J618" i="1"/>
  <c r="Q625" i="1"/>
  <c r="R625" i="1" s="1"/>
  <c r="J625" i="1"/>
  <c r="Q944" i="1"/>
  <c r="R944" i="1" s="1"/>
  <c r="U944" i="1" s="1"/>
  <c r="J944" i="1"/>
  <c r="Q132" i="1"/>
  <c r="J132" i="1"/>
  <c r="Q159" i="1"/>
  <c r="J159" i="1"/>
  <c r="Q320" i="1"/>
  <c r="R320" i="1" s="1"/>
  <c r="J320" i="1"/>
  <c r="Q559" i="1"/>
  <c r="R559" i="1" s="1"/>
  <c r="J559" i="1"/>
  <c r="J609" i="1"/>
  <c r="Q609" i="1"/>
  <c r="R609" i="1" s="1"/>
  <c r="Q223" i="1"/>
  <c r="J223" i="1"/>
  <c r="Q651" i="1"/>
  <c r="R651" i="1" s="1"/>
  <c r="J651" i="1"/>
  <c r="J705" i="1"/>
  <c r="Q705" i="1"/>
  <c r="R705" i="1" s="1"/>
  <c r="Q814" i="1"/>
  <c r="R814" i="1" s="1"/>
  <c r="J814" i="1"/>
  <c r="J733" i="1"/>
  <c r="Q733" i="1"/>
  <c r="R733" i="1" s="1"/>
  <c r="Q871" i="1"/>
  <c r="R871" i="1" s="1"/>
  <c r="J871" i="1"/>
  <c r="Q1056" i="1"/>
  <c r="R1056" i="1" s="1"/>
  <c r="J1056" i="1"/>
  <c r="Z64" i="1"/>
  <c r="R64" i="1"/>
  <c r="J490" i="1"/>
  <c r="Q490" i="1"/>
  <c r="R490" i="1" s="1"/>
  <c r="Q270" i="1"/>
  <c r="R270" i="1" s="1"/>
  <c r="J270" i="1"/>
  <c r="R131" i="1"/>
  <c r="Z131" i="1"/>
  <c r="Q124" i="1"/>
  <c r="J58" i="1"/>
  <c r="Q58" i="1"/>
  <c r="Q260" i="1"/>
  <c r="R260" i="1" s="1"/>
  <c r="J260" i="1"/>
  <c r="Q479" i="1"/>
  <c r="R479" i="1" s="1"/>
  <c r="J479" i="1"/>
  <c r="Q368" i="1"/>
  <c r="R368" i="1" s="1"/>
  <c r="J368" i="1"/>
  <c r="Q1147" i="1"/>
  <c r="R1147" i="1" s="1"/>
  <c r="J1147" i="1"/>
  <c r="Q1007" i="1"/>
  <c r="R1007" i="1" s="1"/>
  <c r="J1007" i="1"/>
  <c r="Q782" i="1"/>
  <c r="R782" i="1" s="1"/>
  <c r="U782" i="1" s="1"/>
  <c r="J782" i="1"/>
  <c r="J1131" i="1"/>
  <c r="Q1131" i="1"/>
  <c r="R1131" i="1" s="1"/>
  <c r="Q1106" i="1"/>
  <c r="R1106" i="1" s="1"/>
  <c r="J1106" i="1"/>
  <c r="Q206" i="1"/>
  <c r="J206" i="1"/>
  <c r="Q564" i="1"/>
  <c r="R564" i="1" s="1"/>
  <c r="J564" i="1"/>
  <c r="J224" i="1"/>
  <c r="Q224" i="1"/>
  <c r="Q149" i="1"/>
  <c r="J149" i="1"/>
  <c r="J109" i="1"/>
  <c r="Q109" i="1"/>
  <c r="Q1010" i="1"/>
  <c r="R1010" i="1" s="1"/>
  <c r="J1010" i="1"/>
  <c r="Q985" i="1"/>
  <c r="R985" i="1" s="1"/>
  <c r="J985" i="1"/>
  <c r="Q148" i="1"/>
  <c r="J148" i="1"/>
  <c r="J403" i="1"/>
  <c r="Q403" i="1"/>
  <c r="R403" i="1" s="1"/>
  <c r="J65" i="1"/>
  <c r="Q65" i="1"/>
  <c r="Q200" i="1"/>
  <c r="J200" i="1"/>
  <c r="Q1019" i="1"/>
  <c r="R1019" i="1" s="1"/>
  <c r="J1019" i="1"/>
  <c r="Q464" i="1"/>
  <c r="R464" i="1" s="1"/>
  <c r="J464" i="1"/>
  <c r="Q335" i="1"/>
  <c r="R335" i="1" s="1"/>
  <c r="J335" i="1"/>
  <c r="J458" i="1"/>
  <c r="Q458" i="1"/>
  <c r="R458" i="1" s="1"/>
  <c r="Q581" i="1"/>
  <c r="R581" i="1" s="1"/>
  <c r="J581" i="1"/>
  <c r="Q676" i="1"/>
  <c r="R676" i="1" s="1"/>
  <c r="J676" i="1"/>
  <c r="Q593" i="1"/>
  <c r="R593" i="1" s="1"/>
  <c r="J593" i="1"/>
  <c r="Q760" i="1"/>
  <c r="R760" i="1" s="1"/>
  <c r="U760" i="1" s="1"/>
  <c r="J760" i="1"/>
  <c r="J716" i="1"/>
  <c r="Q716" i="1"/>
  <c r="R716" i="1" s="1"/>
  <c r="Q963" i="1"/>
  <c r="R963" i="1" s="1"/>
  <c r="U963" i="1" s="1"/>
  <c r="J963" i="1"/>
  <c r="Q932" i="1"/>
  <c r="R932" i="1" s="1"/>
  <c r="U932" i="1" s="1"/>
  <c r="J932" i="1"/>
  <c r="Q314" i="1"/>
  <c r="R314" i="1" s="1"/>
  <c r="J314" i="1"/>
  <c r="Q50" i="1"/>
  <c r="J50" i="1"/>
  <c r="Q225" i="1"/>
  <c r="J225" i="1"/>
  <c r="Q246" i="1"/>
  <c r="R246" i="1" s="1"/>
  <c r="J246" i="1"/>
  <c r="J290" i="1"/>
  <c r="Q290" i="1"/>
  <c r="R290" i="1" s="1"/>
  <c r="Q261" i="1"/>
  <c r="R261" i="1" s="1"/>
  <c r="J261" i="1"/>
  <c r="Q600" i="1"/>
  <c r="R600" i="1" s="1"/>
  <c r="J600" i="1"/>
  <c r="J601" i="1"/>
  <c r="Q601" i="1"/>
  <c r="R601" i="1" s="1"/>
  <c r="Q805" i="1"/>
  <c r="R805" i="1" s="1"/>
  <c r="U805" i="1" s="1"/>
  <c r="J805" i="1"/>
  <c r="Q773" i="1"/>
  <c r="R773" i="1" s="1"/>
  <c r="U773" i="1" s="1"/>
  <c r="J773" i="1"/>
  <c r="Q885" i="1"/>
  <c r="R885" i="1" s="1"/>
  <c r="U885" i="1" s="1"/>
  <c r="J885" i="1"/>
  <c r="Q1079" i="1"/>
  <c r="R1079" i="1" s="1"/>
  <c r="J1079" i="1"/>
  <c r="Q1009" i="1"/>
  <c r="R1009" i="1" s="1"/>
  <c r="J1009" i="1"/>
  <c r="Q1039" i="1"/>
  <c r="R1039" i="1" s="1"/>
  <c r="U1039" i="1" s="1"/>
  <c r="J1039" i="1"/>
  <c r="J1035" i="1"/>
  <c r="Q1035" i="1"/>
  <c r="R1035" i="1" s="1"/>
  <c r="U1035" i="1" s="1"/>
  <c r="J622" i="1"/>
  <c r="Q622" i="1"/>
  <c r="R622" i="1" s="1"/>
  <c r="Q645" i="1"/>
  <c r="R645" i="1" s="1"/>
  <c r="J645" i="1"/>
  <c r="Q856" i="1"/>
  <c r="R856" i="1" s="1"/>
  <c r="U856" i="1" s="1"/>
  <c r="J856" i="1"/>
  <c r="Q324" i="1"/>
  <c r="R324" i="1" s="1"/>
  <c r="J324" i="1"/>
  <c r="Q615" i="1"/>
  <c r="R615" i="1" s="1"/>
  <c r="J615" i="1"/>
  <c r="Q567" i="1"/>
  <c r="R567" i="1" s="1"/>
  <c r="J567" i="1"/>
  <c r="J440" i="1"/>
  <c r="Q440" i="1"/>
  <c r="R440" i="1" s="1"/>
  <c r="J700" i="1"/>
  <c r="Q700" i="1"/>
  <c r="R700" i="1" s="1"/>
  <c r="J575" i="1"/>
  <c r="Q575" i="1"/>
  <c r="R575" i="1" s="1"/>
  <c r="Q837" i="1"/>
  <c r="R837" i="1" s="1"/>
  <c r="U837" i="1" s="1"/>
  <c r="J837" i="1"/>
  <c r="J735" i="1"/>
  <c r="Q735" i="1"/>
  <c r="R735" i="1" s="1"/>
  <c r="U735" i="1" s="1"/>
  <c r="Q876" i="1"/>
  <c r="R876" i="1" s="1"/>
  <c r="U876" i="1" s="1"/>
  <c r="J876" i="1"/>
  <c r="J1116" i="1"/>
  <c r="Q1116" i="1"/>
  <c r="R1116" i="1" s="1"/>
  <c r="J483" i="1"/>
  <c r="Q483" i="1"/>
  <c r="R483" i="1" s="1"/>
  <c r="Q226" i="1"/>
  <c r="Q263" i="1"/>
  <c r="R263" i="1" s="1"/>
  <c r="J263" i="1"/>
  <c r="Q92" i="1"/>
  <c r="Q112" i="1"/>
  <c r="J112" i="1"/>
  <c r="Q310" i="1"/>
  <c r="R310" i="1" s="1"/>
  <c r="J310" i="1"/>
  <c r="Q524" i="1"/>
  <c r="R524" i="1" s="1"/>
  <c r="J524" i="1"/>
  <c r="Q465" i="1"/>
  <c r="R465" i="1" s="1"/>
  <c r="J465" i="1"/>
  <c r="Q623" i="1"/>
  <c r="R623" i="1" s="1"/>
  <c r="J623" i="1"/>
  <c r="Q772" i="1"/>
  <c r="R772" i="1" s="1"/>
  <c r="U772" i="1" s="1"/>
  <c r="J772" i="1"/>
  <c r="Q697" i="1"/>
  <c r="R697" i="1" s="1"/>
  <c r="J697" i="1"/>
  <c r="Z162" i="1"/>
  <c r="R162" i="1"/>
  <c r="Q95" i="1"/>
  <c r="J95" i="1"/>
  <c r="Q1129" i="1"/>
  <c r="R1129" i="1" s="1"/>
  <c r="J1129" i="1"/>
  <c r="Q140" i="1"/>
  <c r="J140" i="1"/>
  <c r="Q1050" i="1"/>
  <c r="R1050" i="1" s="1"/>
  <c r="J1050" i="1"/>
  <c r="Q995" i="1"/>
  <c r="R995" i="1" s="1"/>
  <c r="J995" i="1"/>
  <c r="Q208" i="1"/>
  <c r="J208" i="1"/>
  <c r="Q998" i="1"/>
  <c r="R998" i="1" s="1"/>
  <c r="J998" i="1"/>
  <c r="Q179" i="1"/>
  <c r="J179" i="1"/>
  <c r="Q1018" i="1"/>
  <c r="R1018" i="1" s="1"/>
  <c r="J1018" i="1"/>
  <c r="Q374" i="1"/>
  <c r="R374" i="1" s="1"/>
  <c r="J374" i="1"/>
  <c r="Q339" i="1"/>
  <c r="R339" i="1" s="1"/>
  <c r="J339" i="1"/>
  <c r="J348" i="1"/>
  <c r="Q348" i="1"/>
  <c r="R348" i="1" s="1"/>
  <c r="Q689" i="1"/>
  <c r="R689" i="1" s="1"/>
  <c r="J689" i="1"/>
  <c r="J710" i="1"/>
  <c r="Q710" i="1"/>
  <c r="R710" i="1" s="1"/>
  <c r="Q604" i="1"/>
  <c r="R604" i="1" s="1"/>
  <c r="J604" i="1"/>
  <c r="Q819" i="1"/>
  <c r="R819" i="1" s="1"/>
  <c r="J819" i="1"/>
  <c r="Q823" i="1"/>
  <c r="R823" i="1" s="1"/>
  <c r="J823" i="1"/>
  <c r="Q865" i="1"/>
  <c r="R865" i="1" s="1"/>
  <c r="U865" i="1" s="1"/>
  <c r="J865" i="1"/>
  <c r="Q955" i="1"/>
  <c r="R955" i="1" s="1"/>
  <c r="U955" i="1" s="1"/>
  <c r="J955" i="1"/>
  <c r="Q196" i="1"/>
  <c r="J196" i="1"/>
  <c r="J427" i="1"/>
  <c r="Q427" i="1"/>
  <c r="R427" i="1" s="1"/>
  <c r="Q229" i="1"/>
  <c r="J229" i="1"/>
  <c r="Q481" i="1"/>
  <c r="R481" i="1" s="1"/>
  <c r="J481" i="1"/>
  <c r="J687" i="1"/>
  <c r="Q687" i="1"/>
  <c r="R687" i="1" s="1"/>
  <c r="J652" i="1"/>
  <c r="Q652" i="1"/>
  <c r="R652" i="1" s="1"/>
  <c r="Q766" i="1"/>
  <c r="R766" i="1" s="1"/>
  <c r="U766" i="1" s="1"/>
  <c r="J766" i="1"/>
  <c r="J798" i="1"/>
  <c r="Q798" i="1"/>
  <c r="R798" i="1" s="1"/>
  <c r="U798" i="1" s="1"/>
  <c r="Q913" i="1"/>
  <c r="R913" i="1" s="1"/>
  <c r="U913" i="1" s="1"/>
  <c r="J913" i="1"/>
  <c r="Q987" i="1"/>
  <c r="R987" i="1" s="1"/>
  <c r="J987" i="1"/>
  <c r="Q1032" i="1"/>
  <c r="R1032" i="1" s="1"/>
  <c r="U1032" i="1" s="1"/>
  <c r="J1032" i="1"/>
  <c r="J1048" i="1"/>
  <c r="Q1048" i="1"/>
  <c r="R1048" i="1" s="1"/>
  <c r="Q1027" i="1"/>
  <c r="R1027" i="1" s="1"/>
  <c r="U1027" i="1" s="1"/>
  <c r="J1027" i="1"/>
  <c r="Q217" i="1"/>
  <c r="J217" i="1"/>
  <c r="Q655" i="1"/>
  <c r="R655" i="1" s="1"/>
  <c r="J655" i="1"/>
  <c r="Q934" i="1"/>
  <c r="R934" i="1" s="1"/>
  <c r="U934" i="1" s="1"/>
  <c r="J934" i="1"/>
  <c r="J147" i="1"/>
  <c r="Q147" i="1"/>
  <c r="J425" i="1"/>
  <c r="Q425" i="1"/>
  <c r="R425" i="1" s="1"/>
  <c r="J529" i="1"/>
  <c r="Q529" i="1"/>
  <c r="R529" i="1" s="1"/>
  <c r="J612" i="1"/>
  <c r="Q612" i="1"/>
  <c r="R612" i="1" s="1"/>
  <c r="Q333" i="1"/>
  <c r="R333" i="1" s="1"/>
  <c r="J333" i="1"/>
  <c r="J725" i="1"/>
  <c r="Q725" i="1"/>
  <c r="R725" i="1" s="1"/>
  <c r="J783" i="1"/>
  <c r="Q783" i="1"/>
  <c r="R783" i="1" s="1"/>
  <c r="U783" i="1" s="1"/>
  <c r="J787" i="1"/>
  <c r="Q787" i="1"/>
  <c r="R787" i="1" s="1"/>
  <c r="J845" i="1"/>
  <c r="Q845" i="1"/>
  <c r="R845" i="1" s="1"/>
  <c r="Q902" i="1"/>
  <c r="R902" i="1" s="1"/>
  <c r="U902" i="1" s="1"/>
  <c r="J902" i="1"/>
  <c r="J1052" i="1"/>
  <c r="Q1052" i="1"/>
  <c r="R1052" i="1" s="1"/>
  <c r="J292" i="1"/>
  <c r="Q292" i="1"/>
  <c r="R292" i="1" s="1"/>
  <c r="Q509" i="1"/>
  <c r="R509" i="1" s="1"/>
  <c r="J509" i="1"/>
  <c r="J298" i="1"/>
  <c r="Q298" i="1"/>
  <c r="R298" i="1" s="1"/>
  <c r="Q157" i="1"/>
  <c r="R39" i="1"/>
  <c r="Z39" i="1"/>
  <c r="J139" i="1"/>
  <c r="Q139" i="1"/>
  <c r="Q238" i="1"/>
  <c r="R238" i="1" s="1"/>
  <c r="J238" i="1"/>
  <c r="Q358" i="1"/>
  <c r="R358" i="1" s="1"/>
  <c r="J358" i="1"/>
  <c r="Q486" i="1"/>
  <c r="R486" i="1" s="1"/>
  <c r="J486" i="1"/>
  <c r="Z59" i="1"/>
  <c r="R59" i="1"/>
  <c r="Q1111" i="1"/>
  <c r="R1111" i="1" s="1"/>
  <c r="J1111" i="1"/>
  <c r="Q873" i="1"/>
  <c r="R873" i="1" s="1"/>
  <c r="J873" i="1"/>
  <c r="Q778" i="1"/>
  <c r="R778" i="1" s="1"/>
  <c r="U778" i="1" s="1"/>
  <c r="J778" i="1"/>
  <c r="Q755" i="1"/>
  <c r="R755" i="1" s="1"/>
  <c r="J755" i="1"/>
  <c r="J68" i="1"/>
  <c r="Q68" i="1"/>
  <c r="J838" i="1"/>
  <c r="Q838" i="1"/>
  <c r="R838" i="1" s="1"/>
  <c r="U838" i="1" s="1"/>
  <c r="Q247" i="1"/>
  <c r="R247" i="1" s="1"/>
  <c r="J247" i="1"/>
  <c r="J809" i="1"/>
  <c r="Q809" i="1"/>
  <c r="R809" i="1" s="1"/>
  <c r="U809" i="1" s="1"/>
  <c r="Q42" i="1"/>
  <c r="J42" i="1"/>
  <c r="Q126" i="1"/>
  <c r="J126" i="1"/>
  <c r="Q1102" i="1"/>
  <c r="R1102" i="1" s="1"/>
  <c r="J1102" i="1"/>
  <c r="Q1005" i="1"/>
  <c r="R1005" i="1" s="1"/>
  <c r="J1005" i="1"/>
  <c r="Q150" i="1"/>
  <c r="J150" i="1"/>
  <c r="Q1081" i="1"/>
  <c r="R1081" i="1" s="1"/>
  <c r="J1081" i="1"/>
  <c r="J212" i="1"/>
  <c r="Q212" i="1"/>
  <c r="J207" i="1"/>
  <c r="Q207" i="1"/>
  <c r="Q1021" i="1"/>
  <c r="R1021" i="1" s="1"/>
  <c r="J1021" i="1"/>
  <c r="Q378" i="1"/>
  <c r="R378" i="1" s="1"/>
  <c r="J378" i="1"/>
  <c r="Q431" i="1"/>
  <c r="R431" i="1" s="1"/>
  <c r="J431" i="1"/>
  <c r="J412" i="1"/>
  <c r="Q412" i="1"/>
  <c r="R412" i="1" s="1"/>
  <c r="Q526" i="1"/>
  <c r="R526" i="1" s="1"/>
  <c r="J526" i="1"/>
  <c r="Q610" i="1"/>
  <c r="R610" i="1" s="1"/>
  <c r="J610" i="1"/>
  <c r="Q635" i="1"/>
  <c r="R635" i="1" s="1"/>
  <c r="J635" i="1"/>
  <c r="J846" i="1"/>
  <c r="Q846" i="1"/>
  <c r="R846" i="1" s="1"/>
  <c r="Q903" i="1"/>
  <c r="R903" i="1" s="1"/>
  <c r="U903" i="1" s="1"/>
  <c r="J903" i="1"/>
  <c r="Q921" i="1"/>
  <c r="R921" i="1" s="1"/>
  <c r="U921" i="1" s="1"/>
  <c r="J921" i="1"/>
  <c r="Q155" i="1"/>
  <c r="J155" i="1"/>
  <c r="Q1139" i="1"/>
  <c r="R1139" i="1" s="1"/>
  <c r="J1139" i="1"/>
  <c r="Q241" i="1"/>
  <c r="R241" i="1" s="1"/>
  <c r="J241" i="1"/>
  <c r="Q283" i="1"/>
  <c r="R283" i="1" s="1"/>
  <c r="J283" i="1"/>
  <c r="J747" i="1"/>
  <c r="Q747" i="1"/>
  <c r="R747" i="1" s="1"/>
  <c r="J688" i="1"/>
  <c r="Q688" i="1"/>
  <c r="R688" i="1" s="1"/>
  <c r="J799" i="1"/>
  <c r="Q799" i="1"/>
  <c r="R799" i="1" s="1"/>
  <c r="U799" i="1" s="1"/>
  <c r="J767" i="1"/>
  <c r="Q767" i="1"/>
  <c r="R767" i="1" s="1"/>
  <c r="U767" i="1" s="1"/>
  <c r="Q858" i="1"/>
  <c r="R858" i="1" s="1"/>
  <c r="U858" i="1" s="1"/>
  <c r="J858" i="1"/>
  <c r="Q997" i="1"/>
  <c r="R997" i="1" s="1"/>
  <c r="J997" i="1"/>
  <c r="Q1101" i="1"/>
  <c r="R1101" i="1" s="1"/>
  <c r="J1101" i="1"/>
  <c r="J1091" i="1"/>
  <c r="Q1091" i="1"/>
  <c r="R1091" i="1" s="1"/>
  <c r="Q181" i="1"/>
  <c r="J181" i="1"/>
  <c r="Q1026" i="1"/>
  <c r="R1026" i="1" s="1"/>
  <c r="U1026" i="1" s="1"/>
  <c r="J1026" i="1"/>
  <c r="Q451" i="1"/>
  <c r="R451" i="1" s="1"/>
  <c r="J451" i="1"/>
  <c r="Q978" i="1"/>
  <c r="R978" i="1" s="1"/>
  <c r="J978" i="1"/>
  <c r="Q957" i="1"/>
  <c r="R957" i="1" s="1"/>
  <c r="U957" i="1" s="1"/>
  <c r="J957" i="1"/>
  <c r="Q113" i="1"/>
  <c r="J113" i="1"/>
  <c r="Q305" i="1"/>
  <c r="R305" i="1" s="1"/>
  <c r="J305" i="1"/>
  <c r="Q551" i="1"/>
  <c r="R551" i="1" s="1"/>
  <c r="J551" i="1"/>
  <c r="Q592" i="1"/>
  <c r="R592" i="1" s="1"/>
  <c r="J592" i="1"/>
  <c r="Q394" i="1"/>
  <c r="R394" i="1" s="1"/>
  <c r="J394" i="1"/>
  <c r="Q751" i="1"/>
  <c r="R751" i="1" s="1"/>
  <c r="J751" i="1"/>
  <c r="Q791" i="1"/>
  <c r="R791" i="1" s="1"/>
  <c r="U791" i="1" s="1"/>
  <c r="J791" i="1"/>
  <c r="Q790" i="1"/>
  <c r="R790" i="1" s="1"/>
  <c r="U790" i="1" s="1"/>
  <c r="J790" i="1"/>
  <c r="Q668" i="1"/>
  <c r="R668" i="1" s="1"/>
  <c r="J668" i="1"/>
  <c r="Q924" i="1"/>
  <c r="R924" i="1" s="1"/>
  <c r="U924" i="1" s="1"/>
  <c r="J924" i="1"/>
  <c r="J1065" i="1"/>
  <c r="Q1065" i="1"/>
  <c r="R1065" i="1" s="1"/>
  <c r="U1065" i="1" s="1"/>
  <c r="Q239" i="1"/>
  <c r="R239" i="1" s="1"/>
  <c r="J239" i="1"/>
  <c r="Q104" i="1"/>
  <c r="J104" i="1"/>
  <c r="Q90" i="1"/>
  <c r="Q255" i="1"/>
  <c r="R255" i="1" s="1"/>
  <c r="J255" i="1"/>
  <c r="J289" i="1"/>
  <c r="Q289" i="1"/>
  <c r="R289" i="1" s="1"/>
  <c r="Q282" i="1"/>
  <c r="R282" i="1" s="1"/>
  <c r="J282" i="1"/>
  <c r="Q354" i="1"/>
  <c r="R354" i="1" s="1"/>
  <c r="J354" i="1"/>
  <c r="Q495" i="1"/>
  <c r="R495" i="1" s="1"/>
  <c r="J495" i="1"/>
  <c r="U53" i="1" l="1"/>
  <c r="Z53" i="1"/>
  <c r="Z183" i="1"/>
  <c r="U635" i="1"/>
  <c r="X635" i="1"/>
  <c r="X710" i="1"/>
  <c r="U710" i="1"/>
  <c r="R188" i="1"/>
  <c r="Z188" i="1"/>
  <c r="U626" i="1"/>
  <c r="X626" i="1"/>
  <c r="X719" i="1"/>
  <c r="U719" i="1"/>
  <c r="Z62" i="1"/>
  <c r="R62" i="1"/>
  <c r="Z76" i="1"/>
  <c r="R76" i="1"/>
  <c r="X240" i="1"/>
  <c r="U240" i="1"/>
  <c r="X251" i="1"/>
  <c r="U251" i="1"/>
  <c r="X1091" i="1"/>
  <c r="U1091" i="1"/>
  <c r="R229" i="1"/>
  <c r="Z229" i="1"/>
  <c r="Z208" i="1"/>
  <c r="R208" i="1"/>
  <c r="U567" i="1"/>
  <c r="X567" i="1"/>
  <c r="U1009" i="1"/>
  <c r="X1009" i="1"/>
  <c r="R200" i="1"/>
  <c r="Z200" i="1"/>
  <c r="X368" i="1"/>
  <c r="U368" i="1"/>
  <c r="X435" i="1"/>
  <c r="U435" i="1"/>
  <c r="X500" i="1"/>
  <c r="U500" i="1"/>
  <c r="Z166" i="1"/>
  <c r="R166" i="1"/>
  <c r="U577" i="1"/>
  <c r="X577" i="1"/>
  <c r="X1148" i="1"/>
  <c r="U1148" i="1"/>
  <c r="U576" i="1"/>
  <c r="X576" i="1"/>
  <c r="X376" i="1"/>
  <c r="U376" i="1"/>
  <c r="X679" i="1"/>
  <c r="U679" i="1"/>
  <c r="X312" i="1"/>
  <c r="U312" i="1"/>
  <c r="X315" i="1"/>
  <c r="U315" i="1"/>
  <c r="X546" i="1"/>
  <c r="U546" i="1"/>
  <c r="X478" i="1"/>
  <c r="U478" i="1"/>
  <c r="X307" i="1"/>
  <c r="U307" i="1"/>
  <c r="R203" i="1"/>
  <c r="Z203" i="1"/>
  <c r="U1012" i="1"/>
  <c r="X1012" i="1"/>
  <c r="X1058" i="1"/>
  <c r="U1058" i="1"/>
  <c r="X377" i="1"/>
  <c r="U377" i="1"/>
  <c r="X1117" i="1"/>
  <c r="U1117" i="1"/>
  <c r="X274" i="1"/>
  <c r="U274" i="1"/>
  <c r="X653" i="1"/>
  <c r="U653" i="1"/>
  <c r="U572" i="1"/>
  <c r="X572" i="1"/>
  <c r="Z227" i="1"/>
  <c r="R227" i="1"/>
  <c r="Z135" i="1"/>
  <c r="R135" i="1"/>
  <c r="X404" i="1"/>
  <c r="U404" i="1"/>
  <c r="X457" i="1"/>
  <c r="U457" i="1"/>
  <c r="U1085" i="1"/>
  <c r="X1085" i="1"/>
  <c r="X425" i="1"/>
  <c r="U425" i="1"/>
  <c r="Z65" i="1"/>
  <c r="R65" i="1"/>
  <c r="U559" i="1"/>
  <c r="X559" i="1"/>
  <c r="U999" i="1"/>
  <c r="X999" i="1"/>
  <c r="X276" i="1"/>
  <c r="U276" i="1"/>
  <c r="X1016" i="1"/>
  <c r="U1016" i="1"/>
  <c r="X664" i="1"/>
  <c r="U664" i="1"/>
  <c r="X497" i="1"/>
  <c r="U497" i="1"/>
  <c r="Z91" i="1"/>
  <c r="R91" i="1"/>
  <c r="U471" i="1"/>
  <c r="X471" i="1"/>
  <c r="X447" i="1"/>
  <c r="U447" i="1"/>
  <c r="U979" i="1"/>
  <c r="X979" i="1"/>
  <c r="X420" i="1"/>
  <c r="U420" i="1"/>
  <c r="X520" i="1"/>
  <c r="U520" i="1"/>
  <c r="X595" i="1"/>
  <c r="U595" i="1"/>
  <c r="U680" i="1"/>
  <c r="X680" i="1"/>
  <c r="X328" i="1"/>
  <c r="U328" i="1"/>
  <c r="U1077" i="1"/>
  <c r="X1077" i="1"/>
  <c r="X343" i="1"/>
  <c r="U343" i="1"/>
  <c r="Z70" i="1"/>
  <c r="R70" i="1"/>
  <c r="U539" i="1"/>
  <c r="X539" i="1"/>
  <c r="X713" i="1"/>
  <c r="U713" i="1"/>
  <c r="X508" i="1"/>
  <c r="U508" i="1"/>
  <c r="U599" i="1"/>
  <c r="X599" i="1"/>
  <c r="U269" i="1"/>
  <c r="X269" i="1"/>
  <c r="X302" i="1"/>
  <c r="U302" i="1"/>
  <c r="X1053" i="1"/>
  <c r="U1053" i="1"/>
  <c r="R193" i="1"/>
  <c r="Z193" i="1"/>
  <c r="X647" i="1"/>
  <c r="U647" i="1"/>
  <c r="X603" i="1"/>
  <c r="U603" i="1"/>
  <c r="Z98" i="1"/>
  <c r="R98" i="1"/>
  <c r="Z137" i="1"/>
  <c r="R137" i="1"/>
  <c r="X325" i="1"/>
  <c r="U325" i="1"/>
  <c r="Z219" i="1"/>
  <c r="R219" i="1"/>
  <c r="R220" i="1"/>
  <c r="Z220" i="1"/>
  <c r="X643" i="1"/>
  <c r="U643" i="1"/>
  <c r="X400" i="1"/>
  <c r="U400" i="1"/>
  <c r="X505" i="1"/>
  <c r="U505" i="1"/>
  <c r="X670" i="1"/>
  <c r="U670" i="1"/>
  <c r="X338" i="1"/>
  <c r="U338" i="1"/>
  <c r="X461" i="1"/>
  <c r="U461" i="1"/>
  <c r="X342" i="1"/>
  <c r="U342" i="1"/>
  <c r="X592" i="1"/>
  <c r="U592" i="1"/>
  <c r="X486" i="1"/>
  <c r="U486" i="1"/>
  <c r="X642" i="1"/>
  <c r="U642" i="1"/>
  <c r="Z143" i="1"/>
  <c r="R143" i="1"/>
  <c r="R173" i="1"/>
  <c r="Z173" i="1"/>
  <c r="X369" i="1"/>
  <c r="U369" i="1"/>
  <c r="U551" i="1"/>
  <c r="X551" i="1"/>
  <c r="X1081" i="1"/>
  <c r="U1081" i="1"/>
  <c r="U495" i="1"/>
  <c r="X495" i="1"/>
  <c r="Z68" i="1"/>
  <c r="R68" i="1"/>
  <c r="X987" i="1"/>
  <c r="U987" i="1"/>
  <c r="X689" i="1"/>
  <c r="U689" i="1"/>
  <c r="U995" i="1"/>
  <c r="X995" i="1"/>
  <c r="X623" i="1"/>
  <c r="U623" i="1"/>
  <c r="X615" i="1"/>
  <c r="U615" i="1"/>
  <c r="X1079" i="1"/>
  <c r="U1079" i="1"/>
  <c r="U246" i="1"/>
  <c r="X246" i="1"/>
  <c r="U593" i="1"/>
  <c r="X593" i="1"/>
  <c r="X564" i="1"/>
  <c r="U564" i="1"/>
  <c r="X479" i="1"/>
  <c r="U479" i="1"/>
  <c r="X606" i="1"/>
  <c r="U606" i="1"/>
  <c r="U989" i="1"/>
  <c r="X989" i="1"/>
  <c r="X244" i="1"/>
  <c r="U244" i="1"/>
  <c r="X613" i="1"/>
  <c r="U613" i="1"/>
  <c r="X714" i="1"/>
  <c r="U714" i="1"/>
  <c r="Z213" i="1"/>
  <c r="R213" i="1"/>
  <c r="X556" i="1"/>
  <c r="U556" i="1"/>
  <c r="U1073" i="1"/>
  <c r="X1073" i="1"/>
  <c r="R61" i="1"/>
  <c r="Z61" i="1"/>
  <c r="U673" i="1"/>
  <c r="X673" i="1"/>
  <c r="X390" i="1"/>
  <c r="U390" i="1"/>
  <c r="X1108" i="1"/>
  <c r="U1108" i="1"/>
  <c r="Z121" i="1"/>
  <c r="R121" i="1"/>
  <c r="X286" i="1"/>
  <c r="U286" i="1"/>
  <c r="X616" i="1"/>
  <c r="U616" i="1"/>
  <c r="Z100" i="1"/>
  <c r="R100" i="1"/>
  <c r="X1109" i="1"/>
  <c r="U1109" i="1"/>
  <c r="U439" i="1"/>
  <c r="X439" i="1"/>
  <c r="X487" i="1"/>
  <c r="U487" i="1"/>
  <c r="X533" i="1"/>
  <c r="U533" i="1"/>
  <c r="X373" i="1"/>
  <c r="U373" i="1"/>
  <c r="Z214" i="1"/>
  <c r="R214" i="1"/>
  <c r="X638" i="1"/>
  <c r="U638" i="1"/>
  <c r="R170" i="1"/>
  <c r="Z170" i="1"/>
  <c r="X1098" i="1"/>
  <c r="U1098" i="1"/>
  <c r="Z181" i="1"/>
  <c r="R181" i="1"/>
  <c r="X529" i="1"/>
  <c r="U529" i="1"/>
  <c r="X290" i="1"/>
  <c r="U290" i="1"/>
  <c r="X127" i="1"/>
  <c r="U127" i="1"/>
  <c r="U660" i="1"/>
  <c r="X660" i="1"/>
  <c r="X1080" i="1"/>
  <c r="U1080" i="1"/>
  <c r="X610" i="1"/>
  <c r="U610" i="1"/>
  <c r="U358" i="1"/>
  <c r="X358" i="1"/>
  <c r="X427" i="1"/>
  <c r="U427" i="1"/>
  <c r="X1116" i="1"/>
  <c r="U1116" i="1"/>
  <c r="U1056" i="1"/>
  <c r="X1056" i="1"/>
  <c r="X305" i="1"/>
  <c r="U305" i="1"/>
  <c r="X1101" i="1"/>
  <c r="U1101" i="1"/>
  <c r="U241" i="1"/>
  <c r="X241" i="1"/>
  <c r="X526" i="1"/>
  <c r="U526" i="1"/>
  <c r="Z150" i="1"/>
  <c r="R150" i="1"/>
  <c r="X238" i="1"/>
  <c r="U238" i="1"/>
  <c r="Z147" i="1"/>
  <c r="R147" i="1"/>
  <c r="X348" i="1"/>
  <c r="U348" i="1"/>
  <c r="X403" i="1"/>
  <c r="U403" i="1"/>
  <c r="X320" i="1"/>
  <c r="U320" i="1"/>
  <c r="Z161" i="1"/>
  <c r="R161" i="1"/>
  <c r="Z153" i="1"/>
  <c r="R153" i="1"/>
  <c r="X720" i="1"/>
  <c r="U720" i="1"/>
  <c r="X1132" i="1"/>
  <c r="U1132" i="1"/>
  <c r="X407" i="1"/>
  <c r="U407" i="1"/>
  <c r="Z216" i="1"/>
  <c r="R216" i="1"/>
  <c r="X395" i="1"/>
  <c r="U395" i="1"/>
  <c r="X424" i="1"/>
  <c r="U424" i="1"/>
  <c r="X334" i="1"/>
  <c r="U334" i="1"/>
  <c r="U475" i="1"/>
  <c r="X475" i="1"/>
  <c r="X306" i="1"/>
  <c r="U306" i="1"/>
  <c r="X545" i="1"/>
  <c r="U545" i="1"/>
  <c r="X359" i="1"/>
  <c r="U359" i="1"/>
  <c r="X1133" i="1"/>
  <c r="U1133" i="1"/>
  <c r="U982" i="1"/>
  <c r="X982" i="1"/>
  <c r="Z191" i="1"/>
  <c r="R191" i="1"/>
  <c r="U1014" i="1"/>
  <c r="X1014" i="1"/>
  <c r="U488" i="1"/>
  <c r="X488" i="1"/>
  <c r="X258" i="1"/>
  <c r="U258" i="1"/>
  <c r="R86" i="1"/>
  <c r="Z86" i="1"/>
  <c r="X329" i="1"/>
  <c r="U329" i="1"/>
  <c r="X491" i="1"/>
  <c r="U491" i="1"/>
  <c r="X665" i="1"/>
  <c r="U665" i="1"/>
  <c r="X1144" i="1"/>
  <c r="U1144" i="1"/>
  <c r="U1103" i="1"/>
  <c r="X1103" i="1"/>
  <c r="Z199" i="1"/>
  <c r="R199" i="1"/>
  <c r="X637" i="1"/>
  <c r="U637" i="1"/>
  <c r="U678" i="1"/>
  <c r="X678" i="1"/>
  <c r="X522" i="1"/>
  <c r="U522" i="1"/>
  <c r="X265" i="1"/>
  <c r="U265" i="1"/>
  <c r="X470" i="1"/>
  <c r="U470" i="1"/>
  <c r="X272" i="1"/>
  <c r="U272" i="1"/>
  <c r="X686" i="1"/>
  <c r="U686" i="1"/>
  <c r="X671" i="1"/>
  <c r="U671" i="1"/>
  <c r="Z96" i="1"/>
  <c r="R96" i="1"/>
  <c r="X976" i="1"/>
  <c r="U976" i="1"/>
  <c r="X465" i="1"/>
  <c r="U465" i="1"/>
  <c r="U676" i="1"/>
  <c r="X676" i="1"/>
  <c r="Z206" i="1"/>
  <c r="R206" i="1"/>
  <c r="X260" i="1"/>
  <c r="U260" i="1"/>
  <c r="R185" i="1"/>
  <c r="Z185" i="1"/>
  <c r="Z57" i="1"/>
  <c r="R57" i="1"/>
  <c r="X372" i="1"/>
  <c r="U372" i="1"/>
  <c r="X1123" i="1"/>
  <c r="U1123" i="1"/>
  <c r="X1142" i="1"/>
  <c r="U1142" i="1"/>
  <c r="X630" i="1"/>
  <c r="U630" i="1"/>
  <c r="X402" i="1"/>
  <c r="U402" i="1"/>
  <c r="X347" i="1"/>
  <c r="U347" i="1"/>
  <c r="X1124" i="1"/>
  <c r="U1124" i="1"/>
  <c r="U257" i="1"/>
  <c r="X257" i="1"/>
  <c r="U568" i="1"/>
  <c r="X568" i="1"/>
  <c r="X554" i="1"/>
  <c r="U554" i="1"/>
  <c r="X1143" i="1"/>
  <c r="U1143" i="1"/>
  <c r="U291" i="1"/>
  <c r="X291" i="1"/>
  <c r="X663" i="1"/>
  <c r="U663" i="1"/>
  <c r="R144" i="1"/>
  <c r="Z144" i="1"/>
  <c r="X627" i="1"/>
  <c r="U627" i="1"/>
  <c r="Z120" i="1"/>
  <c r="R120" i="1"/>
  <c r="U629" i="1"/>
  <c r="X629" i="1"/>
  <c r="X284" i="1"/>
  <c r="U284" i="1"/>
  <c r="X558" i="1"/>
  <c r="U558" i="1"/>
  <c r="U563" i="1"/>
  <c r="X563" i="1"/>
  <c r="X1107" i="1"/>
  <c r="U1107" i="1"/>
  <c r="X259" i="1"/>
  <c r="U259" i="1"/>
  <c r="R175" i="1"/>
  <c r="Z175" i="1"/>
  <c r="X235" i="1"/>
  <c r="U235" i="1"/>
  <c r="X327" i="1"/>
  <c r="U327" i="1"/>
  <c r="U750" i="1"/>
  <c r="X750" i="1"/>
  <c r="R136" i="1"/>
  <c r="Z136" i="1"/>
  <c r="X321" i="1"/>
  <c r="U321" i="1"/>
  <c r="U476" i="1"/>
  <c r="X476" i="1"/>
  <c r="R141" i="1"/>
  <c r="Z141" i="1"/>
  <c r="X1057" i="1"/>
  <c r="U1057" i="1"/>
  <c r="Z224" i="1"/>
  <c r="R224" i="1"/>
  <c r="U1113" i="1"/>
  <c r="X1113" i="1"/>
  <c r="U1054" i="1"/>
  <c r="X1054" i="1"/>
  <c r="R56" i="1"/>
  <c r="Z56" i="1"/>
  <c r="Z116" i="1"/>
  <c r="R116" i="1"/>
  <c r="X412" i="1"/>
  <c r="U412" i="1"/>
  <c r="R139" i="1"/>
  <c r="Z139" i="1"/>
  <c r="Z196" i="1"/>
  <c r="R196" i="1"/>
  <c r="X1050" i="1"/>
  <c r="U1050" i="1"/>
  <c r="Z225" i="1"/>
  <c r="R225" i="1"/>
  <c r="X668" i="1"/>
  <c r="U668" i="1"/>
  <c r="Z113" i="1"/>
  <c r="R113" i="1"/>
  <c r="X997" i="1"/>
  <c r="U997" i="1"/>
  <c r="X1139" i="1"/>
  <c r="U1139" i="1"/>
  <c r="U1005" i="1"/>
  <c r="X1005" i="1"/>
  <c r="R58" i="1"/>
  <c r="Z58" i="1"/>
  <c r="R159" i="1"/>
  <c r="Z159" i="1"/>
  <c r="X661" i="1"/>
  <c r="U661" i="1"/>
  <c r="U1020" i="1"/>
  <c r="X1020" i="1"/>
  <c r="X384" i="1"/>
  <c r="U384" i="1"/>
  <c r="Z83" i="1"/>
  <c r="R83" i="1"/>
  <c r="X588" i="1"/>
  <c r="U588" i="1"/>
  <c r="X596" i="1"/>
  <c r="U596" i="1"/>
  <c r="Z75" i="1"/>
  <c r="R75" i="1"/>
  <c r="R48" i="1"/>
  <c r="Z48" i="1"/>
  <c r="X674" i="1"/>
  <c r="U674" i="1"/>
  <c r="X537" i="1"/>
  <c r="U537" i="1"/>
  <c r="U1049" i="1"/>
  <c r="X1049" i="1"/>
  <c r="U250" i="1"/>
  <c r="X250" i="1"/>
  <c r="Z51" i="1"/>
  <c r="R51" i="1"/>
  <c r="X633" i="1"/>
  <c r="U633" i="1"/>
  <c r="X308" i="1"/>
  <c r="U308" i="1"/>
  <c r="X1095" i="1"/>
  <c r="U1095" i="1"/>
  <c r="X296" i="1"/>
  <c r="U296" i="1"/>
  <c r="Z84" i="1"/>
  <c r="R84" i="1"/>
  <c r="X602" i="1"/>
  <c r="U602" i="1"/>
  <c r="X350" i="1"/>
  <c r="U350" i="1"/>
  <c r="X317" i="1"/>
  <c r="U317" i="1"/>
  <c r="X443" i="1"/>
  <c r="U443" i="1"/>
  <c r="X363" i="1"/>
  <c r="U363" i="1"/>
  <c r="X262" i="1"/>
  <c r="U262" i="1"/>
  <c r="X1052" i="1"/>
  <c r="U1052" i="1"/>
  <c r="X518" i="1"/>
  <c r="U518" i="1"/>
  <c r="X268" i="1"/>
  <c r="U268" i="1"/>
  <c r="X1135" i="1"/>
  <c r="U1135" i="1"/>
  <c r="X283" i="1"/>
  <c r="U283" i="1"/>
  <c r="X354" i="1"/>
  <c r="U354" i="1"/>
  <c r="X324" i="1"/>
  <c r="U324" i="1"/>
  <c r="U282" i="1"/>
  <c r="X282" i="1"/>
  <c r="U339" i="1"/>
  <c r="X339" i="1"/>
  <c r="Z140" i="1"/>
  <c r="R140" i="1"/>
  <c r="X524" i="1"/>
  <c r="U524" i="1"/>
  <c r="R50" i="1"/>
  <c r="Z50" i="1"/>
  <c r="X581" i="1"/>
  <c r="U581" i="1"/>
  <c r="Z148" i="1"/>
  <c r="R148" i="1"/>
  <c r="X1106" i="1"/>
  <c r="U1106" i="1"/>
  <c r="X399" i="1"/>
  <c r="U399" i="1"/>
  <c r="X426" i="1"/>
  <c r="U426" i="1"/>
  <c r="X316" i="1"/>
  <c r="U316" i="1"/>
  <c r="U1011" i="1"/>
  <c r="X1011" i="1"/>
  <c r="Z163" i="1"/>
  <c r="R163" i="1"/>
  <c r="X548" i="1"/>
  <c r="U548" i="1"/>
  <c r="X1119" i="1"/>
  <c r="U1119" i="1"/>
  <c r="X236" i="1"/>
  <c r="U236" i="1"/>
  <c r="Z204" i="1"/>
  <c r="R204" i="1"/>
  <c r="X657" i="1"/>
  <c r="U657" i="1"/>
  <c r="X1110" i="1"/>
  <c r="U1110" i="1"/>
  <c r="X393" i="1"/>
  <c r="U393" i="1"/>
  <c r="X702" i="1"/>
  <c r="U702" i="1"/>
  <c r="X591" i="1"/>
  <c r="U591" i="1"/>
  <c r="Z222" i="1"/>
  <c r="R222" i="1"/>
  <c r="X543" i="1"/>
  <c r="U543" i="1"/>
  <c r="U496" i="1"/>
  <c r="X496" i="1"/>
  <c r="U463" i="1"/>
  <c r="X463" i="1"/>
  <c r="X365" i="1"/>
  <c r="U365" i="1"/>
  <c r="X684" i="1"/>
  <c r="U684" i="1"/>
  <c r="X535" i="1"/>
  <c r="U535" i="1"/>
  <c r="X450" i="1"/>
  <c r="U450" i="1"/>
  <c r="X628" i="1"/>
  <c r="U628" i="1"/>
  <c r="Z77" i="1"/>
  <c r="R77" i="1"/>
  <c r="U675" i="1"/>
  <c r="X675" i="1"/>
  <c r="X641" i="1"/>
  <c r="U641" i="1"/>
  <c r="X1151" i="1"/>
  <c r="U1151" i="1"/>
  <c r="U436" i="1"/>
  <c r="X436" i="1"/>
  <c r="X709" i="1"/>
  <c r="U709" i="1"/>
  <c r="X419" i="1"/>
  <c r="U419" i="1"/>
  <c r="U1094" i="1"/>
  <c r="X1094" i="1"/>
  <c r="X993" i="1"/>
  <c r="U993" i="1"/>
  <c r="X102" i="1"/>
  <c r="U102" i="1"/>
  <c r="Z128" i="1"/>
  <c r="R128" i="1"/>
  <c r="X1090" i="1"/>
  <c r="U1090" i="1"/>
  <c r="X247" i="1"/>
  <c r="U247" i="1"/>
  <c r="X483" i="1"/>
  <c r="U483" i="1"/>
  <c r="R195" i="1"/>
  <c r="Z195" i="1"/>
  <c r="X1008" i="1"/>
  <c r="U1008" i="1"/>
  <c r="X248" i="1"/>
  <c r="U248" i="1"/>
  <c r="X669" i="1"/>
  <c r="U669" i="1"/>
  <c r="X431" i="1"/>
  <c r="U431" i="1"/>
  <c r="U39" i="1"/>
  <c r="X39" i="1"/>
  <c r="X458" i="1"/>
  <c r="U458" i="1"/>
  <c r="U1131" i="1"/>
  <c r="X1131" i="1"/>
  <c r="Z132" i="1"/>
  <c r="R132" i="1"/>
  <c r="Z69" i="1"/>
  <c r="R69" i="1"/>
  <c r="U569" i="1"/>
  <c r="X569" i="1"/>
  <c r="U472" i="1"/>
  <c r="X472" i="1"/>
  <c r="X444" i="1"/>
  <c r="U444" i="1"/>
  <c r="R165" i="1"/>
  <c r="Z165" i="1"/>
  <c r="X649" i="1"/>
  <c r="U649" i="1"/>
  <c r="X1047" i="1"/>
  <c r="U1047" i="1"/>
  <c r="X1141" i="1"/>
  <c r="U1141" i="1"/>
  <c r="Z192" i="1"/>
  <c r="R192" i="1"/>
  <c r="Z174" i="1"/>
  <c r="R174" i="1"/>
  <c r="X293" i="1"/>
  <c r="U293" i="1"/>
  <c r="X1134" i="1"/>
  <c r="U1134" i="1"/>
  <c r="X275" i="1"/>
  <c r="U275" i="1"/>
  <c r="U428" i="1"/>
  <c r="X428" i="1"/>
  <c r="X452" i="1"/>
  <c r="U452" i="1"/>
  <c r="X1105" i="1"/>
  <c r="U1105" i="1"/>
  <c r="U285" i="1"/>
  <c r="X285" i="1"/>
  <c r="X536" i="1"/>
  <c r="U536" i="1"/>
  <c r="U484" i="1"/>
  <c r="X484" i="1"/>
  <c r="U650" i="1"/>
  <c r="X650" i="1"/>
  <c r="X718" i="1"/>
  <c r="U718" i="1"/>
  <c r="X366" i="1"/>
  <c r="U366" i="1"/>
  <c r="X396" i="1"/>
  <c r="U396" i="1"/>
  <c r="X456" i="1"/>
  <c r="U456" i="1"/>
  <c r="X154" i="1"/>
  <c r="U154" i="1"/>
  <c r="X277" i="1"/>
  <c r="U277" i="1"/>
  <c r="X319" i="1"/>
  <c r="U319" i="1"/>
  <c r="X715" i="1"/>
  <c r="U715" i="1"/>
  <c r="X406" i="1"/>
  <c r="U406" i="1"/>
  <c r="Z209" i="1"/>
  <c r="R209" i="1"/>
  <c r="U547" i="1"/>
  <c r="X547" i="1"/>
  <c r="X1127" i="1"/>
  <c r="U1127" i="1"/>
  <c r="U698" i="1"/>
  <c r="X698" i="1"/>
  <c r="X280" i="1"/>
  <c r="U280" i="1"/>
  <c r="X239" i="1"/>
  <c r="U239" i="1"/>
  <c r="X1118" i="1"/>
  <c r="U1118" i="1"/>
  <c r="X721" i="1"/>
  <c r="U721" i="1"/>
  <c r="X1126" i="1"/>
  <c r="U1126" i="1"/>
  <c r="X1099" i="1"/>
  <c r="U1099" i="1"/>
  <c r="X289" i="1"/>
  <c r="U289" i="1"/>
  <c r="Z155" i="1"/>
  <c r="R155" i="1"/>
  <c r="X1102" i="1"/>
  <c r="U1102" i="1"/>
  <c r="Z124" i="1"/>
  <c r="R124" i="1"/>
  <c r="Z157" i="1"/>
  <c r="R157" i="1"/>
  <c r="X655" i="1"/>
  <c r="U655" i="1"/>
  <c r="X374" i="1"/>
  <c r="U374" i="1"/>
  <c r="X1129" i="1"/>
  <c r="U1129" i="1"/>
  <c r="X310" i="1"/>
  <c r="U310" i="1"/>
  <c r="X645" i="1"/>
  <c r="U645" i="1"/>
  <c r="X314" i="1"/>
  <c r="U314" i="1"/>
  <c r="U985" i="1"/>
  <c r="X985" i="1"/>
  <c r="X705" i="1"/>
  <c r="U705" i="1"/>
  <c r="X352" i="1"/>
  <c r="U352" i="1"/>
  <c r="Z201" i="1"/>
  <c r="R201" i="1"/>
  <c r="U990" i="1"/>
  <c r="X990" i="1"/>
  <c r="X279" i="1"/>
  <c r="U279" i="1"/>
  <c r="R89" i="1"/>
  <c r="Z89" i="1"/>
  <c r="X540" i="1"/>
  <c r="U540" i="1"/>
  <c r="U980" i="1"/>
  <c r="X980" i="1"/>
  <c r="X398" i="1"/>
  <c r="U398" i="1"/>
  <c r="Z88" i="1"/>
  <c r="R88" i="1"/>
  <c r="U555" i="1"/>
  <c r="X555" i="1"/>
  <c r="X493" i="1"/>
  <c r="U493" i="1"/>
  <c r="X415" i="1"/>
  <c r="U415" i="1"/>
  <c r="X1145" i="1"/>
  <c r="U1145" i="1"/>
  <c r="X380" i="1"/>
  <c r="U380" i="1"/>
  <c r="Z72" i="1"/>
  <c r="R72" i="1"/>
  <c r="R180" i="1"/>
  <c r="Z180" i="1"/>
  <c r="X295" i="1"/>
  <c r="U295" i="1"/>
  <c r="Z52" i="1"/>
  <c r="R52" i="1"/>
  <c r="X708" i="1"/>
  <c r="U708" i="1"/>
  <c r="X503" i="1"/>
  <c r="U503" i="1"/>
  <c r="X634" i="1"/>
  <c r="U634" i="1"/>
  <c r="X297" i="1"/>
  <c r="U297" i="1"/>
  <c r="X517" i="1"/>
  <c r="U517" i="1"/>
  <c r="X528" i="1"/>
  <c r="U528" i="1"/>
  <c r="X513" i="1"/>
  <c r="U513" i="1"/>
  <c r="X183" i="1"/>
  <c r="U183" i="1"/>
  <c r="U385" i="1"/>
  <c r="X385" i="1"/>
  <c r="X550" i="1"/>
  <c r="U550" i="1"/>
  <c r="X410" i="1"/>
  <c r="U410" i="1"/>
  <c r="X298" i="1"/>
  <c r="U298" i="1"/>
  <c r="X601" i="1"/>
  <c r="U601" i="1"/>
  <c r="X482" i="1"/>
  <c r="U482" i="1"/>
  <c r="X351" i="1"/>
  <c r="U351" i="1"/>
  <c r="U583" i="1"/>
  <c r="X583" i="1"/>
  <c r="Z110" i="1"/>
  <c r="R110" i="1"/>
  <c r="Z97" i="1"/>
  <c r="R97" i="1"/>
  <c r="X448" i="1"/>
  <c r="U448" i="1"/>
  <c r="X255" i="1"/>
  <c r="U255" i="1"/>
  <c r="R217" i="1"/>
  <c r="Z217" i="1"/>
  <c r="X1018" i="1"/>
  <c r="U1018" i="1"/>
  <c r="Z95" i="1"/>
  <c r="R95" i="1"/>
  <c r="R112" i="1"/>
  <c r="Z112" i="1"/>
  <c r="U335" i="1"/>
  <c r="X335" i="1"/>
  <c r="X1010" i="1"/>
  <c r="U1010" i="1"/>
  <c r="X414" i="1"/>
  <c r="U414" i="1"/>
  <c r="X389" i="1"/>
  <c r="U389" i="1"/>
  <c r="Z45" i="1"/>
  <c r="R45" i="1"/>
  <c r="Z73" i="1"/>
  <c r="R73" i="1"/>
  <c r="X646" i="1"/>
  <c r="U646" i="1"/>
  <c r="X1003" i="1"/>
  <c r="U1003" i="1"/>
  <c r="X267" i="1"/>
  <c r="U267" i="1"/>
  <c r="Z167" i="1"/>
  <c r="R167" i="1"/>
  <c r="Z230" i="1"/>
  <c r="R230" i="1"/>
  <c r="X585" i="1"/>
  <c r="U585" i="1"/>
  <c r="Z133" i="1"/>
  <c r="R133" i="1"/>
  <c r="X544" i="1"/>
  <c r="U544" i="1"/>
  <c r="U332" i="1"/>
  <c r="X332" i="1"/>
  <c r="X1114" i="1"/>
  <c r="U1114" i="1"/>
  <c r="Z158" i="1"/>
  <c r="R158" i="1"/>
  <c r="X360" i="1"/>
  <c r="U360" i="1"/>
  <c r="X346" i="1"/>
  <c r="U346" i="1"/>
  <c r="Z60" i="1"/>
  <c r="R60" i="1"/>
  <c r="U1004" i="1"/>
  <c r="X1004" i="1"/>
  <c r="X474" i="1"/>
  <c r="U474" i="1"/>
  <c r="X388" i="1"/>
  <c r="U388" i="1"/>
  <c r="X67" i="1"/>
  <c r="U67" i="1"/>
  <c r="X521" i="1"/>
  <c r="U521" i="1"/>
  <c r="R177" i="1"/>
  <c r="Z177" i="1"/>
  <c r="X701" i="1"/>
  <c r="U701" i="1"/>
  <c r="Z176" i="1"/>
  <c r="R176" i="1"/>
  <c r="U301" i="1"/>
  <c r="X301" i="1"/>
  <c r="X1136" i="1"/>
  <c r="U1136" i="1"/>
  <c r="X473" i="1"/>
  <c r="U473" i="1"/>
  <c r="Z122" i="1"/>
  <c r="R122" i="1"/>
  <c r="U1015" i="1"/>
  <c r="X1015" i="1"/>
  <c r="X266" i="1"/>
  <c r="U266" i="1"/>
  <c r="X978" i="1"/>
  <c r="U978" i="1"/>
  <c r="X575" i="1"/>
  <c r="U575" i="1"/>
  <c r="X131" i="1"/>
  <c r="U131" i="1"/>
  <c r="X253" i="1"/>
  <c r="U253" i="1"/>
  <c r="X507" i="1"/>
  <c r="U507" i="1"/>
  <c r="R151" i="1"/>
  <c r="Z151" i="1"/>
  <c r="Z187" i="1"/>
  <c r="R187" i="1"/>
  <c r="U552" i="1"/>
  <c r="X552" i="1"/>
  <c r="U1002" i="1"/>
  <c r="X1002" i="1"/>
  <c r="X516" i="1"/>
  <c r="U516" i="1"/>
  <c r="X480" i="1"/>
  <c r="U480" i="1"/>
  <c r="Z169" i="1"/>
  <c r="R169" i="1"/>
  <c r="U752" i="1"/>
  <c r="X752" i="1"/>
  <c r="X441" i="1"/>
  <c r="U441" i="1"/>
  <c r="X466" i="1"/>
  <c r="U466" i="1"/>
  <c r="X294" i="1"/>
  <c r="U294" i="1"/>
  <c r="X370" i="1"/>
  <c r="U370" i="1"/>
  <c r="Z90" i="1"/>
  <c r="R90" i="1"/>
  <c r="U751" i="1"/>
  <c r="X751" i="1"/>
  <c r="X451" i="1"/>
  <c r="U451" i="1"/>
  <c r="U1021" i="1"/>
  <c r="R42" i="1"/>
  <c r="Z42" i="1"/>
  <c r="X1111" i="1"/>
  <c r="U1111" i="1"/>
  <c r="X687" i="1"/>
  <c r="U687" i="1"/>
  <c r="X162" i="1"/>
  <c r="U162" i="1"/>
  <c r="R92" i="1"/>
  <c r="Z92" i="1"/>
  <c r="X700" i="1"/>
  <c r="U700" i="1"/>
  <c r="Z109" i="1"/>
  <c r="R109" i="1"/>
  <c r="X270" i="1"/>
  <c r="U270" i="1"/>
  <c r="X651" i="1"/>
  <c r="U651" i="1"/>
  <c r="X625" i="1"/>
  <c r="U625" i="1"/>
  <c r="X416" i="1"/>
  <c r="U416" i="1"/>
  <c r="X1137" i="1"/>
  <c r="U1137" i="1"/>
  <c r="R47" i="1"/>
  <c r="Z47" i="1"/>
  <c r="X429" i="1"/>
  <c r="U429" i="1"/>
  <c r="Z44" i="1"/>
  <c r="R44" i="1"/>
  <c r="Z202" i="1"/>
  <c r="R202" i="1"/>
  <c r="X579" i="1"/>
  <c r="U579" i="1"/>
  <c r="U992" i="1"/>
  <c r="X992" i="1"/>
  <c r="X502" i="1"/>
  <c r="U502" i="1"/>
  <c r="X1097" i="1"/>
  <c r="U1097" i="1"/>
  <c r="Z79" i="1"/>
  <c r="R79" i="1"/>
  <c r="X977" i="1"/>
  <c r="U977" i="1"/>
  <c r="U1059" i="1"/>
  <c r="X1059" i="1"/>
  <c r="X666" i="1"/>
  <c r="U666" i="1"/>
  <c r="U531" i="1"/>
  <c r="X531" i="1"/>
  <c r="U287" i="1"/>
  <c r="X287" i="1"/>
  <c r="U994" i="1"/>
  <c r="X994" i="1"/>
  <c r="U515" i="1"/>
  <c r="X515" i="1"/>
  <c r="X498" i="1"/>
  <c r="U498" i="1"/>
  <c r="X442" i="1"/>
  <c r="U442" i="1"/>
  <c r="X323" i="1"/>
  <c r="U323" i="1"/>
  <c r="Z40" i="1"/>
  <c r="R40" i="1"/>
  <c r="X681" i="1"/>
  <c r="U681" i="1"/>
  <c r="U1083" i="1"/>
  <c r="X1083" i="1"/>
  <c r="Z71" i="1"/>
  <c r="R71" i="1"/>
  <c r="X455" i="1"/>
  <c r="U455" i="1"/>
  <c r="X706" i="1"/>
  <c r="U706" i="1"/>
  <c r="Z126" i="1"/>
  <c r="R126" i="1"/>
  <c r="X659" i="1"/>
  <c r="U659" i="1"/>
  <c r="X356" i="1"/>
  <c r="U356" i="1"/>
  <c r="U639" i="1"/>
  <c r="X639" i="1"/>
  <c r="X344" i="1"/>
  <c r="U344" i="1"/>
  <c r="Z54" i="1"/>
  <c r="R54" i="1"/>
  <c r="X685" i="1"/>
  <c r="U685" i="1"/>
  <c r="X1100" i="1"/>
  <c r="U1100" i="1"/>
  <c r="X688" i="1"/>
  <c r="U688" i="1"/>
  <c r="Z207" i="1"/>
  <c r="R207" i="1"/>
  <c r="X59" i="1"/>
  <c r="U59" i="1"/>
  <c r="X509" i="1"/>
  <c r="U509" i="1"/>
  <c r="X333" i="1"/>
  <c r="U333" i="1"/>
  <c r="Z179" i="1"/>
  <c r="R179" i="1"/>
  <c r="X600" i="1"/>
  <c r="U600" i="1"/>
  <c r="U464" i="1"/>
  <c r="X464" i="1"/>
  <c r="U1007" i="1"/>
  <c r="X1007" i="1"/>
  <c r="U490" i="1"/>
  <c r="X490" i="1"/>
  <c r="X514" i="1"/>
  <c r="U514" i="1"/>
  <c r="X437" i="1"/>
  <c r="U437" i="1"/>
  <c r="U1140" i="1"/>
  <c r="X1140" i="1"/>
  <c r="Z108" i="1"/>
  <c r="R108" i="1"/>
  <c r="X656" i="1"/>
  <c r="U656" i="1"/>
  <c r="U566" i="1"/>
  <c r="X566" i="1"/>
  <c r="X712" i="1"/>
  <c r="U712" i="1"/>
  <c r="U562" i="1"/>
  <c r="X562" i="1"/>
  <c r="Z94" i="1"/>
  <c r="R94" i="1"/>
  <c r="X408" i="1"/>
  <c r="U408" i="1"/>
  <c r="X501" i="1"/>
  <c r="U501" i="1"/>
  <c r="Z78" i="1"/>
  <c r="R78" i="1"/>
  <c r="X311" i="1"/>
  <c r="U311" i="1"/>
  <c r="X355" i="1"/>
  <c r="U355" i="1"/>
  <c r="R106" i="1"/>
  <c r="Z106" i="1"/>
  <c r="X453" i="1"/>
  <c r="U453" i="1"/>
  <c r="X1128" i="1"/>
  <c r="U1128" i="1"/>
  <c r="X459" i="1"/>
  <c r="U459" i="1"/>
  <c r="U587" i="1"/>
  <c r="X587" i="1"/>
  <c r="X580" i="1"/>
  <c r="U580" i="1"/>
  <c r="X1089" i="1"/>
  <c r="U1089" i="1"/>
  <c r="X252" i="1"/>
  <c r="U252" i="1"/>
  <c r="X560" i="1"/>
  <c r="U560" i="1"/>
  <c r="X243" i="1"/>
  <c r="U243" i="1"/>
  <c r="X694" i="1"/>
  <c r="U694" i="1"/>
  <c r="X1076" i="1"/>
  <c r="U1076" i="1"/>
  <c r="R66" i="1"/>
  <c r="Z66" i="1"/>
  <c r="U984" i="1"/>
  <c r="X984" i="1"/>
  <c r="U574" i="1"/>
  <c r="X574" i="1"/>
  <c r="X489" i="1"/>
  <c r="U489" i="1"/>
  <c r="X704" i="1"/>
  <c r="U704" i="1"/>
  <c r="X249" i="1"/>
  <c r="U249" i="1"/>
  <c r="Z87" i="1"/>
  <c r="R87" i="1"/>
  <c r="X1075" i="1"/>
  <c r="U1075" i="1"/>
  <c r="X242" i="1"/>
  <c r="U242" i="1"/>
  <c r="X423" i="1"/>
  <c r="U423" i="1"/>
  <c r="X382" i="1"/>
  <c r="U382" i="1"/>
  <c r="X378" i="1"/>
  <c r="U378" i="1"/>
  <c r="X652" i="1"/>
  <c r="U652" i="1"/>
  <c r="X988" i="1"/>
  <c r="U988" i="1"/>
  <c r="U273" i="1"/>
  <c r="X273" i="1"/>
  <c r="X418" i="1"/>
  <c r="U418" i="1"/>
  <c r="Z123" i="1"/>
  <c r="R123" i="1"/>
  <c r="Z104" i="1"/>
  <c r="R104" i="1"/>
  <c r="X292" i="1"/>
  <c r="U292" i="1"/>
  <c r="X1048" i="1"/>
  <c r="U1048" i="1"/>
  <c r="X263" i="1"/>
  <c r="U263" i="1"/>
  <c r="X440" i="1"/>
  <c r="U440" i="1"/>
  <c r="X716" i="1"/>
  <c r="U716" i="1"/>
  <c r="Z223" i="1"/>
  <c r="R223" i="1"/>
  <c r="X618" i="1"/>
  <c r="U618" i="1"/>
  <c r="X1000" i="1"/>
  <c r="U1000" i="1"/>
  <c r="X494" i="1"/>
  <c r="U494" i="1"/>
  <c r="Z85" i="1"/>
  <c r="R85" i="1"/>
  <c r="U1082" i="1"/>
  <c r="X1082" i="1"/>
  <c r="U469" i="1"/>
  <c r="X469" i="1"/>
  <c r="R117" i="1"/>
  <c r="Z117" i="1"/>
  <c r="R101" i="1"/>
  <c r="Z101" i="1"/>
  <c r="X619" i="1"/>
  <c r="U619" i="1"/>
  <c r="X607" i="1"/>
  <c r="U607" i="1"/>
  <c r="X337" i="1"/>
  <c r="U337" i="1"/>
  <c r="X460" i="1"/>
  <c r="U460" i="1"/>
  <c r="X1087" i="1"/>
  <c r="U1087" i="1"/>
  <c r="X510" i="1"/>
  <c r="U510" i="1"/>
  <c r="X693" i="1"/>
  <c r="U693" i="1"/>
  <c r="X1086" i="1"/>
  <c r="U1086" i="1"/>
  <c r="U254" i="1"/>
  <c r="X254" i="1"/>
  <c r="X341" i="1"/>
  <c r="U341" i="1"/>
  <c r="X381" i="1"/>
  <c r="U381" i="1"/>
  <c r="X433" i="1"/>
  <c r="U433" i="1"/>
  <c r="X446" i="1"/>
  <c r="U446" i="1"/>
  <c r="X631" i="1"/>
  <c r="U631" i="1"/>
  <c r="X525" i="1"/>
  <c r="U525" i="1"/>
  <c r="Z43" i="1"/>
  <c r="R43" i="1"/>
  <c r="X278" i="1"/>
  <c r="U278" i="1"/>
  <c r="U468" i="1"/>
  <c r="X468" i="1"/>
  <c r="X1093" i="1"/>
  <c r="U1093" i="1"/>
  <c r="Z210" i="1"/>
  <c r="R210" i="1"/>
  <c r="X432" i="1"/>
  <c r="U432" i="1"/>
  <c r="X622" i="1"/>
  <c r="U622" i="1"/>
  <c r="X1120" i="1"/>
  <c r="U1120" i="1"/>
  <c r="X1115" i="1"/>
  <c r="U1115" i="1"/>
  <c r="U573" i="1"/>
  <c r="X573" i="1"/>
  <c r="X394" i="1"/>
  <c r="U394" i="1"/>
  <c r="X612" i="1"/>
  <c r="U612" i="1"/>
  <c r="Z212" i="1"/>
  <c r="R212" i="1"/>
  <c r="X481" i="1"/>
  <c r="U481" i="1"/>
  <c r="U604" i="1"/>
  <c r="X604" i="1"/>
  <c r="U998" i="1"/>
  <c r="X998" i="1"/>
  <c r="X697" i="1"/>
  <c r="U697" i="1"/>
  <c r="Z226" i="1"/>
  <c r="R226" i="1"/>
  <c r="X261" i="1"/>
  <c r="U261" i="1"/>
  <c r="U1019" i="1"/>
  <c r="X1019" i="1"/>
  <c r="R149" i="1"/>
  <c r="Z149" i="1"/>
  <c r="X1147" i="1"/>
  <c r="U1147" i="1"/>
  <c r="X64" i="1"/>
  <c r="U64" i="1"/>
  <c r="X609" i="1"/>
  <c r="U609" i="1"/>
  <c r="U1122" i="1"/>
  <c r="X1122" i="1"/>
  <c r="Z80" i="1"/>
  <c r="R80" i="1"/>
  <c r="Z114" i="1"/>
  <c r="R114" i="1"/>
  <c r="R81" i="1"/>
  <c r="Z81" i="1"/>
  <c r="X530" i="1"/>
  <c r="U530" i="1"/>
  <c r="X1149" i="1"/>
  <c r="U1149" i="1"/>
  <c r="X1150" i="1"/>
  <c r="U1150" i="1"/>
  <c r="U504" i="1"/>
  <c r="X504" i="1"/>
  <c r="X364" i="1"/>
  <c r="U364" i="1"/>
  <c r="X386" i="1"/>
  <c r="U386" i="1"/>
  <c r="X467" i="1"/>
  <c r="U467" i="1"/>
  <c r="X303" i="1"/>
  <c r="U303" i="1"/>
  <c r="X983" i="1"/>
  <c r="U983" i="1"/>
  <c r="Z189" i="1"/>
  <c r="R189" i="1"/>
  <c r="X692" i="1"/>
  <c r="U692" i="1"/>
  <c r="X1125" i="1"/>
  <c r="U1125" i="1"/>
  <c r="X434" i="1"/>
  <c r="U434" i="1"/>
  <c r="X411" i="1"/>
  <c r="U411" i="1"/>
  <c r="Z105" i="1"/>
  <c r="R105" i="1"/>
  <c r="Z49" i="1"/>
  <c r="R49" i="1"/>
  <c r="Z218" i="1"/>
  <c r="R218" i="1"/>
  <c r="X589" i="1"/>
  <c r="U589" i="1"/>
  <c r="X532" i="1"/>
  <c r="U532" i="1"/>
  <c r="X584" i="1"/>
  <c r="U584" i="1"/>
  <c r="U1074" i="1"/>
  <c r="X1074" i="1"/>
  <c r="Z184" i="1"/>
  <c r="R184" i="1"/>
  <c r="U237" i="1"/>
  <c r="X237" i="1"/>
  <c r="X696" i="1"/>
  <c r="U696" i="1"/>
  <c r="Z41" i="1"/>
  <c r="R41" i="1"/>
  <c r="X1092" i="1"/>
  <c r="U1092" i="1"/>
  <c r="X139" i="1" l="1"/>
  <c r="U139" i="1"/>
  <c r="X141" i="1"/>
  <c r="U141" i="1"/>
  <c r="X170" i="1"/>
  <c r="U170" i="1"/>
  <c r="U143" i="1"/>
  <c r="X143" i="1"/>
  <c r="X123" i="1"/>
  <c r="U123" i="1"/>
  <c r="X177" i="1"/>
  <c r="U177" i="1"/>
  <c r="X51" i="1"/>
  <c r="U51" i="1"/>
  <c r="X144" i="1"/>
  <c r="U144" i="1"/>
  <c r="U161" i="1"/>
  <c r="X161" i="1"/>
  <c r="X68" i="1"/>
  <c r="U68" i="1"/>
  <c r="X70" i="1"/>
  <c r="U70" i="1"/>
  <c r="X227" i="1"/>
  <c r="U227" i="1"/>
  <c r="X187" i="1"/>
  <c r="U187" i="1"/>
  <c r="X76" i="1"/>
  <c r="U76" i="1"/>
  <c r="X62" i="1"/>
  <c r="U62" i="1"/>
  <c r="X87" i="1"/>
  <c r="U87" i="1"/>
  <c r="X94" i="1"/>
  <c r="U94" i="1"/>
  <c r="X40" i="1"/>
  <c r="U40" i="1"/>
  <c r="X202" i="1"/>
  <c r="U202" i="1"/>
  <c r="X42" i="1"/>
  <c r="U42" i="1"/>
  <c r="X151" i="1"/>
  <c r="U151" i="1"/>
  <c r="X112" i="1"/>
  <c r="U112" i="1"/>
  <c r="X113" i="1"/>
  <c r="U113" i="1"/>
  <c r="X121" i="1"/>
  <c r="U121" i="1"/>
  <c r="U193" i="1"/>
  <c r="X193" i="1"/>
  <c r="X203" i="1"/>
  <c r="U203" i="1"/>
  <c r="X80" i="1"/>
  <c r="U80" i="1"/>
  <c r="X191" i="1"/>
  <c r="U191" i="1"/>
  <c r="X122" i="1"/>
  <c r="U122" i="1"/>
  <c r="X209" i="1"/>
  <c r="U209" i="1"/>
  <c r="X117" i="1"/>
  <c r="U117" i="1"/>
  <c r="X95" i="1"/>
  <c r="U95" i="1"/>
  <c r="X88" i="1"/>
  <c r="U88" i="1"/>
  <c r="X56" i="1"/>
  <c r="U56" i="1"/>
  <c r="X136" i="1"/>
  <c r="U136" i="1"/>
  <c r="X167" i="1"/>
  <c r="U167" i="1"/>
  <c r="X116" i="1"/>
  <c r="U116" i="1"/>
  <c r="X201" i="1"/>
  <c r="U201" i="1"/>
  <c r="X207" i="1"/>
  <c r="U207" i="1"/>
  <c r="X44" i="1"/>
  <c r="U44" i="1"/>
  <c r="X165" i="1"/>
  <c r="U165" i="1"/>
  <c r="X140" i="1"/>
  <c r="U140" i="1"/>
  <c r="X84" i="1"/>
  <c r="U84" i="1"/>
  <c r="X216" i="1"/>
  <c r="U216" i="1"/>
  <c r="X220" i="1"/>
  <c r="U220" i="1"/>
  <c r="U163" i="1"/>
  <c r="X163" i="1"/>
  <c r="U200" i="1"/>
  <c r="X200" i="1"/>
  <c r="X52" i="1"/>
  <c r="U52" i="1"/>
  <c r="U50" i="1"/>
  <c r="X50" i="1"/>
  <c r="X109" i="1"/>
  <c r="U109" i="1"/>
  <c r="X169" i="1"/>
  <c r="U169" i="1"/>
  <c r="X73" i="1"/>
  <c r="U73" i="1"/>
  <c r="X157" i="1"/>
  <c r="U157" i="1"/>
  <c r="X219" i="1"/>
  <c r="U219" i="1"/>
  <c r="X65" i="1"/>
  <c r="U65" i="1"/>
  <c r="X208" i="1"/>
  <c r="U208" i="1"/>
  <c r="X66" i="1"/>
  <c r="U66" i="1"/>
  <c r="X43" i="1"/>
  <c r="U43" i="1"/>
  <c r="X83" i="1"/>
  <c r="U83" i="1"/>
  <c r="X180" i="1"/>
  <c r="U180" i="1"/>
  <c r="X128" i="1"/>
  <c r="U128" i="1"/>
  <c r="X225" i="1"/>
  <c r="U225" i="1"/>
  <c r="X147" i="1"/>
  <c r="U147" i="1"/>
  <c r="X135" i="1"/>
  <c r="U135" i="1"/>
  <c r="U106" i="1"/>
  <c r="X106" i="1"/>
  <c r="X133" i="1"/>
  <c r="U133" i="1"/>
  <c r="U45" i="1"/>
  <c r="X45" i="1"/>
  <c r="X72" i="1"/>
  <c r="U72" i="1"/>
  <c r="X124" i="1"/>
  <c r="U124" i="1"/>
  <c r="X91" i="1"/>
  <c r="U91" i="1"/>
  <c r="U166" i="1"/>
  <c r="X166" i="1"/>
  <c r="X97" i="1"/>
  <c r="U97" i="1"/>
  <c r="X85" i="1"/>
  <c r="U85" i="1"/>
  <c r="X79" i="1"/>
  <c r="U79" i="1"/>
  <c r="U217" i="1"/>
  <c r="X217" i="1"/>
  <c r="X204" i="1"/>
  <c r="U204" i="1"/>
  <c r="X224" i="1"/>
  <c r="U224" i="1"/>
  <c r="X181" i="1"/>
  <c r="U181" i="1"/>
  <c r="U229" i="1"/>
  <c r="X229" i="1"/>
  <c r="U188" i="1"/>
  <c r="X188" i="1"/>
  <c r="U132" i="1"/>
  <c r="X132" i="1"/>
  <c r="U110" i="1"/>
  <c r="X110" i="1"/>
  <c r="X195" i="1"/>
  <c r="U195" i="1"/>
  <c r="U189" i="1"/>
  <c r="X189" i="1"/>
  <c r="X126" i="1"/>
  <c r="U126" i="1"/>
  <c r="X149" i="1"/>
  <c r="U149" i="1"/>
  <c r="X47" i="1"/>
  <c r="U47" i="1"/>
  <c r="X90" i="1"/>
  <c r="U90" i="1"/>
  <c r="X176" i="1"/>
  <c r="U176" i="1"/>
  <c r="X60" i="1"/>
  <c r="U60" i="1"/>
  <c r="U174" i="1"/>
  <c r="X174" i="1"/>
  <c r="X48" i="1"/>
  <c r="U48" i="1"/>
  <c r="X159" i="1"/>
  <c r="U159" i="1"/>
  <c r="X120" i="1"/>
  <c r="U120" i="1"/>
  <c r="X57" i="1"/>
  <c r="U57" i="1"/>
  <c r="X86" i="1"/>
  <c r="U86" i="1"/>
  <c r="U137" i="1"/>
  <c r="X137" i="1"/>
  <c r="U184" i="1"/>
  <c r="X184" i="1"/>
  <c r="X212" i="1"/>
  <c r="U212" i="1"/>
  <c r="X49" i="1"/>
  <c r="U49" i="1"/>
  <c r="X92" i="1"/>
  <c r="U92" i="1"/>
  <c r="X77" i="1"/>
  <c r="U77" i="1"/>
  <c r="X75" i="1"/>
  <c r="U75" i="1"/>
  <c r="X196" i="1"/>
  <c r="U196" i="1"/>
  <c r="X96" i="1"/>
  <c r="U96" i="1"/>
  <c r="U150" i="1"/>
  <c r="X150" i="1"/>
  <c r="X226" i="1"/>
  <c r="U226" i="1"/>
  <c r="U158" i="1"/>
  <c r="X158" i="1"/>
  <c r="X214" i="1"/>
  <c r="U214" i="1"/>
  <c r="U101" i="1"/>
  <c r="X101" i="1"/>
  <c r="X213" i="1"/>
  <c r="U213" i="1"/>
  <c r="X218" i="1"/>
  <c r="U218" i="1"/>
  <c r="X81" i="1"/>
  <c r="U81" i="1"/>
  <c r="X230" i="1"/>
  <c r="U230" i="1"/>
  <c r="U155" i="1"/>
  <c r="X155" i="1"/>
  <c r="X192" i="1"/>
  <c r="U192" i="1"/>
  <c r="U69" i="1"/>
  <c r="X69" i="1"/>
  <c r="U58" i="1"/>
  <c r="X58" i="1"/>
  <c r="X61" i="1"/>
  <c r="U61" i="1"/>
  <c r="X98" i="1"/>
  <c r="U98" i="1"/>
  <c r="U206" i="1"/>
  <c r="X206" i="1"/>
  <c r="U223" i="1"/>
  <c r="X223" i="1"/>
  <c r="X41" i="1"/>
  <c r="U41" i="1"/>
  <c r="X210" i="1"/>
  <c r="U210" i="1"/>
  <c r="X105" i="1"/>
  <c r="U105" i="1"/>
  <c r="X114" i="1"/>
  <c r="U114" i="1"/>
  <c r="X104" i="1"/>
  <c r="U104" i="1"/>
  <c r="X78" i="1"/>
  <c r="U78" i="1"/>
  <c r="X108" i="1"/>
  <c r="U108" i="1"/>
  <c r="U179" i="1"/>
  <c r="X179" i="1"/>
  <c r="X54" i="1"/>
  <c r="U54" i="1"/>
  <c r="X71" i="1"/>
  <c r="U71" i="1"/>
  <c r="U89" i="1"/>
  <c r="X89" i="1"/>
  <c r="X222" i="1"/>
  <c r="U222" i="1"/>
  <c r="U148" i="1"/>
  <c r="X148" i="1"/>
  <c r="X175" i="1"/>
  <c r="U175" i="1"/>
  <c r="X185" i="1"/>
  <c r="U185" i="1"/>
  <c r="X199" i="1"/>
  <c r="U199" i="1"/>
  <c r="U153" i="1"/>
  <c r="X153" i="1"/>
  <c r="X100" i="1"/>
  <c r="U100" i="1"/>
  <c r="X173" i="1"/>
  <c r="U173" i="1"/>
</calcChain>
</file>

<file path=xl/sharedStrings.xml><?xml version="1.0" encoding="utf-8"?>
<sst xmlns="http://schemas.openxmlformats.org/spreadsheetml/2006/main" count="3620" uniqueCount="735">
  <si>
    <t xml:space="preserve">         </t>
  </si>
  <si>
    <t>DESCRIPCION</t>
  </si>
  <si>
    <t>H (mm)</t>
  </si>
  <si>
    <t>B (mm)</t>
  </si>
  <si>
    <t>tw (mm)</t>
  </si>
  <si>
    <t>tf (mm)</t>
  </si>
  <si>
    <t>Area Transversal (m2)</t>
  </si>
  <si>
    <t>H_efectivo(mm)</t>
  </si>
  <si>
    <t>tf_efectivo(mm)</t>
  </si>
  <si>
    <t>m2/ml</t>
  </si>
  <si>
    <t>m2/ml viga tipo</t>
  </si>
  <si>
    <t>Comprobación</t>
  </si>
  <si>
    <t>VP-1 I500×200×8×12</t>
  </si>
  <si>
    <t>VP-2 I650×200×8×15</t>
  </si>
  <si>
    <t>VP-3 I550×200×8×12</t>
  </si>
  <si>
    <t>VP-4 I600×200×8×12</t>
  </si>
  <si>
    <t>VP-5 I700×200×8×15</t>
  </si>
  <si>
    <t>VP-6 I800×200×10×15</t>
  </si>
  <si>
    <t>VP-7 I900×250×12×15</t>
  </si>
  <si>
    <t>VP-8 I750×220×10×15</t>
  </si>
  <si>
    <t>VP-9 I850×220×10×15</t>
  </si>
  <si>
    <t>VP-10E I1100×270×15×20</t>
  </si>
  <si>
    <t>VP-10E (VP-10C) I1100×270×15×20(15×15)</t>
  </si>
  <si>
    <t>VP-10C I1100×270×15×15</t>
  </si>
  <si>
    <t>VP-11C I900×270×10×15</t>
  </si>
  <si>
    <t>VP-11E (VP-11C) I900×270×12×20(10×15)</t>
  </si>
  <si>
    <t>VP-12 I650×200×10×15</t>
  </si>
  <si>
    <t>VP-13 I950×270×12×20</t>
  </si>
  <si>
    <t>VP-14 I1100×350×15×20</t>
  </si>
  <si>
    <t>VP-15 I1000×250×12×15</t>
  </si>
  <si>
    <t>VP-18 I800×200×10×15</t>
  </si>
  <si>
    <t>VP-20 I650×350×15×15</t>
  </si>
  <si>
    <t>B-1 I500×200×6×8</t>
  </si>
  <si>
    <t>B-2 I650×250×6×10</t>
  </si>
  <si>
    <t>B-3 I550×200×8×10</t>
  </si>
  <si>
    <t>B-4 I750×250×8×12</t>
  </si>
  <si>
    <t>B-5 I550×150×8×10</t>
  </si>
  <si>
    <t>B-6 I750×200×8×12</t>
  </si>
  <si>
    <t>B-7 I250×100×3×6</t>
  </si>
  <si>
    <t>D(mm)</t>
  </si>
  <si>
    <t>PVC 110mm</t>
  </si>
  <si>
    <t>NIVEL +6-00</t>
  </si>
  <si>
    <t>RECUBRIMIENTO CAUCHO CLORADO Y PINTURA INTUMESCENTE EN VIGAS N+12.00</t>
  </si>
  <si>
    <t>Ítem</t>
  </si>
  <si>
    <t>Ubicación</t>
  </si>
  <si>
    <t>Paño</t>
  </si>
  <si>
    <t>Ejes</t>
  </si>
  <si>
    <t>L</t>
  </si>
  <si>
    <t>N</t>
  </si>
  <si>
    <t>almas pintadas</t>
  </si>
  <si>
    <t>h efec alma(mm)</t>
  </si>
  <si>
    <t>A</t>
  </si>
  <si>
    <t>patin inferior pintado</t>
  </si>
  <si>
    <t>b patin(mm)</t>
  </si>
  <si>
    <t>B</t>
  </si>
  <si>
    <t>patin interior pintado</t>
  </si>
  <si>
    <t>b efect patin interior (mm)</t>
  </si>
  <si>
    <t>C</t>
  </si>
  <si>
    <t>F</t>
  </si>
  <si>
    <t>Total Area</t>
  </si>
  <si>
    <t>Unidad</t>
  </si>
  <si>
    <t>Realizado 1/0</t>
  </si>
  <si>
    <t>Nivel +12.00 -Bloque 4</t>
  </si>
  <si>
    <t>34(B-C),33(B-C)</t>
  </si>
  <si>
    <t>m2</t>
  </si>
  <si>
    <t>33-34(C )</t>
  </si>
  <si>
    <t>33(C-D)</t>
  </si>
  <si>
    <t>34(C-D)</t>
  </si>
  <si>
    <t>33-34(C-D)(1)</t>
  </si>
  <si>
    <t>(C-D)(33-34)(2)</t>
  </si>
  <si>
    <t>33-34(B-C)</t>
  </si>
  <si>
    <t>33-34(D)</t>
  </si>
  <si>
    <t>33(D-E)</t>
  </si>
  <si>
    <t>34(D-E)</t>
  </si>
  <si>
    <t>34'(D-E)</t>
  </si>
  <si>
    <t>33-34(E)</t>
  </si>
  <si>
    <t>34-34'(E)</t>
  </si>
  <si>
    <t>33-34(D-E)</t>
  </si>
  <si>
    <t>34-34'(D-E)</t>
  </si>
  <si>
    <t>33(E-F)</t>
  </si>
  <si>
    <t>34(E-F)</t>
  </si>
  <si>
    <t>33-34(F)</t>
  </si>
  <si>
    <t>34-34'(F)</t>
  </si>
  <si>
    <t>34'(E-F)</t>
  </si>
  <si>
    <t>33-34(E-F)</t>
  </si>
  <si>
    <t>34-34'(E-F)</t>
  </si>
  <si>
    <t>33(F-G)</t>
  </si>
  <si>
    <t>33-34(F-G)(1)</t>
  </si>
  <si>
    <t>(F-G)(33-34)(2)</t>
  </si>
  <si>
    <t>34(F-G)</t>
  </si>
  <si>
    <t>34'(F-G')</t>
  </si>
  <si>
    <t>34-34'(F-G)(1)</t>
  </si>
  <si>
    <t>33-34(G)</t>
  </si>
  <si>
    <t>34-34'(G)</t>
  </si>
  <si>
    <t>33-34(F-G)</t>
  </si>
  <si>
    <t>34-34'(F-G)</t>
  </si>
  <si>
    <t>33(G-H)</t>
  </si>
  <si>
    <t>34(G-H)</t>
  </si>
  <si>
    <t>34'(G-H)</t>
  </si>
  <si>
    <t>33-34(H)</t>
  </si>
  <si>
    <t>34-34'(H)</t>
  </si>
  <si>
    <t>33-34(G-H)</t>
  </si>
  <si>
    <t>34-34'(G-H)</t>
  </si>
  <si>
    <t>33(H-I)</t>
  </si>
  <si>
    <t>34(H-I)</t>
  </si>
  <si>
    <t>34'(H-I)</t>
  </si>
  <si>
    <t>34-34'(I)</t>
  </si>
  <si>
    <t>33-34(H-I)</t>
  </si>
  <si>
    <t>33-34(H-I)(1,2)</t>
  </si>
  <si>
    <t>33-34(H-I)(3)</t>
  </si>
  <si>
    <t>34-34'(H-I)(1,2,3,4)</t>
  </si>
  <si>
    <t>34-34'(H-I)(1A,2A)</t>
  </si>
  <si>
    <t>34-34'(H-I)(3A)</t>
  </si>
  <si>
    <t>32-33(B-C)</t>
  </si>
  <si>
    <t>32-33(C )</t>
  </si>
  <si>
    <t>32(C-D)</t>
  </si>
  <si>
    <t>32-33(D)</t>
  </si>
  <si>
    <t>32-33(C-D)</t>
  </si>
  <si>
    <t>32(D-E)</t>
  </si>
  <si>
    <t>32-33(E)</t>
  </si>
  <si>
    <t>32-33(D-E)</t>
  </si>
  <si>
    <t>32(E-F)</t>
  </si>
  <si>
    <t>32-33(F)</t>
  </si>
  <si>
    <t>32-33(E-F)</t>
  </si>
  <si>
    <t>32(F-G)</t>
  </si>
  <si>
    <t>32-33(G)</t>
  </si>
  <si>
    <t>32-33(F-G)</t>
  </si>
  <si>
    <t>32(G-H)</t>
  </si>
  <si>
    <t>32-33(H)</t>
  </si>
  <si>
    <t>32-33(G-H)</t>
  </si>
  <si>
    <t>32(H-I)</t>
  </si>
  <si>
    <t>32-33(H-I)</t>
  </si>
  <si>
    <t>31-32(B-C)</t>
  </si>
  <si>
    <t>31-32(C )</t>
  </si>
  <si>
    <t>31(C-D)</t>
  </si>
  <si>
    <t>31-32(D)</t>
  </si>
  <si>
    <t>31-32(C-D)</t>
  </si>
  <si>
    <t>31(D-E)</t>
  </si>
  <si>
    <t xml:space="preserve"> 31-32(E)</t>
  </si>
  <si>
    <t>31-32(D-E)</t>
  </si>
  <si>
    <t>31(F-E)</t>
  </si>
  <si>
    <t>31-32(F)</t>
  </si>
  <si>
    <t>31-32(E-F)</t>
  </si>
  <si>
    <t>31(F-G)</t>
  </si>
  <si>
    <t>31-32(G)</t>
  </si>
  <si>
    <t>31(G-H)</t>
  </si>
  <si>
    <t>31-32(H)</t>
  </si>
  <si>
    <t>31-32(G-H)</t>
  </si>
  <si>
    <t>31(H-I)</t>
  </si>
  <si>
    <t>31-32(H-I)</t>
  </si>
  <si>
    <t>30-31(B-C)</t>
  </si>
  <si>
    <t>30-31( C)</t>
  </si>
  <si>
    <t>30(C-D)</t>
  </si>
  <si>
    <t>30-31( D)</t>
  </si>
  <si>
    <t>30-31(C-D)</t>
  </si>
  <si>
    <t>30(D-E)</t>
  </si>
  <si>
    <t>30-31( E)</t>
  </si>
  <si>
    <t>30-31(D-E)</t>
  </si>
  <si>
    <t>30(E-F)</t>
  </si>
  <si>
    <t>30-31(F)</t>
  </si>
  <si>
    <t>30-31(E-F)</t>
  </si>
  <si>
    <t>30(F-G)</t>
  </si>
  <si>
    <t>30-31(G)</t>
  </si>
  <si>
    <t>30-31(F-G)</t>
  </si>
  <si>
    <t>30(G-H)</t>
  </si>
  <si>
    <t>30-31(H)</t>
  </si>
  <si>
    <t>30-31(G-H)</t>
  </si>
  <si>
    <t>30(H-I)</t>
  </si>
  <si>
    <t>30-31( H-I)</t>
  </si>
  <si>
    <t>39-30(B-C)</t>
  </si>
  <si>
    <t>29-30(C )</t>
  </si>
  <si>
    <t>29(C-D)</t>
  </si>
  <si>
    <t>29-30(D)</t>
  </si>
  <si>
    <t>29-30(C-D)</t>
  </si>
  <si>
    <t>29(D-E)</t>
  </si>
  <si>
    <t>29-30(E )</t>
  </si>
  <si>
    <t>29-30(D-E)</t>
  </si>
  <si>
    <t>29(E-F)</t>
  </si>
  <si>
    <t>29-30(F)</t>
  </si>
  <si>
    <t>29-30(E-F)</t>
  </si>
  <si>
    <t>29(F-G)</t>
  </si>
  <si>
    <t>29-30(G)</t>
  </si>
  <si>
    <t>29-30(F-G)</t>
  </si>
  <si>
    <t>29(G-H)</t>
  </si>
  <si>
    <t>29-30(H)</t>
  </si>
  <si>
    <t>29-30(G-H)</t>
  </si>
  <si>
    <t>29(H-I)</t>
  </si>
  <si>
    <t>29-30(H-I)</t>
  </si>
  <si>
    <t>28'-29(C )</t>
  </si>
  <si>
    <t>28'(C-D)</t>
  </si>
  <si>
    <t>28'-29(D)</t>
  </si>
  <si>
    <t>28(C-D)</t>
  </si>
  <si>
    <t>28-28'(C-D)</t>
  </si>
  <si>
    <t>Revisar Medidas</t>
  </si>
  <si>
    <t>28'-29(C-D)</t>
  </si>
  <si>
    <t>28'(D-E)</t>
  </si>
  <si>
    <t>28(D-E)</t>
  </si>
  <si>
    <t>28'-29(E)</t>
  </si>
  <si>
    <t>28-28'(D-E)</t>
  </si>
  <si>
    <t>28'-29(D-E)</t>
  </si>
  <si>
    <t>28'(E-F)</t>
  </si>
  <si>
    <t>28'-29(F)</t>
  </si>
  <si>
    <t>28'-29(E-F)</t>
  </si>
  <si>
    <t>28'(F-G)</t>
  </si>
  <si>
    <t>28(F-G)</t>
  </si>
  <si>
    <t>28'-29(G)</t>
  </si>
  <si>
    <t>28-28'(F-G)</t>
  </si>
  <si>
    <t>28'-29(F-G)</t>
  </si>
  <si>
    <t>28'(G-H)</t>
  </si>
  <si>
    <t>28(G-H)</t>
  </si>
  <si>
    <t>28'-29(G-H)</t>
  </si>
  <si>
    <t>(28'-29)(G-H)(1)</t>
  </si>
  <si>
    <t>28'-29(G-H)(2)</t>
  </si>
  <si>
    <t>28-28'(G-H)</t>
  </si>
  <si>
    <t>28'-29(H)</t>
  </si>
  <si>
    <t>28'-29(H-I)(1,2,3,4,5)</t>
  </si>
  <si>
    <t>28'-32(C )</t>
  </si>
  <si>
    <t>NIVEL +0-00</t>
  </si>
  <si>
    <t>Nivel +6.00 -Bloque 4</t>
  </si>
  <si>
    <t>33-34(B-C)(1)</t>
  </si>
  <si>
    <t>33-34(B-C)(2)</t>
  </si>
  <si>
    <t>33(B-C)</t>
  </si>
  <si>
    <t>33-34(C)</t>
  </si>
  <si>
    <t>33'(B-C)(1)</t>
  </si>
  <si>
    <t>33-34(B)(1)</t>
  </si>
  <si>
    <t>33'(A'-B)(2)</t>
  </si>
  <si>
    <t>33-34(A)(1)</t>
  </si>
  <si>
    <t>33-34(C-D)(2)</t>
  </si>
  <si>
    <t>34-34'(C-D)(1)</t>
  </si>
  <si>
    <t>34'(C-D)</t>
  </si>
  <si>
    <t>34-34'(D)</t>
  </si>
  <si>
    <t>33-34(C-D)</t>
  </si>
  <si>
    <t>34-34'(C-D)</t>
  </si>
  <si>
    <t>Ascensor</t>
  </si>
  <si>
    <t>33-34(E )</t>
  </si>
  <si>
    <t>34-34'(E )</t>
  </si>
  <si>
    <t>33(E-F), 34(E-F)</t>
  </si>
  <si>
    <t>34-34'(F )</t>
  </si>
  <si>
    <t>33-34(F-G)(1,2)</t>
  </si>
  <si>
    <t>34'(F-G)</t>
  </si>
  <si>
    <t>33(G-H), 34(G-H)</t>
  </si>
  <si>
    <t>Revisar si esta pegada a la pared</t>
  </si>
  <si>
    <t>33(H-I), 34(H-I)</t>
  </si>
  <si>
    <t>33-34(H-I)(4,5)</t>
  </si>
  <si>
    <t>33-34(H-I)(6)</t>
  </si>
  <si>
    <t>33-34(H-I)(1A,2A)</t>
  </si>
  <si>
    <t>33-34'(H-I)(3A)</t>
  </si>
  <si>
    <t>34-34'(H-I)</t>
  </si>
  <si>
    <t>32-33(A)</t>
  </si>
  <si>
    <t>32(A-B)</t>
  </si>
  <si>
    <t>32-33(A-B)</t>
  </si>
  <si>
    <t>32-33(B)</t>
  </si>
  <si>
    <t>32(B-C)</t>
  </si>
  <si>
    <t>32-33(C)</t>
  </si>
  <si>
    <t>32-33 (E )</t>
  </si>
  <si>
    <t xml:space="preserve"> </t>
  </si>
  <si>
    <t>32-33(H-I)(5)</t>
  </si>
  <si>
    <t>31-32(B)</t>
  </si>
  <si>
    <t>31(B-C)</t>
  </si>
  <si>
    <t>31-32(C)</t>
  </si>
  <si>
    <t>Escaleras Electricas</t>
  </si>
  <si>
    <t>31-32(D-E)(1)</t>
  </si>
  <si>
    <t>31-32(E )</t>
  </si>
  <si>
    <t>Verificar meedidas</t>
  </si>
  <si>
    <t>31(E-F)</t>
  </si>
  <si>
    <t>31-32(F-G)</t>
  </si>
  <si>
    <t>31-32(H-I)(5)</t>
  </si>
  <si>
    <t>30-31(B)</t>
  </si>
  <si>
    <t>30(B-C)</t>
  </si>
  <si>
    <t>30-31(C)</t>
  </si>
  <si>
    <t>30-31(D)</t>
  </si>
  <si>
    <t>30-31(E )</t>
  </si>
  <si>
    <t>30-31(H-I)</t>
  </si>
  <si>
    <t>30-31(H-I)(5)</t>
  </si>
  <si>
    <t>29-30(B)</t>
  </si>
  <si>
    <t>29(B-C)</t>
  </si>
  <si>
    <t>29-30(C)</t>
  </si>
  <si>
    <t>29-30(B-C)</t>
  </si>
  <si>
    <t>27-28(C)</t>
  </si>
  <si>
    <t>27-28(B-C)(1)</t>
  </si>
  <si>
    <t>Revisar si va o no va</t>
  </si>
  <si>
    <t>28'-29(B)</t>
  </si>
  <si>
    <t>Revisar si va o no va y revisar la medida</t>
  </si>
  <si>
    <t>28'(B-C)</t>
  </si>
  <si>
    <t>28(B-C)</t>
  </si>
  <si>
    <t>Verificar Zona de Gradas preguntar a Adriano</t>
  </si>
  <si>
    <t>28'-29(C)</t>
  </si>
  <si>
    <t>28'-29(B-C)</t>
  </si>
  <si>
    <t>27-28(C-D)(1,2)</t>
  </si>
  <si>
    <t>27-28(C-D)(3,4)</t>
  </si>
  <si>
    <t>27-28(D)</t>
  </si>
  <si>
    <t>Verificar</t>
  </si>
  <si>
    <t>27-28(D-E)(1,2,3,4)</t>
  </si>
  <si>
    <t>27-28( E )</t>
  </si>
  <si>
    <t>28-29'(F)</t>
  </si>
  <si>
    <t>28-29'(F-G)</t>
  </si>
  <si>
    <t>28'-29(G-H)(1,2)</t>
  </si>
  <si>
    <t>28'-29(G-H)(3)</t>
  </si>
  <si>
    <t>28'-29(G-H)(4)</t>
  </si>
  <si>
    <t>Revisar medidas en esta sección hay muro de ascensor</t>
  </si>
  <si>
    <t>28'-29(G-H)(5)</t>
  </si>
  <si>
    <t>28'-29(H-I)</t>
  </si>
  <si>
    <t>28'-29(H-I)(5)</t>
  </si>
  <si>
    <t>NIVEL -4-50</t>
  </si>
  <si>
    <t>Nivel +0.00 -Bloque 4</t>
  </si>
  <si>
    <t>33-34(A')</t>
  </si>
  <si>
    <t>33-34(A)</t>
  </si>
  <si>
    <t>33(A'-A)</t>
  </si>
  <si>
    <t>34-34'(A')</t>
  </si>
  <si>
    <t xml:space="preserve">revisar medidas </t>
  </si>
  <si>
    <t>34'(A'-A)</t>
  </si>
  <si>
    <t>34-34'(A)</t>
  </si>
  <si>
    <t>33(A-B), 34(A-B)</t>
  </si>
  <si>
    <t>33-34(B)</t>
  </si>
  <si>
    <t>34'(A-B)</t>
  </si>
  <si>
    <t>34-34'(B)</t>
  </si>
  <si>
    <t>33-34(A-B)</t>
  </si>
  <si>
    <t>34-34'(A-B)</t>
  </si>
  <si>
    <t>34(B-C)</t>
  </si>
  <si>
    <t>34'(B-C)</t>
  </si>
  <si>
    <t>34-34'(C )</t>
  </si>
  <si>
    <t>34-34'(B-C)</t>
  </si>
  <si>
    <t>33(C-D), 34(C-D)</t>
  </si>
  <si>
    <t>33(D-E), 34(D-E)</t>
  </si>
  <si>
    <t>32-33(A')</t>
  </si>
  <si>
    <t>32(A-A')</t>
  </si>
  <si>
    <t>32-33(D )</t>
  </si>
  <si>
    <t>32-33(E )</t>
  </si>
  <si>
    <t>32-33(D-E)(1,2)</t>
  </si>
  <si>
    <t>32-33(D-E)(3,4)</t>
  </si>
  <si>
    <t>32-33(D-E)(5)</t>
  </si>
  <si>
    <t>32-33(F )</t>
  </si>
  <si>
    <t>31-32(A')</t>
  </si>
  <si>
    <t>31-32(A)</t>
  </si>
  <si>
    <t>31(A-A')</t>
  </si>
  <si>
    <t>31(A-B)</t>
  </si>
  <si>
    <t>31-32(A-B)</t>
  </si>
  <si>
    <t>31-32(D )</t>
  </si>
  <si>
    <t>31-32(F )</t>
  </si>
  <si>
    <t>31-32(G )</t>
  </si>
  <si>
    <t>No se  pinta por campamento</t>
  </si>
  <si>
    <t>31-32(G-H)(1)</t>
  </si>
  <si>
    <t>30-31(A')</t>
  </si>
  <si>
    <t>30-31(A)</t>
  </si>
  <si>
    <t>30(A-A')</t>
  </si>
  <si>
    <t>30(A-B)</t>
  </si>
  <si>
    <t>30-31(A-B)</t>
  </si>
  <si>
    <t>30-31(C )</t>
  </si>
  <si>
    <t>30-31(D )</t>
  </si>
  <si>
    <t>30-31(F )</t>
  </si>
  <si>
    <t>29-30(A')</t>
  </si>
  <si>
    <t>29-30(A)</t>
  </si>
  <si>
    <t>29(A-A')</t>
  </si>
  <si>
    <t>29(A-B)</t>
  </si>
  <si>
    <t>29-30(A-B)</t>
  </si>
  <si>
    <t>29-30(D )</t>
  </si>
  <si>
    <t>29-30(F )</t>
  </si>
  <si>
    <t>N -4.50 Bloque 3</t>
  </si>
  <si>
    <t>27(F-G)</t>
  </si>
  <si>
    <t>27-28(G)</t>
  </si>
  <si>
    <t>27-28(F)</t>
  </si>
  <si>
    <t>Son vigas del ducto de las escaleras</t>
  </si>
  <si>
    <t>27'(G-H)(1,2)</t>
  </si>
  <si>
    <t>27'(G-H)(3,4)</t>
  </si>
  <si>
    <t>Verificar long.viga</t>
  </si>
  <si>
    <t>27-28'(G-H)</t>
  </si>
  <si>
    <t>27-28(F-G)</t>
  </si>
  <si>
    <t>26(F-G)</t>
  </si>
  <si>
    <t>26-27(F)</t>
  </si>
  <si>
    <t>26-27(F-G)</t>
  </si>
  <si>
    <t>25(F-G)</t>
  </si>
  <si>
    <t>25-26(F)</t>
  </si>
  <si>
    <t>25-26(F-G)</t>
  </si>
  <si>
    <t>24(F-G)</t>
  </si>
  <si>
    <t>24-25(F)</t>
  </si>
  <si>
    <t>24-25(F-G)</t>
  </si>
  <si>
    <t>23(F-G)</t>
  </si>
  <si>
    <t>23-24(F)</t>
  </si>
  <si>
    <t>23-24(F-G)</t>
  </si>
  <si>
    <t>22(F-G)</t>
  </si>
  <si>
    <t>22-23(G)</t>
  </si>
  <si>
    <t>22-23(F)</t>
  </si>
  <si>
    <t>22'(G-H)</t>
  </si>
  <si>
    <t>22-23(F-G)</t>
  </si>
  <si>
    <t>GYM DORIAN</t>
  </si>
  <si>
    <t>21(F-G)</t>
  </si>
  <si>
    <t>21-22(F)</t>
  </si>
  <si>
    <t>21-22(F-G)</t>
  </si>
  <si>
    <t>Revisar cuantas almas se pintan del eje 21'</t>
  </si>
  <si>
    <t>20(F-G)</t>
  </si>
  <si>
    <t>20-21(F)</t>
  </si>
  <si>
    <t>20-21(F-G)</t>
  </si>
  <si>
    <t>20(E-F)</t>
  </si>
  <si>
    <t>21(E-F)</t>
  </si>
  <si>
    <t>20-21(E)</t>
  </si>
  <si>
    <t>20-21(E-F)</t>
  </si>
  <si>
    <t>20(D-E)</t>
  </si>
  <si>
    <t>21(D-E)</t>
  </si>
  <si>
    <t>20-21(D)</t>
  </si>
  <si>
    <t>20-21(D-E)</t>
  </si>
  <si>
    <t>20(C-D)</t>
  </si>
  <si>
    <t>21(C-D)</t>
  </si>
  <si>
    <t>20-21(C)</t>
  </si>
  <si>
    <t>20-21(C-D)</t>
  </si>
  <si>
    <t>20(B-C)</t>
  </si>
  <si>
    <t>21(B-C)</t>
  </si>
  <si>
    <t>20-21(B)</t>
  </si>
  <si>
    <t>20(A-B)</t>
  </si>
  <si>
    <t>21(A-B)</t>
  </si>
  <si>
    <t>20-21(A)</t>
  </si>
  <si>
    <t>20-21(A')</t>
  </si>
  <si>
    <t>20(A-A')</t>
  </si>
  <si>
    <t>21(A-A')</t>
  </si>
  <si>
    <t>20-21(A-B)</t>
  </si>
  <si>
    <t>19(F-G)</t>
  </si>
  <si>
    <t>19-20(F)</t>
  </si>
  <si>
    <t>19-20(F-G)</t>
  </si>
  <si>
    <t>19(E-F)</t>
  </si>
  <si>
    <t>19-20(E)</t>
  </si>
  <si>
    <t>19-20(E-F)</t>
  </si>
  <si>
    <t>19(D-E)</t>
  </si>
  <si>
    <t>19-20(D)</t>
  </si>
  <si>
    <t>19-20(D-E)</t>
  </si>
  <si>
    <t>19(C-D)</t>
  </si>
  <si>
    <t>19-20(C)</t>
  </si>
  <si>
    <t>19-20(C-D)</t>
  </si>
  <si>
    <t>19(B-C)</t>
  </si>
  <si>
    <t>19-20(B)</t>
  </si>
  <si>
    <t>19(A-B)</t>
  </si>
  <si>
    <t>19-20(A)</t>
  </si>
  <si>
    <t>19-20(A')</t>
  </si>
  <si>
    <t>19(A-A')</t>
  </si>
  <si>
    <t>19-20(A-B)</t>
  </si>
  <si>
    <t>En el eje 18-19 del bloque 3 revsar como se pintas los ejes primas</t>
  </si>
  <si>
    <t>18'(F-G)</t>
  </si>
  <si>
    <t>18(F-G)</t>
  </si>
  <si>
    <t>18-19(F)</t>
  </si>
  <si>
    <t>Revisar con distanciometro</t>
  </si>
  <si>
    <t>18'-19(F-G)</t>
  </si>
  <si>
    <t>18'(E-F)</t>
  </si>
  <si>
    <t>18(E-F)</t>
  </si>
  <si>
    <t>18'-19(E)</t>
  </si>
  <si>
    <t>18'-19(E-F)</t>
  </si>
  <si>
    <t>18'(D-E)</t>
  </si>
  <si>
    <t>18(D-E)</t>
  </si>
  <si>
    <t>18'-19(D)</t>
  </si>
  <si>
    <t>18'-19(D-E)</t>
  </si>
  <si>
    <t>18'(C-D)</t>
  </si>
  <si>
    <t>18(C-D)</t>
  </si>
  <si>
    <t>18'-19(C)</t>
  </si>
  <si>
    <t>18'-19(C-D)</t>
  </si>
  <si>
    <t>18'(B-C)</t>
  </si>
  <si>
    <t>18(B-C)</t>
  </si>
  <si>
    <t>18'-19(B)</t>
  </si>
  <si>
    <t>18'-19(B-C)</t>
  </si>
  <si>
    <t>18'(A-B)</t>
  </si>
  <si>
    <t>18(A-B)</t>
  </si>
  <si>
    <t>18'-19(A)</t>
  </si>
  <si>
    <t>18'-19(A')</t>
  </si>
  <si>
    <t>18'(A-A')</t>
  </si>
  <si>
    <t>18(A-A')</t>
  </si>
  <si>
    <t>18'-19(A-B)</t>
  </si>
  <si>
    <t>BLOQUE 2 N-4.50</t>
  </si>
  <si>
    <t>17(F-G)</t>
  </si>
  <si>
    <t>17-18(F)</t>
  </si>
  <si>
    <t>17-18(F-G)</t>
  </si>
  <si>
    <t>17(E-F)</t>
  </si>
  <si>
    <t>17-18(E)</t>
  </si>
  <si>
    <t>17-18(E-F)</t>
  </si>
  <si>
    <t>17(D-E)</t>
  </si>
  <si>
    <t>17-18(D)</t>
  </si>
  <si>
    <t>17-18(D-E)</t>
  </si>
  <si>
    <t>17(C-D)</t>
  </si>
  <si>
    <t>17-18(C)</t>
  </si>
  <si>
    <t>17-18(C-D)</t>
  </si>
  <si>
    <t>17(B-C)</t>
  </si>
  <si>
    <t>17-18(B)</t>
  </si>
  <si>
    <t>17-18(B-C)</t>
  </si>
  <si>
    <t>17(A-B)</t>
  </si>
  <si>
    <t>17-18(A)</t>
  </si>
  <si>
    <t>17-18(A')</t>
  </si>
  <si>
    <t>17(A-A')</t>
  </si>
  <si>
    <t>17-18(A-B)</t>
  </si>
  <si>
    <t>Ducto de Escaleras 16-17</t>
  </si>
  <si>
    <t>16'(G-H)(1)</t>
  </si>
  <si>
    <t>16-17(G)</t>
  </si>
  <si>
    <t>16'(G-H)(2,3,4)</t>
  </si>
  <si>
    <t>16-17(G')</t>
  </si>
  <si>
    <t>16(F-G)</t>
  </si>
  <si>
    <t>16-17(F)</t>
  </si>
  <si>
    <t>16-17(F-G)</t>
  </si>
  <si>
    <t>16(E-F)</t>
  </si>
  <si>
    <t>16-17(E)</t>
  </si>
  <si>
    <t>16-17(E-F)</t>
  </si>
  <si>
    <t>16(D-E)</t>
  </si>
  <si>
    <t>16-17(D)</t>
  </si>
  <si>
    <t>16-17(D-E)</t>
  </si>
  <si>
    <t>16(C-D)</t>
  </si>
  <si>
    <t>16-17(C)</t>
  </si>
  <si>
    <t>16-17(C-D)</t>
  </si>
  <si>
    <t>16(B-C)</t>
  </si>
  <si>
    <t>16-17(B)</t>
  </si>
  <si>
    <t>16-17(B-C)</t>
  </si>
  <si>
    <t>16(A-B)</t>
  </si>
  <si>
    <t>16-17(A)</t>
  </si>
  <si>
    <t>16-17(A')</t>
  </si>
  <si>
    <t>16(A-A')</t>
  </si>
  <si>
    <t>16-17(A-B)</t>
  </si>
  <si>
    <t>15(F-G)</t>
  </si>
  <si>
    <t>15-16(F)</t>
  </si>
  <si>
    <t>15-16(F-G)</t>
  </si>
  <si>
    <t>15(E-F)</t>
  </si>
  <si>
    <t>15-16(E)</t>
  </si>
  <si>
    <t>15-16(E-F)</t>
  </si>
  <si>
    <t>15(D-E)</t>
  </si>
  <si>
    <t>15-16(D)</t>
  </si>
  <si>
    <t>15-16(D-E)</t>
  </si>
  <si>
    <t>15(C-D)</t>
  </si>
  <si>
    <t>15-16(C)</t>
  </si>
  <si>
    <t>15-16(C-D)</t>
  </si>
  <si>
    <t>15(B-C)</t>
  </si>
  <si>
    <t>15-16(B)</t>
  </si>
  <si>
    <t>15-16(B-C)</t>
  </si>
  <si>
    <t>15(A-B)</t>
  </si>
  <si>
    <t>15-16(A)</t>
  </si>
  <si>
    <t>15-16(A')</t>
  </si>
  <si>
    <t>15(A-A')</t>
  </si>
  <si>
    <t>15-16(A-B)</t>
  </si>
  <si>
    <t>14(F-G)</t>
  </si>
  <si>
    <t>14-15(F)</t>
  </si>
  <si>
    <t>14-15(F-G)</t>
  </si>
  <si>
    <t>14(E-F)</t>
  </si>
  <si>
    <t>14-15(E)</t>
  </si>
  <si>
    <t>14-15(E-F)</t>
  </si>
  <si>
    <t>14(D-E)</t>
  </si>
  <si>
    <t>14-15(D)</t>
  </si>
  <si>
    <t>14-15(D-E)</t>
  </si>
  <si>
    <t>14(C-D)</t>
  </si>
  <si>
    <t>14-15(C)</t>
  </si>
  <si>
    <t>14-15(C-D)</t>
  </si>
  <si>
    <t>14(B-C)</t>
  </si>
  <si>
    <t>14-15(B)</t>
  </si>
  <si>
    <t>14-15(B-C)</t>
  </si>
  <si>
    <t>14(A-B)</t>
  </si>
  <si>
    <t>14-15(A)</t>
  </si>
  <si>
    <t>14-15(A')</t>
  </si>
  <si>
    <t>14-15(A-B)</t>
  </si>
  <si>
    <t>Desde Aquí Vamos a pintar solo pasillo de Autos, y despues iriamos en zigzag</t>
  </si>
  <si>
    <t>Comunicar el cambio de planes a los Maaestoes</t>
  </si>
  <si>
    <t>13(F-G)</t>
  </si>
  <si>
    <t>13-14(F)</t>
  </si>
  <si>
    <t>13-14(F-G)</t>
  </si>
  <si>
    <t>13(E-F)</t>
  </si>
  <si>
    <t>13-14(E)</t>
  </si>
  <si>
    <t>13-14(E-F)</t>
  </si>
  <si>
    <t>13(D-E)</t>
  </si>
  <si>
    <t>13-14(D)</t>
  </si>
  <si>
    <t>13-14(D-E)</t>
  </si>
  <si>
    <t>13(C-D)</t>
  </si>
  <si>
    <t>13-14(C)</t>
  </si>
  <si>
    <t>13-14(C-D)</t>
  </si>
  <si>
    <t>13(B-C)</t>
  </si>
  <si>
    <t>13-14(B)</t>
  </si>
  <si>
    <t>13-14(B-C)</t>
  </si>
  <si>
    <t>13(A-B)</t>
  </si>
  <si>
    <t>13-14(A)</t>
  </si>
  <si>
    <t>13-14(A')</t>
  </si>
  <si>
    <t>13(A-A')</t>
  </si>
  <si>
    <t>13-14(A-B)</t>
  </si>
  <si>
    <t>12(F-G)</t>
  </si>
  <si>
    <t>12-13(F)</t>
  </si>
  <si>
    <t>12-13(F-G)</t>
  </si>
  <si>
    <t>Van vigas de ductos</t>
  </si>
  <si>
    <t>12(E-F)</t>
  </si>
  <si>
    <t>12-13(E)</t>
  </si>
  <si>
    <t>12-13(E-F)</t>
  </si>
  <si>
    <t>12(D-E)</t>
  </si>
  <si>
    <t>12-13(D)</t>
  </si>
  <si>
    <t>12-13(D-E)</t>
  </si>
  <si>
    <t>12(C-D)</t>
  </si>
  <si>
    <t>12-13(C)</t>
  </si>
  <si>
    <t>12-13(C-D)</t>
  </si>
  <si>
    <t>12(B-C)</t>
  </si>
  <si>
    <t>12-13(B)</t>
  </si>
  <si>
    <t>12-13(B-C)</t>
  </si>
  <si>
    <t>12(A-B)</t>
  </si>
  <si>
    <t>12-13(A)</t>
  </si>
  <si>
    <t>12-13(A')</t>
  </si>
  <si>
    <t>12(A-A')</t>
  </si>
  <si>
    <t>12-13(A-B)</t>
  </si>
  <si>
    <t>11(F-G)</t>
  </si>
  <si>
    <t>11-12(F)</t>
  </si>
  <si>
    <t>11-12(F-G)</t>
  </si>
  <si>
    <t>11(C-D)</t>
  </si>
  <si>
    <t>11-12(C)</t>
  </si>
  <si>
    <t>11-12(C-D)</t>
  </si>
  <si>
    <t>11(B-C)</t>
  </si>
  <si>
    <t>11-12(B-C)</t>
  </si>
  <si>
    <t>10(F-G)</t>
  </si>
  <si>
    <t>10-11(F)</t>
  </si>
  <si>
    <t>10-11(F-G)</t>
  </si>
  <si>
    <t>10-11(C)</t>
  </si>
  <si>
    <t>10-11(C-D)</t>
  </si>
  <si>
    <t>10-11(B-C)</t>
  </si>
  <si>
    <t>9'(F-G)</t>
  </si>
  <si>
    <t>9(F-G)</t>
  </si>
  <si>
    <t>9'-10(F)</t>
  </si>
  <si>
    <t>9'-10(F-G)</t>
  </si>
  <si>
    <t>8(F-G)</t>
  </si>
  <si>
    <t>8-9(F)</t>
  </si>
  <si>
    <t>8-9(F-G)</t>
  </si>
  <si>
    <t>Hay que añadir viigas de ductos</t>
  </si>
  <si>
    <t>7(F-G)</t>
  </si>
  <si>
    <t>7-8(F)</t>
  </si>
  <si>
    <t>7-8(F-G)</t>
  </si>
  <si>
    <t>6(F-G)</t>
  </si>
  <si>
    <t>6-7(F)</t>
  </si>
  <si>
    <t>6-7(F-G)</t>
  </si>
  <si>
    <t>5(F-G)</t>
  </si>
  <si>
    <t>5-6(F)</t>
  </si>
  <si>
    <t>5-6(F-G)</t>
  </si>
  <si>
    <t>4(F-G)</t>
  </si>
  <si>
    <t>4-5(F)</t>
  </si>
  <si>
    <t>4-5(F-G)</t>
  </si>
  <si>
    <t>3(F-G)</t>
  </si>
  <si>
    <t>3-4(G)</t>
  </si>
  <si>
    <t>3-4(F-G)</t>
  </si>
  <si>
    <t>2-3(F)</t>
  </si>
  <si>
    <t>2-3(F-G)</t>
  </si>
  <si>
    <t>BLOUE 1</t>
  </si>
  <si>
    <t>Nivel +18.00 -Bloque 1</t>
  </si>
  <si>
    <t>7-8(C )</t>
  </si>
  <si>
    <t>C-D(8)</t>
  </si>
  <si>
    <t>C-D(7)</t>
  </si>
  <si>
    <t>7-8(D)</t>
  </si>
  <si>
    <t>7-8(C-D)</t>
  </si>
  <si>
    <t>4-5(C )</t>
  </si>
  <si>
    <t>C-D(6)</t>
  </si>
  <si>
    <t>4-5(D)</t>
  </si>
  <si>
    <t>4-5(C-D)</t>
  </si>
  <si>
    <t>5-6(C )</t>
  </si>
  <si>
    <t>C-D(5)</t>
  </si>
  <si>
    <t>5-6(D)</t>
  </si>
  <si>
    <t>5-6(C-D)</t>
  </si>
  <si>
    <t>C-D(4)</t>
  </si>
  <si>
    <t>3-4(C )</t>
  </si>
  <si>
    <t>C-D(3)</t>
  </si>
  <si>
    <t>3-4(D)</t>
  </si>
  <si>
    <t>3-4(C-D)</t>
  </si>
  <si>
    <t>2-3(C )</t>
  </si>
  <si>
    <t>C-D(2)</t>
  </si>
  <si>
    <t>2-3(D)</t>
  </si>
  <si>
    <t>2-3(C-D)</t>
  </si>
  <si>
    <t>1-2(C )</t>
  </si>
  <si>
    <t>C-D(1)</t>
  </si>
  <si>
    <t>1-2(D)</t>
  </si>
  <si>
    <t>1-2(C-D)</t>
  </si>
  <si>
    <t>1'(C-D)</t>
  </si>
  <si>
    <t>1'-1'(C')</t>
  </si>
  <si>
    <t>1'-1(D')</t>
  </si>
  <si>
    <t>1'(D-E)</t>
  </si>
  <si>
    <t>1'-1(E)</t>
  </si>
  <si>
    <t>1'(E-F)</t>
  </si>
  <si>
    <t>1'-1(F)</t>
  </si>
  <si>
    <t>1'(F-G)</t>
  </si>
  <si>
    <t>BLOQUE 4</t>
  </si>
  <si>
    <t>33-34(G-H)(1,2)</t>
  </si>
  <si>
    <t>33-34(G-H)(3)</t>
  </si>
  <si>
    <t>33-34(I)</t>
  </si>
  <si>
    <t>32-33(G-H)(1,2)</t>
  </si>
  <si>
    <t>32-33(G-H)(3)</t>
  </si>
  <si>
    <t>32-33(I)</t>
  </si>
  <si>
    <t>31-32(G-H)(1,2)</t>
  </si>
  <si>
    <t>31-32(G-H)(3)</t>
  </si>
  <si>
    <t>31-32(I)</t>
  </si>
  <si>
    <t>30-31(G-H)(1,2)</t>
  </si>
  <si>
    <t>30-31(G-H)(3)</t>
  </si>
  <si>
    <t>30-31(I)</t>
  </si>
  <si>
    <t xml:space="preserve">Revisar estas medidad en el BIMX </t>
  </si>
  <si>
    <t>29-30(G-H)(1,2,3)</t>
  </si>
  <si>
    <t>29-30(G-H)(4)</t>
  </si>
  <si>
    <t>Revisar cortes con paredes</t>
  </si>
  <si>
    <t>29-30(I)</t>
  </si>
  <si>
    <t>C-D(7')</t>
  </si>
  <si>
    <t>7-8(D )</t>
  </si>
  <si>
    <t>4-5(D )</t>
  </si>
  <si>
    <t>D-D'(7)</t>
  </si>
  <si>
    <t>D-D'(6)</t>
  </si>
  <si>
    <t>4-5(D' )</t>
  </si>
  <si>
    <t>4-5(D-D')</t>
  </si>
  <si>
    <t>5-6(D )</t>
  </si>
  <si>
    <t>D-D'(5)</t>
  </si>
  <si>
    <t>5-6(D' )</t>
  </si>
  <si>
    <t>5-6(D-D')</t>
  </si>
  <si>
    <t>D-D'(4)</t>
  </si>
  <si>
    <t>3-4(D )</t>
  </si>
  <si>
    <t>D-D'(3)</t>
  </si>
  <si>
    <t>3-4(D' )</t>
  </si>
  <si>
    <t>3-4(D-D')</t>
  </si>
  <si>
    <t>C-C'(2)</t>
  </si>
  <si>
    <t>2-3(C' )</t>
  </si>
  <si>
    <t>2-3(D )</t>
  </si>
  <si>
    <t>2-3(D' )</t>
  </si>
  <si>
    <t>2-3(D-D')</t>
  </si>
  <si>
    <t>1-2(C' )</t>
  </si>
  <si>
    <t>1-2(D )</t>
  </si>
  <si>
    <t>1'-1(C' )</t>
  </si>
  <si>
    <t>1'-1(D )</t>
  </si>
  <si>
    <t>C-D(1')</t>
  </si>
  <si>
    <t>1-1'(C'-D)</t>
  </si>
  <si>
    <t>D-E(1)</t>
  </si>
  <si>
    <t>D-E(2)</t>
  </si>
  <si>
    <t>1-2(D-E)</t>
  </si>
  <si>
    <t>1-2( E)</t>
  </si>
  <si>
    <t>1'-1(E )</t>
  </si>
  <si>
    <t>1-1'(D-E)</t>
  </si>
  <si>
    <t>1(E-F)</t>
  </si>
  <si>
    <t>2(E-F)</t>
  </si>
  <si>
    <t>1-2( F)</t>
  </si>
  <si>
    <t>1'-1( F)</t>
  </si>
  <si>
    <t>1-2(E-F)</t>
  </si>
  <si>
    <t>1'-1(E-F)</t>
  </si>
  <si>
    <t>1(F-G)</t>
  </si>
  <si>
    <t>2(F-G)</t>
  </si>
  <si>
    <t>1-2(F-G)</t>
  </si>
  <si>
    <t>1'-1(F-G)</t>
  </si>
  <si>
    <t>Nivel +0.00 -Bloque 3</t>
  </si>
  <si>
    <t>Nivel +0.00 -Bloque 2</t>
  </si>
  <si>
    <t>Nivel +0.00 -Bloque 1</t>
  </si>
  <si>
    <t>Nivel +18.00 -Bloque 4</t>
  </si>
  <si>
    <t>Nivel +23.52 -Bloque 1</t>
  </si>
  <si>
    <t>Cantidad Ejecutada Cuacho Clorado</t>
  </si>
  <si>
    <t>Fecha de Progreso Caucho Clorado</t>
  </si>
  <si>
    <t>Cantidad Ejecutada Intumescente</t>
  </si>
  <si>
    <t>Fecha de Progreso Intumescente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</si>
</sst>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6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5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164" fontId="4" fillId="0" borderId="1" xfId="0" applyNumberFormat="1" applyFont="1" applyBorder="1"/>
    <xf numFmtId="0" fontId="5" fillId="0" borderId="1" xfId="0" applyFont="1" applyBorder="1"/>
    <xf numFmtId="2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/>
    <xf numFmtId="2" fontId="5" fillId="0" borderId="0" xfId="0" applyNumberFormat="1" applyFont="1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2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2" fontId="4" fillId="0" borderId="8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2" fontId="2" fillId="0" borderId="11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2" fontId="5" fillId="0" borderId="1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165" fontId="3" fillId="0" borderId="0" xfId="0" applyNumberFormat="1" applyFont="1" applyAlignment="1">
      <alignment horizontal="center" vertical="center" wrapText="1"/>
    </xf>
    <xf numFmtId="165" fontId="1" fillId="0" borderId="0" xfId="0" applyNumberFormat="1" applyFont="1"/>
    <xf numFmtId="2" fontId="1" fillId="0" borderId="0" xfId="0" applyNumberFormat="1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2" fontId="5" fillId="0" borderId="12" xfId="0" applyNumberFormat="1" applyFont="1" applyBorder="1" applyAlignment="1">
      <alignment horizontal="center" vertical="center" wrapText="1"/>
    </xf>
    <xf numFmtId="0" fontId="5" fillId="0" borderId="12" xfId="0" applyFont="1" applyBorder="1"/>
    <xf numFmtId="0" fontId="2" fillId="0" borderId="12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165" fontId="10" fillId="0" borderId="0" xfId="0" applyNumberFormat="1" applyFont="1"/>
    <xf numFmtId="0" fontId="1" fillId="5" borderId="0" xfId="0" applyFont="1" applyFill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/>
    </xf>
    <xf numFmtId="0" fontId="1" fillId="5" borderId="0" xfId="0" applyFont="1" applyFill="1"/>
    <xf numFmtId="0" fontId="2" fillId="0" borderId="0" xfId="0" applyFont="1" applyAlignment="1">
      <alignment horizontal="center" vertical="center"/>
    </xf>
    <xf numFmtId="0" fontId="9" fillId="0" borderId="1" xfId="0" applyFont="1" applyBorder="1"/>
    <xf numFmtId="0" fontId="2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 wrapText="1"/>
    </xf>
    <xf numFmtId="0" fontId="1" fillId="2" borderId="0" xfId="0" applyFont="1" applyFill="1"/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/>
    <xf numFmtId="0" fontId="1" fillId="6" borderId="0" xfId="0" applyFont="1" applyFill="1"/>
    <xf numFmtId="165" fontId="1" fillId="0" borderId="0" xfId="0" applyNumberFormat="1" applyFont="1" applyAlignment="1">
      <alignment horizontal="center"/>
    </xf>
    <xf numFmtId="0" fontId="6" fillId="0" borderId="0" xfId="0" applyFont="1"/>
    <xf numFmtId="0" fontId="1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BF0B-D0B6-46D6-A9DA-B17770A57D96}">
  <sheetPr>
    <pageSetUpPr fitToPage="1"/>
  </sheetPr>
  <dimension ref="A1:Z1151"/>
  <sheetViews>
    <sheetView tabSelected="1" zoomScale="39" zoomScaleNormal="25" workbookViewId="0">
      <selection activeCell="B36" sqref="B36:S36"/>
    </sheetView>
  </sheetViews>
  <sheetFormatPr baseColWidth="10" defaultColWidth="16.90625" defaultRowHeight="33.5" x14ac:dyDescent="0.75"/>
  <cols>
    <col min="1" max="1" width="58.36328125" style="1" customWidth="1"/>
    <col min="2" max="2" width="87" style="26" customWidth="1"/>
    <col min="3" max="3" width="23.36328125" style="27" customWidth="1"/>
    <col min="4" max="4" width="16.90625" style="1"/>
    <col min="5" max="5" width="48.1796875" style="24" customWidth="1"/>
    <col min="6" max="6" width="21" style="2" bestFit="1" customWidth="1"/>
    <col min="7" max="7" width="15.6328125" style="21" customWidth="1"/>
    <col min="8" max="8" width="22" style="7" customWidth="1"/>
    <col min="9" max="9" width="23.81640625" style="7" customWidth="1"/>
    <col min="10" max="10" width="16.90625" style="22" hidden="1" customWidth="1"/>
    <col min="11" max="11" width="24.1796875" style="7" customWidth="1"/>
    <col min="12" max="12" width="28.6328125" style="7" customWidth="1"/>
    <col min="13" max="13" width="16.90625" style="7" hidden="1" customWidth="1"/>
    <col min="14" max="14" width="22.54296875" style="7" customWidth="1"/>
    <col min="15" max="15" width="41.36328125" style="7" customWidth="1"/>
    <col min="16" max="16" width="19.453125" style="7" hidden="1" customWidth="1"/>
    <col min="17" max="17" width="15.08984375" style="7" hidden="1" customWidth="1"/>
    <col min="18" max="18" width="25.90625" style="26" customWidth="1"/>
    <col min="19" max="19" width="19.453125" style="1" customWidth="1"/>
    <col min="20" max="20" width="26.36328125" style="28" customWidth="1"/>
    <col min="21" max="21" width="21" style="1" customWidth="1"/>
    <col min="22" max="22" width="49.08984375" style="1" customWidth="1"/>
    <col min="23" max="23" width="19.6328125" style="1" customWidth="1"/>
    <col min="24" max="24" width="21.7265625" style="1" customWidth="1"/>
    <col min="25" max="25" width="48.54296875" style="1" customWidth="1"/>
    <col min="26" max="16384" width="16.90625" style="1"/>
  </cols>
  <sheetData>
    <row r="1" spans="1:14" x14ac:dyDescent="0.75">
      <c r="A1" s="1" t="s">
        <v>0</v>
      </c>
      <c r="B1" s="2"/>
      <c r="C1" s="3"/>
      <c r="D1" s="4"/>
      <c r="E1" s="2"/>
      <c r="G1" s="5"/>
      <c r="H1" s="5"/>
      <c r="I1" s="5"/>
      <c r="J1" s="6"/>
      <c r="K1" s="5"/>
      <c r="L1" s="5"/>
      <c r="M1" s="5"/>
      <c r="N1" s="5"/>
    </row>
    <row r="2" spans="1:14" ht="124" x14ac:dyDescent="0.75">
      <c r="B2" s="8" t="s">
        <v>1</v>
      </c>
      <c r="C2" s="9" t="s">
        <v>2</v>
      </c>
      <c r="D2" s="10" t="s">
        <v>3</v>
      </c>
      <c r="E2" s="8" t="s">
        <v>4</v>
      </c>
      <c r="F2" s="8" t="s">
        <v>5</v>
      </c>
      <c r="G2" s="11" t="s">
        <v>6</v>
      </c>
      <c r="H2" s="12" t="s">
        <v>7</v>
      </c>
      <c r="I2" s="12" t="s">
        <v>8</v>
      </c>
      <c r="J2" s="13" t="s">
        <v>9</v>
      </c>
      <c r="K2" s="12" t="s">
        <v>10</v>
      </c>
      <c r="L2" s="12" t="s">
        <v>11</v>
      </c>
    </row>
    <row r="3" spans="1:14" x14ac:dyDescent="0.75">
      <c r="B3" s="96" t="s">
        <v>12</v>
      </c>
      <c r="C3" s="15">
        <v>500</v>
      </c>
      <c r="D3" s="16">
        <v>200</v>
      </c>
      <c r="E3" s="14">
        <v>8</v>
      </c>
      <c r="F3" s="14">
        <v>12</v>
      </c>
      <c r="G3" s="17">
        <f>((C3-2*F3)*(E3)+2*(D3*F3))/(1000^2)</f>
        <v>8.6079999999999993E-3</v>
      </c>
      <c r="H3" s="18">
        <f t="shared" ref="H3:H29" si="0">C3-2*F3</f>
        <v>476</v>
      </c>
      <c r="I3" s="18">
        <f t="shared" ref="I3:I29" si="1">D3-E3</f>
        <v>192</v>
      </c>
      <c r="J3" s="19">
        <f>($H3+$D3+$I3)/1000</f>
        <v>0.86799999999999999</v>
      </c>
      <c r="K3" s="20">
        <f t="shared" ref="K3:K29" si="2">(2*$H3+1*$D3+2*$I3)/1000</f>
        <v>1.536</v>
      </c>
      <c r="L3" s="18">
        <f t="shared" ref="L3:L29" si="3">(J3*2)-(D3/1000)</f>
        <v>1.536</v>
      </c>
    </row>
    <row r="4" spans="1:14" x14ac:dyDescent="0.75">
      <c r="B4" s="96" t="s">
        <v>13</v>
      </c>
      <c r="C4" s="15">
        <v>650</v>
      </c>
      <c r="D4" s="16">
        <v>200</v>
      </c>
      <c r="E4" s="14">
        <v>8</v>
      </c>
      <c r="F4" s="14">
        <v>15</v>
      </c>
      <c r="G4" s="17">
        <f t="shared" ref="G4:G29" si="4">((C4-F4)*(E4)+2*(D4*F4))/(1000^2)</f>
        <v>1.108E-2</v>
      </c>
      <c r="H4" s="18">
        <f t="shared" si="0"/>
        <v>620</v>
      </c>
      <c r="I4" s="18">
        <f t="shared" si="1"/>
        <v>192</v>
      </c>
      <c r="J4" s="19">
        <f t="shared" ref="J4:J29" si="5">(H4+D4+I4)/1000</f>
        <v>1.012</v>
      </c>
      <c r="K4" s="20">
        <f t="shared" si="2"/>
        <v>1.8240000000000001</v>
      </c>
      <c r="L4" s="18">
        <f t="shared" si="3"/>
        <v>1.8240000000000001</v>
      </c>
    </row>
    <row r="5" spans="1:14" x14ac:dyDescent="0.75">
      <c r="B5" s="96" t="s">
        <v>14</v>
      </c>
      <c r="C5" s="15">
        <v>550</v>
      </c>
      <c r="D5" s="16">
        <v>200</v>
      </c>
      <c r="E5" s="14">
        <v>8</v>
      </c>
      <c r="F5" s="14">
        <v>12</v>
      </c>
      <c r="G5" s="17">
        <f t="shared" si="4"/>
        <v>9.1039999999999992E-3</v>
      </c>
      <c r="H5" s="18">
        <f t="shared" si="0"/>
        <v>526</v>
      </c>
      <c r="I5" s="18">
        <f t="shared" si="1"/>
        <v>192</v>
      </c>
      <c r="J5" s="19">
        <f t="shared" si="5"/>
        <v>0.91800000000000004</v>
      </c>
      <c r="K5" s="20">
        <f t="shared" si="2"/>
        <v>1.6359999999999999</v>
      </c>
      <c r="L5" s="18">
        <f t="shared" si="3"/>
        <v>1.6360000000000001</v>
      </c>
    </row>
    <row r="6" spans="1:14" x14ac:dyDescent="0.75">
      <c r="B6" s="96" t="s">
        <v>15</v>
      </c>
      <c r="C6" s="15">
        <v>600</v>
      </c>
      <c r="D6" s="16">
        <v>200</v>
      </c>
      <c r="E6" s="14">
        <v>8</v>
      </c>
      <c r="F6" s="14">
        <v>12</v>
      </c>
      <c r="G6" s="17">
        <f t="shared" si="4"/>
        <v>9.5040000000000003E-3</v>
      </c>
      <c r="H6" s="18">
        <f t="shared" si="0"/>
        <v>576</v>
      </c>
      <c r="I6" s="18">
        <f t="shared" si="1"/>
        <v>192</v>
      </c>
      <c r="J6" s="19">
        <f t="shared" si="5"/>
        <v>0.96799999999999997</v>
      </c>
      <c r="K6" s="20">
        <f t="shared" si="2"/>
        <v>1.736</v>
      </c>
      <c r="L6" s="18">
        <f t="shared" si="3"/>
        <v>1.736</v>
      </c>
    </row>
    <row r="7" spans="1:14" x14ac:dyDescent="0.75">
      <c r="B7" s="96" t="s">
        <v>16</v>
      </c>
      <c r="C7" s="15">
        <v>700</v>
      </c>
      <c r="D7" s="16">
        <v>200</v>
      </c>
      <c r="E7" s="14">
        <v>8</v>
      </c>
      <c r="F7" s="14">
        <v>15</v>
      </c>
      <c r="G7" s="17">
        <f t="shared" si="4"/>
        <v>1.1480000000000001E-2</v>
      </c>
      <c r="H7" s="18">
        <f t="shared" si="0"/>
        <v>670</v>
      </c>
      <c r="I7" s="18">
        <f t="shared" si="1"/>
        <v>192</v>
      </c>
      <c r="J7" s="19">
        <f t="shared" si="5"/>
        <v>1.0620000000000001</v>
      </c>
      <c r="K7" s="20">
        <f t="shared" si="2"/>
        <v>1.9239999999999999</v>
      </c>
      <c r="L7" s="18">
        <f t="shared" si="3"/>
        <v>1.9240000000000002</v>
      </c>
    </row>
    <row r="8" spans="1:14" x14ac:dyDescent="0.75">
      <c r="B8" s="96" t="s">
        <v>17</v>
      </c>
      <c r="C8" s="15">
        <v>800</v>
      </c>
      <c r="D8" s="16">
        <v>200</v>
      </c>
      <c r="E8" s="14">
        <v>10</v>
      </c>
      <c r="F8" s="14">
        <v>15</v>
      </c>
      <c r="G8" s="17">
        <f t="shared" si="4"/>
        <v>1.3849999999999999E-2</v>
      </c>
      <c r="H8" s="18">
        <f t="shared" si="0"/>
        <v>770</v>
      </c>
      <c r="I8" s="18">
        <f t="shared" si="1"/>
        <v>190</v>
      </c>
      <c r="J8" s="19">
        <f t="shared" si="5"/>
        <v>1.1599999999999999</v>
      </c>
      <c r="K8" s="20">
        <f t="shared" si="2"/>
        <v>2.12</v>
      </c>
      <c r="L8" s="18">
        <f t="shared" si="3"/>
        <v>2.1199999999999997</v>
      </c>
    </row>
    <row r="9" spans="1:14" x14ac:dyDescent="0.75">
      <c r="B9" s="96" t="s">
        <v>18</v>
      </c>
      <c r="C9" s="15">
        <v>900</v>
      </c>
      <c r="D9" s="16">
        <v>250</v>
      </c>
      <c r="E9" s="14">
        <v>12</v>
      </c>
      <c r="F9" s="14">
        <v>15</v>
      </c>
      <c r="G9" s="17">
        <f t="shared" si="4"/>
        <v>1.8120000000000001E-2</v>
      </c>
      <c r="H9" s="18">
        <f t="shared" si="0"/>
        <v>870</v>
      </c>
      <c r="I9" s="18">
        <f t="shared" si="1"/>
        <v>238</v>
      </c>
      <c r="J9" s="19">
        <f t="shared" si="5"/>
        <v>1.3580000000000001</v>
      </c>
      <c r="K9" s="20">
        <f t="shared" si="2"/>
        <v>2.4660000000000002</v>
      </c>
      <c r="L9" s="18">
        <f t="shared" si="3"/>
        <v>2.4660000000000002</v>
      </c>
    </row>
    <row r="10" spans="1:14" x14ac:dyDescent="0.75">
      <c r="B10" s="96" t="s">
        <v>19</v>
      </c>
      <c r="C10" s="15">
        <v>750</v>
      </c>
      <c r="D10" s="16">
        <v>220</v>
      </c>
      <c r="E10" s="14">
        <v>10</v>
      </c>
      <c r="F10" s="14">
        <v>15</v>
      </c>
      <c r="G10" s="17">
        <f t="shared" si="4"/>
        <v>1.3950000000000001E-2</v>
      </c>
      <c r="H10" s="18">
        <f t="shared" si="0"/>
        <v>720</v>
      </c>
      <c r="I10" s="18">
        <f t="shared" si="1"/>
        <v>210</v>
      </c>
      <c r="J10" s="19">
        <f t="shared" si="5"/>
        <v>1.1499999999999999</v>
      </c>
      <c r="K10" s="20">
        <f t="shared" si="2"/>
        <v>2.08</v>
      </c>
      <c r="L10" s="18">
        <f t="shared" si="3"/>
        <v>2.0799999999999996</v>
      </c>
    </row>
    <row r="11" spans="1:14" x14ac:dyDescent="0.75">
      <c r="B11" s="96" t="s">
        <v>20</v>
      </c>
      <c r="C11" s="15">
        <v>850</v>
      </c>
      <c r="D11" s="16">
        <v>220</v>
      </c>
      <c r="E11" s="14">
        <v>10</v>
      </c>
      <c r="F11" s="14">
        <v>15</v>
      </c>
      <c r="G11" s="17">
        <f t="shared" si="4"/>
        <v>1.495E-2</v>
      </c>
      <c r="H11" s="18">
        <f t="shared" si="0"/>
        <v>820</v>
      </c>
      <c r="I11" s="18">
        <f t="shared" si="1"/>
        <v>210</v>
      </c>
      <c r="J11" s="19">
        <f t="shared" si="5"/>
        <v>1.25</v>
      </c>
      <c r="K11" s="20">
        <f t="shared" si="2"/>
        <v>2.2799999999999998</v>
      </c>
      <c r="L11" s="18">
        <f t="shared" si="3"/>
        <v>2.2799999999999998</v>
      </c>
    </row>
    <row r="12" spans="1:14" x14ac:dyDescent="0.75">
      <c r="B12" s="14" t="s">
        <v>21</v>
      </c>
      <c r="C12" s="15">
        <v>1100</v>
      </c>
      <c r="D12" s="16">
        <v>270</v>
      </c>
      <c r="E12" s="14">
        <v>15</v>
      </c>
      <c r="F12" s="14">
        <v>20</v>
      </c>
      <c r="G12" s="17">
        <f t="shared" si="4"/>
        <v>2.7E-2</v>
      </c>
      <c r="H12" s="18">
        <f t="shared" si="0"/>
        <v>1060</v>
      </c>
      <c r="I12" s="18">
        <f t="shared" si="1"/>
        <v>255</v>
      </c>
      <c r="J12" s="19">
        <f t="shared" si="5"/>
        <v>1.585</v>
      </c>
      <c r="K12" s="20">
        <f t="shared" si="2"/>
        <v>2.9</v>
      </c>
      <c r="L12" s="18">
        <f t="shared" si="3"/>
        <v>2.9</v>
      </c>
    </row>
    <row r="13" spans="1:14" x14ac:dyDescent="0.75">
      <c r="B13" s="14" t="s">
        <v>22</v>
      </c>
      <c r="C13" s="15">
        <v>1100</v>
      </c>
      <c r="D13" s="16">
        <v>270</v>
      </c>
      <c r="E13" s="14">
        <v>15</v>
      </c>
      <c r="F13" s="14">
        <v>20</v>
      </c>
      <c r="G13" s="17">
        <f t="shared" si="4"/>
        <v>2.7E-2</v>
      </c>
      <c r="H13" s="18">
        <f t="shared" si="0"/>
        <v>1060</v>
      </c>
      <c r="I13" s="18">
        <f t="shared" si="1"/>
        <v>255</v>
      </c>
      <c r="J13" s="19">
        <f t="shared" si="5"/>
        <v>1.585</v>
      </c>
      <c r="K13" s="20">
        <f t="shared" si="2"/>
        <v>2.9</v>
      </c>
      <c r="L13" s="18">
        <f t="shared" si="3"/>
        <v>2.9</v>
      </c>
    </row>
    <row r="14" spans="1:14" x14ac:dyDescent="0.75">
      <c r="B14" s="14" t="s">
        <v>23</v>
      </c>
      <c r="C14" s="15">
        <v>1100</v>
      </c>
      <c r="D14" s="16">
        <v>270</v>
      </c>
      <c r="E14" s="14">
        <v>15</v>
      </c>
      <c r="F14" s="14">
        <v>15</v>
      </c>
      <c r="G14" s="17">
        <f t="shared" si="4"/>
        <v>2.4375000000000001E-2</v>
      </c>
      <c r="H14" s="18">
        <f t="shared" si="0"/>
        <v>1070</v>
      </c>
      <c r="I14" s="18">
        <f t="shared" si="1"/>
        <v>255</v>
      </c>
      <c r="J14" s="19">
        <f t="shared" si="5"/>
        <v>1.595</v>
      </c>
      <c r="K14" s="20">
        <f t="shared" si="2"/>
        <v>2.92</v>
      </c>
      <c r="L14" s="18">
        <f t="shared" si="3"/>
        <v>2.92</v>
      </c>
    </row>
    <row r="15" spans="1:14" x14ac:dyDescent="0.75">
      <c r="B15" s="14" t="s">
        <v>24</v>
      </c>
      <c r="C15" s="15">
        <v>900</v>
      </c>
      <c r="D15" s="16">
        <v>270</v>
      </c>
      <c r="E15" s="14">
        <v>10</v>
      </c>
      <c r="F15" s="14">
        <v>15</v>
      </c>
      <c r="G15" s="17">
        <f t="shared" si="4"/>
        <v>1.695E-2</v>
      </c>
      <c r="H15" s="18">
        <f t="shared" si="0"/>
        <v>870</v>
      </c>
      <c r="I15" s="18">
        <f t="shared" si="1"/>
        <v>260</v>
      </c>
      <c r="J15" s="19">
        <f t="shared" si="5"/>
        <v>1.4</v>
      </c>
      <c r="K15" s="20">
        <f t="shared" si="2"/>
        <v>2.5299999999999998</v>
      </c>
      <c r="L15" s="18">
        <f t="shared" si="3"/>
        <v>2.5299999999999998</v>
      </c>
    </row>
    <row r="16" spans="1:14" x14ac:dyDescent="0.75">
      <c r="B16" s="14" t="s">
        <v>25</v>
      </c>
      <c r="C16" s="15">
        <v>900</v>
      </c>
      <c r="D16" s="16">
        <v>270</v>
      </c>
      <c r="E16" s="14">
        <v>12</v>
      </c>
      <c r="F16" s="14">
        <v>20</v>
      </c>
      <c r="G16" s="17">
        <f t="shared" si="4"/>
        <v>2.1360000000000001E-2</v>
      </c>
      <c r="H16" s="18">
        <f t="shared" si="0"/>
        <v>860</v>
      </c>
      <c r="I16" s="18">
        <f t="shared" si="1"/>
        <v>258</v>
      </c>
      <c r="J16" s="19">
        <f t="shared" si="5"/>
        <v>1.3879999999999999</v>
      </c>
      <c r="K16" s="20">
        <f t="shared" si="2"/>
        <v>2.5059999999999998</v>
      </c>
      <c r="L16" s="18">
        <f t="shared" si="3"/>
        <v>2.5059999999999998</v>
      </c>
    </row>
    <row r="17" spans="2:12" x14ac:dyDescent="0.75">
      <c r="B17" s="14" t="s">
        <v>26</v>
      </c>
      <c r="C17" s="15">
        <v>650</v>
      </c>
      <c r="D17" s="16">
        <v>200</v>
      </c>
      <c r="E17" s="14">
        <v>10</v>
      </c>
      <c r="F17" s="14">
        <v>15</v>
      </c>
      <c r="G17" s="17">
        <f t="shared" si="4"/>
        <v>1.235E-2</v>
      </c>
      <c r="H17" s="18">
        <f t="shared" si="0"/>
        <v>620</v>
      </c>
      <c r="I17" s="18">
        <f t="shared" si="1"/>
        <v>190</v>
      </c>
      <c r="J17" s="19">
        <f t="shared" si="5"/>
        <v>1.01</v>
      </c>
      <c r="K17" s="20">
        <f t="shared" si="2"/>
        <v>1.82</v>
      </c>
      <c r="L17" s="18">
        <f t="shared" si="3"/>
        <v>1.82</v>
      </c>
    </row>
    <row r="18" spans="2:12" x14ac:dyDescent="0.75">
      <c r="B18" s="14" t="s">
        <v>27</v>
      </c>
      <c r="C18" s="15">
        <v>950</v>
      </c>
      <c r="D18" s="16">
        <v>270</v>
      </c>
      <c r="E18" s="14">
        <v>12</v>
      </c>
      <c r="F18" s="14">
        <v>20</v>
      </c>
      <c r="G18" s="17">
        <f t="shared" si="4"/>
        <v>2.196E-2</v>
      </c>
      <c r="H18" s="18">
        <f t="shared" si="0"/>
        <v>910</v>
      </c>
      <c r="I18" s="18">
        <f t="shared" si="1"/>
        <v>258</v>
      </c>
      <c r="J18" s="19">
        <f t="shared" si="5"/>
        <v>1.4379999999999999</v>
      </c>
      <c r="K18" s="20">
        <f t="shared" si="2"/>
        <v>2.6059999999999999</v>
      </c>
      <c r="L18" s="18">
        <f t="shared" si="3"/>
        <v>2.6059999999999999</v>
      </c>
    </row>
    <row r="19" spans="2:12" x14ac:dyDescent="0.75">
      <c r="B19" s="14" t="s">
        <v>28</v>
      </c>
      <c r="C19" s="15">
        <v>1100</v>
      </c>
      <c r="D19" s="16">
        <v>350</v>
      </c>
      <c r="E19" s="14">
        <v>15</v>
      </c>
      <c r="F19" s="14">
        <v>20</v>
      </c>
      <c r="G19" s="17">
        <f t="shared" si="4"/>
        <v>3.0200000000000001E-2</v>
      </c>
      <c r="H19" s="18">
        <f t="shared" si="0"/>
        <v>1060</v>
      </c>
      <c r="I19" s="18">
        <f t="shared" si="1"/>
        <v>335</v>
      </c>
      <c r="J19" s="19">
        <f t="shared" si="5"/>
        <v>1.7450000000000001</v>
      </c>
      <c r="K19" s="20">
        <f t="shared" si="2"/>
        <v>3.14</v>
      </c>
      <c r="L19" s="18">
        <f t="shared" si="3"/>
        <v>3.14</v>
      </c>
    </row>
    <row r="20" spans="2:12" x14ac:dyDescent="0.75">
      <c r="B20" s="14" t="s">
        <v>29</v>
      </c>
      <c r="C20" s="15">
        <v>1000</v>
      </c>
      <c r="D20" s="16">
        <v>250</v>
      </c>
      <c r="E20" s="14">
        <v>12</v>
      </c>
      <c r="F20" s="14">
        <v>15</v>
      </c>
      <c r="G20" s="17">
        <f t="shared" si="4"/>
        <v>1.932E-2</v>
      </c>
      <c r="H20" s="18">
        <f t="shared" si="0"/>
        <v>970</v>
      </c>
      <c r="I20" s="18">
        <f t="shared" si="1"/>
        <v>238</v>
      </c>
      <c r="J20" s="19">
        <f t="shared" si="5"/>
        <v>1.458</v>
      </c>
      <c r="K20" s="20">
        <f t="shared" si="2"/>
        <v>2.6659999999999999</v>
      </c>
      <c r="L20" s="18">
        <f t="shared" si="3"/>
        <v>2.6659999999999999</v>
      </c>
    </row>
    <row r="21" spans="2:12" x14ac:dyDescent="0.75">
      <c r="B21" s="14" t="s">
        <v>30</v>
      </c>
      <c r="C21" s="15">
        <v>800</v>
      </c>
      <c r="D21" s="16">
        <v>250</v>
      </c>
      <c r="E21" s="14">
        <v>10</v>
      </c>
      <c r="F21" s="14">
        <v>18</v>
      </c>
      <c r="G21" s="17">
        <f t="shared" si="4"/>
        <v>1.6820000000000002E-2</v>
      </c>
      <c r="H21" s="18">
        <f t="shared" si="0"/>
        <v>764</v>
      </c>
      <c r="I21" s="18">
        <f t="shared" si="1"/>
        <v>240</v>
      </c>
      <c r="J21" s="19">
        <f t="shared" si="5"/>
        <v>1.254</v>
      </c>
      <c r="K21" s="20">
        <f t="shared" si="2"/>
        <v>2.258</v>
      </c>
      <c r="L21" s="18">
        <f t="shared" si="3"/>
        <v>2.258</v>
      </c>
    </row>
    <row r="22" spans="2:12" x14ac:dyDescent="0.75">
      <c r="B22" s="14" t="s">
        <v>31</v>
      </c>
      <c r="C22" s="15">
        <v>650</v>
      </c>
      <c r="D22" s="16">
        <v>350</v>
      </c>
      <c r="E22" s="14">
        <v>15</v>
      </c>
      <c r="F22" s="14">
        <v>15</v>
      </c>
      <c r="G22" s="17">
        <f t="shared" si="4"/>
        <v>2.0025000000000001E-2</v>
      </c>
      <c r="H22" s="18">
        <f t="shared" si="0"/>
        <v>620</v>
      </c>
      <c r="I22" s="18">
        <f t="shared" si="1"/>
        <v>335</v>
      </c>
      <c r="J22" s="19">
        <f t="shared" si="5"/>
        <v>1.3049999999999999</v>
      </c>
      <c r="K22" s="20">
        <f t="shared" si="2"/>
        <v>2.2599999999999998</v>
      </c>
      <c r="L22" s="18">
        <f t="shared" si="3"/>
        <v>2.2599999999999998</v>
      </c>
    </row>
    <row r="23" spans="2:12" x14ac:dyDescent="0.75">
      <c r="B23" s="96" t="s">
        <v>32</v>
      </c>
      <c r="C23" s="15">
        <v>500</v>
      </c>
      <c r="D23" s="16">
        <v>200</v>
      </c>
      <c r="E23" s="14">
        <v>6</v>
      </c>
      <c r="F23" s="14">
        <v>8</v>
      </c>
      <c r="G23" s="17">
        <f t="shared" si="4"/>
        <v>6.1520000000000004E-3</v>
      </c>
      <c r="H23" s="18">
        <f t="shared" si="0"/>
        <v>484</v>
      </c>
      <c r="I23" s="18">
        <f t="shared" si="1"/>
        <v>194</v>
      </c>
      <c r="J23" s="19">
        <f t="shared" si="5"/>
        <v>0.878</v>
      </c>
      <c r="K23" s="20">
        <f t="shared" si="2"/>
        <v>1.556</v>
      </c>
      <c r="L23" s="18">
        <f t="shared" si="3"/>
        <v>1.556</v>
      </c>
    </row>
    <row r="24" spans="2:12" x14ac:dyDescent="0.75">
      <c r="B24" s="96" t="s">
        <v>33</v>
      </c>
      <c r="C24" s="15">
        <v>650</v>
      </c>
      <c r="D24" s="16">
        <v>250</v>
      </c>
      <c r="E24" s="14">
        <v>6</v>
      </c>
      <c r="F24" s="14">
        <v>10</v>
      </c>
      <c r="G24" s="17">
        <f t="shared" si="4"/>
        <v>8.8400000000000006E-3</v>
      </c>
      <c r="H24" s="18">
        <f t="shared" si="0"/>
        <v>630</v>
      </c>
      <c r="I24" s="18">
        <f t="shared" si="1"/>
        <v>244</v>
      </c>
      <c r="J24" s="19">
        <f t="shared" si="5"/>
        <v>1.1240000000000001</v>
      </c>
      <c r="K24" s="20">
        <f t="shared" si="2"/>
        <v>1.998</v>
      </c>
      <c r="L24" s="18">
        <f t="shared" si="3"/>
        <v>1.9980000000000002</v>
      </c>
    </row>
    <row r="25" spans="2:12" x14ac:dyDescent="0.75">
      <c r="B25" s="96" t="s">
        <v>34</v>
      </c>
      <c r="C25" s="15">
        <v>550</v>
      </c>
      <c r="D25" s="16">
        <v>200</v>
      </c>
      <c r="E25" s="14">
        <v>8</v>
      </c>
      <c r="F25" s="14">
        <v>10</v>
      </c>
      <c r="G25" s="17">
        <f t="shared" si="4"/>
        <v>8.3199999999999993E-3</v>
      </c>
      <c r="H25" s="18">
        <f t="shared" si="0"/>
        <v>530</v>
      </c>
      <c r="I25" s="18">
        <f t="shared" si="1"/>
        <v>192</v>
      </c>
      <c r="J25" s="19">
        <f t="shared" si="5"/>
        <v>0.92200000000000004</v>
      </c>
      <c r="K25" s="20">
        <f t="shared" si="2"/>
        <v>1.6439999999999999</v>
      </c>
      <c r="L25" s="18">
        <f t="shared" si="3"/>
        <v>1.6440000000000001</v>
      </c>
    </row>
    <row r="26" spans="2:12" x14ac:dyDescent="0.75">
      <c r="B26" s="96" t="s">
        <v>35</v>
      </c>
      <c r="C26" s="15">
        <v>750</v>
      </c>
      <c r="D26" s="16">
        <v>250</v>
      </c>
      <c r="E26" s="14">
        <v>8</v>
      </c>
      <c r="F26" s="14">
        <v>12</v>
      </c>
      <c r="G26" s="17">
        <f t="shared" si="4"/>
        <v>1.1904E-2</v>
      </c>
      <c r="H26" s="18">
        <f t="shared" si="0"/>
        <v>726</v>
      </c>
      <c r="I26" s="18">
        <f t="shared" si="1"/>
        <v>242</v>
      </c>
      <c r="J26" s="19">
        <f t="shared" si="5"/>
        <v>1.218</v>
      </c>
      <c r="K26" s="20">
        <f t="shared" si="2"/>
        <v>2.1859999999999999</v>
      </c>
      <c r="L26" s="18">
        <f t="shared" si="3"/>
        <v>2.1859999999999999</v>
      </c>
    </row>
    <row r="27" spans="2:12" x14ac:dyDescent="0.75">
      <c r="B27" s="96" t="s">
        <v>36</v>
      </c>
      <c r="C27" s="15">
        <v>550</v>
      </c>
      <c r="D27" s="16">
        <v>150</v>
      </c>
      <c r="E27" s="14">
        <v>8</v>
      </c>
      <c r="F27" s="14">
        <v>10</v>
      </c>
      <c r="G27" s="17">
        <f t="shared" si="4"/>
        <v>7.3200000000000001E-3</v>
      </c>
      <c r="H27" s="18">
        <f t="shared" si="0"/>
        <v>530</v>
      </c>
      <c r="I27" s="18">
        <f t="shared" si="1"/>
        <v>142</v>
      </c>
      <c r="J27" s="19">
        <f t="shared" si="5"/>
        <v>0.82199999999999995</v>
      </c>
      <c r="K27" s="20">
        <f t="shared" si="2"/>
        <v>1.494</v>
      </c>
      <c r="L27" s="18">
        <f t="shared" si="3"/>
        <v>1.494</v>
      </c>
    </row>
    <row r="28" spans="2:12" x14ac:dyDescent="0.75">
      <c r="B28" s="96" t="s">
        <v>37</v>
      </c>
      <c r="C28" s="15">
        <v>750</v>
      </c>
      <c r="D28" s="16">
        <v>200</v>
      </c>
      <c r="E28" s="14">
        <v>8</v>
      </c>
      <c r="F28" s="14">
        <v>12</v>
      </c>
      <c r="G28" s="17">
        <f t="shared" si="4"/>
        <v>1.0704E-2</v>
      </c>
      <c r="H28" s="18">
        <f t="shared" si="0"/>
        <v>726</v>
      </c>
      <c r="I28" s="18">
        <f t="shared" si="1"/>
        <v>192</v>
      </c>
      <c r="J28" s="19">
        <f t="shared" si="5"/>
        <v>1.1180000000000001</v>
      </c>
      <c r="K28" s="20">
        <f t="shared" si="2"/>
        <v>2.036</v>
      </c>
      <c r="L28" s="18">
        <f t="shared" si="3"/>
        <v>2.036</v>
      </c>
    </row>
    <row r="29" spans="2:12" x14ac:dyDescent="0.75">
      <c r="B29" s="96" t="s">
        <v>38</v>
      </c>
      <c r="C29" s="15">
        <v>250</v>
      </c>
      <c r="D29" s="16">
        <v>100</v>
      </c>
      <c r="E29" s="14">
        <v>3</v>
      </c>
      <c r="F29" s="14">
        <v>6</v>
      </c>
      <c r="G29" s="17">
        <f t="shared" si="4"/>
        <v>1.9319999999999999E-3</v>
      </c>
      <c r="H29" s="18">
        <f t="shared" si="0"/>
        <v>238</v>
      </c>
      <c r="I29" s="18">
        <f t="shared" si="1"/>
        <v>97</v>
      </c>
      <c r="J29" s="19">
        <f t="shared" si="5"/>
        <v>0.435</v>
      </c>
      <c r="K29" s="20">
        <f t="shared" si="2"/>
        <v>0.77</v>
      </c>
      <c r="L29" s="18">
        <f t="shared" si="3"/>
        <v>0.77</v>
      </c>
    </row>
    <row r="30" spans="2:12" x14ac:dyDescent="0.75">
      <c r="B30" s="8" t="s">
        <v>1</v>
      </c>
      <c r="C30" s="9" t="s">
        <v>39</v>
      </c>
      <c r="E30" s="2"/>
    </row>
    <row r="31" spans="2:12" x14ac:dyDescent="0.75">
      <c r="B31" s="14" t="s">
        <v>40</v>
      </c>
      <c r="C31" s="23">
        <v>110</v>
      </c>
    </row>
    <row r="32" spans="2:12" x14ac:dyDescent="0.75">
      <c r="B32" s="2"/>
      <c r="C32" s="25"/>
    </row>
    <row r="34" spans="1:26" ht="34" thickBot="1" x14ac:dyDescent="0.8"/>
    <row r="35" spans="1:26" ht="29" thickBot="1" x14ac:dyDescent="0.7">
      <c r="B35" s="97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9"/>
    </row>
    <row r="36" spans="1:26" ht="29" thickBot="1" x14ac:dyDescent="0.7">
      <c r="B36" s="97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9"/>
    </row>
    <row r="37" spans="1:26" ht="31.5" thickBot="1" x14ac:dyDescent="0.75">
      <c r="A37" s="29" t="s">
        <v>41</v>
      </c>
      <c r="B37" s="100" t="s">
        <v>42</v>
      </c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</row>
    <row r="38" spans="1:26" ht="94.5" thickBot="1" x14ac:dyDescent="0.6">
      <c r="B38" s="30" t="s">
        <v>43</v>
      </c>
      <c r="C38" s="31" t="s">
        <v>44</v>
      </c>
      <c r="D38" s="31" t="s">
        <v>45</v>
      </c>
      <c r="E38" s="32" t="s">
        <v>46</v>
      </c>
      <c r="F38" s="32" t="s">
        <v>47</v>
      </c>
      <c r="G38" s="33" t="s">
        <v>48</v>
      </c>
      <c r="H38" s="33" t="s">
        <v>49</v>
      </c>
      <c r="I38" s="33" t="s">
        <v>50</v>
      </c>
      <c r="J38" s="34" t="s">
        <v>51</v>
      </c>
      <c r="K38" s="33" t="s">
        <v>52</v>
      </c>
      <c r="L38" s="33" t="s">
        <v>53</v>
      </c>
      <c r="M38" s="33" t="s">
        <v>54</v>
      </c>
      <c r="N38" s="33" t="s">
        <v>55</v>
      </c>
      <c r="O38" s="33" t="s">
        <v>56</v>
      </c>
      <c r="P38" s="33" t="s">
        <v>57</v>
      </c>
      <c r="Q38" s="33" t="s">
        <v>58</v>
      </c>
      <c r="R38" s="32" t="s">
        <v>59</v>
      </c>
      <c r="S38" s="35" t="s">
        <v>60</v>
      </c>
      <c r="T38" s="36" t="s">
        <v>61</v>
      </c>
      <c r="U38" s="9" t="s">
        <v>731</v>
      </c>
      <c r="V38" s="9" t="s">
        <v>732</v>
      </c>
      <c r="W38" s="36" t="s">
        <v>61</v>
      </c>
      <c r="X38" s="9" t="s">
        <v>733</v>
      </c>
      <c r="Y38" s="9" t="s">
        <v>734</v>
      </c>
    </row>
    <row r="39" spans="1:26" ht="40" customHeight="1" x14ac:dyDescent="0.55000000000000004">
      <c r="B39" s="37" t="s">
        <v>28</v>
      </c>
      <c r="C39" s="38" t="s">
        <v>62</v>
      </c>
      <c r="D39" s="39">
        <v>1</v>
      </c>
      <c r="E39" s="40" t="s">
        <v>63</v>
      </c>
      <c r="F39" s="41">
        <v>3.94</v>
      </c>
      <c r="G39" s="42">
        <v>2</v>
      </c>
      <c r="H39" s="43">
        <v>1</v>
      </c>
      <c r="I39" s="43">
        <f t="shared" ref="I39:I45" si="6">VLOOKUP($B39,$B$3:$J$29,7,FALSE)</f>
        <v>1060</v>
      </c>
      <c r="J39" s="44">
        <f>$H39*($I39/1000)</f>
        <v>1.06</v>
      </c>
      <c r="K39" s="43">
        <v>1</v>
      </c>
      <c r="L39" s="43">
        <f t="shared" ref="L39:L45" si="7">VLOOKUP($B39,$B$3:$J$29,3,FALSE)</f>
        <v>350</v>
      </c>
      <c r="M39" s="43">
        <f>$K39*($L39/1000)</f>
        <v>0.35</v>
      </c>
      <c r="N39" s="43">
        <v>1</v>
      </c>
      <c r="O39" s="43">
        <f t="shared" ref="O39:O45" si="8">VLOOKUP($B39,$B$3:$J$29,8,FALSE)</f>
        <v>335</v>
      </c>
      <c r="P39" s="43">
        <f>$N39*($O39/1000)</f>
        <v>0.33500000000000002</v>
      </c>
      <c r="Q39" s="44">
        <f t="shared" ref="Q39:Q45" si="9">($H39*$I39+$K39*$L39+$N39*$O39)/1000</f>
        <v>1.7450000000000001</v>
      </c>
      <c r="R39" s="40">
        <f t="shared" ref="R39:R45" si="10">ROUND($Q39*$F39*$G39,2)</f>
        <v>13.75</v>
      </c>
      <c r="S39" s="38" t="s">
        <v>64</v>
      </c>
      <c r="T39" s="45">
        <v>1</v>
      </c>
      <c r="U39" s="46">
        <f t="shared" ref="U39:U92" si="11">$T39*$R39</f>
        <v>13.75</v>
      </c>
      <c r="V39" s="47">
        <v>45818</v>
      </c>
      <c r="W39" s="28">
        <v>1</v>
      </c>
      <c r="X39" s="46">
        <f>$W39*$R39</f>
        <v>13.75</v>
      </c>
      <c r="Y39" s="48">
        <v>45831</v>
      </c>
      <c r="Z39" s="49">
        <f>Q39-P39-M39-J39</f>
        <v>0</v>
      </c>
    </row>
    <row r="40" spans="1:26" ht="40" customHeight="1" x14ac:dyDescent="0.55000000000000004">
      <c r="B40" s="8" t="s">
        <v>19</v>
      </c>
      <c r="C40" s="50" t="s">
        <v>62</v>
      </c>
      <c r="D40" s="51">
        <v>1</v>
      </c>
      <c r="E40" s="52" t="s">
        <v>65</v>
      </c>
      <c r="F40" s="53">
        <v>12.25</v>
      </c>
      <c r="G40" s="11">
        <v>1</v>
      </c>
      <c r="H40" s="54">
        <v>2</v>
      </c>
      <c r="I40" s="54">
        <f t="shared" si="6"/>
        <v>720</v>
      </c>
      <c r="J40" s="55">
        <f t="shared" ref="J40:J105" si="12">$H40*($I40/1000)</f>
        <v>1.44</v>
      </c>
      <c r="K40" s="54">
        <v>1</v>
      </c>
      <c r="L40" s="54">
        <f t="shared" si="7"/>
        <v>220</v>
      </c>
      <c r="M40" s="54">
        <f t="shared" ref="M40:M105" si="13">$K40*($L40/1000)</f>
        <v>0.22</v>
      </c>
      <c r="N40" s="54">
        <v>2</v>
      </c>
      <c r="O40" s="54">
        <f t="shared" si="8"/>
        <v>210</v>
      </c>
      <c r="P40" s="54">
        <f t="shared" ref="P40:P105" si="14">$N40*($O40/1000)</f>
        <v>0.42</v>
      </c>
      <c r="Q40" s="55">
        <f t="shared" si="9"/>
        <v>2.08</v>
      </c>
      <c r="R40" s="52">
        <f t="shared" si="10"/>
        <v>25.48</v>
      </c>
      <c r="S40" s="50" t="s">
        <v>64</v>
      </c>
      <c r="T40" s="45">
        <v>1</v>
      </c>
      <c r="U40" s="46">
        <f t="shared" si="11"/>
        <v>25.48</v>
      </c>
      <c r="V40" s="47">
        <v>45818</v>
      </c>
      <c r="W40" s="28">
        <v>1</v>
      </c>
      <c r="X40" s="46">
        <f t="shared" ref="X40:X92" si="15">$W40*$R40</f>
        <v>25.48</v>
      </c>
      <c r="Y40" s="48">
        <v>45831</v>
      </c>
      <c r="Z40" s="49">
        <f t="shared" ref="Z40:Z105" si="16">Q40-P40-M40-J40</f>
        <v>0</v>
      </c>
    </row>
    <row r="41" spans="1:26" ht="40" customHeight="1" x14ac:dyDescent="0.55000000000000004">
      <c r="B41" s="8" t="s">
        <v>19</v>
      </c>
      <c r="C41" s="50" t="s">
        <v>62</v>
      </c>
      <c r="D41" s="51">
        <v>1</v>
      </c>
      <c r="E41" s="52" t="s">
        <v>66</v>
      </c>
      <c r="F41" s="53">
        <v>9.3000000000000007</v>
      </c>
      <c r="G41" s="11">
        <v>1</v>
      </c>
      <c r="H41" s="54">
        <v>2</v>
      </c>
      <c r="I41" s="54">
        <f t="shared" si="6"/>
        <v>720</v>
      </c>
      <c r="J41" s="55">
        <f t="shared" si="12"/>
        <v>1.44</v>
      </c>
      <c r="K41" s="54">
        <v>1</v>
      </c>
      <c r="L41" s="54">
        <f t="shared" si="7"/>
        <v>220</v>
      </c>
      <c r="M41" s="54">
        <f t="shared" si="13"/>
        <v>0.22</v>
      </c>
      <c r="N41" s="54">
        <v>2</v>
      </c>
      <c r="O41" s="54">
        <f t="shared" si="8"/>
        <v>210</v>
      </c>
      <c r="P41" s="54">
        <f t="shared" si="14"/>
        <v>0.42</v>
      </c>
      <c r="Q41" s="55">
        <f t="shared" si="9"/>
        <v>2.08</v>
      </c>
      <c r="R41" s="52">
        <f t="shared" si="10"/>
        <v>19.34</v>
      </c>
      <c r="S41" s="50" t="s">
        <v>64</v>
      </c>
      <c r="T41" s="45">
        <v>1</v>
      </c>
      <c r="U41" s="46">
        <f t="shared" si="11"/>
        <v>19.34</v>
      </c>
      <c r="V41" s="47">
        <v>45818</v>
      </c>
      <c r="W41" s="28">
        <v>1</v>
      </c>
      <c r="X41" s="46">
        <f t="shared" si="15"/>
        <v>19.34</v>
      </c>
      <c r="Y41" s="48">
        <v>45831</v>
      </c>
      <c r="Z41" s="49">
        <f t="shared" si="16"/>
        <v>0</v>
      </c>
    </row>
    <row r="42" spans="1:26" ht="40" customHeight="1" x14ac:dyDescent="0.55000000000000004">
      <c r="B42" s="8" t="s">
        <v>19</v>
      </c>
      <c r="C42" s="50" t="s">
        <v>62</v>
      </c>
      <c r="D42" s="51">
        <v>1</v>
      </c>
      <c r="E42" s="52" t="s">
        <v>67</v>
      </c>
      <c r="F42" s="53">
        <v>9.3000000000000007</v>
      </c>
      <c r="G42" s="11">
        <v>1</v>
      </c>
      <c r="H42" s="54">
        <v>1</v>
      </c>
      <c r="I42" s="54">
        <f t="shared" si="6"/>
        <v>720</v>
      </c>
      <c r="J42" s="55">
        <f t="shared" si="12"/>
        <v>0.72</v>
      </c>
      <c r="K42" s="54">
        <v>1</v>
      </c>
      <c r="L42" s="54">
        <f t="shared" si="7"/>
        <v>220</v>
      </c>
      <c r="M42" s="54">
        <f t="shared" si="13"/>
        <v>0.22</v>
      </c>
      <c r="N42" s="54">
        <v>1</v>
      </c>
      <c r="O42" s="54">
        <f t="shared" si="8"/>
        <v>210</v>
      </c>
      <c r="P42" s="54">
        <f t="shared" si="14"/>
        <v>0.21</v>
      </c>
      <c r="Q42" s="55">
        <f t="shared" si="9"/>
        <v>1.1499999999999999</v>
      </c>
      <c r="R42" s="52">
        <f t="shared" si="10"/>
        <v>10.7</v>
      </c>
      <c r="S42" s="50" t="s">
        <v>64</v>
      </c>
      <c r="T42" s="45">
        <v>1</v>
      </c>
      <c r="U42" s="46">
        <f t="shared" si="11"/>
        <v>10.7</v>
      </c>
      <c r="V42" s="47">
        <v>45818</v>
      </c>
      <c r="W42" s="28">
        <v>1</v>
      </c>
      <c r="X42" s="46">
        <f t="shared" si="15"/>
        <v>10.7</v>
      </c>
      <c r="Y42" s="48">
        <v>45831</v>
      </c>
      <c r="Z42" s="49">
        <f t="shared" si="16"/>
        <v>0</v>
      </c>
    </row>
    <row r="43" spans="1:26" ht="40" customHeight="1" x14ac:dyDescent="0.55000000000000004">
      <c r="B43" s="8" t="s">
        <v>12</v>
      </c>
      <c r="C43" s="50" t="s">
        <v>62</v>
      </c>
      <c r="D43" s="51">
        <v>1</v>
      </c>
      <c r="E43" s="52" t="s">
        <v>68</v>
      </c>
      <c r="F43" s="53">
        <v>1.9</v>
      </c>
      <c r="G43" s="11">
        <v>1</v>
      </c>
      <c r="H43" s="54">
        <v>2</v>
      </c>
      <c r="I43" s="54">
        <f t="shared" si="6"/>
        <v>476</v>
      </c>
      <c r="J43" s="55">
        <f t="shared" si="12"/>
        <v>0.95199999999999996</v>
      </c>
      <c r="K43" s="54">
        <v>1</v>
      </c>
      <c r="L43" s="54">
        <f t="shared" si="7"/>
        <v>200</v>
      </c>
      <c r="M43" s="54">
        <f t="shared" si="13"/>
        <v>0.2</v>
      </c>
      <c r="N43" s="54">
        <v>2</v>
      </c>
      <c r="O43" s="54">
        <f t="shared" si="8"/>
        <v>192</v>
      </c>
      <c r="P43" s="54">
        <f t="shared" si="14"/>
        <v>0.38400000000000001</v>
      </c>
      <c r="Q43" s="55">
        <f t="shared" si="9"/>
        <v>1.536</v>
      </c>
      <c r="R43" s="52">
        <f t="shared" si="10"/>
        <v>2.92</v>
      </c>
      <c r="S43" s="50" t="s">
        <v>64</v>
      </c>
      <c r="T43" s="45">
        <v>1</v>
      </c>
      <c r="U43" s="46">
        <f t="shared" si="11"/>
        <v>2.92</v>
      </c>
      <c r="V43" s="47">
        <v>45818</v>
      </c>
      <c r="W43" s="28">
        <v>1</v>
      </c>
      <c r="X43" s="46">
        <f t="shared" si="15"/>
        <v>2.92</v>
      </c>
      <c r="Y43" s="48">
        <v>45831</v>
      </c>
      <c r="Z43" s="49">
        <f t="shared" si="16"/>
        <v>0</v>
      </c>
    </row>
    <row r="44" spans="1:26" ht="40" customHeight="1" x14ac:dyDescent="0.55000000000000004">
      <c r="B44" s="8" t="s">
        <v>12</v>
      </c>
      <c r="C44" s="50" t="s">
        <v>62</v>
      </c>
      <c r="D44" s="51">
        <v>1</v>
      </c>
      <c r="E44" s="52" t="s">
        <v>69</v>
      </c>
      <c r="F44" s="53">
        <v>3.9</v>
      </c>
      <c r="G44" s="11">
        <v>1</v>
      </c>
      <c r="H44" s="54">
        <v>2</v>
      </c>
      <c r="I44" s="54">
        <f t="shared" si="6"/>
        <v>476</v>
      </c>
      <c r="J44" s="55">
        <f t="shared" si="12"/>
        <v>0.95199999999999996</v>
      </c>
      <c r="K44" s="54">
        <v>1</v>
      </c>
      <c r="L44" s="54">
        <f t="shared" si="7"/>
        <v>200</v>
      </c>
      <c r="M44" s="54">
        <f t="shared" si="13"/>
        <v>0.2</v>
      </c>
      <c r="N44" s="54">
        <v>2</v>
      </c>
      <c r="O44" s="54">
        <f t="shared" si="8"/>
        <v>192</v>
      </c>
      <c r="P44" s="54">
        <f t="shared" si="14"/>
        <v>0.38400000000000001</v>
      </c>
      <c r="Q44" s="55">
        <f t="shared" si="9"/>
        <v>1.536</v>
      </c>
      <c r="R44" s="52">
        <f t="shared" si="10"/>
        <v>5.99</v>
      </c>
      <c r="S44" s="50" t="s">
        <v>64</v>
      </c>
      <c r="T44" s="45">
        <v>1</v>
      </c>
      <c r="U44" s="46">
        <f t="shared" si="11"/>
        <v>5.99</v>
      </c>
      <c r="V44" s="47">
        <v>45818</v>
      </c>
      <c r="W44" s="28">
        <v>1</v>
      </c>
      <c r="X44" s="46">
        <f t="shared" si="15"/>
        <v>5.99</v>
      </c>
      <c r="Y44" s="48">
        <v>45831</v>
      </c>
      <c r="Z44" s="49">
        <f t="shared" si="16"/>
        <v>0</v>
      </c>
    </row>
    <row r="45" spans="1:26" ht="40" customHeight="1" x14ac:dyDescent="0.55000000000000004">
      <c r="B45" s="8" t="s">
        <v>37</v>
      </c>
      <c r="C45" s="50" t="s">
        <v>62</v>
      </c>
      <c r="D45" s="51">
        <v>1</v>
      </c>
      <c r="E45" s="52" t="s">
        <v>70</v>
      </c>
      <c r="F45" s="53">
        <v>13</v>
      </c>
      <c r="G45" s="11">
        <v>2.5</v>
      </c>
      <c r="H45" s="54">
        <v>2</v>
      </c>
      <c r="I45" s="54">
        <f t="shared" si="6"/>
        <v>726</v>
      </c>
      <c r="J45" s="55">
        <f t="shared" si="12"/>
        <v>1.452</v>
      </c>
      <c r="K45" s="54">
        <v>1</v>
      </c>
      <c r="L45" s="54">
        <f t="shared" si="7"/>
        <v>200</v>
      </c>
      <c r="M45" s="54">
        <f t="shared" si="13"/>
        <v>0.2</v>
      </c>
      <c r="N45" s="54">
        <v>2</v>
      </c>
      <c r="O45" s="54">
        <f t="shared" si="8"/>
        <v>192</v>
      </c>
      <c r="P45" s="54">
        <f t="shared" si="14"/>
        <v>0.38400000000000001</v>
      </c>
      <c r="Q45" s="55">
        <f t="shared" si="9"/>
        <v>2.036</v>
      </c>
      <c r="R45" s="52">
        <f t="shared" si="10"/>
        <v>66.17</v>
      </c>
      <c r="S45" s="50" t="s">
        <v>64</v>
      </c>
      <c r="T45" s="45">
        <v>1</v>
      </c>
      <c r="U45" s="46">
        <f t="shared" si="11"/>
        <v>66.17</v>
      </c>
      <c r="V45" s="47">
        <v>45818</v>
      </c>
      <c r="W45" s="28">
        <v>1</v>
      </c>
      <c r="X45" s="46">
        <f t="shared" si="15"/>
        <v>66.17</v>
      </c>
      <c r="Y45" s="48">
        <v>45831</v>
      </c>
      <c r="Z45" s="49">
        <f t="shared" si="16"/>
        <v>0</v>
      </c>
    </row>
    <row r="46" spans="1:26" ht="40" customHeight="1" x14ac:dyDescent="0.55000000000000004">
      <c r="B46" s="8"/>
      <c r="C46" s="50"/>
      <c r="D46" s="51"/>
      <c r="E46" s="52"/>
      <c r="F46" s="53"/>
      <c r="G46" s="11"/>
      <c r="H46" s="54"/>
      <c r="I46" s="54"/>
      <c r="J46" s="55"/>
      <c r="K46" s="54"/>
      <c r="L46" s="54"/>
      <c r="M46" s="54"/>
      <c r="N46" s="54"/>
      <c r="O46" s="54"/>
      <c r="P46" s="54">
        <f t="shared" si="14"/>
        <v>0</v>
      </c>
      <c r="Q46" s="55"/>
      <c r="R46" s="52"/>
      <c r="S46" s="50"/>
      <c r="T46" s="45"/>
      <c r="U46" s="46"/>
      <c r="V46" s="47"/>
      <c r="W46" s="28"/>
      <c r="X46" s="46"/>
      <c r="Y46" s="48"/>
      <c r="Z46" s="49">
        <f t="shared" si="16"/>
        <v>0</v>
      </c>
    </row>
    <row r="47" spans="1:26" ht="40" customHeight="1" x14ac:dyDescent="0.55000000000000004">
      <c r="B47" s="8" t="s">
        <v>19</v>
      </c>
      <c r="C47" s="50" t="s">
        <v>62</v>
      </c>
      <c r="D47" s="51">
        <v>1</v>
      </c>
      <c r="E47" s="52" t="s">
        <v>71</v>
      </c>
      <c r="F47" s="53">
        <v>12.25</v>
      </c>
      <c r="G47" s="11">
        <v>1</v>
      </c>
      <c r="H47" s="54">
        <v>2</v>
      </c>
      <c r="I47" s="54">
        <f t="shared" ref="I47:I54" si="17">VLOOKUP($B47,$B$3:$J$29,7,FALSE)</f>
        <v>720</v>
      </c>
      <c r="J47" s="55">
        <f t="shared" si="12"/>
        <v>1.44</v>
      </c>
      <c r="K47" s="54">
        <v>1</v>
      </c>
      <c r="L47" s="54">
        <f t="shared" ref="L47:L54" si="18">VLOOKUP($B47,$B$3:$J$29,3,FALSE)</f>
        <v>220</v>
      </c>
      <c r="M47" s="54">
        <f t="shared" si="13"/>
        <v>0.22</v>
      </c>
      <c r="N47" s="54">
        <v>2</v>
      </c>
      <c r="O47" s="54">
        <f t="shared" ref="O47:O54" si="19">VLOOKUP($B47,$B$3:$J$29,8,FALSE)</f>
        <v>210</v>
      </c>
      <c r="P47" s="54">
        <f t="shared" si="14"/>
        <v>0.42</v>
      </c>
      <c r="Q47" s="55">
        <f t="shared" ref="Q47:Q54" si="20">($H47*$I47+$K47*$L47+$N47*$O47)/1000</f>
        <v>2.08</v>
      </c>
      <c r="R47" s="52">
        <f t="shared" ref="R47:R54" si="21">ROUND($Q47*$F47*$G47,2)</f>
        <v>25.48</v>
      </c>
      <c r="S47" s="50" t="s">
        <v>64</v>
      </c>
      <c r="T47" s="45">
        <v>1</v>
      </c>
      <c r="U47" s="46">
        <f t="shared" si="11"/>
        <v>25.48</v>
      </c>
      <c r="V47" s="47">
        <v>45818</v>
      </c>
      <c r="W47" s="28">
        <v>1</v>
      </c>
      <c r="X47" s="46">
        <f t="shared" si="15"/>
        <v>25.48</v>
      </c>
      <c r="Y47" s="48">
        <v>45831</v>
      </c>
      <c r="Z47" s="49">
        <f t="shared" si="16"/>
        <v>0</v>
      </c>
    </row>
    <row r="48" spans="1:26" ht="40" customHeight="1" x14ac:dyDescent="0.55000000000000004">
      <c r="B48" s="8" t="s">
        <v>19</v>
      </c>
      <c r="C48" s="50" t="s">
        <v>62</v>
      </c>
      <c r="D48" s="51">
        <v>1</v>
      </c>
      <c r="E48" s="52" t="s">
        <v>72</v>
      </c>
      <c r="F48" s="53">
        <v>9.3000000000000007</v>
      </c>
      <c r="G48" s="11">
        <v>1</v>
      </c>
      <c r="H48" s="54">
        <v>2</v>
      </c>
      <c r="I48" s="54">
        <f t="shared" si="17"/>
        <v>720</v>
      </c>
      <c r="J48" s="55">
        <f t="shared" si="12"/>
        <v>1.44</v>
      </c>
      <c r="K48" s="54">
        <v>1</v>
      </c>
      <c r="L48" s="54">
        <f t="shared" si="18"/>
        <v>220</v>
      </c>
      <c r="M48" s="54">
        <f t="shared" si="13"/>
        <v>0.22</v>
      </c>
      <c r="N48" s="54">
        <v>2</v>
      </c>
      <c r="O48" s="54">
        <f t="shared" si="19"/>
        <v>210</v>
      </c>
      <c r="P48" s="54">
        <f t="shared" si="14"/>
        <v>0.42</v>
      </c>
      <c r="Q48" s="55">
        <f t="shared" si="20"/>
        <v>2.08</v>
      </c>
      <c r="R48" s="52">
        <f t="shared" si="21"/>
        <v>19.34</v>
      </c>
      <c r="S48" s="50" t="s">
        <v>64</v>
      </c>
      <c r="T48" s="45">
        <v>1</v>
      </c>
      <c r="U48" s="46">
        <f t="shared" si="11"/>
        <v>19.34</v>
      </c>
      <c r="V48" s="47">
        <v>45818</v>
      </c>
      <c r="W48" s="28">
        <v>1</v>
      </c>
      <c r="X48" s="46">
        <f t="shared" si="15"/>
        <v>19.34</v>
      </c>
      <c r="Y48" s="48">
        <v>45831</v>
      </c>
      <c r="Z48" s="49">
        <f t="shared" si="16"/>
        <v>0</v>
      </c>
    </row>
    <row r="49" spans="2:26" ht="40" customHeight="1" x14ac:dyDescent="0.55000000000000004">
      <c r="B49" s="8" t="s">
        <v>19</v>
      </c>
      <c r="C49" s="50" t="s">
        <v>62</v>
      </c>
      <c r="D49" s="51">
        <v>1</v>
      </c>
      <c r="E49" s="52" t="s">
        <v>73</v>
      </c>
      <c r="F49" s="53">
        <v>9.3000000000000007</v>
      </c>
      <c r="G49" s="11">
        <v>1</v>
      </c>
      <c r="H49" s="54">
        <v>2</v>
      </c>
      <c r="I49" s="54">
        <f t="shared" si="17"/>
        <v>720</v>
      </c>
      <c r="J49" s="55">
        <f t="shared" si="12"/>
        <v>1.44</v>
      </c>
      <c r="K49" s="54">
        <v>1</v>
      </c>
      <c r="L49" s="54">
        <f t="shared" si="18"/>
        <v>220</v>
      </c>
      <c r="M49" s="54">
        <f t="shared" si="13"/>
        <v>0.22</v>
      </c>
      <c r="N49" s="54">
        <v>2</v>
      </c>
      <c r="O49" s="54">
        <f t="shared" si="19"/>
        <v>210</v>
      </c>
      <c r="P49" s="54">
        <f t="shared" si="14"/>
        <v>0.42</v>
      </c>
      <c r="Q49" s="55">
        <f t="shared" si="20"/>
        <v>2.08</v>
      </c>
      <c r="R49" s="52">
        <f t="shared" si="21"/>
        <v>19.34</v>
      </c>
      <c r="S49" s="50" t="s">
        <v>64</v>
      </c>
      <c r="T49" s="45">
        <v>1</v>
      </c>
      <c r="U49" s="46">
        <f t="shared" si="11"/>
        <v>19.34</v>
      </c>
      <c r="V49" s="47">
        <v>45818</v>
      </c>
      <c r="W49" s="28">
        <v>1</v>
      </c>
      <c r="X49" s="46">
        <f t="shared" si="15"/>
        <v>19.34</v>
      </c>
      <c r="Y49" s="48">
        <v>45831</v>
      </c>
      <c r="Z49" s="49">
        <f t="shared" si="16"/>
        <v>0</v>
      </c>
    </row>
    <row r="50" spans="2:26" ht="40" customHeight="1" x14ac:dyDescent="0.75">
      <c r="B50" s="56" t="s">
        <v>12</v>
      </c>
      <c r="C50" s="50" t="s">
        <v>62</v>
      </c>
      <c r="D50" s="51">
        <v>1</v>
      </c>
      <c r="E50" s="52" t="s">
        <v>74</v>
      </c>
      <c r="F50" s="53">
        <v>10</v>
      </c>
      <c r="G50" s="11">
        <v>1</v>
      </c>
      <c r="H50" s="54">
        <v>1</v>
      </c>
      <c r="I50" s="54">
        <f t="shared" si="17"/>
        <v>476</v>
      </c>
      <c r="J50" s="55">
        <f t="shared" si="12"/>
        <v>0.47599999999999998</v>
      </c>
      <c r="K50" s="54">
        <v>0</v>
      </c>
      <c r="L50" s="54">
        <f t="shared" si="18"/>
        <v>200</v>
      </c>
      <c r="M50" s="54">
        <f t="shared" si="13"/>
        <v>0</v>
      </c>
      <c r="N50" s="54">
        <v>1</v>
      </c>
      <c r="O50" s="54">
        <f t="shared" si="19"/>
        <v>192</v>
      </c>
      <c r="P50" s="54">
        <f t="shared" si="14"/>
        <v>0.192</v>
      </c>
      <c r="Q50" s="55">
        <f t="shared" si="20"/>
        <v>0.66800000000000004</v>
      </c>
      <c r="R50" s="52">
        <f t="shared" si="21"/>
        <v>6.68</v>
      </c>
      <c r="S50" s="50" t="s">
        <v>64</v>
      </c>
      <c r="T50" s="45">
        <v>1</v>
      </c>
      <c r="U50" s="46">
        <f t="shared" si="11"/>
        <v>6.68</v>
      </c>
      <c r="V50" s="47">
        <v>45818</v>
      </c>
      <c r="W50" s="28">
        <v>1</v>
      </c>
      <c r="X50" s="46">
        <f t="shared" si="15"/>
        <v>6.68</v>
      </c>
      <c r="Y50" s="48">
        <v>45831</v>
      </c>
      <c r="Z50" s="49">
        <f t="shared" si="16"/>
        <v>0</v>
      </c>
    </row>
    <row r="51" spans="2:26" ht="40" customHeight="1" x14ac:dyDescent="0.55000000000000004">
      <c r="B51" s="8" t="s">
        <v>19</v>
      </c>
      <c r="C51" s="50" t="s">
        <v>62</v>
      </c>
      <c r="D51" s="51">
        <v>1</v>
      </c>
      <c r="E51" s="52" t="s">
        <v>75</v>
      </c>
      <c r="F51" s="53">
        <v>12.25</v>
      </c>
      <c r="G51" s="11">
        <v>1</v>
      </c>
      <c r="H51" s="54">
        <v>2</v>
      </c>
      <c r="I51" s="54">
        <f t="shared" si="17"/>
        <v>720</v>
      </c>
      <c r="J51" s="55">
        <f t="shared" si="12"/>
        <v>1.44</v>
      </c>
      <c r="K51" s="54">
        <v>1</v>
      </c>
      <c r="L51" s="54">
        <f t="shared" si="18"/>
        <v>220</v>
      </c>
      <c r="M51" s="54">
        <f t="shared" si="13"/>
        <v>0.22</v>
      </c>
      <c r="N51" s="54">
        <v>2</v>
      </c>
      <c r="O51" s="54">
        <f t="shared" si="19"/>
        <v>210</v>
      </c>
      <c r="P51" s="54">
        <f t="shared" si="14"/>
        <v>0.42</v>
      </c>
      <c r="Q51" s="55">
        <f t="shared" si="20"/>
        <v>2.08</v>
      </c>
      <c r="R51" s="52">
        <f t="shared" si="21"/>
        <v>25.48</v>
      </c>
      <c r="S51" s="50" t="s">
        <v>64</v>
      </c>
      <c r="T51" s="45">
        <v>1</v>
      </c>
      <c r="U51" s="46">
        <f t="shared" si="11"/>
        <v>25.48</v>
      </c>
      <c r="V51" s="47">
        <v>45818</v>
      </c>
      <c r="W51" s="28">
        <v>1</v>
      </c>
      <c r="X51" s="46">
        <f t="shared" si="15"/>
        <v>25.48</v>
      </c>
      <c r="Y51" s="48">
        <v>45831</v>
      </c>
      <c r="Z51" s="49">
        <f t="shared" si="16"/>
        <v>0</v>
      </c>
    </row>
    <row r="52" spans="2:26" ht="40" customHeight="1" x14ac:dyDescent="0.75">
      <c r="B52" s="14" t="s">
        <v>15</v>
      </c>
      <c r="C52" s="50" t="s">
        <v>62</v>
      </c>
      <c r="D52" s="51">
        <v>1</v>
      </c>
      <c r="E52" s="52" t="s">
        <v>76</v>
      </c>
      <c r="F52" s="53">
        <v>1.55</v>
      </c>
      <c r="G52" s="11">
        <v>1</v>
      </c>
      <c r="H52" s="11">
        <v>2</v>
      </c>
      <c r="I52" s="54">
        <f t="shared" si="17"/>
        <v>576</v>
      </c>
      <c r="J52" s="55">
        <f t="shared" si="12"/>
        <v>1.1519999999999999</v>
      </c>
      <c r="K52" s="54">
        <v>1</v>
      </c>
      <c r="L52" s="54">
        <f t="shared" si="18"/>
        <v>200</v>
      </c>
      <c r="M52" s="54">
        <f t="shared" si="13"/>
        <v>0.2</v>
      </c>
      <c r="N52" s="54">
        <v>2</v>
      </c>
      <c r="O52" s="54">
        <f t="shared" si="19"/>
        <v>192</v>
      </c>
      <c r="P52" s="54">
        <f t="shared" si="14"/>
        <v>0.38400000000000001</v>
      </c>
      <c r="Q52" s="55">
        <f t="shared" si="20"/>
        <v>1.736</v>
      </c>
      <c r="R52" s="52">
        <f t="shared" si="21"/>
        <v>2.69</v>
      </c>
      <c r="S52" s="50" t="s">
        <v>64</v>
      </c>
      <c r="T52" s="45">
        <v>1</v>
      </c>
      <c r="U52" s="46">
        <f t="shared" si="11"/>
        <v>2.69</v>
      </c>
      <c r="V52" s="47">
        <v>45818</v>
      </c>
      <c r="W52" s="28">
        <v>1</v>
      </c>
      <c r="X52" s="46">
        <f t="shared" si="15"/>
        <v>2.69</v>
      </c>
      <c r="Y52" s="48">
        <v>45831</v>
      </c>
      <c r="Z52" s="49">
        <f t="shared" si="16"/>
        <v>0</v>
      </c>
    </row>
    <row r="53" spans="2:26" ht="40" customHeight="1" x14ac:dyDescent="0.55000000000000004">
      <c r="B53" s="8" t="s">
        <v>37</v>
      </c>
      <c r="C53" s="50" t="s">
        <v>62</v>
      </c>
      <c r="D53" s="51">
        <v>1</v>
      </c>
      <c r="E53" s="52" t="s">
        <v>77</v>
      </c>
      <c r="F53" s="53">
        <v>13</v>
      </c>
      <c r="G53" s="11">
        <v>4</v>
      </c>
      <c r="H53" s="54">
        <v>2</v>
      </c>
      <c r="I53" s="54">
        <f t="shared" si="17"/>
        <v>726</v>
      </c>
      <c r="J53" s="55">
        <f t="shared" si="12"/>
        <v>1.452</v>
      </c>
      <c r="K53" s="54">
        <v>1</v>
      </c>
      <c r="L53" s="54">
        <f t="shared" si="18"/>
        <v>200</v>
      </c>
      <c r="M53" s="54">
        <f t="shared" si="13"/>
        <v>0.2</v>
      </c>
      <c r="N53" s="54">
        <v>2</v>
      </c>
      <c r="O53" s="54">
        <f t="shared" si="19"/>
        <v>192</v>
      </c>
      <c r="P53" s="54">
        <f t="shared" si="14"/>
        <v>0.38400000000000001</v>
      </c>
      <c r="Q53" s="55">
        <f t="shared" si="20"/>
        <v>2.036</v>
      </c>
      <c r="R53" s="52">
        <f t="shared" si="21"/>
        <v>105.87</v>
      </c>
      <c r="S53" s="50" t="s">
        <v>64</v>
      </c>
      <c r="T53" s="45">
        <v>1</v>
      </c>
      <c r="U53" s="46">
        <f t="shared" si="11"/>
        <v>105.87</v>
      </c>
      <c r="V53" s="47">
        <v>45818</v>
      </c>
      <c r="W53" s="28">
        <v>1</v>
      </c>
      <c r="X53" s="46">
        <f t="shared" si="15"/>
        <v>105.87</v>
      </c>
      <c r="Y53" s="48">
        <v>45831</v>
      </c>
      <c r="Z53" s="49">
        <f t="shared" si="16"/>
        <v>0</v>
      </c>
    </row>
    <row r="54" spans="2:26" ht="40" customHeight="1" x14ac:dyDescent="0.75">
      <c r="B54" s="14" t="s">
        <v>38</v>
      </c>
      <c r="C54" s="50" t="s">
        <v>62</v>
      </c>
      <c r="D54" s="51">
        <v>1</v>
      </c>
      <c r="E54" s="52" t="s">
        <v>78</v>
      </c>
      <c r="F54" s="53">
        <v>1.9</v>
      </c>
      <c r="G54" s="11">
        <v>4</v>
      </c>
      <c r="H54" s="54">
        <v>2</v>
      </c>
      <c r="I54" s="54">
        <f t="shared" si="17"/>
        <v>238</v>
      </c>
      <c r="J54" s="55">
        <f t="shared" si="12"/>
        <v>0.47599999999999998</v>
      </c>
      <c r="K54" s="54">
        <v>1</v>
      </c>
      <c r="L54" s="54">
        <f t="shared" si="18"/>
        <v>100</v>
      </c>
      <c r="M54" s="54">
        <f t="shared" si="13"/>
        <v>0.1</v>
      </c>
      <c r="N54" s="54">
        <v>2</v>
      </c>
      <c r="O54" s="54">
        <f t="shared" si="19"/>
        <v>97</v>
      </c>
      <c r="P54" s="54">
        <f t="shared" si="14"/>
        <v>0.19400000000000001</v>
      </c>
      <c r="Q54" s="55">
        <f t="shared" si="20"/>
        <v>0.77</v>
      </c>
      <c r="R54" s="52">
        <f t="shared" si="21"/>
        <v>5.85</v>
      </c>
      <c r="S54" s="50" t="s">
        <v>64</v>
      </c>
      <c r="T54" s="45">
        <v>1</v>
      </c>
      <c r="U54" s="46">
        <f t="shared" si="11"/>
        <v>5.85</v>
      </c>
      <c r="V54" s="47">
        <v>45818</v>
      </c>
      <c r="W54" s="28">
        <v>1</v>
      </c>
      <c r="X54" s="46">
        <f t="shared" si="15"/>
        <v>5.85</v>
      </c>
      <c r="Y54" s="48">
        <v>45831</v>
      </c>
      <c r="Z54" s="49">
        <f t="shared" si="16"/>
        <v>0</v>
      </c>
    </row>
    <row r="55" spans="2:26" ht="40" customHeight="1" x14ac:dyDescent="0.55000000000000004">
      <c r="B55" s="8"/>
      <c r="C55" s="50"/>
      <c r="D55" s="51"/>
      <c r="E55" s="52"/>
      <c r="F55" s="53"/>
      <c r="G55" s="11"/>
      <c r="H55" s="54"/>
      <c r="I55" s="54"/>
      <c r="J55" s="55"/>
      <c r="K55" s="54"/>
      <c r="L55" s="54"/>
      <c r="M55" s="54">
        <f t="shared" si="13"/>
        <v>0</v>
      </c>
      <c r="N55" s="54"/>
      <c r="O55" s="54"/>
      <c r="P55" s="54">
        <f t="shared" si="14"/>
        <v>0</v>
      </c>
      <c r="Q55" s="55"/>
      <c r="R55" s="52"/>
      <c r="S55" s="50"/>
      <c r="T55" s="45"/>
      <c r="U55" s="46"/>
      <c r="V55" s="45"/>
      <c r="W55" s="28"/>
      <c r="X55" s="46"/>
      <c r="Y55" s="45"/>
      <c r="Z55" s="49">
        <f t="shared" si="16"/>
        <v>0</v>
      </c>
    </row>
    <row r="56" spans="2:26" ht="40" customHeight="1" x14ac:dyDescent="0.75">
      <c r="B56" s="14" t="s">
        <v>23</v>
      </c>
      <c r="C56" s="50" t="s">
        <v>62</v>
      </c>
      <c r="D56" s="51">
        <v>1</v>
      </c>
      <c r="E56" s="52" t="s">
        <v>79</v>
      </c>
      <c r="F56" s="53">
        <v>15.25</v>
      </c>
      <c r="G56" s="11">
        <v>1</v>
      </c>
      <c r="H56" s="54">
        <v>2</v>
      </c>
      <c r="I56" s="54">
        <f t="shared" ref="I56:I62" si="22">VLOOKUP($B56,$B$3:$J$29,7,FALSE)</f>
        <v>1070</v>
      </c>
      <c r="J56" s="55">
        <f t="shared" si="12"/>
        <v>2.14</v>
      </c>
      <c r="K56" s="54">
        <v>1</v>
      </c>
      <c r="L56" s="54">
        <f t="shared" ref="L56:L62" si="23">VLOOKUP($B56,$B$3:$J$29,3,FALSE)</f>
        <v>270</v>
      </c>
      <c r="M56" s="54">
        <f t="shared" si="13"/>
        <v>0.27</v>
      </c>
      <c r="N56" s="54">
        <v>2</v>
      </c>
      <c r="O56" s="54">
        <f t="shared" ref="O56:O62" si="24">VLOOKUP($B56,$B$3:$J$29,8,FALSE)</f>
        <v>255</v>
      </c>
      <c r="P56" s="54">
        <f t="shared" si="14"/>
        <v>0.51</v>
      </c>
      <c r="Q56" s="55">
        <f t="shared" ref="Q56:Q62" si="25">($H56*$I56+$K56*$L56+$N56*$O56)/1000</f>
        <v>2.92</v>
      </c>
      <c r="R56" s="52">
        <f t="shared" ref="R56:R62" si="26">ROUND($Q56*$F56*$G56,2)</f>
        <v>44.53</v>
      </c>
      <c r="S56" s="50" t="s">
        <v>64</v>
      </c>
      <c r="T56" s="45">
        <v>1</v>
      </c>
      <c r="U56" s="46">
        <f t="shared" si="11"/>
        <v>44.53</v>
      </c>
      <c r="V56" s="47">
        <v>45819</v>
      </c>
      <c r="W56" s="28">
        <v>1</v>
      </c>
      <c r="X56" s="46">
        <f t="shared" si="15"/>
        <v>44.53</v>
      </c>
      <c r="Y56" s="48">
        <v>45831</v>
      </c>
      <c r="Z56" s="49">
        <f t="shared" si="16"/>
        <v>0</v>
      </c>
    </row>
    <row r="57" spans="2:26" ht="40" customHeight="1" x14ac:dyDescent="0.75">
      <c r="B57" s="14" t="s">
        <v>29</v>
      </c>
      <c r="C57" s="50" t="s">
        <v>62</v>
      </c>
      <c r="D57" s="51">
        <v>1</v>
      </c>
      <c r="E57" s="52" t="s">
        <v>80</v>
      </c>
      <c r="F57" s="53">
        <v>15.25</v>
      </c>
      <c r="G57" s="11">
        <v>1</v>
      </c>
      <c r="H57" s="11">
        <v>2</v>
      </c>
      <c r="I57" s="54">
        <f t="shared" si="22"/>
        <v>970</v>
      </c>
      <c r="J57" s="55">
        <f t="shared" si="12"/>
        <v>1.94</v>
      </c>
      <c r="K57" s="54">
        <v>1</v>
      </c>
      <c r="L57" s="54">
        <f t="shared" si="23"/>
        <v>250</v>
      </c>
      <c r="M57" s="54">
        <f t="shared" si="13"/>
        <v>0.25</v>
      </c>
      <c r="N57" s="54">
        <v>2</v>
      </c>
      <c r="O57" s="54">
        <f t="shared" si="24"/>
        <v>238</v>
      </c>
      <c r="P57" s="54">
        <f t="shared" si="14"/>
        <v>0.47599999999999998</v>
      </c>
      <c r="Q57" s="55">
        <f t="shared" si="25"/>
        <v>2.6659999999999999</v>
      </c>
      <c r="R57" s="52">
        <f t="shared" si="26"/>
        <v>40.659999999999997</v>
      </c>
      <c r="S57" s="50" t="s">
        <v>64</v>
      </c>
      <c r="T57" s="45">
        <v>1</v>
      </c>
      <c r="U57" s="46">
        <f t="shared" si="11"/>
        <v>40.659999999999997</v>
      </c>
      <c r="V57" s="47">
        <v>45819</v>
      </c>
      <c r="W57" s="28">
        <v>1</v>
      </c>
      <c r="X57" s="46">
        <f t="shared" si="15"/>
        <v>40.659999999999997</v>
      </c>
      <c r="Y57" s="48">
        <v>45831</v>
      </c>
      <c r="Z57" s="49">
        <f t="shared" si="16"/>
        <v>0</v>
      </c>
    </row>
    <row r="58" spans="2:26" ht="40" customHeight="1" x14ac:dyDescent="0.55000000000000004">
      <c r="B58" s="8" t="s">
        <v>19</v>
      </c>
      <c r="C58" s="50" t="s">
        <v>62</v>
      </c>
      <c r="D58" s="51">
        <v>1</v>
      </c>
      <c r="E58" s="52" t="s">
        <v>81</v>
      </c>
      <c r="F58" s="53">
        <v>12.25</v>
      </c>
      <c r="G58" s="11">
        <v>1</v>
      </c>
      <c r="H58" s="54">
        <v>2</v>
      </c>
      <c r="I58" s="54">
        <f t="shared" si="22"/>
        <v>720</v>
      </c>
      <c r="J58" s="55">
        <f t="shared" si="12"/>
        <v>1.44</v>
      </c>
      <c r="K58" s="54">
        <v>1</v>
      </c>
      <c r="L58" s="54">
        <f t="shared" si="23"/>
        <v>220</v>
      </c>
      <c r="M58" s="54">
        <f t="shared" si="13"/>
        <v>0.22</v>
      </c>
      <c r="N58" s="54">
        <v>2</v>
      </c>
      <c r="O58" s="54">
        <f t="shared" si="24"/>
        <v>210</v>
      </c>
      <c r="P58" s="54">
        <f t="shared" si="14"/>
        <v>0.42</v>
      </c>
      <c r="Q58" s="55">
        <f t="shared" si="25"/>
        <v>2.08</v>
      </c>
      <c r="R58" s="52">
        <f t="shared" si="26"/>
        <v>25.48</v>
      </c>
      <c r="S58" s="50" t="s">
        <v>64</v>
      </c>
      <c r="T58" s="45">
        <v>1</v>
      </c>
      <c r="U58" s="46">
        <f t="shared" si="11"/>
        <v>25.48</v>
      </c>
      <c r="V58" s="47">
        <v>45819</v>
      </c>
      <c r="W58" s="28">
        <v>1</v>
      </c>
      <c r="X58" s="46">
        <f t="shared" si="15"/>
        <v>25.48</v>
      </c>
      <c r="Y58" s="48">
        <v>45831</v>
      </c>
      <c r="Z58" s="49">
        <f t="shared" si="16"/>
        <v>0</v>
      </c>
    </row>
    <row r="59" spans="2:26" ht="40" customHeight="1" x14ac:dyDescent="0.75">
      <c r="B59" s="14" t="s">
        <v>15</v>
      </c>
      <c r="C59" s="50" t="s">
        <v>62</v>
      </c>
      <c r="D59" s="51">
        <v>1</v>
      </c>
      <c r="E59" s="52" t="s">
        <v>82</v>
      </c>
      <c r="F59" s="53">
        <v>1.55</v>
      </c>
      <c r="G59" s="11">
        <v>1</v>
      </c>
      <c r="H59" s="11">
        <v>2</v>
      </c>
      <c r="I59" s="54">
        <f t="shared" si="22"/>
        <v>576</v>
      </c>
      <c r="J59" s="55">
        <f t="shared" si="12"/>
        <v>1.1519999999999999</v>
      </c>
      <c r="K59" s="54">
        <v>1</v>
      </c>
      <c r="L59" s="54">
        <f t="shared" si="23"/>
        <v>200</v>
      </c>
      <c r="M59" s="54">
        <f t="shared" si="13"/>
        <v>0.2</v>
      </c>
      <c r="N59" s="54">
        <v>2</v>
      </c>
      <c r="O59" s="54">
        <f t="shared" si="24"/>
        <v>192</v>
      </c>
      <c r="P59" s="54">
        <f t="shared" si="14"/>
        <v>0.38400000000000001</v>
      </c>
      <c r="Q59" s="55">
        <f t="shared" si="25"/>
        <v>1.736</v>
      </c>
      <c r="R59" s="52">
        <f t="shared" si="26"/>
        <v>2.69</v>
      </c>
      <c r="S59" s="50" t="s">
        <v>64</v>
      </c>
      <c r="T59" s="45">
        <v>1</v>
      </c>
      <c r="U59" s="46">
        <f t="shared" si="11"/>
        <v>2.69</v>
      </c>
      <c r="V59" s="47">
        <v>45819</v>
      </c>
      <c r="W59" s="28">
        <v>1</v>
      </c>
      <c r="X59" s="46">
        <f t="shared" si="15"/>
        <v>2.69</v>
      </c>
      <c r="Y59" s="48">
        <v>45831</v>
      </c>
      <c r="Z59" s="49">
        <f t="shared" si="16"/>
        <v>0</v>
      </c>
    </row>
    <row r="60" spans="2:26" ht="40" customHeight="1" x14ac:dyDescent="0.75">
      <c r="B60" s="14" t="s">
        <v>15</v>
      </c>
      <c r="C60" s="50" t="s">
        <v>62</v>
      </c>
      <c r="D60" s="51">
        <v>1</v>
      </c>
      <c r="E60" s="52" t="s">
        <v>83</v>
      </c>
      <c r="F60" s="53">
        <v>16</v>
      </c>
      <c r="G60" s="11">
        <v>1</v>
      </c>
      <c r="H60" s="11">
        <v>1</v>
      </c>
      <c r="I60" s="54">
        <f t="shared" si="22"/>
        <v>576</v>
      </c>
      <c r="J60" s="55">
        <f t="shared" si="12"/>
        <v>0.57599999999999996</v>
      </c>
      <c r="K60" s="54">
        <v>0</v>
      </c>
      <c r="L60" s="54">
        <f t="shared" si="23"/>
        <v>200</v>
      </c>
      <c r="M60" s="54">
        <f t="shared" si="13"/>
        <v>0</v>
      </c>
      <c r="N60" s="54">
        <v>1</v>
      </c>
      <c r="O60" s="54">
        <f t="shared" si="24"/>
        <v>192</v>
      </c>
      <c r="P60" s="54">
        <f t="shared" si="14"/>
        <v>0.192</v>
      </c>
      <c r="Q60" s="55">
        <f t="shared" si="25"/>
        <v>0.76800000000000002</v>
      </c>
      <c r="R60" s="52">
        <f t="shared" si="26"/>
        <v>12.29</v>
      </c>
      <c r="S60" s="50" t="s">
        <v>64</v>
      </c>
      <c r="T60" s="45">
        <v>1</v>
      </c>
      <c r="U60" s="46">
        <f t="shared" si="11"/>
        <v>12.29</v>
      </c>
      <c r="V60" s="47">
        <v>45819</v>
      </c>
      <c r="W60" s="28">
        <v>1</v>
      </c>
      <c r="X60" s="46">
        <f t="shared" si="15"/>
        <v>12.29</v>
      </c>
      <c r="Y60" s="48">
        <v>45831</v>
      </c>
      <c r="Z60" s="49">
        <f t="shared" si="16"/>
        <v>0</v>
      </c>
    </row>
    <row r="61" spans="2:26" ht="40" customHeight="1" x14ac:dyDescent="0.55000000000000004">
      <c r="B61" s="8" t="s">
        <v>37</v>
      </c>
      <c r="C61" s="50" t="s">
        <v>62</v>
      </c>
      <c r="D61" s="51">
        <v>1</v>
      </c>
      <c r="E61" s="52" t="s">
        <v>84</v>
      </c>
      <c r="F61" s="53">
        <v>13</v>
      </c>
      <c r="G61" s="11">
        <v>7</v>
      </c>
      <c r="H61" s="54">
        <v>2</v>
      </c>
      <c r="I61" s="54">
        <f t="shared" si="22"/>
        <v>726</v>
      </c>
      <c r="J61" s="55">
        <f t="shared" si="12"/>
        <v>1.452</v>
      </c>
      <c r="K61" s="54">
        <v>1</v>
      </c>
      <c r="L61" s="54">
        <f t="shared" si="23"/>
        <v>200</v>
      </c>
      <c r="M61" s="54">
        <f t="shared" si="13"/>
        <v>0.2</v>
      </c>
      <c r="N61" s="54">
        <v>2</v>
      </c>
      <c r="O61" s="54">
        <f t="shared" si="24"/>
        <v>192</v>
      </c>
      <c r="P61" s="54">
        <f t="shared" si="14"/>
        <v>0.38400000000000001</v>
      </c>
      <c r="Q61" s="55">
        <f t="shared" si="25"/>
        <v>2.036</v>
      </c>
      <c r="R61" s="52">
        <f t="shared" si="26"/>
        <v>185.28</v>
      </c>
      <c r="S61" s="50" t="s">
        <v>64</v>
      </c>
      <c r="T61" s="45">
        <v>1</v>
      </c>
      <c r="U61" s="46">
        <f t="shared" si="11"/>
        <v>185.28</v>
      </c>
      <c r="V61" s="47">
        <v>45819</v>
      </c>
      <c r="W61" s="28">
        <v>1</v>
      </c>
      <c r="X61" s="46">
        <f t="shared" si="15"/>
        <v>185.28</v>
      </c>
      <c r="Y61" s="48">
        <v>45831</v>
      </c>
      <c r="Z61" s="49">
        <f t="shared" si="16"/>
        <v>0</v>
      </c>
    </row>
    <row r="62" spans="2:26" ht="40" customHeight="1" x14ac:dyDescent="0.75">
      <c r="B62" s="14" t="s">
        <v>38</v>
      </c>
      <c r="C62" s="50" t="s">
        <v>62</v>
      </c>
      <c r="D62" s="51">
        <v>1</v>
      </c>
      <c r="E62" s="52" t="s">
        <v>85</v>
      </c>
      <c r="F62" s="53">
        <v>1.9</v>
      </c>
      <c r="G62" s="11">
        <v>7</v>
      </c>
      <c r="H62" s="54">
        <v>2</v>
      </c>
      <c r="I62" s="54">
        <f t="shared" si="22"/>
        <v>238</v>
      </c>
      <c r="J62" s="55">
        <f t="shared" si="12"/>
        <v>0.47599999999999998</v>
      </c>
      <c r="K62" s="54">
        <v>1</v>
      </c>
      <c r="L62" s="54">
        <f t="shared" si="23"/>
        <v>100</v>
      </c>
      <c r="M62" s="54">
        <f t="shared" si="13"/>
        <v>0.1</v>
      </c>
      <c r="N62" s="54">
        <v>2</v>
      </c>
      <c r="O62" s="54">
        <f t="shared" si="24"/>
        <v>97</v>
      </c>
      <c r="P62" s="54">
        <f t="shared" si="14"/>
        <v>0.19400000000000001</v>
      </c>
      <c r="Q62" s="55">
        <f t="shared" si="25"/>
        <v>0.77</v>
      </c>
      <c r="R62" s="52">
        <f t="shared" si="26"/>
        <v>10.24</v>
      </c>
      <c r="S62" s="50" t="s">
        <v>64</v>
      </c>
      <c r="T62" s="45">
        <v>1</v>
      </c>
      <c r="U62" s="46">
        <f t="shared" si="11"/>
        <v>10.24</v>
      </c>
      <c r="V62" s="47">
        <v>45819</v>
      </c>
      <c r="W62" s="28">
        <v>1</v>
      </c>
      <c r="X62" s="46">
        <f t="shared" si="15"/>
        <v>10.24</v>
      </c>
      <c r="Y62" s="48">
        <v>45831</v>
      </c>
      <c r="Z62" s="49">
        <f t="shared" si="16"/>
        <v>0</v>
      </c>
    </row>
    <row r="63" spans="2:26" ht="40" customHeight="1" x14ac:dyDescent="0.75">
      <c r="B63" s="14"/>
      <c r="C63" s="50"/>
      <c r="D63" s="51"/>
      <c r="E63" s="52"/>
      <c r="F63" s="53"/>
      <c r="G63" s="11"/>
      <c r="H63" s="54"/>
      <c r="I63" s="54"/>
      <c r="J63" s="55">
        <f t="shared" si="12"/>
        <v>0</v>
      </c>
      <c r="K63" s="54"/>
      <c r="L63" s="54"/>
      <c r="M63" s="54">
        <f t="shared" si="13"/>
        <v>0</v>
      </c>
      <c r="N63" s="54"/>
      <c r="O63" s="54"/>
      <c r="P63" s="54">
        <f t="shared" si="14"/>
        <v>0</v>
      </c>
      <c r="Q63" s="55"/>
      <c r="R63" s="52"/>
      <c r="S63" s="50"/>
      <c r="T63" s="45"/>
      <c r="U63" s="46"/>
      <c r="V63" s="47"/>
      <c r="W63" s="28"/>
      <c r="X63" s="46"/>
      <c r="Y63" s="48"/>
      <c r="Z63" s="49">
        <f t="shared" si="16"/>
        <v>0</v>
      </c>
    </row>
    <row r="64" spans="2:26" ht="40" customHeight="1" x14ac:dyDescent="0.75">
      <c r="B64" s="14" t="s">
        <v>20</v>
      </c>
      <c r="C64" s="50" t="s">
        <v>62</v>
      </c>
      <c r="D64" s="51">
        <v>1</v>
      </c>
      <c r="E64" s="52" t="s">
        <v>86</v>
      </c>
      <c r="F64" s="53">
        <v>12.45</v>
      </c>
      <c r="G64" s="11">
        <v>1</v>
      </c>
      <c r="H64" s="11">
        <v>2</v>
      </c>
      <c r="I64" s="54">
        <f t="shared" ref="I64:I73" si="27">VLOOKUP($B64,$B$3:$J$29,7,FALSE)</f>
        <v>820</v>
      </c>
      <c r="J64" s="55">
        <f t="shared" si="12"/>
        <v>1.64</v>
      </c>
      <c r="K64" s="54">
        <v>1</v>
      </c>
      <c r="L64" s="54">
        <f t="shared" ref="L64:L73" si="28">VLOOKUP($B64,$B$3:$J$29,3,FALSE)</f>
        <v>220</v>
      </c>
      <c r="M64" s="54">
        <f t="shared" si="13"/>
        <v>0.22</v>
      </c>
      <c r="N64" s="54">
        <v>2</v>
      </c>
      <c r="O64" s="54">
        <f t="shared" ref="O64:O73" si="29">VLOOKUP($B64,$B$3:$J$29,8,FALSE)</f>
        <v>210</v>
      </c>
      <c r="P64" s="54">
        <f t="shared" si="14"/>
        <v>0.42</v>
      </c>
      <c r="Q64" s="55">
        <f t="shared" ref="Q64:Q73" si="30">($H64*$I64+$K64*$L64+$N64*$O64)/1000</f>
        <v>2.2799999999999998</v>
      </c>
      <c r="R64" s="52">
        <f t="shared" ref="R64:R73" si="31">ROUND($Q64*$F64*$G64,2)</f>
        <v>28.39</v>
      </c>
      <c r="S64" s="50" t="s">
        <v>64</v>
      </c>
      <c r="T64" s="45">
        <v>1</v>
      </c>
      <c r="U64" s="46">
        <f t="shared" si="11"/>
        <v>28.39</v>
      </c>
      <c r="V64" s="47">
        <v>45820</v>
      </c>
      <c r="W64" s="28">
        <v>1</v>
      </c>
      <c r="X64" s="46">
        <f t="shared" si="15"/>
        <v>28.39</v>
      </c>
      <c r="Y64" s="48">
        <v>45832</v>
      </c>
      <c r="Z64" s="49">
        <f t="shared" si="16"/>
        <v>0</v>
      </c>
    </row>
    <row r="65" spans="2:26" ht="40" customHeight="1" x14ac:dyDescent="0.55000000000000004">
      <c r="B65" s="8" t="s">
        <v>12</v>
      </c>
      <c r="C65" s="50" t="s">
        <v>62</v>
      </c>
      <c r="D65" s="51">
        <v>1</v>
      </c>
      <c r="E65" s="52" t="s">
        <v>87</v>
      </c>
      <c r="F65" s="53">
        <v>1.9</v>
      </c>
      <c r="G65" s="11">
        <v>1</v>
      </c>
      <c r="H65" s="54">
        <v>2</v>
      </c>
      <c r="I65" s="54">
        <f t="shared" si="27"/>
        <v>476</v>
      </c>
      <c r="J65" s="55">
        <f t="shared" si="12"/>
        <v>0.95199999999999996</v>
      </c>
      <c r="K65" s="54">
        <v>1</v>
      </c>
      <c r="L65" s="54">
        <f t="shared" si="28"/>
        <v>200</v>
      </c>
      <c r="M65" s="54">
        <f t="shared" si="13"/>
        <v>0.2</v>
      </c>
      <c r="N65" s="54">
        <v>2</v>
      </c>
      <c r="O65" s="54">
        <f t="shared" si="29"/>
        <v>192</v>
      </c>
      <c r="P65" s="54">
        <f t="shared" si="14"/>
        <v>0.38400000000000001</v>
      </c>
      <c r="Q65" s="55">
        <f t="shared" si="30"/>
        <v>1.536</v>
      </c>
      <c r="R65" s="52">
        <f t="shared" si="31"/>
        <v>2.92</v>
      </c>
      <c r="S65" s="50" t="s">
        <v>64</v>
      </c>
      <c r="T65" s="45">
        <v>1</v>
      </c>
      <c r="U65" s="46">
        <f t="shared" si="11"/>
        <v>2.92</v>
      </c>
      <c r="V65" s="47">
        <v>45820</v>
      </c>
      <c r="W65" s="28">
        <v>1</v>
      </c>
      <c r="X65" s="46">
        <f t="shared" si="15"/>
        <v>2.92</v>
      </c>
      <c r="Y65" s="48">
        <v>45832</v>
      </c>
      <c r="Z65" s="49">
        <f t="shared" si="16"/>
        <v>0</v>
      </c>
    </row>
    <row r="66" spans="2:26" ht="40" customHeight="1" x14ac:dyDescent="0.55000000000000004">
      <c r="B66" s="8" t="s">
        <v>12</v>
      </c>
      <c r="C66" s="50" t="s">
        <v>62</v>
      </c>
      <c r="D66" s="51">
        <v>1</v>
      </c>
      <c r="E66" s="52" t="s">
        <v>88</v>
      </c>
      <c r="F66" s="53">
        <v>3.9</v>
      </c>
      <c r="G66" s="11">
        <v>1</v>
      </c>
      <c r="H66" s="54">
        <v>2</v>
      </c>
      <c r="I66" s="54">
        <f t="shared" si="27"/>
        <v>476</v>
      </c>
      <c r="J66" s="55">
        <f t="shared" si="12"/>
        <v>0.95199999999999996</v>
      </c>
      <c r="K66" s="54">
        <v>1</v>
      </c>
      <c r="L66" s="54">
        <f t="shared" si="28"/>
        <v>200</v>
      </c>
      <c r="M66" s="54">
        <f t="shared" si="13"/>
        <v>0.2</v>
      </c>
      <c r="N66" s="54">
        <v>2</v>
      </c>
      <c r="O66" s="54">
        <f t="shared" si="29"/>
        <v>192</v>
      </c>
      <c r="P66" s="54">
        <f t="shared" si="14"/>
        <v>0.38400000000000001</v>
      </c>
      <c r="Q66" s="55">
        <f t="shared" si="30"/>
        <v>1.536</v>
      </c>
      <c r="R66" s="52">
        <f t="shared" si="31"/>
        <v>5.99</v>
      </c>
      <c r="S66" s="50" t="s">
        <v>64</v>
      </c>
      <c r="T66" s="45">
        <v>1</v>
      </c>
      <c r="U66" s="46">
        <f t="shared" si="11"/>
        <v>5.99</v>
      </c>
      <c r="V66" s="47">
        <v>45820</v>
      </c>
      <c r="W66" s="28">
        <v>1</v>
      </c>
      <c r="X66" s="46">
        <f t="shared" si="15"/>
        <v>5.99</v>
      </c>
      <c r="Y66" s="48">
        <v>45832</v>
      </c>
      <c r="Z66" s="49">
        <f t="shared" si="16"/>
        <v>0</v>
      </c>
    </row>
    <row r="67" spans="2:26" ht="40" customHeight="1" x14ac:dyDescent="0.75">
      <c r="B67" s="14" t="s">
        <v>18</v>
      </c>
      <c r="C67" s="50" t="s">
        <v>62</v>
      </c>
      <c r="D67" s="51">
        <v>1</v>
      </c>
      <c r="E67" s="52" t="s">
        <v>89</v>
      </c>
      <c r="F67" s="53">
        <v>12.45</v>
      </c>
      <c r="G67" s="11">
        <v>1</v>
      </c>
      <c r="H67" s="54">
        <v>1</v>
      </c>
      <c r="I67" s="54">
        <f t="shared" si="27"/>
        <v>870</v>
      </c>
      <c r="J67" s="55">
        <f t="shared" si="12"/>
        <v>0.87</v>
      </c>
      <c r="K67" s="54">
        <v>0</v>
      </c>
      <c r="L67" s="54">
        <f t="shared" si="28"/>
        <v>250</v>
      </c>
      <c r="M67" s="54">
        <f t="shared" si="13"/>
        <v>0</v>
      </c>
      <c r="N67" s="54">
        <v>1</v>
      </c>
      <c r="O67" s="54">
        <f t="shared" si="29"/>
        <v>238</v>
      </c>
      <c r="P67" s="54">
        <f t="shared" si="14"/>
        <v>0.23799999999999999</v>
      </c>
      <c r="Q67" s="55">
        <f t="shared" si="30"/>
        <v>1.1080000000000001</v>
      </c>
      <c r="R67" s="52">
        <f t="shared" si="31"/>
        <v>13.79</v>
      </c>
      <c r="S67" s="50" t="s">
        <v>64</v>
      </c>
      <c r="T67" s="45">
        <v>1</v>
      </c>
      <c r="U67" s="46">
        <f t="shared" si="11"/>
        <v>13.79</v>
      </c>
      <c r="V67" s="47">
        <v>45820</v>
      </c>
      <c r="W67" s="28">
        <v>1</v>
      </c>
      <c r="X67" s="46">
        <f t="shared" si="15"/>
        <v>13.79</v>
      </c>
      <c r="Y67" s="48">
        <v>45832</v>
      </c>
      <c r="Z67" s="49">
        <f t="shared" si="16"/>
        <v>0</v>
      </c>
    </row>
    <row r="68" spans="2:26" ht="40" customHeight="1" x14ac:dyDescent="0.75">
      <c r="B68" s="14" t="s">
        <v>12</v>
      </c>
      <c r="C68" s="50" t="s">
        <v>62</v>
      </c>
      <c r="D68" s="51">
        <v>1</v>
      </c>
      <c r="E68" s="52" t="s">
        <v>90</v>
      </c>
      <c r="F68" s="53">
        <v>6.3</v>
      </c>
      <c r="G68" s="11">
        <v>1</v>
      </c>
      <c r="H68" s="11">
        <v>1</v>
      </c>
      <c r="I68" s="54">
        <f t="shared" si="27"/>
        <v>476</v>
      </c>
      <c r="J68" s="55">
        <f t="shared" si="12"/>
        <v>0.47599999999999998</v>
      </c>
      <c r="K68" s="54">
        <v>0</v>
      </c>
      <c r="L68" s="54">
        <f t="shared" si="28"/>
        <v>200</v>
      </c>
      <c r="M68" s="54">
        <f t="shared" si="13"/>
        <v>0</v>
      </c>
      <c r="N68" s="54">
        <v>1</v>
      </c>
      <c r="O68" s="54">
        <f t="shared" si="29"/>
        <v>192</v>
      </c>
      <c r="P68" s="54">
        <f t="shared" si="14"/>
        <v>0.192</v>
      </c>
      <c r="Q68" s="55">
        <f t="shared" si="30"/>
        <v>0.66800000000000004</v>
      </c>
      <c r="R68" s="52">
        <f t="shared" si="31"/>
        <v>4.21</v>
      </c>
      <c r="S68" s="50" t="s">
        <v>64</v>
      </c>
      <c r="T68" s="45">
        <v>1</v>
      </c>
      <c r="U68" s="46">
        <f t="shared" si="11"/>
        <v>4.21</v>
      </c>
      <c r="V68" s="47">
        <v>45820</v>
      </c>
      <c r="W68" s="28">
        <v>1</v>
      </c>
      <c r="X68" s="46">
        <f t="shared" si="15"/>
        <v>4.21</v>
      </c>
      <c r="Y68" s="48">
        <v>45832</v>
      </c>
      <c r="Z68" s="49">
        <f t="shared" si="16"/>
        <v>0</v>
      </c>
    </row>
    <row r="69" spans="2:26" ht="40" customHeight="1" x14ac:dyDescent="0.75">
      <c r="B69" s="56" t="s">
        <v>12</v>
      </c>
      <c r="C69" s="50" t="s">
        <v>62</v>
      </c>
      <c r="D69" s="51">
        <v>1</v>
      </c>
      <c r="E69" s="52" t="s">
        <v>91</v>
      </c>
      <c r="F69" s="53">
        <v>1.91</v>
      </c>
      <c r="G69" s="11">
        <v>1</v>
      </c>
      <c r="H69" s="54">
        <v>1</v>
      </c>
      <c r="I69" s="54">
        <f t="shared" si="27"/>
        <v>476</v>
      </c>
      <c r="J69" s="55">
        <f t="shared" si="12"/>
        <v>0.47599999999999998</v>
      </c>
      <c r="K69" s="54">
        <v>0</v>
      </c>
      <c r="L69" s="54">
        <f t="shared" si="28"/>
        <v>200</v>
      </c>
      <c r="M69" s="54">
        <f t="shared" si="13"/>
        <v>0</v>
      </c>
      <c r="N69" s="54">
        <v>1</v>
      </c>
      <c r="O69" s="54">
        <f t="shared" si="29"/>
        <v>192</v>
      </c>
      <c r="P69" s="54">
        <f t="shared" si="14"/>
        <v>0.192</v>
      </c>
      <c r="Q69" s="55">
        <f t="shared" si="30"/>
        <v>0.66800000000000004</v>
      </c>
      <c r="R69" s="52">
        <f t="shared" si="31"/>
        <v>1.28</v>
      </c>
      <c r="S69" s="50" t="s">
        <v>64</v>
      </c>
      <c r="T69" s="45">
        <v>1</v>
      </c>
      <c r="U69" s="46">
        <f t="shared" si="11"/>
        <v>1.28</v>
      </c>
      <c r="V69" s="47">
        <v>45820</v>
      </c>
      <c r="W69" s="28">
        <v>1</v>
      </c>
      <c r="X69" s="46">
        <f t="shared" si="15"/>
        <v>1.28</v>
      </c>
      <c r="Y69" s="48">
        <v>45832</v>
      </c>
      <c r="Z69" s="49">
        <f t="shared" si="16"/>
        <v>0</v>
      </c>
    </row>
    <row r="70" spans="2:26" ht="40" customHeight="1" x14ac:dyDescent="0.55000000000000004">
      <c r="B70" s="8" t="s">
        <v>19</v>
      </c>
      <c r="C70" s="50" t="s">
        <v>62</v>
      </c>
      <c r="D70" s="51">
        <v>1</v>
      </c>
      <c r="E70" s="52" t="s">
        <v>92</v>
      </c>
      <c r="F70" s="53">
        <v>12.25</v>
      </c>
      <c r="G70" s="11">
        <v>1</v>
      </c>
      <c r="H70" s="54">
        <v>2</v>
      </c>
      <c r="I70" s="54">
        <f t="shared" si="27"/>
        <v>720</v>
      </c>
      <c r="J70" s="55">
        <f t="shared" si="12"/>
        <v>1.44</v>
      </c>
      <c r="K70" s="54">
        <v>1</v>
      </c>
      <c r="L70" s="54">
        <f t="shared" si="28"/>
        <v>220</v>
      </c>
      <c r="M70" s="54">
        <f t="shared" si="13"/>
        <v>0.22</v>
      </c>
      <c r="N70" s="54">
        <v>2</v>
      </c>
      <c r="O70" s="54">
        <f t="shared" si="29"/>
        <v>210</v>
      </c>
      <c r="P70" s="54">
        <f t="shared" si="14"/>
        <v>0.42</v>
      </c>
      <c r="Q70" s="55">
        <f t="shared" si="30"/>
        <v>2.08</v>
      </c>
      <c r="R70" s="52">
        <f t="shared" si="31"/>
        <v>25.48</v>
      </c>
      <c r="S70" s="50" t="s">
        <v>64</v>
      </c>
      <c r="T70" s="45">
        <v>1</v>
      </c>
      <c r="U70" s="46">
        <f t="shared" si="11"/>
        <v>25.48</v>
      </c>
      <c r="V70" s="47">
        <v>45820</v>
      </c>
      <c r="W70" s="28">
        <v>1</v>
      </c>
      <c r="X70" s="46">
        <f t="shared" si="15"/>
        <v>25.48</v>
      </c>
      <c r="Y70" s="48">
        <v>45832</v>
      </c>
      <c r="Z70" s="49">
        <f t="shared" si="16"/>
        <v>0</v>
      </c>
    </row>
    <row r="71" spans="2:26" ht="40" customHeight="1" x14ac:dyDescent="0.55000000000000004">
      <c r="B71" s="8" t="s">
        <v>12</v>
      </c>
      <c r="C71" s="50" t="s">
        <v>62</v>
      </c>
      <c r="D71" s="51">
        <v>1</v>
      </c>
      <c r="E71" s="52" t="s">
        <v>93</v>
      </c>
      <c r="F71" s="53">
        <v>1.68</v>
      </c>
      <c r="G71" s="11">
        <v>1</v>
      </c>
      <c r="H71" s="54">
        <v>1</v>
      </c>
      <c r="I71" s="54">
        <f t="shared" si="27"/>
        <v>476</v>
      </c>
      <c r="J71" s="55">
        <f t="shared" si="12"/>
        <v>0.47599999999999998</v>
      </c>
      <c r="K71" s="54">
        <v>0</v>
      </c>
      <c r="L71" s="54">
        <f t="shared" si="28"/>
        <v>200</v>
      </c>
      <c r="M71" s="54">
        <f t="shared" si="13"/>
        <v>0</v>
      </c>
      <c r="N71" s="54">
        <v>1</v>
      </c>
      <c r="O71" s="54">
        <f t="shared" si="29"/>
        <v>192</v>
      </c>
      <c r="P71" s="54">
        <f t="shared" si="14"/>
        <v>0.192</v>
      </c>
      <c r="Q71" s="55">
        <f t="shared" si="30"/>
        <v>0.66800000000000004</v>
      </c>
      <c r="R71" s="52">
        <f t="shared" si="31"/>
        <v>1.1200000000000001</v>
      </c>
      <c r="S71" s="50" t="s">
        <v>64</v>
      </c>
      <c r="T71" s="45">
        <v>1</v>
      </c>
      <c r="U71" s="46">
        <f t="shared" si="11"/>
        <v>1.1200000000000001</v>
      </c>
      <c r="V71" s="47">
        <v>45820</v>
      </c>
      <c r="W71" s="28">
        <v>1</v>
      </c>
      <c r="X71" s="46">
        <f t="shared" si="15"/>
        <v>1.1200000000000001</v>
      </c>
      <c r="Y71" s="48">
        <v>45832</v>
      </c>
      <c r="Z71" s="49">
        <f t="shared" si="16"/>
        <v>0</v>
      </c>
    </row>
    <row r="72" spans="2:26" ht="40" customHeight="1" x14ac:dyDescent="0.55000000000000004">
      <c r="B72" s="8" t="s">
        <v>37</v>
      </c>
      <c r="C72" s="50" t="s">
        <v>62</v>
      </c>
      <c r="D72" s="51">
        <v>1</v>
      </c>
      <c r="E72" s="52" t="s">
        <v>94</v>
      </c>
      <c r="F72" s="53">
        <v>13</v>
      </c>
      <c r="G72" s="11">
        <v>6</v>
      </c>
      <c r="H72" s="54">
        <v>2</v>
      </c>
      <c r="I72" s="54">
        <f t="shared" si="27"/>
        <v>726</v>
      </c>
      <c r="J72" s="55">
        <f t="shared" si="12"/>
        <v>1.452</v>
      </c>
      <c r="K72" s="54">
        <v>1</v>
      </c>
      <c r="L72" s="54">
        <f t="shared" si="28"/>
        <v>200</v>
      </c>
      <c r="M72" s="54">
        <f t="shared" si="13"/>
        <v>0.2</v>
      </c>
      <c r="N72" s="54">
        <v>2</v>
      </c>
      <c r="O72" s="54">
        <f t="shared" si="29"/>
        <v>192</v>
      </c>
      <c r="P72" s="54">
        <f t="shared" si="14"/>
        <v>0.38400000000000001</v>
      </c>
      <c r="Q72" s="55">
        <f t="shared" si="30"/>
        <v>2.036</v>
      </c>
      <c r="R72" s="52">
        <f t="shared" si="31"/>
        <v>158.81</v>
      </c>
      <c r="S72" s="50" t="s">
        <v>64</v>
      </c>
      <c r="T72" s="45">
        <v>1</v>
      </c>
      <c r="U72" s="46">
        <f t="shared" si="11"/>
        <v>158.81</v>
      </c>
      <c r="V72" s="47">
        <v>45820</v>
      </c>
      <c r="W72" s="28">
        <v>1</v>
      </c>
      <c r="X72" s="46">
        <f t="shared" si="15"/>
        <v>158.81</v>
      </c>
      <c r="Y72" s="48">
        <v>45832</v>
      </c>
      <c r="Z72" s="49">
        <f t="shared" si="16"/>
        <v>0</v>
      </c>
    </row>
    <row r="73" spans="2:26" ht="40" customHeight="1" x14ac:dyDescent="0.75">
      <c r="B73" s="14" t="s">
        <v>38</v>
      </c>
      <c r="C73" s="50" t="s">
        <v>62</v>
      </c>
      <c r="D73" s="51">
        <v>1</v>
      </c>
      <c r="E73" s="52" t="s">
        <v>95</v>
      </c>
      <c r="F73" s="53">
        <v>1.9</v>
      </c>
      <c r="G73" s="11">
        <v>2</v>
      </c>
      <c r="H73" s="54">
        <v>2</v>
      </c>
      <c r="I73" s="54">
        <f t="shared" si="27"/>
        <v>238</v>
      </c>
      <c r="J73" s="55">
        <f t="shared" si="12"/>
        <v>0.47599999999999998</v>
      </c>
      <c r="K73" s="54">
        <v>1</v>
      </c>
      <c r="L73" s="54">
        <f t="shared" si="28"/>
        <v>100</v>
      </c>
      <c r="M73" s="54">
        <f t="shared" si="13"/>
        <v>0.1</v>
      </c>
      <c r="N73" s="54">
        <v>2</v>
      </c>
      <c r="O73" s="54">
        <f t="shared" si="29"/>
        <v>97</v>
      </c>
      <c r="P73" s="54">
        <f t="shared" si="14"/>
        <v>0.19400000000000001</v>
      </c>
      <c r="Q73" s="55">
        <f t="shared" si="30"/>
        <v>0.77</v>
      </c>
      <c r="R73" s="52">
        <f t="shared" si="31"/>
        <v>2.93</v>
      </c>
      <c r="S73" s="50" t="s">
        <v>64</v>
      </c>
      <c r="T73" s="45">
        <v>1</v>
      </c>
      <c r="U73" s="46">
        <f t="shared" si="11"/>
        <v>2.93</v>
      </c>
      <c r="V73" s="47">
        <v>45820</v>
      </c>
      <c r="W73" s="28">
        <v>1</v>
      </c>
      <c r="X73" s="46">
        <f t="shared" si="15"/>
        <v>2.93</v>
      </c>
      <c r="Y73" s="48">
        <v>45832</v>
      </c>
      <c r="Z73" s="49">
        <f t="shared" si="16"/>
        <v>0</v>
      </c>
    </row>
    <row r="74" spans="2:26" ht="40" customHeight="1" x14ac:dyDescent="0.75">
      <c r="B74" s="14"/>
      <c r="C74" s="50"/>
      <c r="D74" s="51"/>
      <c r="E74" s="52"/>
      <c r="F74" s="53"/>
      <c r="G74" s="11"/>
      <c r="H74" s="54"/>
      <c r="I74" s="54"/>
      <c r="J74" s="55">
        <f t="shared" si="12"/>
        <v>0</v>
      </c>
      <c r="K74" s="54"/>
      <c r="L74" s="54"/>
      <c r="M74" s="54">
        <f t="shared" si="13"/>
        <v>0</v>
      </c>
      <c r="N74" s="54"/>
      <c r="O74" s="54"/>
      <c r="P74" s="54">
        <f t="shared" si="14"/>
        <v>0</v>
      </c>
      <c r="Q74" s="55"/>
      <c r="R74" s="52"/>
      <c r="S74" s="50"/>
      <c r="T74" s="45"/>
      <c r="U74" s="46"/>
      <c r="V74" s="47"/>
      <c r="W74" s="28"/>
      <c r="X74" s="46"/>
      <c r="Y74" s="48"/>
      <c r="Z74" s="49">
        <f t="shared" si="16"/>
        <v>0</v>
      </c>
    </row>
    <row r="75" spans="2:26" ht="40" customHeight="1" x14ac:dyDescent="0.75">
      <c r="B75" s="56" t="s">
        <v>30</v>
      </c>
      <c r="C75" s="50" t="s">
        <v>62</v>
      </c>
      <c r="D75" s="51">
        <v>1</v>
      </c>
      <c r="E75" s="52" t="s">
        <v>96</v>
      </c>
      <c r="F75" s="53">
        <v>8.35</v>
      </c>
      <c r="G75" s="11">
        <v>1</v>
      </c>
      <c r="H75" s="54">
        <v>2</v>
      </c>
      <c r="I75" s="54">
        <f t="shared" ref="I75:I81" si="32">VLOOKUP($B75,$B$3:$J$29,7,FALSE)</f>
        <v>764</v>
      </c>
      <c r="J75" s="55">
        <f t="shared" si="12"/>
        <v>1.528</v>
      </c>
      <c r="K75" s="54">
        <v>0</v>
      </c>
      <c r="L75" s="54">
        <f t="shared" ref="L75:L81" si="33">VLOOKUP($B75,$B$3:$J$29,3,FALSE)</f>
        <v>250</v>
      </c>
      <c r="M75" s="54">
        <f t="shared" si="13"/>
        <v>0</v>
      </c>
      <c r="N75" s="54">
        <v>2</v>
      </c>
      <c r="O75" s="54">
        <f t="shared" ref="O75:O81" si="34">VLOOKUP($B75,$B$3:$J$29,8,FALSE)</f>
        <v>240</v>
      </c>
      <c r="P75" s="54">
        <f t="shared" si="14"/>
        <v>0.48</v>
      </c>
      <c r="Q75" s="55">
        <f t="shared" ref="Q75:Q81" si="35">($H75*$I75+$K75*$L75+$N75*$O75)/1000</f>
        <v>2.008</v>
      </c>
      <c r="R75" s="52">
        <f t="shared" ref="R75:R81" si="36">ROUND($Q75*$F75*$G75,2)</f>
        <v>16.77</v>
      </c>
      <c r="S75" s="50" t="s">
        <v>64</v>
      </c>
      <c r="T75" s="45">
        <v>1</v>
      </c>
      <c r="U75" s="46">
        <f t="shared" si="11"/>
        <v>16.77</v>
      </c>
      <c r="V75" s="47">
        <v>45820</v>
      </c>
      <c r="W75" s="28">
        <v>1</v>
      </c>
      <c r="X75" s="46">
        <f t="shared" si="15"/>
        <v>16.77</v>
      </c>
      <c r="Y75" s="48">
        <v>45832</v>
      </c>
      <c r="Z75" s="49">
        <f t="shared" si="16"/>
        <v>0</v>
      </c>
    </row>
    <row r="76" spans="2:26" ht="40" customHeight="1" x14ac:dyDescent="0.75">
      <c r="B76" s="14" t="s">
        <v>19</v>
      </c>
      <c r="C76" s="50" t="s">
        <v>62</v>
      </c>
      <c r="D76" s="51">
        <v>1</v>
      </c>
      <c r="E76" s="52" t="s">
        <v>97</v>
      </c>
      <c r="F76" s="53">
        <v>8.35</v>
      </c>
      <c r="G76" s="11">
        <v>1</v>
      </c>
      <c r="H76" s="54">
        <v>2</v>
      </c>
      <c r="I76" s="54">
        <f t="shared" si="32"/>
        <v>720</v>
      </c>
      <c r="J76" s="55">
        <f t="shared" si="12"/>
        <v>1.44</v>
      </c>
      <c r="K76" s="54">
        <v>1</v>
      </c>
      <c r="L76" s="54">
        <f t="shared" si="33"/>
        <v>220</v>
      </c>
      <c r="M76" s="54">
        <f t="shared" si="13"/>
        <v>0.22</v>
      </c>
      <c r="N76" s="54">
        <v>2</v>
      </c>
      <c r="O76" s="54">
        <f t="shared" si="34"/>
        <v>210</v>
      </c>
      <c r="P76" s="54">
        <f t="shared" si="14"/>
        <v>0.42</v>
      </c>
      <c r="Q76" s="55">
        <f t="shared" si="35"/>
        <v>2.08</v>
      </c>
      <c r="R76" s="52">
        <f t="shared" si="36"/>
        <v>17.37</v>
      </c>
      <c r="S76" s="50" t="s">
        <v>64</v>
      </c>
      <c r="T76" s="45">
        <v>1</v>
      </c>
      <c r="U76" s="46">
        <f t="shared" si="11"/>
        <v>17.37</v>
      </c>
      <c r="V76" s="47">
        <v>45820</v>
      </c>
      <c r="W76" s="28">
        <v>1</v>
      </c>
      <c r="X76" s="46">
        <f t="shared" si="15"/>
        <v>17.37</v>
      </c>
      <c r="Y76" s="48">
        <v>45832</v>
      </c>
      <c r="Z76" s="49">
        <f t="shared" si="16"/>
        <v>0</v>
      </c>
    </row>
    <row r="77" spans="2:26" ht="40" customHeight="1" x14ac:dyDescent="0.75">
      <c r="B77" s="14" t="s">
        <v>12</v>
      </c>
      <c r="C77" s="50" t="s">
        <v>62</v>
      </c>
      <c r="D77" s="51">
        <v>1</v>
      </c>
      <c r="E77" s="52" t="s">
        <v>98</v>
      </c>
      <c r="F77" s="53">
        <v>9</v>
      </c>
      <c r="G77" s="11">
        <v>1</v>
      </c>
      <c r="H77" s="54">
        <v>1</v>
      </c>
      <c r="I77" s="54">
        <f t="shared" si="32"/>
        <v>476</v>
      </c>
      <c r="J77" s="55">
        <f t="shared" si="12"/>
        <v>0.47599999999999998</v>
      </c>
      <c r="K77" s="54">
        <v>0</v>
      </c>
      <c r="L77" s="54">
        <f t="shared" si="33"/>
        <v>200</v>
      </c>
      <c r="M77" s="54">
        <f t="shared" si="13"/>
        <v>0</v>
      </c>
      <c r="N77" s="54">
        <v>1</v>
      </c>
      <c r="O77" s="54">
        <f t="shared" si="34"/>
        <v>192</v>
      </c>
      <c r="P77" s="54">
        <f t="shared" si="14"/>
        <v>0.192</v>
      </c>
      <c r="Q77" s="55">
        <f t="shared" si="35"/>
        <v>0.66800000000000004</v>
      </c>
      <c r="R77" s="52">
        <f t="shared" si="36"/>
        <v>6.01</v>
      </c>
      <c r="S77" s="50" t="s">
        <v>64</v>
      </c>
      <c r="T77" s="45">
        <v>1</v>
      </c>
      <c r="U77" s="46">
        <f t="shared" si="11"/>
        <v>6.01</v>
      </c>
      <c r="V77" s="47">
        <v>45820</v>
      </c>
      <c r="W77" s="28">
        <v>1</v>
      </c>
      <c r="X77" s="46">
        <f t="shared" si="15"/>
        <v>6.01</v>
      </c>
      <c r="Y77" s="48">
        <v>45832</v>
      </c>
      <c r="Z77" s="49">
        <f t="shared" si="16"/>
        <v>0</v>
      </c>
    </row>
    <row r="78" spans="2:26" ht="40" customHeight="1" x14ac:dyDescent="0.55000000000000004">
      <c r="B78" s="8" t="s">
        <v>19</v>
      </c>
      <c r="C78" s="50" t="s">
        <v>62</v>
      </c>
      <c r="D78" s="51">
        <v>1</v>
      </c>
      <c r="E78" s="52" t="s">
        <v>99</v>
      </c>
      <c r="F78" s="53">
        <v>12.4</v>
      </c>
      <c r="G78" s="11">
        <v>1</v>
      </c>
      <c r="H78" s="54">
        <v>2</v>
      </c>
      <c r="I78" s="54">
        <f t="shared" si="32"/>
        <v>720</v>
      </c>
      <c r="J78" s="55">
        <f t="shared" si="12"/>
        <v>1.44</v>
      </c>
      <c r="K78" s="54">
        <v>0</v>
      </c>
      <c r="L78" s="54">
        <f t="shared" si="33"/>
        <v>220</v>
      </c>
      <c r="M78" s="54">
        <f t="shared" si="13"/>
        <v>0</v>
      </c>
      <c r="N78" s="54">
        <v>2</v>
      </c>
      <c r="O78" s="54">
        <f t="shared" si="34"/>
        <v>210</v>
      </c>
      <c r="P78" s="54">
        <f t="shared" si="14"/>
        <v>0.42</v>
      </c>
      <c r="Q78" s="55">
        <f t="shared" si="35"/>
        <v>1.86</v>
      </c>
      <c r="R78" s="52">
        <f t="shared" si="36"/>
        <v>23.06</v>
      </c>
      <c r="S78" s="50" t="s">
        <v>64</v>
      </c>
      <c r="T78" s="45">
        <v>1</v>
      </c>
      <c r="U78" s="46">
        <f t="shared" si="11"/>
        <v>23.06</v>
      </c>
      <c r="V78" s="47">
        <v>45820</v>
      </c>
      <c r="W78" s="28">
        <v>1</v>
      </c>
      <c r="X78" s="46">
        <f t="shared" si="15"/>
        <v>23.06</v>
      </c>
      <c r="Y78" s="48">
        <v>45832</v>
      </c>
      <c r="Z78" s="49">
        <f t="shared" si="16"/>
        <v>0</v>
      </c>
    </row>
    <row r="79" spans="2:26" ht="40" customHeight="1" x14ac:dyDescent="0.55000000000000004">
      <c r="B79" s="8" t="s">
        <v>12</v>
      </c>
      <c r="C79" s="50" t="s">
        <v>62</v>
      </c>
      <c r="D79" s="51">
        <v>1</v>
      </c>
      <c r="E79" s="52" t="s">
        <v>100</v>
      </c>
      <c r="F79" s="53">
        <v>1.68</v>
      </c>
      <c r="G79" s="11">
        <v>1</v>
      </c>
      <c r="H79" s="54">
        <v>1</v>
      </c>
      <c r="I79" s="54">
        <f t="shared" si="32"/>
        <v>476</v>
      </c>
      <c r="J79" s="55">
        <f t="shared" si="12"/>
        <v>0.47599999999999998</v>
      </c>
      <c r="K79" s="54">
        <v>0</v>
      </c>
      <c r="L79" s="54">
        <f t="shared" si="33"/>
        <v>200</v>
      </c>
      <c r="M79" s="54">
        <f t="shared" si="13"/>
        <v>0</v>
      </c>
      <c r="N79" s="54">
        <v>1</v>
      </c>
      <c r="O79" s="54">
        <f t="shared" si="34"/>
        <v>192</v>
      </c>
      <c r="P79" s="54">
        <f t="shared" si="14"/>
        <v>0.192</v>
      </c>
      <c r="Q79" s="55">
        <f t="shared" si="35"/>
        <v>0.66800000000000004</v>
      </c>
      <c r="R79" s="52">
        <f t="shared" si="36"/>
        <v>1.1200000000000001</v>
      </c>
      <c r="S79" s="50" t="s">
        <v>64</v>
      </c>
      <c r="T79" s="45">
        <v>1</v>
      </c>
      <c r="U79" s="46">
        <f t="shared" si="11"/>
        <v>1.1200000000000001</v>
      </c>
      <c r="V79" s="47">
        <v>45820</v>
      </c>
      <c r="W79" s="28">
        <v>1</v>
      </c>
      <c r="X79" s="46">
        <f t="shared" si="15"/>
        <v>1.1200000000000001</v>
      </c>
      <c r="Y79" s="48">
        <v>45832</v>
      </c>
      <c r="Z79" s="49">
        <f t="shared" si="16"/>
        <v>0</v>
      </c>
    </row>
    <row r="80" spans="2:26" ht="40" customHeight="1" x14ac:dyDescent="0.55000000000000004">
      <c r="B80" s="8" t="s">
        <v>37</v>
      </c>
      <c r="C80" s="50" t="s">
        <v>62</v>
      </c>
      <c r="D80" s="51">
        <v>1</v>
      </c>
      <c r="E80" s="52" t="s">
        <v>101</v>
      </c>
      <c r="F80" s="53">
        <v>13</v>
      </c>
      <c r="G80" s="11">
        <v>6</v>
      </c>
      <c r="H80" s="54">
        <v>2</v>
      </c>
      <c r="I80" s="54">
        <f t="shared" si="32"/>
        <v>726</v>
      </c>
      <c r="J80" s="55">
        <f t="shared" si="12"/>
        <v>1.452</v>
      </c>
      <c r="K80" s="54">
        <v>1</v>
      </c>
      <c r="L80" s="54">
        <f t="shared" si="33"/>
        <v>200</v>
      </c>
      <c r="M80" s="54">
        <f t="shared" si="13"/>
        <v>0.2</v>
      </c>
      <c r="N80" s="54">
        <v>2</v>
      </c>
      <c r="O80" s="54">
        <f t="shared" si="34"/>
        <v>192</v>
      </c>
      <c r="P80" s="54">
        <f t="shared" si="14"/>
        <v>0.38400000000000001</v>
      </c>
      <c r="Q80" s="55">
        <f t="shared" si="35"/>
        <v>2.036</v>
      </c>
      <c r="R80" s="52">
        <f t="shared" si="36"/>
        <v>158.81</v>
      </c>
      <c r="S80" s="50" t="s">
        <v>64</v>
      </c>
      <c r="T80" s="45">
        <v>1</v>
      </c>
      <c r="U80" s="46">
        <f t="shared" si="11"/>
        <v>158.81</v>
      </c>
      <c r="V80" s="47">
        <v>45820</v>
      </c>
      <c r="W80" s="28">
        <v>1</v>
      </c>
      <c r="X80" s="46">
        <f t="shared" si="15"/>
        <v>158.81</v>
      </c>
      <c r="Y80" s="48">
        <v>45832</v>
      </c>
      <c r="Z80" s="49">
        <f t="shared" si="16"/>
        <v>0</v>
      </c>
    </row>
    <row r="81" spans="2:26" ht="40" customHeight="1" x14ac:dyDescent="0.55000000000000004">
      <c r="B81" s="8" t="s">
        <v>38</v>
      </c>
      <c r="C81" s="50" t="s">
        <v>62</v>
      </c>
      <c r="D81" s="51">
        <v>1</v>
      </c>
      <c r="E81" s="52" t="s">
        <v>102</v>
      </c>
      <c r="F81" s="53">
        <v>1.94</v>
      </c>
      <c r="G81" s="11">
        <v>4</v>
      </c>
      <c r="H81" s="54">
        <v>2</v>
      </c>
      <c r="I81" s="54">
        <f t="shared" si="32"/>
        <v>238</v>
      </c>
      <c r="J81" s="55">
        <f t="shared" si="12"/>
        <v>0.47599999999999998</v>
      </c>
      <c r="K81" s="54">
        <v>1</v>
      </c>
      <c r="L81" s="54">
        <f t="shared" si="33"/>
        <v>100</v>
      </c>
      <c r="M81" s="54">
        <f t="shared" si="13"/>
        <v>0.1</v>
      </c>
      <c r="N81" s="54">
        <v>2</v>
      </c>
      <c r="O81" s="54">
        <f t="shared" si="34"/>
        <v>97</v>
      </c>
      <c r="P81" s="54">
        <f t="shared" si="14"/>
        <v>0.19400000000000001</v>
      </c>
      <c r="Q81" s="55">
        <f t="shared" si="35"/>
        <v>0.77</v>
      </c>
      <c r="R81" s="52">
        <f t="shared" si="36"/>
        <v>5.98</v>
      </c>
      <c r="S81" s="50" t="s">
        <v>64</v>
      </c>
      <c r="T81" s="45">
        <v>1</v>
      </c>
      <c r="U81" s="46">
        <f t="shared" si="11"/>
        <v>5.98</v>
      </c>
      <c r="V81" s="47">
        <v>45820</v>
      </c>
      <c r="W81" s="28">
        <v>1</v>
      </c>
      <c r="X81" s="46">
        <f t="shared" si="15"/>
        <v>5.98</v>
      </c>
      <c r="Y81" s="48">
        <v>45832</v>
      </c>
      <c r="Z81" s="49">
        <f t="shared" si="16"/>
        <v>0</v>
      </c>
    </row>
    <row r="82" spans="2:26" ht="40" customHeight="1" x14ac:dyDescent="0.55000000000000004">
      <c r="B82" s="8"/>
      <c r="C82" s="50"/>
      <c r="D82" s="51"/>
      <c r="E82" s="52"/>
      <c r="F82" s="53"/>
      <c r="G82" s="11"/>
      <c r="H82" s="54"/>
      <c r="I82" s="54"/>
      <c r="J82" s="55">
        <f t="shared" si="12"/>
        <v>0</v>
      </c>
      <c r="K82" s="54"/>
      <c r="L82" s="54"/>
      <c r="M82" s="54">
        <f t="shared" si="13"/>
        <v>0</v>
      </c>
      <c r="N82" s="54"/>
      <c r="O82" s="54"/>
      <c r="P82" s="54">
        <f t="shared" si="14"/>
        <v>0</v>
      </c>
      <c r="Q82" s="55"/>
      <c r="R82" s="52"/>
      <c r="S82" s="50"/>
      <c r="T82" s="45"/>
      <c r="U82" s="46"/>
      <c r="V82" s="45"/>
      <c r="W82" s="28"/>
      <c r="X82" s="46"/>
      <c r="Y82" s="45"/>
      <c r="Z82" s="49">
        <f t="shared" si="16"/>
        <v>0</v>
      </c>
    </row>
    <row r="83" spans="2:26" ht="40" customHeight="1" x14ac:dyDescent="0.75">
      <c r="B83" s="56" t="s">
        <v>30</v>
      </c>
      <c r="C83" s="50" t="s">
        <v>62</v>
      </c>
      <c r="D83" s="51">
        <v>1</v>
      </c>
      <c r="E83" s="52" t="s">
        <v>103</v>
      </c>
      <c r="F83" s="53">
        <v>8.35</v>
      </c>
      <c r="G83" s="11">
        <v>1</v>
      </c>
      <c r="H83" s="54">
        <v>2</v>
      </c>
      <c r="I83" s="54">
        <f t="shared" ref="I83:I92" si="37">VLOOKUP($B83,$B$3:$J$29,7,FALSE)</f>
        <v>764</v>
      </c>
      <c r="J83" s="55">
        <f t="shared" si="12"/>
        <v>1.528</v>
      </c>
      <c r="K83" s="54">
        <v>0</v>
      </c>
      <c r="L83" s="54">
        <f t="shared" ref="L83:L92" si="38">VLOOKUP($B83,$B$3:$J$29,3,FALSE)</f>
        <v>250</v>
      </c>
      <c r="M83" s="54">
        <f t="shared" si="13"/>
        <v>0</v>
      </c>
      <c r="N83" s="54">
        <v>2</v>
      </c>
      <c r="O83" s="54">
        <f t="shared" ref="O83:O92" si="39">VLOOKUP($B83,$B$3:$J$29,8,FALSE)</f>
        <v>240</v>
      </c>
      <c r="P83" s="54">
        <f t="shared" si="14"/>
        <v>0.48</v>
      </c>
      <c r="Q83" s="55">
        <f t="shared" ref="Q83:Q92" si="40">($H83*$I83+$K83*$L83+$N83*$O83)/1000</f>
        <v>2.008</v>
      </c>
      <c r="R83" s="52">
        <f t="shared" ref="R83:R92" si="41">ROUND($Q83*$F83*$G83,2)</f>
        <v>16.77</v>
      </c>
      <c r="S83" s="50" t="s">
        <v>64</v>
      </c>
      <c r="T83" s="45">
        <v>1</v>
      </c>
      <c r="U83" s="46">
        <f t="shared" si="11"/>
        <v>16.77</v>
      </c>
      <c r="V83" s="47">
        <v>45828</v>
      </c>
      <c r="W83" s="28">
        <v>1</v>
      </c>
      <c r="X83" s="46">
        <f t="shared" si="15"/>
        <v>16.77</v>
      </c>
      <c r="Y83" s="48">
        <v>45835</v>
      </c>
      <c r="Z83" s="49">
        <f t="shared" si="16"/>
        <v>0</v>
      </c>
    </row>
    <row r="84" spans="2:26" ht="40" customHeight="1" x14ac:dyDescent="0.75">
      <c r="B84" s="14" t="s">
        <v>19</v>
      </c>
      <c r="C84" s="50" t="s">
        <v>62</v>
      </c>
      <c r="D84" s="51">
        <v>1</v>
      </c>
      <c r="E84" s="52" t="s">
        <v>104</v>
      </c>
      <c r="F84" s="53">
        <v>8.35</v>
      </c>
      <c r="G84" s="11">
        <v>1</v>
      </c>
      <c r="H84" s="54">
        <v>2</v>
      </c>
      <c r="I84" s="54">
        <f t="shared" si="37"/>
        <v>720</v>
      </c>
      <c r="J84" s="55">
        <f t="shared" si="12"/>
        <v>1.44</v>
      </c>
      <c r="K84" s="54">
        <v>1</v>
      </c>
      <c r="L84" s="54">
        <f t="shared" si="38"/>
        <v>220</v>
      </c>
      <c r="M84" s="54">
        <f t="shared" si="13"/>
        <v>0.22</v>
      </c>
      <c r="N84" s="54">
        <v>2</v>
      </c>
      <c r="O84" s="54">
        <f t="shared" si="39"/>
        <v>210</v>
      </c>
      <c r="P84" s="54">
        <f t="shared" si="14"/>
        <v>0.42</v>
      </c>
      <c r="Q84" s="55">
        <f t="shared" si="40"/>
        <v>2.08</v>
      </c>
      <c r="R84" s="52">
        <f t="shared" si="41"/>
        <v>17.37</v>
      </c>
      <c r="S84" s="50" t="s">
        <v>64</v>
      </c>
      <c r="T84" s="45">
        <v>1</v>
      </c>
      <c r="U84" s="46">
        <f t="shared" si="11"/>
        <v>17.37</v>
      </c>
      <c r="V84" s="47">
        <v>45828</v>
      </c>
      <c r="W84" s="28">
        <v>1</v>
      </c>
      <c r="X84" s="46">
        <f t="shared" si="15"/>
        <v>17.37</v>
      </c>
      <c r="Y84" s="48">
        <v>45835</v>
      </c>
      <c r="Z84" s="49">
        <f t="shared" si="16"/>
        <v>0</v>
      </c>
    </row>
    <row r="85" spans="2:26" ht="40" customHeight="1" x14ac:dyDescent="0.75">
      <c r="B85" s="14" t="s">
        <v>12</v>
      </c>
      <c r="C85" s="50" t="s">
        <v>62</v>
      </c>
      <c r="D85" s="51">
        <v>1</v>
      </c>
      <c r="E85" s="52" t="s">
        <v>105</v>
      </c>
      <c r="F85" s="53">
        <v>9</v>
      </c>
      <c r="G85" s="11">
        <v>1</v>
      </c>
      <c r="H85" s="54">
        <v>1</v>
      </c>
      <c r="I85" s="54">
        <f t="shared" si="37"/>
        <v>476</v>
      </c>
      <c r="J85" s="55">
        <f t="shared" si="12"/>
        <v>0.47599999999999998</v>
      </c>
      <c r="K85" s="54">
        <v>0</v>
      </c>
      <c r="L85" s="54">
        <f t="shared" si="38"/>
        <v>200</v>
      </c>
      <c r="M85" s="54">
        <f t="shared" si="13"/>
        <v>0</v>
      </c>
      <c r="N85" s="54">
        <v>1</v>
      </c>
      <c r="O85" s="54">
        <f t="shared" si="39"/>
        <v>192</v>
      </c>
      <c r="P85" s="54">
        <f t="shared" si="14"/>
        <v>0.192</v>
      </c>
      <c r="Q85" s="55">
        <f t="shared" si="40"/>
        <v>0.66800000000000004</v>
      </c>
      <c r="R85" s="52">
        <f t="shared" si="41"/>
        <v>6.01</v>
      </c>
      <c r="S85" s="50" t="s">
        <v>64</v>
      </c>
      <c r="T85" s="45">
        <v>1</v>
      </c>
      <c r="U85" s="46">
        <f t="shared" si="11"/>
        <v>6.01</v>
      </c>
      <c r="V85" s="47">
        <v>45828</v>
      </c>
      <c r="W85" s="28">
        <v>1</v>
      </c>
      <c r="X85" s="46">
        <f t="shared" si="15"/>
        <v>6.01</v>
      </c>
      <c r="Y85" s="48">
        <v>45835</v>
      </c>
      <c r="Z85" s="49">
        <f t="shared" si="16"/>
        <v>0</v>
      </c>
    </row>
    <row r="86" spans="2:26" ht="40" customHeight="1" x14ac:dyDescent="0.55000000000000004">
      <c r="B86" s="8" t="s">
        <v>12</v>
      </c>
      <c r="C86" s="50" t="s">
        <v>62</v>
      </c>
      <c r="D86" s="51">
        <v>1</v>
      </c>
      <c r="E86" s="52" t="s">
        <v>106</v>
      </c>
      <c r="F86" s="53">
        <v>1.68</v>
      </c>
      <c r="G86" s="11">
        <v>1</v>
      </c>
      <c r="H86" s="54">
        <v>1</v>
      </c>
      <c r="I86" s="54">
        <f t="shared" si="37"/>
        <v>476</v>
      </c>
      <c r="J86" s="55">
        <f t="shared" si="12"/>
        <v>0.47599999999999998</v>
      </c>
      <c r="K86" s="54">
        <v>0</v>
      </c>
      <c r="L86" s="54">
        <f t="shared" si="38"/>
        <v>200</v>
      </c>
      <c r="M86" s="54">
        <f t="shared" si="13"/>
        <v>0</v>
      </c>
      <c r="N86" s="54">
        <v>1</v>
      </c>
      <c r="O86" s="54">
        <f t="shared" si="39"/>
        <v>192</v>
      </c>
      <c r="P86" s="54">
        <f t="shared" si="14"/>
        <v>0.192</v>
      </c>
      <c r="Q86" s="55">
        <f t="shared" si="40"/>
        <v>0.66800000000000004</v>
      </c>
      <c r="R86" s="52">
        <f t="shared" si="41"/>
        <v>1.1200000000000001</v>
      </c>
      <c r="S86" s="50" t="s">
        <v>64</v>
      </c>
      <c r="T86" s="45">
        <v>1</v>
      </c>
      <c r="U86" s="46">
        <f t="shared" si="11"/>
        <v>1.1200000000000001</v>
      </c>
      <c r="V86" s="47">
        <v>45828</v>
      </c>
      <c r="W86" s="28">
        <v>1</v>
      </c>
      <c r="X86" s="46">
        <f t="shared" si="15"/>
        <v>1.1200000000000001</v>
      </c>
      <c r="Y86" s="48">
        <v>45835</v>
      </c>
      <c r="Z86" s="49">
        <f t="shared" si="16"/>
        <v>0</v>
      </c>
    </row>
    <row r="87" spans="2:26" ht="40" customHeight="1" x14ac:dyDescent="0.55000000000000004">
      <c r="B87" s="8" t="s">
        <v>37</v>
      </c>
      <c r="C87" s="50" t="s">
        <v>62</v>
      </c>
      <c r="D87" s="51">
        <v>1</v>
      </c>
      <c r="E87" s="52" t="s">
        <v>107</v>
      </c>
      <c r="F87" s="53">
        <v>13</v>
      </c>
      <c r="G87" s="11">
        <v>2</v>
      </c>
      <c r="H87" s="54">
        <v>2</v>
      </c>
      <c r="I87" s="54">
        <f t="shared" si="37"/>
        <v>726</v>
      </c>
      <c r="J87" s="55">
        <f t="shared" si="12"/>
        <v>1.452</v>
      </c>
      <c r="K87" s="54">
        <v>1</v>
      </c>
      <c r="L87" s="54">
        <f t="shared" si="38"/>
        <v>200</v>
      </c>
      <c r="M87" s="54">
        <f t="shared" si="13"/>
        <v>0.2</v>
      </c>
      <c r="N87" s="54">
        <v>2</v>
      </c>
      <c r="O87" s="54">
        <f t="shared" si="39"/>
        <v>192</v>
      </c>
      <c r="P87" s="54">
        <f t="shared" si="14"/>
        <v>0.38400000000000001</v>
      </c>
      <c r="Q87" s="55">
        <f t="shared" si="40"/>
        <v>2.036</v>
      </c>
      <c r="R87" s="52">
        <f t="shared" si="41"/>
        <v>52.94</v>
      </c>
      <c r="S87" s="50" t="s">
        <v>64</v>
      </c>
      <c r="T87" s="45">
        <v>1</v>
      </c>
      <c r="U87" s="46">
        <f t="shared" si="11"/>
        <v>52.94</v>
      </c>
      <c r="V87" s="47">
        <v>45828</v>
      </c>
      <c r="W87" s="28">
        <v>1</v>
      </c>
      <c r="X87" s="46">
        <f t="shared" si="15"/>
        <v>52.94</v>
      </c>
      <c r="Y87" s="48">
        <v>45835</v>
      </c>
      <c r="Z87" s="49">
        <f t="shared" si="16"/>
        <v>0</v>
      </c>
    </row>
    <row r="88" spans="2:26" ht="40" customHeight="1" x14ac:dyDescent="0.55000000000000004">
      <c r="B88" s="8" t="s">
        <v>37</v>
      </c>
      <c r="C88" s="50" t="s">
        <v>62</v>
      </c>
      <c r="D88" s="51">
        <v>1</v>
      </c>
      <c r="E88" s="52" t="s">
        <v>108</v>
      </c>
      <c r="F88" s="53">
        <v>5.6</v>
      </c>
      <c r="G88" s="11">
        <v>2</v>
      </c>
      <c r="H88" s="54">
        <v>2</v>
      </c>
      <c r="I88" s="54">
        <f t="shared" si="37"/>
        <v>726</v>
      </c>
      <c r="J88" s="55">
        <f t="shared" si="12"/>
        <v>1.452</v>
      </c>
      <c r="K88" s="54">
        <v>1</v>
      </c>
      <c r="L88" s="54">
        <f t="shared" si="38"/>
        <v>200</v>
      </c>
      <c r="M88" s="54">
        <f t="shared" si="13"/>
        <v>0.2</v>
      </c>
      <c r="N88" s="54">
        <v>2</v>
      </c>
      <c r="O88" s="54">
        <f t="shared" si="39"/>
        <v>192</v>
      </c>
      <c r="P88" s="54">
        <f t="shared" si="14"/>
        <v>0.38400000000000001</v>
      </c>
      <c r="Q88" s="55">
        <f t="shared" si="40"/>
        <v>2.036</v>
      </c>
      <c r="R88" s="52">
        <f t="shared" si="41"/>
        <v>22.8</v>
      </c>
      <c r="S88" s="50" t="s">
        <v>64</v>
      </c>
      <c r="T88" s="45">
        <v>1</v>
      </c>
      <c r="U88" s="46">
        <f t="shared" si="11"/>
        <v>22.8</v>
      </c>
      <c r="V88" s="47">
        <v>45828</v>
      </c>
      <c r="W88" s="28">
        <v>1</v>
      </c>
      <c r="X88" s="46">
        <f t="shared" si="15"/>
        <v>22.8</v>
      </c>
      <c r="Y88" s="48">
        <v>45835</v>
      </c>
      <c r="Z88" s="49">
        <f t="shared" si="16"/>
        <v>0</v>
      </c>
    </row>
    <row r="89" spans="2:26" ht="40" customHeight="1" x14ac:dyDescent="0.55000000000000004">
      <c r="B89" s="8" t="s">
        <v>37</v>
      </c>
      <c r="C89" s="50" t="s">
        <v>62</v>
      </c>
      <c r="D89" s="51">
        <v>1</v>
      </c>
      <c r="E89" s="52" t="s">
        <v>109</v>
      </c>
      <c r="F89" s="53">
        <v>5</v>
      </c>
      <c r="G89" s="11">
        <v>1</v>
      </c>
      <c r="H89" s="54">
        <v>1</v>
      </c>
      <c r="I89" s="54">
        <f t="shared" si="37"/>
        <v>726</v>
      </c>
      <c r="J89" s="55">
        <f t="shared" si="12"/>
        <v>0.72599999999999998</v>
      </c>
      <c r="K89" s="54">
        <v>1</v>
      </c>
      <c r="L89" s="54">
        <f t="shared" si="38"/>
        <v>200</v>
      </c>
      <c r="M89" s="54">
        <f t="shared" si="13"/>
        <v>0.2</v>
      </c>
      <c r="N89" s="54">
        <v>1</v>
      </c>
      <c r="O89" s="54">
        <f t="shared" si="39"/>
        <v>192</v>
      </c>
      <c r="P89" s="54">
        <f t="shared" si="14"/>
        <v>0.192</v>
      </c>
      <c r="Q89" s="55">
        <f t="shared" si="40"/>
        <v>1.1180000000000001</v>
      </c>
      <c r="R89" s="52">
        <f t="shared" si="41"/>
        <v>5.59</v>
      </c>
      <c r="S89" s="50" t="s">
        <v>64</v>
      </c>
      <c r="T89" s="45">
        <v>1</v>
      </c>
      <c r="U89" s="46">
        <f t="shared" si="11"/>
        <v>5.59</v>
      </c>
      <c r="V89" s="47">
        <v>45828</v>
      </c>
      <c r="W89" s="28">
        <v>1</v>
      </c>
      <c r="X89" s="46">
        <f t="shared" si="15"/>
        <v>5.59</v>
      </c>
      <c r="Y89" s="48">
        <v>45835</v>
      </c>
      <c r="Z89" s="49">
        <f t="shared" si="16"/>
        <v>0</v>
      </c>
    </row>
    <row r="90" spans="2:26" ht="40" customHeight="1" x14ac:dyDescent="0.55000000000000004">
      <c r="B90" s="8" t="s">
        <v>38</v>
      </c>
      <c r="C90" s="50" t="s">
        <v>62</v>
      </c>
      <c r="D90" s="51">
        <v>1</v>
      </c>
      <c r="E90" s="52" t="s">
        <v>110</v>
      </c>
      <c r="F90" s="53">
        <v>1.94</v>
      </c>
      <c r="G90" s="11">
        <v>4</v>
      </c>
      <c r="H90" s="54">
        <v>2</v>
      </c>
      <c r="I90" s="54">
        <f t="shared" si="37"/>
        <v>238</v>
      </c>
      <c r="J90" s="55">
        <f t="shared" si="12"/>
        <v>0.47599999999999998</v>
      </c>
      <c r="K90" s="54">
        <v>1</v>
      </c>
      <c r="L90" s="54">
        <f t="shared" si="38"/>
        <v>100</v>
      </c>
      <c r="M90" s="54">
        <f t="shared" si="13"/>
        <v>0.1</v>
      </c>
      <c r="N90" s="54">
        <v>2</v>
      </c>
      <c r="O90" s="54">
        <f t="shared" si="39"/>
        <v>97</v>
      </c>
      <c r="P90" s="54">
        <f t="shared" si="14"/>
        <v>0.19400000000000001</v>
      </c>
      <c r="Q90" s="55">
        <f t="shared" si="40"/>
        <v>0.77</v>
      </c>
      <c r="R90" s="52">
        <f t="shared" si="41"/>
        <v>5.98</v>
      </c>
      <c r="S90" s="50" t="s">
        <v>64</v>
      </c>
      <c r="T90" s="45">
        <v>1</v>
      </c>
      <c r="U90" s="46">
        <f t="shared" si="11"/>
        <v>5.98</v>
      </c>
      <c r="V90" s="47">
        <v>45828</v>
      </c>
      <c r="W90" s="28">
        <v>1</v>
      </c>
      <c r="X90" s="46">
        <f t="shared" si="15"/>
        <v>5.98</v>
      </c>
      <c r="Y90" s="48">
        <v>45835</v>
      </c>
      <c r="Z90" s="49">
        <f t="shared" si="16"/>
        <v>0</v>
      </c>
    </row>
    <row r="91" spans="2:26" ht="40" customHeight="1" x14ac:dyDescent="0.55000000000000004">
      <c r="B91" s="8" t="s">
        <v>36</v>
      </c>
      <c r="C91" s="50" t="s">
        <v>62</v>
      </c>
      <c r="D91" s="51">
        <v>1</v>
      </c>
      <c r="E91" s="52" t="s">
        <v>111</v>
      </c>
      <c r="F91" s="53">
        <v>2.8</v>
      </c>
      <c r="G91" s="11">
        <v>2</v>
      </c>
      <c r="H91" s="54">
        <v>2</v>
      </c>
      <c r="I91" s="54">
        <f t="shared" si="37"/>
        <v>530</v>
      </c>
      <c r="J91" s="55">
        <f t="shared" si="12"/>
        <v>1.06</v>
      </c>
      <c r="K91" s="54">
        <v>1</v>
      </c>
      <c r="L91" s="54">
        <f t="shared" si="38"/>
        <v>150</v>
      </c>
      <c r="M91" s="54">
        <f t="shared" si="13"/>
        <v>0.15</v>
      </c>
      <c r="N91" s="54">
        <v>2</v>
      </c>
      <c r="O91" s="54">
        <f t="shared" si="39"/>
        <v>142</v>
      </c>
      <c r="P91" s="54">
        <f t="shared" si="14"/>
        <v>0.28399999999999997</v>
      </c>
      <c r="Q91" s="55">
        <f t="shared" si="40"/>
        <v>1.494</v>
      </c>
      <c r="R91" s="52">
        <f t="shared" si="41"/>
        <v>8.3699999999999992</v>
      </c>
      <c r="S91" s="50" t="s">
        <v>64</v>
      </c>
      <c r="T91" s="45">
        <v>1</v>
      </c>
      <c r="U91" s="46">
        <f t="shared" si="11"/>
        <v>8.3699999999999992</v>
      </c>
      <c r="V91" s="47">
        <v>45828</v>
      </c>
      <c r="W91" s="28">
        <v>1</v>
      </c>
      <c r="X91" s="46">
        <f t="shared" si="15"/>
        <v>8.3699999999999992</v>
      </c>
      <c r="Y91" s="48">
        <v>45835</v>
      </c>
      <c r="Z91" s="49">
        <f t="shared" si="16"/>
        <v>0</v>
      </c>
    </row>
    <row r="92" spans="2:26" ht="40" customHeight="1" x14ac:dyDescent="0.55000000000000004">
      <c r="B92" s="8" t="s">
        <v>36</v>
      </c>
      <c r="C92" s="50" t="s">
        <v>62</v>
      </c>
      <c r="D92" s="51">
        <v>1</v>
      </c>
      <c r="E92" s="52" t="s">
        <v>112</v>
      </c>
      <c r="F92" s="53">
        <v>5.3</v>
      </c>
      <c r="G92" s="11">
        <v>1</v>
      </c>
      <c r="H92" s="54">
        <v>2</v>
      </c>
      <c r="I92" s="54">
        <f t="shared" si="37"/>
        <v>530</v>
      </c>
      <c r="J92" s="55">
        <f t="shared" si="12"/>
        <v>1.06</v>
      </c>
      <c r="K92" s="54">
        <v>1</v>
      </c>
      <c r="L92" s="54">
        <f t="shared" si="38"/>
        <v>150</v>
      </c>
      <c r="M92" s="54">
        <f t="shared" si="13"/>
        <v>0.15</v>
      </c>
      <c r="N92" s="54">
        <v>2</v>
      </c>
      <c r="O92" s="54">
        <f t="shared" si="39"/>
        <v>142</v>
      </c>
      <c r="P92" s="54">
        <f t="shared" si="14"/>
        <v>0.28399999999999997</v>
      </c>
      <c r="Q92" s="55">
        <f t="shared" si="40"/>
        <v>1.494</v>
      </c>
      <c r="R92" s="52">
        <f t="shared" si="41"/>
        <v>7.92</v>
      </c>
      <c r="S92" s="50" t="s">
        <v>64</v>
      </c>
      <c r="T92" s="45">
        <v>1</v>
      </c>
      <c r="U92" s="46">
        <f t="shared" si="11"/>
        <v>7.92</v>
      </c>
      <c r="V92" s="47">
        <v>45828</v>
      </c>
      <c r="W92" s="28">
        <v>1</v>
      </c>
      <c r="X92" s="46">
        <f t="shared" si="15"/>
        <v>7.92</v>
      </c>
      <c r="Y92" s="48">
        <v>45835</v>
      </c>
      <c r="Z92" s="49">
        <f t="shared" si="16"/>
        <v>0</v>
      </c>
    </row>
    <row r="93" spans="2:26" ht="40" customHeight="1" x14ac:dyDescent="0.55000000000000004">
      <c r="B93" s="8"/>
      <c r="C93" s="50"/>
      <c r="D93" s="51"/>
      <c r="E93" s="52"/>
      <c r="F93" s="53"/>
      <c r="G93" s="11"/>
      <c r="H93" s="54"/>
      <c r="I93" s="54"/>
      <c r="J93" s="55"/>
      <c r="K93" s="54"/>
      <c r="L93" s="54"/>
      <c r="M93" s="54"/>
      <c r="N93" s="54"/>
      <c r="O93" s="54"/>
      <c r="P93" s="54"/>
      <c r="Q93" s="55"/>
      <c r="R93" s="52"/>
      <c r="S93" s="50"/>
      <c r="T93" s="1"/>
      <c r="U93" s="46"/>
      <c r="W93" s="28"/>
      <c r="X93" s="46"/>
      <c r="Z93" s="49">
        <f t="shared" si="16"/>
        <v>0</v>
      </c>
    </row>
    <row r="94" spans="2:26" ht="40" customHeight="1" x14ac:dyDescent="0.55000000000000004">
      <c r="B94" s="8" t="s">
        <v>36</v>
      </c>
      <c r="C94" s="50" t="s">
        <v>62</v>
      </c>
      <c r="D94" s="51">
        <v>2</v>
      </c>
      <c r="E94" s="52" t="s">
        <v>113</v>
      </c>
      <c r="F94" s="53">
        <v>10</v>
      </c>
      <c r="G94" s="11">
        <v>1</v>
      </c>
      <c r="H94" s="54">
        <v>1</v>
      </c>
      <c r="I94" s="54">
        <f>VLOOKUP($B94,$B$3:$J$29,7,FALSE)</f>
        <v>530</v>
      </c>
      <c r="J94" s="55">
        <f t="shared" si="12"/>
        <v>0.53</v>
      </c>
      <c r="K94" s="54">
        <v>1</v>
      </c>
      <c r="L94" s="54">
        <f>VLOOKUP($B94,$B$3:$J$29,3,FALSE)</f>
        <v>150</v>
      </c>
      <c r="M94" s="54">
        <f t="shared" si="13"/>
        <v>0.15</v>
      </c>
      <c r="N94" s="54">
        <v>1</v>
      </c>
      <c r="O94" s="54">
        <f>VLOOKUP($B94,$B$3:$J$29,8,FALSE)</f>
        <v>142</v>
      </c>
      <c r="P94" s="54">
        <f t="shared" si="14"/>
        <v>0.14199999999999999</v>
      </c>
      <c r="Q94" s="55">
        <f>($H94*$I94+$K94*$L94+$N94*$O94)/1000</f>
        <v>0.82199999999999995</v>
      </c>
      <c r="R94" s="52">
        <f>ROUND($Q94*$F94*$G94,2)</f>
        <v>8.2200000000000006</v>
      </c>
      <c r="S94" s="50" t="s">
        <v>64</v>
      </c>
      <c r="T94" s="45">
        <v>1</v>
      </c>
      <c r="U94" s="46">
        <f t="shared" ref="U94:U117" si="42">$T94*$R94</f>
        <v>8.2200000000000006</v>
      </c>
      <c r="V94" s="47">
        <v>45825</v>
      </c>
      <c r="W94" s="28">
        <v>1</v>
      </c>
      <c r="X94" s="46">
        <f t="shared" ref="X94:X117" si="43">$W94*$R94</f>
        <v>8.2200000000000006</v>
      </c>
      <c r="Y94" s="48">
        <v>45834</v>
      </c>
      <c r="Z94" s="49">
        <f t="shared" si="16"/>
        <v>0</v>
      </c>
    </row>
    <row r="95" spans="2:26" ht="40" customHeight="1" x14ac:dyDescent="0.55000000000000004">
      <c r="B95" s="8" t="s">
        <v>16</v>
      </c>
      <c r="C95" s="50" t="s">
        <v>62</v>
      </c>
      <c r="D95" s="51">
        <v>2</v>
      </c>
      <c r="E95" s="52" t="s">
        <v>114</v>
      </c>
      <c r="F95" s="53">
        <v>9.3000000000000007</v>
      </c>
      <c r="G95" s="11">
        <v>1</v>
      </c>
      <c r="H95" s="54">
        <v>2</v>
      </c>
      <c r="I95" s="54">
        <f>VLOOKUP($B95,$B$3:$J$29,7,FALSE)</f>
        <v>670</v>
      </c>
      <c r="J95" s="55">
        <f t="shared" si="12"/>
        <v>1.34</v>
      </c>
      <c r="K95" s="54">
        <v>1</v>
      </c>
      <c r="L95" s="54">
        <f>VLOOKUP($B95,$B$3:$J$29,3,FALSE)</f>
        <v>200</v>
      </c>
      <c r="M95" s="54">
        <f t="shared" si="13"/>
        <v>0.2</v>
      </c>
      <c r="N95" s="54">
        <v>2</v>
      </c>
      <c r="O95" s="54">
        <f>VLOOKUP($B95,$B$3:$J$29,8,FALSE)</f>
        <v>192</v>
      </c>
      <c r="P95" s="54">
        <f t="shared" si="14"/>
        <v>0.38400000000000001</v>
      </c>
      <c r="Q95" s="55">
        <f>($H95*$I95+$K95*$L95+$N95*$O95)/1000</f>
        <v>1.9239999999999999</v>
      </c>
      <c r="R95" s="52">
        <f>ROUND($Q95*$F95*$G95,2)</f>
        <v>17.89</v>
      </c>
      <c r="S95" s="50" t="s">
        <v>64</v>
      </c>
      <c r="T95" s="45">
        <v>1</v>
      </c>
      <c r="U95" s="46">
        <f t="shared" si="42"/>
        <v>17.89</v>
      </c>
      <c r="V95" s="47">
        <v>45825</v>
      </c>
      <c r="W95" s="28">
        <v>1</v>
      </c>
      <c r="X95" s="46">
        <f t="shared" si="43"/>
        <v>17.89</v>
      </c>
      <c r="Y95" s="48">
        <v>45834</v>
      </c>
      <c r="Z95" s="49">
        <f t="shared" si="16"/>
        <v>0</v>
      </c>
    </row>
    <row r="96" spans="2:26" ht="40" customHeight="1" x14ac:dyDescent="0.75">
      <c r="B96" s="14" t="s">
        <v>13</v>
      </c>
      <c r="C96" s="50" t="s">
        <v>62</v>
      </c>
      <c r="D96" s="51">
        <v>2</v>
      </c>
      <c r="E96" s="52" t="s">
        <v>115</v>
      </c>
      <c r="F96" s="53">
        <v>9.3000000000000007</v>
      </c>
      <c r="G96" s="11">
        <v>1</v>
      </c>
      <c r="H96" s="54">
        <v>2</v>
      </c>
      <c r="I96" s="54">
        <f>VLOOKUP($B96,$B$3:$J$29,7,FALSE)</f>
        <v>620</v>
      </c>
      <c r="J96" s="55">
        <f t="shared" si="12"/>
        <v>1.24</v>
      </c>
      <c r="K96" s="54">
        <v>1</v>
      </c>
      <c r="L96" s="54">
        <f>VLOOKUP($B96,$B$3:$J$29,3,FALSE)</f>
        <v>200</v>
      </c>
      <c r="M96" s="54">
        <f t="shared" si="13"/>
        <v>0.2</v>
      </c>
      <c r="N96" s="54">
        <v>2</v>
      </c>
      <c r="O96" s="54">
        <f>VLOOKUP($B96,$B$3:$J$29,8,FALSE)</f>
        <v>192</v>
      </c>
      <c r="P96" s="54">
        <f t="shared" si="14"/>
        <v>0.38400000000000001</v>
      </c>
      <c r="Q96" s="55">
        <f>($H96*$I96+$K96*$L96+$N96*$O96)/1000</f>
        <v>1.8240000000000001</v>
      </c>
      <c r="R96" s="52">
        <f>ROUND($Q96*$F96*$G96,2)</f>
        <v>16.96</v>
      </c>
      <c r="S96" s="50" t="s">
        <v>64</v>
      </c>
      <c r="T96" s="45">
        <v>1</v>
      </c>
      <c r="U96" s="46">
        <f t="shared" si="42"/>
        <v>16.96</v>
      </c>
      <c r="V96" s="47">
        <v>45825</v>
      </c>
      <c r="W96" s="28">
        <v>1</v>
      </c>
      <c r="X96" s="46">
        <f t="shared" si="43"/>
        <v>16.96</v>
      </c>
      <c r="Y96" s="48">
        <v>45834</v>
      </c>
      <c r="Z96" s="49">
        <f t="shared" si="16"/>
        <v>0</v>
      </c>
    </row>
    <row r="97" spans="2:26" ht="40" customHeight="1" x14ac:dyDescent="0.55000000000000004">
      <c r="B97" s="8" t="s">
        <v>16</v>
      </c>
      <c r="C97" s="50" t="s">
        <v>62</v>
      </c>
      <c r="D97" s="51">
        <v>2</v>
      </c>
      <c r="E97" s="52" t="s">
        <v>116</v>
      </c>
      <c r="F97" s="53">
        <v>9.3000000000000007</v>
      </c>
      <c r="G97" s="11">
        <v>1</v>
      </c>
      <c r="H97" s="54">
        <v>2</v>
      </c>
      <c r="I97" s="54">
        <f>VLOOKUP($B97,$B$3:$J$29,7,FALSE)</f>
        <v>670</v>
      </c>
      <c r="J97" s="55">
        <f t="shared" si="12"/>
        <v>1.34</v>
      </c>
      <c r="K97" s="54">
        <v>1</v>
      </c>
      <c r="L97" s="54">
        <f>VLOOKUP($B97,$B$3:$J$29,3,FALSE)</f>
        <v>200</v>
      </c>
      <c r="M97" s="54">
        <f t="shared" si="13"/>
        <v>0.2</v>
      </c>
      <c r="N97" s="54">
        <v>2</v>
      </c>
      <c r="O97" s="54">
        <f>VLOOKUP($B97,$B$3:$J$29,8,FALSE)</f>
        <v>192</v>
      </c>
      <c r="P97" s="54">
        <f t="shared" si="14"/>
        <v>0.38400000000000001</v>
      </c>
      <c r="Q97" s="55">
        <f>($H97*$I97+$K97*$L97+$N97*$O97)/1000</f>
        <v>1.9239999999999999</v>
      </c>
      <c r="R97" s="52">
        <f>ROUND($Q97*$F97*$G97,2)</f>
        <v>17.89</v>
      </c>
      <c r="S97" s="50" t="s">
        <v>64</v>
      </c>
      <c r="T97" s="45">
        <v>1</v>
      </c>
      <c r="U97" s="46">
        <f t="shared" si="42"/>
        <v>17.89</v>
      </c>
      <c r="V97" s="47">
        <v>45825</v>
      </c>
      <c r="W97" s="28">
        <v>1</v>
      </c>
      <c r="X97" s="46">
        <f t="shared" si="43"/>
        <v>17.89</v>
      </c>
      <c r="Y97" s="48">
        <v>45834</v>
      </c>
      <c r="Z97" s="49">
        <f t="shared" si="16"/>
        <v>0</v>
      </c>
    </row>
    <row r="98" spans="2:26" ht="40" customHeight="1" x14ac:dyDescent="0.55000000000000004">
      <c r="B98" s="8" t="s">
        <v>36</v>
      </c>
      <c r="C98" s="50" t="s">
        <v>62</v>
      </c>
      <c r="D98" s="51">
        <v>2</v>
      </c>
      <c r="E98" s="52" t="s">
        <v>117</v>
      </c>
      <c r="F98" s="53">
        <v>10</v>
      </c>
      <c r="G98" s="11">
        <v>4</v>
      </c>
      <c r="H98" s="54">
        <v>2</v>
      </c>
      <c r="I98" s="54">
        <f>VLOOKUP($B98,$B$3:$J$29,7,FALSE)</f>
        <v>530</v>
      </c>
      <c r="J98" s="55">
        <f t="shared" si="12"/>
        <v>1.06</v>
      </c>
      <c r="K98" s="54">
        <v>1</v>
      </c>
      <c r="L98" s="54">
        <f>VLOOKUP($B98,$B$3:$J$29,3,FALSE)</f>
        <v>150</v>
      </c>
      <c r="M98" s="54">
        <f t="shared" si="13"/>
        <v>0.15</v>
      </c>
      <c r="N98" s="54">
        <v>2</v>
      </c>
      <c r="O98" s="54">
        <f>VLOOKUP($B98,$B$3:$J$29,8,FALSE)</f>
        <v>142</v>
      </c>
      <c r="P98" s="54">
        <f t="shared" si="14"/>
        <v>0.28399999999999997</v>
      </c>
      <c r="Q98" s="55">
        <f>($H98*$I98+$K98*$L98+$N98*$O98)/1000</f>
        <v>1.494</v>
      </c>
      <c r="R98" s="52">
        <f>ROUND($Q98*$F98*$G98,2)</f>
        <v>59.76</v>
      </c>
      <c r="S98" s="50" t="s">
        <v>64</v>
      </c>
      <c r="T98" s="45">
        <v>1</v>
      </c>
      <c r="U98" s="46">
        <f t="shared" si="42"/>
        <v>59.76</v>
      </c>
      <c r="V98" s="47">
        <v>45825</v>
      </c>
      <c r="W98" s="28">
        <v>1</v>
      </c>
      <c r="X98" s="46">
        <f t="shared" si="43"/>
        <v>59.76</v>
      </c>
      <c r="Y98" s="48">
        <v>45834</v>
      </c>
      <c r="Z98" s="49">
        <f t="shared" si="16"/>
        <v>0</v>
      </c>
    </row>
    <row r="99" spans="2:26" ht="40" customHeight="1" x14ac:dyDescent="0.55000000000000004">
      <c r="B99" s="8"/>
      <c r="C99" s="50"/>
      <c r="D99" s="51"/>
      <c r="E99" s="52"/>
      <c r="F99" s="53"/>
      <c r="G99" s="11"/>
      <c r="H99" s="54"/>
      <c r="I99" s="54"/>
      <c r="J99" s="55"/>
      <c r="K99" s="54"/>
      <c r="L99" s="54"/>
      <c r="M99" s="54"/>
      <c r="N99" s="54"/>
      <c r="O99" s="54"/>
      <c r="P99" s="54"/>
      <c r="Q99" s="55"/>
      <c r="R99" s="52"/>
      <c r="S99" s="50"/>
      <c r="T99" s="1"/>
      <c r="U99" s="46"/>
      <c r="W99" s="28"/>
      <c r="X99" s="46"/>
      <c r="Z99" s="49">
        <f t="shared" si="16"/>
        <v>0</v>
      </c>
    </row>
    <row r="100" spans="2:26" ht="40" customHeight="1" x14ac:dyDescent="0.75">
      <c r="B100" s="14" t="s">
        <v>13</v>
      </c>
      <c r="C100" s="50" t="s">
        <v>62</v>
      </c>
      <c r="D100" s="51">
        <v>2</v>
      </c>
      <c r="E100" s="52" t="s">
        <v>118</v>
      </c>
      <c r="F100" s="53">
        <v>9.2799999999999994</v>
      </c>
      <c r="G100" s="11">
        <v>1</v>
      </c>
      <c r="H100" s="54">
        <v>2</v>
      </c>
      <c r="I100" s="54">
        <f>VLOOKUP($B100,$B$3:$J$29,7,FALSE)</f>
        <v>620</v>
      </c>
      <c r="J100" s="55">
        <f t="shared" si="12"/>
        <v>1.24</v>
      </c>
      <c r="K100" s="54">
        <v>1</v>
      </c>
      <c r="L100" s="54">
        <f>VLOOKUP($B100,$B$3:$J$29,3,FALSE)</f>
        <v>200</v>
      </c>
      <c r="M100" s="54">
        <f t="shared" si="13"/>
        <v>0.2</v>
      </c>
      <c r="N100" s="54">
        <v>2</v>
      </c>
      <c r="O100" s="54">
        <f>VLOOKUP($B100,$B$3:$J$29,8,FALSE)</f>
        <v>192</v>
      </c>
      <c r="P100" s="54">
        <f t="shared" si="14"/>
        <v>0.38400000000000001</v>
      </c>
      <c r="Q100" s="55">
        <f>($H100*$I100+$K100*$L100+$N100*$O100)/1000</f>
        <v>1.8240000000000001</v>
      </c>
      <c r="R100" s="52">
        <f>ROUND($Q100*$F100*$G100,2)</f>
        <v>16.93</v>
      </c>
      <c r="S100" s="50" t="s">
        <v>64</v>
      </c>
      <c r="T100" s="45">
        <v>1</v>
      </c>
      <c r="U100" s="46">
        <f t="shared" si="42"/>
        <v>16.93</v>
      </c>
      <c r="V100" s="47">
        <v>45825</v>
      </c>
      <c r="W100" s="28">
        <v>1</v>
      </c>
      <c r="X100" s="46">
        <f t="shared" si="43"/>
        <v>16.93</v>
      </c>
      <c r="Y100" s="48">
        <v>45834</v>
      </c>
      <c r="Z100" s="49">
        <f t="shared" si="16"/>
        <v>0</v>
      </c>
    </row>
    <row r="101" spans="2:26" ht="40" customHeight="1" x14ac:dyDescent="0.55000000000000004">
      <c r="B101" s="8" t="s">
        <v>16</v>
      </c>
      <c r="C101" s="50" t="s">
        <v>62</v>
      </c>
      <c r="D101" s="51">
        <v>2</v>
      </c>
      <c r="E101" s="52" t="s">
        <v>119</v>
      </c>
      <c r="F101" s="53">
        <v>9.25</v>
      </c>
      <c r="G101" s="11">
        <v>1</v>
      </c>
      <c r="H101" s="54">
        <v>2</v>
      </c>
      <c r="I101" s="54">
        <f>VLOOKUP($B101,$B$3:$J$29,7,FALSE)</f>
        <v>670</v>
      </c>
      <c r="J101" s="55">
        <f t="shared" si="12"/>
        <v>1.34</v>
      </c>
      <c r="K101" s="54">
        <v>1</v>
      </c>
      <c r="L101" s="54">
        <f>VLOOKUP($B101,$B$3:$J$29,3,FALSE)</f>
        <v>200</v>
      </c>
      <c r="M101" s="54">
        <f t="shared" si="13"/>
        <v>0.2</v>
      </c>
      <c r="N101" s="54">
        <v>2</v>
      </c>
      <c r="O101" s="54">
        <f>VLOOKUP($B101,$B$3:$J$29,8,FALSE)</f>
        <v>192</v>
      </c>
      <c r="P101" s="54">
        <f t="shared" si="14"/>
        <v>0.38400000000000001</v>
      </c>
      <c r="Q101" s="55">
        <f>($H101*$I101+$K101*$L101+$N101*$O101)/1000</f>
        <v>1.9239999999999999</v>
      </c>
      <c r="R101" s="52">
        <f>ROUND($Q101*$F101*$G101,2)</f>
        <v>17.8</v>
      </c>
      <c r="S101" s="50" t="s">
        <v>64</v>
      </c>
      <c r="T101" s="45">
        <v>1</v>
      </c>
      <c r="U101" s="46">
        <f t="shared" si="42"/>
        <v>17.8</v>
      </c>
      <c r="V101" s="47">
        <v>45825</v>
      </c>
      <c r="W101" s="28">
        <v>1</v>
      </c>
      <c r="X101" s="46">
        <f t="shared" si="43"/>
        <v>17.8</v>
      </c>
      <c r="Y101" s="48">
        <v>45834</v>
      </c>
      <c r="Z101" s="49">
        <f t="shared" si="16"/>
        <v>0</v>
      </c>
    </row>
    <row r="102" spans="2:26" ht="40" customHeight="1" x14ac:dyDescent="0.55000000000000004">
      <c r="B102" s="8" t="s">
        <v>36</v>
      </c>
      <c r="C102" s="50" t="s">
        <v>62</v>
      </c>
      <c r="D102" s="51">
        <v>2</v>
      </c>
      <c r="E102" s="52" t="s">
        <v>120</v>
      </c>
      <c r="F102" s="53">
        <v>10</v>
      </c>
      <c r="G102" s="11">
        <v>4</v>
      </c>
      <c r="H102" s="54">
        <v>2</v>
      </c>
      <c r="I102" s="54">
        <f>VLOOKUP($B102,$B$3:$J$29,7,FALSE)</f>
        <v>530</v>
      </c>
      <c r="J102" s="55">
        <f t="shared" si="12"/>
        <v>1.06</v>
      </c>
      <c r="K102" s="54">
        <v>1</v>
      </c>
      <c r="L102" s="54">
        <f>VLOOKUP($B102,$B$3:$J$29,3,FALSE)</f>
        <v>150</v>
      </c>
      <c r="M102" s="54">
        <f t="shared" si="13"/>
        <v>0.15</v>
      </c>
      <c r="N102" s="54">
        <v>2</v>
      </c>
      <c r="O102" s="54">
        <f>VLOOKUP($B102,$B$3:$J$29,8,FALSE)</f>
        <v>142</v>
      </c>
      <c r="P102" s="54">
        <f t="shared" si="14"/>
        <v>0.28399999999999997</v>
      </c>
      <c r="Q102" s="55">
        <f>($H102*$I102+$K102*$L102+$N102*$O102)/1000</f>
        <v>1.494</v>
      </c>
      <c r="R102" s="52">
        <f>ROUND($Q102*$F102*$G102,2)</f>
        <v>59.76</v>
      </c>
      <c r="S102" s="50" t="s">
        <v>64</v>
      </c>
      <c r="T102" s="45">
        <v>1</v>
      </c>
      <c r="U102" s="46">
        <f t="shared" si="42"/>
        <v>59.76</v>
      </c>
      <c r="V102" s="47">
        <v>45825</v>
      </c>
      <c r="W102" s="28">
        <v>1</v>
      </c>
      <c r="X102" s="46">
        <f t="shared" si="43"/>
        <v>59.76</v>
      </c>
      <c r="Y102" s="48">
        <v>45834</v>
      </c>
      <c r="Z102" s="49">
        <f t="shared" si="16"/>
        <v>0</v>
      </c>
    </row>
    <row r="103" spans="2:26" ht="40" customHeight="1" x14ac:dyDescent="0.75">
      <c r="B103" s="14"/>
      <c r="C103" s="50"/>
      <c r="D103" s="51"/>
      <c r="E103" s="52"/>
      <c r="F103" s="53"/>
      <c r="G103" s="11"/>
      <c r="H103" s="54"/>
      <c r="I103" s="54"/>
      <c r="J103" s="55">
        <f t="shared" si="12"/>
        <v>0</v>
      </c>
      <c r="K103" s="54"/>
      <c r="L103" s="54"/>
      <c r="M103" s="54">
        <f t="shared" si="13"/>
        <v>0</v>
      </c>
      <c r="N103" s="54"/>
      <c r="O103" s="54"/>
      <c r="P103" s="54">
        <f t="shared" si="14"/>
        <v>0</v>
      </c>
      <c r="Q103" s="55"/>
      <c r="R103" s="52"/>
      <c r="S103" s="50"/>
      <c r="T103" s="45"/>
      <c r="U103" s="46"/>
      <c r="V103" s="47"/>
      <c r="W103" s="28"/>
      <c r="X103" s="46"/>
      <c r="Y103" s="48"/>
      <c r="Z103" s="49">
        <f t="shared" si="16"/>
        <v>0</v>
      </c>
    </row>
    <row r="104" spans="2:26" ht="40" customHeight="1" x14ac:dyDescent="0.55000000000000004">
      <c r="B104" s="8" t="s">
        <v>22</v>
      </c>
      <c r="C104" s="50" t="s">
        <v>62</v>
      </c>
      <c r="D104" s="51">
        <v>2</v>
      </c>
      <c r="E104" s="52" t="s">
        <v>121</v>
      </c>
      <c r="F104" s="53">
        <v>15.25</v>
      </c>
      <c r="G104" s="11">
        <v>1</v>
      </c>
      <c r="H104" s="54">
        <v>2</v>
      </c>
      <c r="I104" s="54">
        <f>VLOOKUP($B104,$B$3:$J$29,7,FALSE)</f>
        <v>1060</v>
      </c>
      <c r="J104" s="55">
        <f t="shared" si="12"/>
        <v>2.12</v>
      </c>
      <c r="K104" s="54">
        <v>1</v>
      </c>
      <c r="L104" s="54">
        <f>VLOOKUP($B104,$B$3:$J$29,3,FALSE)</f>
        <v>270</v>
      </c>
      <c r="M104" s="54">
        <f t="shared" si="13"/>
        <v>0.27</v>
      </c>
      <c r="N104" s="54">
        <v>2</v>
      </c>
      <c r="O104" s="54">
        <f>VLOOKUP($B104,$B$3:$J$29,8,FALSE)</f>
        <v>255</v>
      </c>
      <c r="P104" s="54">
        <f t="shared" si="14"/>
        <v>0.51</v>
      </c>
      <c r="Q104" s="55">
        <f>($H104*$I104+$K104*$L104+$N104*$O104)/1000</f>
        <v>2.9</v>
      </c>
      <c r="R104" s="52">
        <f>ROUND($Q104*$F104*$G104,2)</f>
        <v>44.23</v>
      </c>
      <c r="S104" s="50" t="s">
        <v>64</v>
      </c>
      <c r="T104" s="45">
        <v>1</v>
      </c>
      <c r="U104" s="46">
        <f t="shared" si="42"/>
        <v>44.23</v>
      </c>
      <c r="V104" s="47">
        <v>45821</v>
      </c>
      <c r="W104" s="28">
        <v>1</v>
      </c>
      <c r="X104" s="46">
        <f t="shared" si="43"/>
        <v>44.23</v>
      </c>
      <c r="Y104" s="48">
        <v>45832</v>
      </c>
      <c r="Z104" s="49">
        <f t="shared" si="16"/>
        <v>0</v>
      </c>
    </row>
    <row r="105" spans="2:26" ht="40" customHeight="1" x14ac:dyDescent="0.55000000000000004">
      <c r="B105" s="8" t="s">
        <v>12</v>
      </c>
      <c r="C105" s="50" t="s">
        <v>62</v>
      </c>
      <c r="D105" s="51">
        <v>2</v>
      </c>
      <c r="E105" s="52" t="s">
        <v>122</v>
      </c>
      <c r="F105" s="53">
        <v>9.25</v>
      </c>
      <c r="G105" s="11">
        <v>1</v>
      </c>
      <c r="H105" s="11">
        <v>2</v>
      </c>
      <c r="I105" s="54">
        <f>VLOOKUP($B105,$B$3:$J$29,7,FALSE)</f>
        <v>476</v>
      </c>
      <c r="J105" s="55">
        <f t="shared" si="12"/>
        <v>0.95199999999999996</v>
      </c>
      <c r="K105" s="54">
        <v>1</v>
      </c>
      <c r="L105" s="54">
        <f>VLOOKUP($B105,$B$3:$J$29,3,FALSE)</f>
        <v>200</v>
      </c>
      <c r="M105" s="54">
        <f t="shared" si="13"/>
        <v>0.2</v>
      </c>
      <c r="N105" s="54">
        <v>2</v>
      </c>
      <c r="O105" s="54">
        <f>VLOOKUP($B105,$B$3:$J$29,8,FALSE)</f>
        <v>192</v>
      </c>
      <c r="P105" s="54">
        <f t="shared" si="14"/>
        <v>0.38400000000000001</v>
      </c>
      <c r="Q105" s="55">
        <f>($H105*$I105+$K105*$L105+$N105*$O105)/1000</f>
        <v>1.536</v>
      </c>
      <c r="R105" s="52">
        <f>ROUND($Q105*$F105*$G105,2)</f>
        <v>14.21</v>
      </c>
      <c r="S105" s="50" t="s">
        <v>64</v>
      </c>
      <c r="T105" s="45">
        <v>1</v>
      </c>
      <c r="U105" s="46">
        <f t="shared" si="42"/>
        <v>14.21</v>
      </c>
      <c r="V105" s="47">
        <v>45821</v>
      </c>
      <c r="W105" s="28">
        <v>1</v>
      </c>
      <c r="X105" s="46">
        <f t="shared" si="43"/>
        <v>14.21</v>
      </c>
      <c r="Y105" s="48">
        <v>45832</v>
      </c>
      <c r="Z105" s="49">
        <f t="shared" si="16"/>
        <v>0</v>
      </c>
    </row>
    <row r="106" spans="2:26" ht="40" customHeight="1" x14ac:dyDescent="0.55000000000000004">
      <c r="B106" s="8" t="s">
        <v>36</v>
      </c>
      <c r="C106" s="50" t="s">
        <v>62</v>
      </c>
      <c r="D106" s="51">
        <v>2</v>
      </c>
      <c r="E106" s="52" t="s">
        <v>123</v>
      </c>
      <c r="F106" s="53">
        <v>10</v>
      </c>
      <c r="G106" s="11">
        <v>7</v>
      </c>
      <c r="H106" s="54">
        <v>2</v>
      </c>
      <c r="I106" s="54">
        <f>VLOOKUP($B106,$B$3:$J$29,7,FALSE)</f>
        <v>530</v>
      </c>
      <c r="J106" s="55">
        <f t="shared" ref="J106:J173" si="44">$H106*($I106/1000)</f>
        <v>1.06</v>
      </c>
      <c r="K106" s="54">
        <v>1</v>
      </c>
      <c r="L106" s="54">
        <f>VLOOKUP($B106,$B$3:$J$29,3,FALSE)</f>
        <v>150</v>
      </c>
      <c r="M106" s="54">
        <f t="shared" ref="M106:M173" si="45">$K106*($L106/1000)</f>
        <v>0.15</v>
      </c>
      <c r="N106" s="54">
        <v>2</v>
      </c>
      <c r="O106" s="54">
        <f>VLOOKUP($B106,$B$3:$J$29,8,FALSE)</f>
        <v>142</v>
      </c>
      <c r="P106" s="54">
        <f t="shared" ref="P106:P173" si="46">$N106*($O106/1000)</f>
        <v>0.28399999999999997</v>
      </c>
      <c r="Q106" s="55">
        <f>($H106*$I106+$K106*$L106+$N106*$O106)/1000</f>
        <v>1.494</v>
      </c>
      <c r="R106" s="52">
        <f>ROUND($Q106*$F106*$G106,2)</f>
        <v>104.58</v>
      </c>
      <c r="S106" s="50" t="s">
        <v>64</v>
      </c>
      <c r="T106" s="45">
        <v>1</v>
      </c>
      <c r="U106" s="46">
        <f t="shared" si="42"/>
        <v>104.58</v>
      </c>
      <c r="V106" s="47">
        <v>45821</v>
      </c>
      <c r="W106" s="28">
        <v>1</v>
      </c>
      <c r="X106" s="46">
        <f t="shared" si="43"/>
        <v>104.58</v>
      </c>
      <c r="Y106" s="48">
        <v>45832</v>
      </c>
      <c r="Z106" s="49">
        <f t="shared" ref="Z106:Z171" si="47">Q106-P106-M106-J106</f>
        <v>0</v>
      </c>
    </row>
    <row r="107" spans="2:26" ht="40" customHeight="1" x14ac:dyDescent="0.75">
      <c r="B107" s="14"/>
      <c r="C107" s="50"/>
      <c r="D107" s="51"/>
      <c r="E107" s="52"/>
      <c r="F107" s="53"/>
      <c r="G107" s="11"/>
      <c r="H107" s="54"/>
      <c r="I107" s="54"/>
      <c r="J107" s="55"/>
      <c r="K107" s="54"/>
      <c r="L107" s="54"/>
      <c r="M107" s="54"/>
      <c r="N107" s="54"/>
      <c r="O107" s="54"/>
      <c r="P107" s="54"/>
      <c r="Q107" s="55"/>
      <c r="R107" s="52"/>
      <c r="S107" s="50"/>
      <c r="T107" s="1"/>
      <c r="U107" s="46"/>
      <c r="W107" s="28"/>
      <c r="X107" s="46"/>
      <c r="Z107" s="49">
        <f t="shared" si="47"/>
        <v>0</v>
      </c>
    </row>
    <row r="108" spans="2:26" ht="40" customHeight="1" x14ac:dyDescent="0.75">
      <c r="B108" s="14" t="s">
        <v>20</v>
      </c>
      <c r="C108" s="50" t="s">
        <v>62</v>
      </c>
      <c r="D108" s="51">
        <v>2</v>
      </c>
      <c r="E108" s="52" t="s">
        <v>124</v>
      </c>
      <c r="F108" s="53">
        <v>12.45</v>
      </c>
      <c r="G108" s="11">
        <v>1</v>
      </c>
      <c r="H108" s="54">
        <v>2</v>
      </c>
      <c r="I108" s="54">
        <f>VLOOKUP($B108,$B$3:$J$29,7,FALSE)</f>
        <v>820</v>
      </c>
      <c r="J108" s="55">
        <f t="shared" si="44"/>
        <v>1.64</v>
      </c>
      <c r="K108" s="54">
        <v>1</v>
      </c>
      <c r="L108" s="54">
        <f>VLOOKUP($B108,$B$3:$J$29,3,FALSE)</f>
        <v>220</v>
      </c>
      <c r="M108" s="54">
        <f t="shared" si="45"/>
        <v>0.22</v>
      </c>
      <c r="N108" s="54">
        <v>2</v>
      </c>
      <c r="O108" s="54">
        <f>VLOOKUP($B108,$B$3:$J$29,8,FALSE)</f>
        <v>210</v>
      </c>
      <c r="P108" s="54">
        <f t="shared" si="46"/>
        <v>0.42</v>
      </c>
      <c r="Q108" s="55">
        <f>($H108*$I108+$K108*$L108+$N108*$O108)/1000</f>
        <v>2.2799999999999998</v>
      </c>
      <c r="R108" s="52">
        <f>ROUND($Q108*$F108*$G108,2)</f>
        <v>28.39</v>
      </c>
      <c r="S108" s="50" t="s">
        <v>64</v>
      </c>
      <c r="T108" s="45">
        <v>1</v>
      </c>
      <c r="U108" s="46">
        <f t="shared" si="42"/>
        <v>28.39</v>
      </c>
      <c r="V108" s="47">
        <v>45821</v>
      </c>
      <c r="W108" s="28">
        <v>1</v>
      </c>
      <c r="X108" s="46">
        <f t="shared" si="43"/>
        <v>28.39</v>
      </c>
      <c r="Y108" s="48">
        <v>45832</v>
      </c>
      <c r="Z108" s="49">
        <f t="shared" si="47"/>
        <v>0</v>
      </c>
    </row>
    <row r="109" spans="2:26" ht="40" customHeight="1" x14ac:dyDescent="0.55000000000000004">
      <c r="B109" s="8" t="s">
        <v>12</v>
      </c>
      <c r="C109" s="50" t="s">
        <v>62</v>
      </c>
      <c r="D109" s="51">
        <v>2</v>
      </c>
      <c r="E109" s="52" t="s">
        <v>125</v>
      </c>
      <c r="F109" s="53">
        <v>9.25</v>
      </c>
      <c r="G109" s="11">
        <v>1</v>
      </c>
      <c r="H109" s="11">
        <v>2</v>
      </c>
      <c r="I109" s="54">
        <f>VLOOKUP($B109,$B$3:$J$29,7,FALSE)</f>
        <v>476</v>
      </c>
      <c r="J109" s="55">
        <f t="shared" si="44"/>
        <v>0.95199999999999996</v>
      </c>
      <c r="K109" s="54">
        <v>1</v>
      </c>
      <c r="L109" s="54">
        <f>VLOOKUP($B109,$B$3:$J$29,3,FALSE)</f>
        <v>200</v>
      </c>
      <c r="M109" s="54">
        <f t="shared" si="45"/>
        <v>0.2</v>
      </c>
      <c r="N109" s="54">
        <v>2</v>
      </c>
      <c r="O109" s="54">
        <f>VLOOKUP($B109,$B$3:$J$29,8,FALSE)</f>
        <v>192</v>
      </c>
      <c r="P109" s="54">
        <f t="shared" si="46"/>
        <v>0.38400000000000001</v>
      </c>
      <c r="Q109" s="55">
        <f>($H109*$I109+$K109*$L109+$N109*$O109)/1000</f>
        <v>1.536</v>
      </c>
      <c r="R109" s="52">
        <f>ROUND($Q109*$F109*$G109,2)</f>
        <v>14.21</v>
      </c>
      <c r="S109" s="50" t="s">
        <v>64</v>
      </c>
      <c r="T109" s="45">
        <v>1</v>
      </c>
      <c r="U109" s="46">
        <f t="shared" si="42"/>
        <v>14.21</v>
      </c>
      <c r="V109" s="47">
        <v>45821</v>
      </c>
      <c r="W109" s="28">
        <v>1</v>
      </c>
      <c r="X109" s="46">
        <f t="shared" si="43"/>
        <v>14.21</v>
      </c>
      <c r="Y109" s="48">
        <v>45832</v>
      </c>
      <c r="Z109" s="49">
        <f t="shared" si="47"/>
        <v>0</v>
      </c>
    </row>
    <row r="110" spans="2:26" ht="40" customHeight="1" x14ac:dyDescent="0.55000000000000004">
      <c r="B110" s="8" t="s">
        <v>36</v>
      </c>
      <c r="C110" s="50" t="s">
        <v>62</v>
      </c>
      <c r="D110" s="51">
        <v>2</v>
      </c>
      <c r="E110" s="52" t="s">
        <v>126</v>
      </c>
      <c r="F110" s="53">
        <v>10</v>
      </c>
      <c r="G110" s="11">
        <v>6</v>
      </c>
      <c r="H110" s="54">
        <v>2</v>
      </c>
      <c r="I110" s="54">
        <f>VLOOKUP($B110,$B$3:$J$29,7,FALSE)</f>
        <v>530</v>
      </c>
      <c r="J110" s="55">
        <f t="shared" si="44"/>
        <v>1.06</v>
      </c>
      <c r="K110" s="54">
        <v>1</v>
      </c>
      <c r="L110" s="54">
        <f>VLOOKUP($B110,$B$3:$J$29,3,FALSE)</f>
        <v>150</v>
      </c>
      <c r="M110" s="54">
        <f t="shared" si="45"/>
        <v>0.15</v>
      </c>
      <c r="N110" s="54">
        <v>2</v>
      </c>
      <c r="O110" s="54">
        <f>VLOOKUP($B110,$B$3:$J$29,8,FALSE)</f>
        <v>142</v>
      </c>
      <c r="P110" s="54">
        <f t="shared" si="46"/>
        <v>0.28399999999999997</v>
      </c>
      <c r="Q110" s="55">
        <f>($H110*$I110+$K110*$L110+$N110*$O110)/1000</f>
        <v>1.494</v>
      </c>
      <c r="R110" s="52">
        <f>ROUND($Q110*$F110*$G110,2)</f>
        <v>89.64</v>
      </c>
      <c r="S110" s="50" t="s">
        <v>64</v>
      </c>
      <c r="T110" s="45">
        <v>1</v>
      </c>
      <c r="U110" s="46">
        <f t="shared" si="42"/>
        <v>89.64</v>
      </c>
      <c r="V110" s="47">
        <v>45821</v>
      </c>
      <c r="W110" s="28">
        <v>1</v>
      </c>
      <c r="X110" s="46">
        <f t="shared" si="43"/>
        <v>89.64</v>
      </c>
      <c r="Y110" s="48">
        <v>45832</v>
      </c>
      <c r="Z110" s="49">
        <f t="shared" si="47"/>
        <v>0</v>
      </c>
    </row>
    <row r="111" spans="2:26" ht="40" customHeight="1" x14ac:dyDescent="0.55000000000000004">
      <c r="B111" s="8"/>
      <c r="C111" s="50"/>
      <c r="D111" s="51"/>
      <c r="E111" s="52"/>
      <c r="F111" s="53"/>
      <c r="G111" s="11"/>
      <c r="H111" s="11"/>
      <c r="I111" s="54"/>
      <c r="J111" s="55">
        <f t="shared" si="44"/>
        <v>0</v>
      </c>
      <c r="K111" s="54"/>
      <c r="L111" s="54"/>
      <c r="M111" s="54">
        <f t="shared" si="45"/>
        <v>0</v>
      </c>
      <c r="N111" s="54"/>
      <c r="O111" s="54"/>
      <c r="P111" s="54">
        <f t="shared" si="46"/>
        <v>0</v>
      </c>
      <c r="Q111" s="55"/>
      <c r="R111" s="52"/>
      <c r="S111" s="50"/>
      <c r="T111" s="1"/>
      <c r="U111" s="46"/>
      <c r="W111" s="28"/>
      <c r="X111" s="46"/>
      <c r="Z111" s="49">
        <f t="shared" si="47"/>
        <v>0</v>
      </c>
    </row>
    <row r="112" spans="2:26" ht="40" customHeight="1" x14ac:dyDescent="0.75">
      <c r="B112" s="14" t="s">
        <v>19</v>
      </c>
      <c r="C112" s="50" t="s">
        <v>62</v>
      </c>
      <c r="D112" s="51">
        <v>2</v>
      </c>
      <c r="E112" s="52" t="s">
        <v>127</v>
      </c>
      <c r="F112" s="52">
        <v>8.35</v>
      </c>
      <c r="G112" s="11">
        <v>1</v>
      </c>
      <c r="H112" s="11">
        <v>2</v>
      </c>
      <c r="I112" s="54">
        <f>VLOOKUP($B112,$B$3:$J$29,7,FALSE)</f>
        <v>720</v>
      </c>
      <c r="J112" s="55">
        <f t="shared" si="44"/>
        <v>1.44</v>
      </c>
      <c r="K112" s="54">
        <v>1</v>
      </c>
      <c r="L112" s="54">
        <f>VLOOKUP($B112,$B$3:$J$29,3,FALSE)</f>
        <v>220</v>
      </c>
      <c r="M112" s="54">
        <f t="shared" si="45"/>
        <v>0.22</v>
      </c>
      <c r="N112" s="54">
        <v>2</v>
      </c>
      <c r="O112" s="54">
        <f>VLOOKUP($B112,$B$3:$J$29,8,FALSE)</f>
        <v>210</v>
      </c>
      <c r="P112" s="54">
        <f t="shared" si="46"/>
        <v>0.42</v>
      </c>
      <c r="Q112" s="55">
        <f>($H112*$I112+$K112*$L112+$N112*$O112)/1000</f>
        <v>2.08</v>
      </c>
      <c r="R112" s="52">
        <f>ROUND($Q112*$F112*$G112,2)</f>
        <v>17.37</v>
      </c>
      <c r="S112" s="50" t="s">
        <v>64</v>
      </c>
      <c r="T112" s="45">
        <v>1</v>
      </c>
      <c r="U112" s="46">
        <f t="shared" si="42"/>
        <v>17.37</v>
      </c>
      <c r="V112" s="47">
        <v>45821</v>
      </c>
      <c r="W112" s="28">
        <v>1</v>
      </c>
      <c r="X112" s="46">
        <f t="shared" si="43"/>
        <v>17.37</v>
      </c>
      <c r="Y112" s="48">
        <v>45832</v>
      </c>
      <c r="Z112" s="49">
        <f t="shared" si="47"/>
        <v>0</v>
      </c>
    </row>
    <row r="113" spans="2:26" ht="40" customHeight="1" x14ac:dyDescent="0.55000000000000004">
      <c r="B113" s="8" t="s">
        <v>12</v>
      </c>
      <c r="C113" s="50" t="s">
        <v>62</v>
      </c>
      <c r="D113" s="51">
        <v>2</v>
      </c>
      <c r="E113" s="52" t="s">
        <v>128</v>
      </c>
      <c r="F113" s="53">
        <v>9.3000000000000007</v>
      </c>
      <c r="G113" s="11">
        <v>1</v>
      </c>
      <c r="H113" s="11">
        <v>2</v>
      </c>
      <c r="I113" s="54">
        <f>VLOOKUP($B113,$B$3:$J$29,7,FALSE)</f>
        <v>476</v>
      </c>
      <c r="J113" s="55">
        <f t="shared" si="44"/>
        <v>0.95199999999999996</v>
      </c>
      <c r="K113" s="54">
        <v>1</v>
      </c>
      <c r="L113" s="54">
        <f>VLOOKUP($B113,$B$3:$J$29,3,FALSE)</f>
        <v>200</v>
      </c>
      <c r="M113" s="54">
        <f t="shared" si="45"/>
        <v>0.2</v>
      </c>
      <c r="N113" s="54">
        <v>2</v>
      </c>
      <c r="O113" s="54">
        <f>VLOOKUP($B113,$B$3:$J$29,8,FALSE)</f>
        <v>192</v>
      </c>
      <c r="P113" s="54">
        <f t="shared" si="46"/>
        <v>0.38400000000000001</v>
      </c>
      <c r="Q113" s="55">
        <f>($H113*$I113+$K113*$L113+$N113*$O113)/1000</f>
        <v>1.536</v>
      </c>
      <c r="R113" s="52">
        <f>ROUND($Q113*$F113*$G113,2)</f>
        <v>14.28</v>
      </c>
      <c r="S113" s="50" t="s">
        <v>64</v>
      </c>
      <c r="T113" s="45">
        <v>1</v>
      </c>
      <c r="U113" s="46">
        <f t="shared" si="42"/>
        <v>14.28</v>
      </c>
      <c r="V113" s="47">
        <v>45821</v>
      </c>
      <c r="W113" s="28">
        <v>1</v>
      </c>
      <c r="X113" s="46">
        <f t="shared" si="43"/>
        <v>14.28</v>
      </c>
      <c r="Y113" s="48">
        <v>45832</v>
      </c>
      <c r="Z113" s="49">
        <f t="shared" si="47"/>
        <v>0</v>
      </c>
    </row>
    <row r="114" spans="2:26" ht="40" customHeight="1" x14ac:dyDescent="0.55000000000000004">
      <c r="B114" s="8" t="s">
        <v>37</v>
      </c>
      <c r="C114" s="50" t="s">
        <v>62</v>
      </c>
      <c r="D114" s="51">
        <v>2</v>
      </c>
      <c r="E114" s="52" t="s">
        <v>129</v>
      </c>
      <c r="F114" s="53">
        <v>10</v>
      </c>
      <c r="G114" s="11">
        <v>4</v>
      </c>
      <c r="H114" s="54">
        <v>2</v>
      </c>
      <c r="I114" s="54">
        <f>VLOOKUP($B114,$B$3:$J$29,7,FALSE)</f>
        <v>726</v>
      </c>
      <c r="J114" s="55">
        <f t="shared" si="44"/>
        <v>1.452</v>
      </c>
      <c r="K114" s="54">
        <v>1</v>
      </c>
      <c r="L114" s="54">
        <f>VLOOKUP($B114,$B$3:$J$29,3,FALSE)</f>
        <v>200</v>
      </c>
      <c r="M114" s="54">
        <f t="shared" si="45"/>
        <v>0.2</v>
      </c>
      <c r="N114" s="54">
        <v>2</v>
      </c>
      <c r="O114" s="54">
        <f>VLOOKUP($B114,$B$3:$J$29,8,FALSE)</f>
        <v>192</v>
      </c>
      <c r="P114" s="54">
        <f t="shared" si="46"/>
        <v>0.38400000000000001</v>
      </c>
      <c r="Q114" s="55">
        <f>($H114*$I114+$K114*$L114+$N114*$O114)/1000</f>
        <v>2.036</v>
      </c>
      <c r="R114" s="52">
        <f>ROUND($Q114*$F114*$G114,2)</f>
        <v>81.44</v>
      </c>
      <c r="S114" s="50" t="s">
        <v>64</v>
      </c>
      <c r="T114" s="45">
        <v>1</v>
      </c>
      <c r="U114" s="46">
        <f t="shared" si="42"/>
        <v>81.44</v>
      </c>
      <c r="V114" s="47">
        <v>45821</v>
      </c>
      <c r="W114" s="28">
        <v>1</v>
      </c>
      <c r="X114" s="46">
        <f t="shared" si="43"/>
        <v>81.44</v>
      </c>
      <c r="Y114" s="48">
        <v>45832</v>
      </c>
      <c r="Z114" s="49">
        <f t="shared" si="47"/>
        <v>0</v>
      </c>
    </row>
    <row r="115" spans="2:26" ht="40" customHeight="1" x14ac:dyDescent="0.55000000000000004">
      <c r="B115" s="8"/>
      <c r="C115" s="50"/>
      <c r="D115" s="51"/>
      <c r="E115" s="52"/>
      <c r="F115" s="53"/>
      <c r="G115" s="11"/>
      <c r="H115" s="54"/>
      <c r="I115" s="54"/>
      <c r="J115" s="55">
        <f t="shared" si="44"/>
        <v>0</v>
      </c>
      <c r="K115" s="54"/>
      <c r="L115" s="54"/>
      <c r="M115" s="54">
        <f t="shared" si="45"/>
        <v>0</v>
      </c>
      <c r="N115" s="54"/>
      <c r="O115" s="54"/>
      <c r="P115" s="54">
        <f t="shared" si="46"/>
        <v>0</v>
      </c>
      <c r="Q115" s="55"/>
      <c r="R115" s="52"/>
      <c r="S115" s="50"/>
      <c r="T115" s="1"/>
      <c r="U115" s="46"/>
      <c r="W115" s="28"/>
      <c r="X115" s="46"/>
      <c r="Z115" s="49">
        <f t="shared" si="47"/>
        <v>0</v>
      </c>
    </row>
    <row r="116" spans="2:26" ht="40" customHeight="1" x14ac:dyDescent="0.75">
      <c r="B116" s="14" t="s">
        <v>19</v>
      </c>
      <c r="C116" s="50" t="s">
        <v>62</v>
      </c>
      <c r="D116" s="51">
        <v>2</v>
      </c>
      <c r="E116" s="52" t="s">
        <v>130</v>
      </c>
      <c r="F116" s="52">
        <v>8.4</v>
      </c>
      <c r="G116" s="11">
        <v>1</v>
      </c>
      <c r="H116" s="11">
        <v>2</v>
      </c>
      <c r="I116" s="54">
        <f>VLOOKUP($B116,$B$3:$J$29,7,FALSE)</f>
        <v>720</v>
      </c>
      <c r="J116" s="55">
        <f t="shared" si="44"/>
        <v>1.44</v>
      </c>
      <c r="K116" s="54">
        <v>1</v>
      </c>
      <c r="L116" s="54">
        <f>VLOOKUP($B116,$B$3:$J$29,3,FALSE)</f>
        <v>220</v>
      </c>
      <c r="M116" s="54">
        <f t="shared" si="45"/>
        <v>0.22</v>
      </c>
      <c r="N116" s="54">
        <v>2</v>
      </c>
      <c r="O116" s="54">
        <f>VLOOKUP($B116,$B$3:$J$29,8,FALSE)</f>
        <v>210</v>
      </c>
      <c r="P116" s="54">
        <f t="shared" si="46"/>
        <v>0.42</v>
      </c>
      <c r="Q116" s="55">
        <f>($H116*$I116+$K116*$L116+$N116*$O116)/1000</f>
        <v>2.08</v>
      </c>
      <c r="R116" s="52">
        <f>ROUND($Q116*$F116*$G116,2)</f>
        <v>17.47</v>
      </c>
      <c r="S116" s="50" t="s">
        <v>64</v>
      </c>
      <c r="T116" s="45">
        <v>1</v>
      </c>
      <c r="U116" s="46">
        <f t="shared" si="42"/>
        <v>17.47</v>
      </c>
      <c r="V116" s="47">
        <v>45821</v>
      </c>
      <c r="W116" s="28">
        <v>1</v>
      </c>
      <c r="X116" s="46">
        <f t="shared" si="43"/>
        <v>17.47</v>
      </c>
      <c r="Y116" s="48">
        <v>45832</v>
      </c>
      <c r="Z116" s="49">
        <f t="shared" si="47"/>
        <v>0</v>
      </c>
    </row>
    <row r="117" spans="2:26" ht="40" customHeight="1" x14ac:dyDescent="0.55000000000000004">
      <c r="B117" s="8" t="s">
        <v>37</v>
      </c>
      <c r="C117" s="50" t="s">
        <v>62</v>
      </c>
      <c r="D117" s="51">
        <v>2</v>
      </c>
      <c r="E117" s="52" t="s">
        <v>131</v>
      </c>
      <c r="F117" s="53">
        <v>10</v>
      </c>
      <c r="G117" s="11">
        <v>4</v>
      </c>
      <c r="H117" s="54">
        <v>2</v>
      </c>
      <c r="I117" s="54">
        <f>VLOOKUP($B117,$B$3:$J$29,7,FALSE)</f>
        <v>726</v>
      </c>
      <c r="J117" s="55">
        <f t="shared" si="44"/>
        <v>1.452</v>
      </c>
      <c r="K117" s="54">
        <v>1</v>
      </c>
      <c r="L117" s="54">
        <f>VLOOKUP($B117,$B$3:$J$29,3,FALSE)</f>
        <v>200</v>
      </c>
      <c r="M117" s="54">
        <f t="shared" si="45"/>
        <v>0.2</v>
      </c>
      <c r="N117" s="54">
        <v>2</v>
      </c>
      <c r="O117" s="54">
        <f>VLOOKUP($B117,$B$3:$J$29,8,FALSE)</f>
        <v>192</v>
      </c>
      <c r="P117" s="54">
        <f t="shared" si="46"/>
        <v>0.38400000000000001</v>
      </c>
      <c r="Q117" s="55">
        <f>($H117*$I117+$K117*$L117+$N117*$O117)/1000</f>
        <v>2.036</v>
      </c>
      <c r="R117" s="52">
        <f>ROUND($Q117*$F117*$G117,2)</f>
        <v>81.44</v>
      </c>
      <c r="S117" s="50" t="s">
        <v>64</v>
      </c>
      <c r="T117" s="45">
        <v>1</v>
      </c>
      <c r="U117" s="46">
        <f t="shared" si="42"/>
        <v>81.44</v>
      </c>
      <c r="V117" s="47">
        <v>45821</v>
      </c>
      <c r="W117" s="28">
        <v>1</v>
      </c>
      <c r="X117" s="46">
        <f t="shared" si="43"/>
        <v>81.44</v>
      </c>
      <c r="Y117" s="48">
        <v>45832</v>
      </c>
      <c r="Z117" s="49">
        <f t="shared" si="47"/>
        <v>0</v>
      </c>
    </row>
    <row r="118" spans="2:26" ht="40" customHeight="1" x14ac:dyDescent="0.55000000000000004">
      <c r="B118" s="8"/>
      <c r="C118" s="50"/>
      <c r="D118" s="51"/>
      <c r="E118" s="52"/>
      <c r="F118" s="53"/>
      <c r="G118" s="11"/>
      <c r="H118" s="54"/>
      <c r="I118" s="54"/>
      <c r="J118" s="55"/>
      <c r="K118" s="54"/>
      <c r="L118" s="54"/>
      <c r="M118" s="54"/>
      <c r="N118" s="54"/>
      <c r="O118" s="54"/>
      <c r="P118" s="54"/>
      <c r="Q118" s="55"/>
      <c r="R118" s="52"/>
      <c r="S118" s="50"/>
      <c r="T118" s="45"/>
      <c r="U118" s="46"/>
      <c r="V118" s="47"/>
      <c r="W118" s="28"/>
      <c r="X118" s="46"/>
      <c r="Y118" s="48"/>
      <c r="Z118" s="49"/>
    </row>
    <row r="119" spans="2:26" ht="40" customHeight="1" x14ac:dyDescent="0.55000000000000004">
      <c r="B119" s="8"/>
      <c r="C119" s="50"/>
      <c r="D119" s="51"/>
      <c r="E119" s="52"/>
      <c r="F119" s="53"/>
      <c r="G119" s="11"/>
      <c r="H119" s="54"/>
      <c r="I119" s="54"/>
      <c r="J119" s="55"/>
      <c r="K119" s="54"/>
      <c r="L119" s="54"/>
      <c r="M119" s="54"/>
      <c r="N119" s="54"/>
      <c r="O119" s="54"/>
      <c r="P119" s="54"/>
      <c r="Q119" s="55"/>
      <c r="R119" s="52"/>
      <c r="S119" s="50"/>
      <c r="T119" s="1"/>
      <c r="U119" s="46"/>
      <c r="W119" s="28"/>
      <c r="X119" s="46"/>
      <c r="Z119" s="49">
        <f t="shared" si="47"/>
        <v>0</v>
      </c>
    </row>
    <row r="120" spans="2:26" ht="40" customHeight="1" x14ac:dyDescent="0.55000000000000004">
      <c r="B120" s="8" t="s">
        <v>36</v>
      </c>
      <c r="C120" s="50" t="s">
        <v>62</v>
      </c>
      <c r="D120" s="51">
        <v>3</v>
      </c>
      <c r="E120" s="52" t="s">
        <v>132</v>
      </c>
      <c r="F120" s="53">
        <v>10</v>
      </c>
      <c r="G120" s="11">
        <v>1</v>
      </c>
      <c r="H120" s="54">
        <v>1</v>
      </c>
      <c r="I120" s="54">
        <f>VLOOKUP($B120,$B$3:$J$29,7,FALSE)</f>
        <v>530</v>
      </c>
      <c r="J120" s="55">
        <f t="shared" si="44"/>
        <v>0.53</v>
      </c>
      <c r="K120" s="54">
        <v>1</v>
      </c>
      <c r="L120" s="54">
        <f>VLOOKUP($B120,$B$3:$J$29,3,FALSE)</f>
        <v>150</v>
      </c>
      <c r="M120" s="54">
        <f t="shared" si="45"/>
        <v>0.15</v>
      </c>
      <c r="N120" s="54">
        <v>1</v>
      </c>
      <c r="O120" s="54">
        <f>VLOOKUP($B120,$B$3:$J$29,8,FALSE)</f>
        <v>142</v>
      </c>
      <c r="P120" s="54">
        <f t="shared" si="46"/>
        <v>0.14199999999999999</v>
      </c>
      <c r="Q120" s="55">
        <f>($H120*$I120+$K120*$L120+$N120*$O120)/1000</f>
        <v>0.82199999999999995</v>
      </c>
      <c r="R120" s="52">
        <f>ROUND($Q120*$F120*$G120,2)</f>
        <v>8.2200000000000006</v>
      </c>
      <c r="S120" s="50" t="s">
        <v>64</v>
      </c>
      <c r="T120" s="45">
        <v>1</v>
      </c>
      <c r="U120" s="46">
        <f t="shared" ref="U120:U128" si="48">$T120*$R120</f>
        <v>8.2200000000000006</v>
      </c>
      <c r="V120" s="47">
        <v>45824</v>
      </c>
      <c r="W120" s="28">
        <v>1</v>
      </c>
      <c r="X120" s="46">
        <f t="shared" ref="X120:X128" si="49">$W120*$R120</f>
        <v>8.2200000000000006</v>
      </c>
      <c r="Y120" s="48">
        <v>45834</v>
      </c>
      <c r="Z120" s="49">
        <f t="shared" si="47"/>
        <v>0</v>
      </c>
    </row>
    <row r="121" spans="2:26" ht="40" customHeight="1" x14ac:dyDescent="0.55000000000000004">
      <c r="B121" s="8" t="s">
        <v>16</v>
      </c>
      <c r="C121" s="50" t="s">
        <v>62</v>
      </c>
      <c r="D121" s="51">
        <v>3</v>
      </c>
      <c r="E121" s="52" t="s">
        <v>133</v>
      </c>
      <c r="F121" s="53">
        <v>9.3000000000000007</v>
      </c>
      <c r="G121" s="11">
        <v>1</v>
      </c>
      <c r="H121" s="54">
        <v>2</v>
      </c>
      <c r="I121" s="54">
        <f>VLOOKUP($B121,$B$3:$J$29,7,FALSE)</f>
        <v>670</v>
      </c>
      <c r="J121" s="55">
        <f t="shared" si="44"/>
        <v>1.34</v>
      </c>
      <c r="K121" s="54">
        <v>1</v>
      </c>
      <c r="L121" s="54">
        <f>VLOOKUP($B121,$B$3:$J$29,3,FALSE)</f>
        <v>200</v>
      </c>
      <c r="M121" s="54">
        <f t="shared" si="45"/>
        <v>0.2</v>
      </c>
      <c r="N121" s="54">
        <v>2</v>
      </c>
      <c r="O121" s="54">
        <f>VLOOKUP($B121,$B$3:$J$29,8,FALSE)</f>
        <v>192</v>
      </c>
      <c r="P121" s="54">
        <f t="shared" si="46"/>
        <v>0.38400000000000001</v>
      </c>
      <c r="Q121" s="55">
        <f>($H121*$I121+$K121*$L121+$N121*$O121)/1000</f>
        <v>1.9239999999999999</v>
      </c>
      <c r="R121" s="52">
        <f>ROUND($Q121*$F121*$G121,2)</f>
        <v>17.89</v>
      </c>
      <c r="S121" s="50" t="s">
        <v>64</v>
      </c>
      <c r="T121" s="45">
        <v>1</v>
      </c>
      <c r="U121" s="46">
        <f t="shared" si="48"/>
        <v>17.89</v>
      </c>
      <c r="V121" s="47">
        <v>45824</v>
      </c>
      <c r="W121" s="28">
        <v>1</v>
      </c>
      <c r="X121" s="46">
        <f t="shared" si="49"/>
        <v>17.89</v>
      </c>
      <c r="Y121" s="48">
        <v>45834</v>
      </c>
      <c r="Z121" s="49">
        <f t="shared" si="47"/>
        <v>0</v>
      </c>
    </row>
    <row r="122" spans="2:26" ht="40" customHeight="1" x14ac:dyDescent="0.75">
      <c r="B122" s="14" t="s">
        <v>13</v>
      </c>
      <c r="C122" s="50" t="s">
        <v>62</v>
      </c>
      <c r="D122" s="51">
        <v>3</v>
      </c>
      <c r="E122" s="52" t="s">
        <v>134</v>
      </c>
      <c r="F122" s="53">
        <v>9.3000000000000007</v>
      </c>
      <c r="G122" s="11">
        <v>1</v>
      </c>
      <c r="H122" s="54">
        <v>2</v>
      </c>
      <c r="I122" s="54">
        <f>VLOOKUP($B122,$B$3:$J$29,7,FALSE)</f>
        <v>620</v>
      </c>
      <c r="J122" s="55">
        <f t="shared" si="44"/>
        <v>1.24</v>
      </c>
      <c r="K122" s="54">
        <v>1</v>
      </c>
      <c r="L122" s="54">
        <f>VLOOKUP($B122,$B$3:$J$29,3,FALSE)</f>
        <v>200</v>
      </c>
      <c r="M122" s="54">
        <f t="shared" si="45"/>
        <v>0.2</v>
      </c>
      <c r="N122" s="54">
        <v>2</v>
      </c>
      <c r="O122" s="54">
        <f>VLOOKUP($B122,$B$3:$J$29,8,FALSE)</f>
        <v>192</v>
      </c>
      <c r="P122" s="54">
        <f t="shared" si="46"/>
        <v>0.38400000000000001</v>
      </c>
      <c r="Q122" s="55">
        <f>($H122*$I122+$K122*$L122+$N122*$O122)/1000</f>
        <v>1.8240000000000001</v>
      </c>
      <c r="R122" s="52">
        <f>ROUND($Q122*$F122*$G122,2)</f>
        <v>16.96</v>
      </c>
      <c r="S122" s="50" t="s">
        <v>64</v>
      </c>
      <c r="T122" s="45">
        <v>1</v>
      </c>
      <c r="U122" s="46">
        <f t="shared" si="48"/>
        <v>16.96</v>
      </c>
      <c r="V122" s="47">
        <v>45824</v>
      </c>
      <c r="W122" s="28">
        <v>1</v>
      </c>
      <c r="X122" s="46">
        <f t="shared" si="49"/>
        <v>16.96</v>
      </c>
      <c r="Y122" s="48">
        <v>45834</v>
      </c>
      <c r="Z122" s="49">
        <f t="shared" si="47"/>
        <v>0</v>
      </c>
    </row>
    <row r="123" spans="2:26" ht="40" customHeight="1" x14ac:dyDescent="0.55000000000000004">
      <c r="B123" s="8" t="s">
        <v>16</v>
      </c>
      <c r="C123" s="50" t="s">
        <v>62</v>
      </c>
      <c r="D123" s="51">
        <v>3</v>
      </c>
      <c r="E123" s="52" t="s">
        <v>135</v>
      </c>
      <c r="F123" s="53">
        <v>9.3000000000000007</v>
      </c>
      <c r="G123" s="11">
        <v>1</v>
      </c>
      <c r="H123" s="54">
        <v>2</v>
      </c>
      <c r="I123" s="54">
        <f>VLOOKUP($B123,$B$3:$J$29,7,FALSE)</f>
        <v>670</v>
      </c>
      <c r="J123" s="55">
        <f t="shared" si="44"/>
        <v>1.34</v>
      </c>
      <c r="K123" s="54">
        <v>1</v>
      </c>
      <c r="L123" s="54">
        <f>VLOOKUP($B123,$B$3:$J$29,3,FALSE)</f>
        <v>200</v>
      </c>
      <c r="M123" s="54">
        <f t="shared" si="45"/>
        <v>0.2</v>
      </c>
      <c r="N123" s="54">
        <v>2</v>
      </c>
      <c r="O123" s="54">
        <f>VLOOKUP($B123,$B$3:$J$29,8,FALSE)</f>
        <v>192</v>
      </c>
      <c r="P123" s="54">
        <f t="shared" si="46"/>
        <v>0.38400000000000001</v>
      </c>
      <c r="Q123" s="55">
        <f>($H123*$I123+$K123*$L123+$N123*$O123)/1000</f>
        <v>1.9239999999999999</v>
      </c>
      <c r="R123" s="52">
        <f>ROUND($Q123*$F123*$G123,2)</f>
        <v>17.89</v>
      </c>
      <c r="S123" s="50" t="s">
        <v>64</v>
      </c>
      <c r="T123" s="45">
        <v>1</v>
      </c>
      <c r="U123" s="46">
        <f t="shared" si="48"/>
        <v>17.89</v>
      </c>
      <c r="V123" s="47">
        <v>45824</v>
      </c>
      <c r="W123" s="28">
        <v>1</v>
      </c>
      <c r="X123" s="46">
        <f t="shared" si="49"/>
        <v>17.89</v>
      </c>
      <c r="Y123" s="48">
        <v>45834</v>
      </c>
      <c r="Z123" s="49">
        <f t="shared" si="47"/>
        <v>0</v>
      </c>
    </row>
    <row r="124" spans="2:26" ht="40" customHeight="1" x14ac:dyDescent="0.55000000000000004">
      <c r="B124" s="8" t="s">
        <v>36</v>
      </c>
      <c r="C124" s="50" t="s">
        <v>62</v>
      </c>
      <c r="D124" s="51">
        <v>3</v>
      </c>
      <c r="E124" s="52" t="s">
        <v>136</v>
      </c>
      <c r="F124" s="53">
        <v>10</v>
      </c>
      <c r="G124" s="11">
        <v>4</v>
      </c>
      <c r="H124" s="54">
        <v>2</v>
      </c>
      <c r="I124" s="54">
        <f>VLOOKUP($B124,$B$3:$J$29,7,FALSE)</f>
        <v>530</v>
      </c>
      <c r="J124" s="55">
        <f t="shared" si="44"/>
        <v>1.06</v>
      </c>
      <c r="K124" s="54">
        <v>1</v>
      </c>
      <c r="L124" s="54">
        <f>VLOOKUP($B124,$B$3:$J$29,3,FALSE)</f>
        <v>150</v>
      </c>
      <c r="M124" s="54">
        <f t="shared" si="45"/>
        <v>0.15</v>
      </c>
      <c r="N124" s="54">
        <v>2</v>
      </c>
      <c r="O124" s="54">
        <f>VLOOKUP($B124,$B$3:$J$29,8,FALSE)</f>
        <v>142</v>
      </c>
      <c r="P124" s="54">
        <f t="shared" si="46"/>
        <v>0.28399999999999997</v>
      </c>
      <c r="Q124" s="55">
        <f>($H124*$I124+$K124*$L124+$N124*$O124)/1000</f>
        <v>1.494</v>
      </c>
      <c r="R124" s="52">
        <f>ROUND($Q124*$F124*$G124,2)</f>
        <v>59.76</v>
      </c>
      <c r="S124" s="50" t="s">
        <v>64</v>
      </c>
      <c r="T124" s="45">
        <v>1</v>
      </c>
      <c r="U124" s="46">
        <f t="shared" si="48"/>
        <v>59.76</v>
      </c>
      <c r="V124" s="47">
        <v>45824</v>
      </c>
      <c r="W124" s="28">
        <v>1</v>
      </c>
      <c r="X124" s="46">
        <f t="shared" si="49"/>
        <v>59.76</v>
      </c>
      <c r="Y124" s="48">
        <v>45834</v>
      </c>
      <c r="Z124" s="49">
        <f t="shared" si="47"/>
        <v>0</v>
      </c>
    </row>
    <row r="125" spans="2:26" ht="40" customHeight="1" x14ac:dyDescent="0.55000000000000004">
      <c r="B125" s="8"/>
      <c r="C125" s="50"/>
      <c r="D125" s="51"/>
      <c r="E125" s="52"/>
      <c r="F125" s="53"/>
      <c r="G125" s="11"/>
      <c r="H125" s="54"/>
      <c r="I125" s="54"/>
      <c r="J125" s="55">
        <f t="shared" si="44"/>
        <v>0</v>
      </c>
      <c r="K125" s="54"/>
      <c r="L125" s="54"/>
      <c r="M125" s="54">
        <f t="shared" si="45"/>
        <v>0</v>
      </c>
      <c r="N125" s="54"/>
      <c r="O125" s="54"/>
      <c r="P125" s="54">
        <f t="shared" si="46"/>
        <v>0</v>
      </c>
      <c r="Q125" s="55"/>
      <c r="R125" s="52"/>
      <c r="S125" s="50"/>
      <c r="T125" s="1"/>
      <c r="U125" s="46"/>
      <c r="W125" s="28"/>
      <c r="X125" s="46"/>
      <c r="Z125" s="49">
        <f t="shared" si="47"/>
        <v>0</v>
      </c>
    </row>
    <row r="126" spans="2:26" ht="40" customHeight="1" x14ac:dyDescent="0.75">
      <c r="B126" s="14" t="s">
        <v>13</v>
      </c>
      <c r="C126" s="50" t="s">
        <v>62</v>
      </c>
      <c r="D126" s="51">
        <v>3</v>
      </c>
      <c r="E126" s="52" t="s">
        <v>137</v>
      </c>
      <c r="F126" s="53">
        <v>9.2799999999999994</v>
      </c>
      <c r="G126" s="11">
        <v>1</v>
      </c>
      <c r="H126" s="54">
        <v>2</v>
      </c>
      <c r="I126" s="54">
        <f>VLOOKUP($B126,$B$3:$J$29,7,FALSE)</f>
        <v>620</v>
      </c>
      <c r="J126" s="55">
        <f t="shared" si="44"/>
        <v>1.24</v>
      </c>
      <c r="K126" s="54">
        <v>1</v>
      </c>
      <c r="L126" s="54">
        <f>VLOOKUP($B126,$B$3:$J$29,3,FALSE)</f>
        <v>200</v>
      </c>
      <c r="M126" s="54">
        <f t="shared" si="45"/>
        <v>0.2</v>
      </c>
      <c r="N126" s="54">
        <v>2</v>
      </c>
      <c r="O126" s="54">
        <f>VLOOKUP($B126,$B$3:$J$29,8,FALSE)</f>
        <v>192</v>
      </c>
      <c r="P126" s="54">
        <f t="shared" si="46"/>
        <v>0.38400000000000001</v>
      </c>
      <c r="Q126" s="55">
        <f>($H126*$I126+$K126*$L126+$N126*$O126)/1000</f>
        <v>1.8240000000000001</v>
      </c>
      <c r="R126" s="52">
        <f>ROUND($Q126*$F126*$G126,2)</f>
        <v>16.93</v>
      </c>
      <c r="S126" s="50" t="s">
        <v>64</v>
      </c>
      <c r="T126" s="45">
        <v>1</v>
      </c>
      <c r="U126" s="46">
        <f t="shared" si="48"/>
        <v>16.93</v>
      </c>
      <c r="V126" s="47">
        <v>45824</v>
      </c>
      <c r="W126" s="28">
        <v>1</v>
      </c>
      <c r="X126" s="46">
        <f t="shared" si="49"/>
        <v>16.93</v>
      </c>
      <c r="Y126" s="48">
        <v>45834</v>
      </c>
      <c r="Z126" s="49">
        <f t="shared" si="47"/>
        <v>0</v>
      </c>
    </row>
    <row r="127" spans="2:26" ht="40" customHeight="1" x14ac:dyDescent="0.55000000000000004">
      <c r="B127" s="8" t="s">
        <v>16</v>
      </c>
      <c r="C127" s="50" t="s">
        <v>62</v>
      </c>
      <c r="D127" s="51">
        <v>3</v>
      </c>
      <c r="E127" s="52" t="s">
        <v>138</v>
      </c>
      <c r="F127" s="53">
        <v>9.25</v>
      </c>
      <c r="G127" s="11">
        <v>1</v>
      </c>
      <c r="H127" s="54">
        <v>2</v>
      </c>
      <c r="I127" s="54">
        <f>VLOOKUP($B127,$B$3:$J$29,7,FALSE)</f>
        <v>670</v>
      </c>
      <c r="J127" s="55">
        <f t="shared" si="44"/>
        <v>1.34</v>
      </c>
      <c r="K127" s="54">
        <v>1</v>
      </c>
      <c r="L127" s="54">
        <f>VLOOKUP($B127,$B$3:$J$29,3,FALSE)</f>
        <v>200</v>
      </c>
      <c r="M127" s="54">
        <f t="shared" si="45"/>
        <v>0.2</v>
      </c>
      <c r="N127" s="54">
        <v>2</v>
      </c>
      <c r="O127" s="54">
        <f>VLOOKUP($B127,$B$3:$J$29,8,FALSE)</f>
        <v>192</v>
      </c>
      <c r="P127" s="54">
        <f t="shared" si="46"/>
        <v>0.38400000000000001</v>
      </c>
      <c r="Q127" s="55">
        <f>($H127*$I127+$K127*$L127+$N127*$O127)/1000</f>
        <v>1.9239999999999999</v>
      </c>
      <c r="R127" s="52">
        <f>ROUND($Q127*$F127*$G127,2)</f>
        <v>17.8</v>
      </c>
      <c r="S127" s="50" t="s">
        <v>64</v>
      </c>
      <c r="T127" s="45">
        <v>1</v>
      </c>
      <c r="U127" s="46">
        <f t="shared" si="48"/>
        <v>17.8</v>
      </c>
      <c r="V127" s="47">
        <v>45824</v>
      </c>
      <c r="W127" s="28">
        <v>1</v>
      </c>
      <c r="X127" s="46">
        <f t="shared" si="49"/>
        <v>17.8</v>
      </c>
      <c r="Y127" s="48">
        <v>45834</v>
      </c>
      <c r="Z127" s="49">
        <f t="shared" si="47"/>
        <v>0</v>
      </c>
    </row>
    <row r="128" spans="2:26" ht="40" customHeight="1" x14ac:dyDescent="0.55000000000000004">
      <c r="B128" s="8" t="s">
        <v>36</v>
      </c>
      <c r="C128" s="50" t="s">
        <v>62</v>
      </c>
      <c r="D128" s="51">
        <v>3</v>
      </c>
      <c r="E128" s="52" t="s">
        <v>139</v>
      </c>
      <c r="F128" s="53">
        <v>10</v>
      </c>
      <c r="G128" s="11">
        <v>4</v>
      </c>
      <c r="H128" s="54">
        <v>2</v>
      </c>
      <c r="I128" s="54">
        <f>VLOOKUP($B128,$B$3:$J$29,7,FALSE)</f>
        <v>530</v>
      </c>
      <c r="J128" s="55">
        <f t="shared" si="44"/>
        <v>1.06</v>
      </c>
      <c r="K128" s="54">
        <v>1</v>
      </c>
      <c r="L128" s="54">
        <f>VLOOKUP($B128,$B$3:$J$29,3,FALSE)</f>
        <v>150</v>
      </c>
      <c r="M128" s="54">
        <f t="shared" si="45"/>
        <v>0.15</v>
      </c>
      <c r="N128" s="54">
        <v>2</v>
      </c>
      <c r="O128" s="54">
        <f>VLOOKUP($B128,$B$3:$J$29,8,FALSE)</f>
        <v>142</v>
      </c>
      <c r="P128" s="54">
        <f t="shared" si="46"/>
        <v>0.28399999999999997</v>
      </c>
      <c r="Q128" s="55">
        <f>($H128*$I128+$K128*$L128+$N128*$O128)/1000</f>
        <v>1.494</v>
      </c>
      <c r="R128" s="52">
        <f>ROUND($Q128*$F128*$G128,2)</f>
        <v>59.76</v>
      </c>
      <c r="S128" s="50" t="s">
        <v>64</v>
      </c>
      <c r="T128" s="45">
        <v>1</v>
      </c>
      <c r="U128" s="46">
        <f t="shared" si="48"/>
        <v>59.76</v>
      </c>
      <c r="V128" s="47">
        <v>45824</v>
      </c>
      <c r="W128" s="28">
        <v>1</v>
      </c>
      <c r="X128" s="46">
        <f t="shared" si="49"/>
        <v>59.76</v>
      </c>
      <c r="Y128" s="48">
        <v>45834</v>
      </c>
      <c r="Z128" s="49">
        <f t="shared" si="47"/>
        <v>0</v>
      </c>
    </row>
    <row r="129" spans="2:26" ht="40" customHeight="1" x14ac:dyDescent="0.55000000000000004">
      <c r="B129" s="8"/>
      <c r="C129" s="50"/>
      <c r="D129" s="51"/>
      <c r="E129" s="52"/>
      <c r="F129" s="53"/>
      <c r="G129" s="11"/>
      <c r="H129" s="54"/>
      <c r="I129" s="54"/>
      <c r="J129" s="55">
        <f t="shared" si="44"/>
        <v>0</v>
      </c>
      <c r="K129" s="54"/>
      <c r="L129" s="54"/>
      <c r="M129" s="54">
        <f t="shared" si="45"/>
        <v>0</v>
      </c>
      <c r="N129" s="54"/>
      <c r="O129" s="54"/>
      <c r="P129" s="54">
        <f t="shared" si="46"/>
        <v>0</v>
      </c>
      <c r="Q129" s="55"/>
      <c r="R129" s="52"/>
      <c r="S129" s="50"/>
      <c r="T129" s="1"/>
      <c r="U129" s="46"/>
      <c r="W129" s="28"/>
      <c r="X129" s="46"/>
      <c r="Z129" s="49">
        <f t="shared" si="47"/>
        <v>0</v>
      </c>
    </row>
    <row r="130" spans="2:26" ht="40" customHeight="1" x14ac:dyDescent="0.55000000000000004">
      <c r="B130" s="8"/>
      <c r="C130" s="50"/>
      <c r="D130" s="51"/>
      <c r="E130" s="52"/>
      <c r="F130" s="53"/>
      <c r="G130" s="11"/>
      <c r="H130" s="54"/>
      <c r="I130" s="54"/>
      <c r="J130" s="55">
        <f t="shared" si="44"/>
        <v>0</v>
      </c>
      <c r="K130" s="54"/>
      <c r="L130" s="54"/>
      <c r="M130" s="54">
        <f t="shared" si="45"/>
        <v>0</v>
      </c>
      <c r="N130" s="54"/>
      <c r="O130" s="54"/>
      <c r="P130" s="54">
        <f t="shared" si="46"/>
        <v>0</v>
      </c>
      <c r="Q130" s="55"/>
      <c r="R130" s="52"/>
      <c r="S130" s="50"/>
      <c r="T130" s="1"/>
      <c r="U130" s="46"/>
      <c r="W130" s="28"/>
      <c r="X130" s="46"/>
      <c r="Z130" s="49">
        <f t="shared" si="47"/>
        <v>0</v>
      </c>
    </row>
    <row r="131" spans="2:26" ht="40" customHeight="1" x14ac:dyDescent="0.55000000000000004">
      <c r="B131" s="8" t="s">
        <v>29</v>
      </c>
      <c r="C131" s="50" t="s">
        <v>62</v>
      </c>
      <c r="D131" s="51">
        <v>3</v>
      </c>
      <c r="E131" s="52" t="s">
        <v>140</v>
      </c>
      <c r="F131" s="53">
        <v>15.25</v>
      </c>
      <c r="G131" s="11">
        <v>1</v>
      </c>
      <c r="H131" s="54">
        <v>2</v>
      </c>
      <c r="I131" s="54">
        <f>VLOOKUP($B131,$B$3:$J$29,7,FALSE)</f>
        <v>970</v>
      </c>
      <c r="J131" s="55">
        <f t="shared" si="44"/>
        <v>1.94</v>
      </c>
      <c r="K131" s="54">
        <v>1</v>
      </c>
      <c r="L131" s="54">
        <f>VLOOKUP($B131,$B$3:$J$29,3,FALSE)</f>
        <v>250</v>
      </c>
      <c r="M131" s="54">
        <f t="shared" si="45"/>
        <v>0.25</v>
      </c>
      <c r="N131" s="54">
        <v>2</v>
      </c>
      <c r="O131" s="54">
        <f>VLOOKUP($B131,$B$3:$J$29,8,FALSE)</f>
        <v>238</v>
      </c>
      <c r="P131" s="54">
        <f t="shared" si="46"/>
        <v>0.47599999999999998</v>
      </c>
      <c r="Q131" s="55">
        <f>($H131*$I131+$K131*$L131+$N131*$O131)/1000</f>
        <v>2.6659999999999999</v>
      </c>
      <c r="R131" s="52">
        <f>ROUND($Q131*$F131*$G131,2)</f>
        <v>40.659999999999997</v>
      </c>
      <c r="S131" s="50" t="s">
        <v>64</v>
      </c>
      <c r="T131" s="45">
        <v>1</v>
      </c>
      <c r="U131" s="46">
        <f t="shared" ref="U131:U137" si="50">$T131*$R131</f>
        <v>40.659999999999997</v>
      </c>
      <c r="V131" s="47">
        <v>45822</v>
      </c>
      <c r="W131" s="28">
        <v>1</v>
      </c>
      <c r="X131" s="46">
        <f t="shared" ref="X131:X144" si="51">$W131*$R131</f>
        <v>40.659999999999997</v>
      </c>
      <c r="Y131" s="48">
        <v>45833</v>
      </c>
      <c r="Z131" s="49">
        <f t="shared" si="47"/>
        <v>0</v>
      </c>
    </row>
    <row r="132" spans="2:26" ht="40" customHeight="1" x14ac:dyDescent="0.55000000000000004">
      <c r="B132" s="8" t="s">
        <v>12</v>
      </c>
      <c r="C132" s="50" t="s">
        <v>62</v>
      </c>
      <c r="D132" s="51">
        <v>3</v>
      </c>
      <c r="E132" s="52" t="s">
        <v>141</v>
      </c>
      <c r="F132" s="53">
        <v>9.25</v>
      </c>
      <c r="G132" s="11">
        <v>1</v>
      </c>
      <c r="H132" s="11">
        <v>2</v>
      </c>
      <c r="I132" s="54">
        <f>VLOOKUP($B132,$B$3:$J$29,7,FALSE)</f>
        <v>476</v>
      </c>
      <c r="J132" s="55">
        <f t="shared" si="44"/>
        <v>0.95199999999999996</v>
      </c>
      <c r="K132" s="54">
        <v>1</v>
      </c>
      <c r="L132" s="54">
        <f>VLOOKUP($B132,$B$3:$J$29,3,FALSE)</f>
        <v>200</v>
      </c>
      <c r="M132" s="54">
        <f t="shared" si="45"/>
        <v>0.2</v>
      </c>
      <c r="N132" s="54">
        <v>2</v>
      </c>
      <c r="O132" s="54">
        <f>VLOOKUP($B132,$B$3:$J$29,8,FALSE)</f>
        <v>192</v>
      </c>
      <c r="P132" s="54">
        <f t="shared" si="46"/>
        <v>0.38400000000000001</v>
      </c>
      <c r="Q132" s="55">
        <f>($H132*$I132+$K132*$L132+$N132*$O132)/1000</f>
        <v>1.536</v>
      </c>
      <c r="R132" s="52">
        <f>ROUND($Q132*$F132*$G132,2)</f>
        <v>14.21</v>
      </c>
      <c r="S132" s="50" t="s">
        <v>64</v>
      </c>
      <c r="T132" s="45">
        <v>1</v>
      </c>
      <c r="U132" s="46">
        <f t="shared" si="50"/>
        <v>14.21</v>
      </c>
      <c r="V132" s="47">
        <v>45822</v>
      </c>
      <c r="W132" s="28">
        <v>1</v>
      </c>
      <c r="X132" s="46">
        <f t="shared" si="51"/>
        <v>14.21</v>
      </c>
      <c r="Y132" s="48">
        <v>45833</v>
      </c>
      <c r="Z132" s="49">
        <f t="shared" si="47"/>
        <v>0</v>
      </c>
    </row>
    <row r="133" spans="2:26" ht="40" customHeight="1" x14ac:dyDescent="0.55000000000000004">
      <c r="B133" s="8" t="s">
        <v>36</v>
      </c>
      <c r="C133" s="50" t="s">
        <v>62</v>
      </c>
      <c r="D133" s="51">
        <v>3</v>
      </c>
      <c r="E133" s="52" t="s">
        <v>142</v>
      </c>
      <c r="F133" s="53">
        <v>10</v>
      </c>
      <c r="G133" s="11">
        <v>7</v>
      </c>
      <c r="H133" s="54">
        <v>2</v>
      </c>
      <c r="I133" s="54">
        <f>VLOOKUP($B133,$B$3:$J$29,7,FALSE)</f>
        <v>530</v>
      </c>
      <c r="J133" s="55">
        <f t="shared" si="44"/>
        <v>1.06</v>
      </c>
      <c r="K133" s="54">
        <v>1</v>
      </c>
      <c r="L133" s="54">
        <f>VLOOKUP($B133,$B$3:$J$29,3,FALSE)</f>
        <v>150</v>
      </c>
      <c r="M133" s="54">
        <f t="shared" si="45"/>
        <v>0.15</v>
      </c>
      <c r="N133" s="54">
        <v>2</v>
      </c>
      <c r="O133" s="54">
        <f>VLOOKUP($B133,$B$3:$J$29,8,FALSE)</f>
        <v>142</v>
      </c>
      <c r="P133" s="54">
        <f t="shared" si="46"/>
        <v>0.28399999999999997</v>
      </c>
      <c r="Q133" s="55">
        <f>($H133*$I133+$K133*$L133+$N133*$O133)/1000</f>
        <v>1.494</v>
      </c>
      <c r="R133" s="52">
        <f>ROUND($Q133*$F133*$G133,2)</f>
        <v>104.58</v>
      </c>
      <c r="S133" s="50" t="s">
        <v>64</v>
      </c>
      <c r="T133" s="45">
        <v>1</v>
      </c>
      <c r="U133" s="46">
        <f t="shared" si="50"/>
        <v>104.58</v>
      </c>
      <c r="V133" s="47">
        <v>45822</v>
      </c>
      <c r="W133" s="28">
        <v>1</v>
      </c>
      <c r="X133" s="46">
        <f t="shared" si="51"/>
        <v>104.58</v>
      </c>
      <c r="Y133" s="48">
        <v>45833</v>
      </c>
      <c r="Z133" s="49">
        <f t="shared" si="47"/>
        <v>0</v>
      </c>
    </row>
    <row r="134" spans="2:26" ht="40" customHeight="1" x14ac:dyDescent="0.55000000000000004">
      <c r="B134" s="8"/>
      <c r="C134" s="50"/>
      <c r="D134" s="51"/>
      <c r="E134" s="52"/>
      <c r="F134" s="53"/>
      <c r="G134" s="11"/>
      <c r="H134" s="11"/>
      <c r="I134" s="54"/>
      <c r="J134" s="55">
        <f t="shared" si="44"/>
        <v>0</v>
      </c>
      <c r="K134" s="54"/>
      <c r="L134" s="54"/>
      <c r="M134" s="54">
        <f t="shared" si="45"/>
        <v>0</v>
      </c>
      <c r="N134" s="54"/>
      <c r="O134" s="54"/>
      <c r="P134" s="54">
        <f t="shared" si="46"/>
        <v>0</v>
      </c>
      <c r="Q134" s="55"/>
      <c r="R134" s="52"/>
      <c r="S134" s="50"/>
      <c r="T134" s="45"/>
      <c r="U134" s="46"/>
      <c r="V134" s="47"/>
      <c r="W134" s="28"/>
      <c r="X134" s="46"/>
      <c r="Y134" s="48"/>
      <c r="Z134" s="49">
        <f t="shared" si="47"/>
        <v>0</v>
      </c>
    </row>
    <row r="135" spans="2:26" ht="40" customHeight="1" x14ac:dyDescent="0.75">
      <c r="B135" s="14" t="s">
        <v>20</v>
      </c>
      <c r="C135" s="50" t="s">
        <v>62</v>
      </c>
      <c r="D135" s="51">
        <v>3</v>
      </c>
      <c r="E135" s="52" t="s">
        <v>143</v>
      </c>
      <c r="F135" s="53">
        <v>12.45</v>
      </c>
      <c r="G135" s="11">
        <v>1</v>
      </c>
      <c r="H135" s="54">
        <v>2</v>
      </c>
      <c r="I135" s="54">
        <f>VLOOKUP($B135,$B$3:$J$29,7,FALSE)</f>
        <v>820</v>
      </c>
      <c r="J135" s="55">
        <f t="shared" si="44"/>
        <v>1.64</v>
      </c>
      <c r="K135" s="54">
        <v>1</v>
      </c>
      <c r="L135" s="54">
        <f>VLOOKUP($B135,$B$3:$J$29,3,FALSE)</f>
        <v>220</v>
      </c>
      <c r="M135" s="54">
        <f t="shared" si="45"/>
        <v>0.22</v>
      </c>
      <c r="N135" s="54">
        <v>2</v>
      </c>
      <c r="O135" s="54">
        <f>VLOOKUP($B135,$B$3:$J$29,8,FALSE)</f>
        <v>210</v>
      </c>
      <c r="P135" s="54">
        <f t="shared" si="46"/>
        <v>0.42</v>
      </c>
      <c r="Q135" s="55">
        <f>($H135*$I135+$K135*$L135+$N135*$O135)/1000</f>
        <v>2.2799999999999998</v>
      </c>
      <c r="R135" s="52">
        <f>ROUND($Q135*$F135*$G135,2)</f>
        <v>28.39</v>
      </c>
      <c r="S135" s="50" t="s">
        <v>64</v>
      </c>
      <c r="T135" s="45">
        <v>1</v>
      </c>
      <c r="U135" s="46">
        <f t="shared" si="50"/>
        <v>28.39</v>
      </c>
      <c r="V135" s="47">
        <v>45822</v>
      </c>
      <c r="W135" s="28">
        <v>1</v>
      </c>
      <c r="X135" s="46">
        <f t="shared" si="51"/>
        <v>28.39</v>
      </c>
      <c r="Y135" s="48">
        <v>45833</v>
      </c>
      <c r="Z135" s="49">
        <f t="shared" si="47"/>
        <v>0</v>
      </c>
    </row>
    <row r="136" spans="2:26" ht="40" customHeight="1" x14ac:dyDescent="0.55000000000000004">
      <c r="B136" s="8" t="s">
        <v>12</v>
      </c>
      <c r="C136" s="50" t="s">
        <v>62</v>
      </c>
      <c r="D136" s="51">
        <v>3</v>
      </c>
      <c r="E136" s="52" t="s">
        <v>144</v>
      </c>
      <c r="F136" s="53">
        <v>9.25</v>
      </c>
      <c r="G136" s="11">
        <v>1</v>
      </c>
      <c r="H136" s="11">
        <v>2</v>
      </c>
      <c r="I136" s="54">
        <f>VLOOKUP($B136,$B$3:$J$29,7,FALSE)</f>
        <v>476</v>
      </c>
      <c r="J136" s="55">
        <f t="shared" si="44"/>
        <v>0.95199999999999996</v>
      </c>
      <c r="K136" s="54">
        <v>1</v>
      </c>
      <c r="L136" s="54">
        <f>VLOOKUP($B136,$B$3:$J$29,3,FALSE)</f>
        <v>200</v>
      </c>
      <c r="M136" s="54">
        <f t="shared" si="45"/>
        <v>0.2</v>
      </c>
      <c r="N136" s="54">
        <v>2</v>
      </c>
      <c r="O136" s="54">
        <f>VLOOKUP($B136,$B$3:$J$29,8,FALSE)</f>
        <v>192</v>
      </c>
      <c r="P136" s="54">
        <f t="shared" si="46"/>
        <v>0.38400000000000001</v>
      </c>
      <c r="Q136" s="55">
        <f>($H136*$I136+$K136*$L136+$N136*$O136)/1000</f>
        <v>1.536</v>
      </c>
      <c r="R136" s="52">
        <f>ROUND($Q136*$F136*$G136,2)</f>
        <v>14.21</v>
      </c>
      <c r="S136" s="50" t="s">
        <v>64</v>
      </c>
      <c r="T136" s="45">
        <v>1</v>
      </c>
      <c r="U136" s="46">
        <f t="shared" si="50"/>
        <v>14.21</v>
      </c>
      <c r="V136" s="47">
        <v>45822</v>
      </c>
      <c r="W136" s="28">
        <v>1</v>
      </c>
      <c r="X136" s="46">
        <f t="shared" si="51"/>
        <v>14.21</v>
      </c>
      <c r="Y136" s="48">
        <v>45833</v>
      </c>
      <c r="Z136" s="49">
        <f t="shared" si="47"/>
        <v>0</v>
      </c>
    </row>
    <row r="137" spans="2:26" ht="40" customHeight="1" x14ac:dyDescent="0.55000000000000004">
      <c r="B137" s="8" t="s">
        <v>36</v>
      </c>
      <c r="C137" s="50" t="s">
        <v>62</v>
      </c>
      <c r="D137" s="51">
        <v>3</v>
      </c>
      <c r="E137" s="52" t="s">
        <v>142</v>
      </c>
      <c r="F137" s="53">
        <v>10</v>
      </c>
      <c r="G137" s="11">
        <v>6</v>
      </c>
      <c r="H137" s="54">
        <v>2</v>
      </c>
      <c r="I137" s="54">
        <f>VLOOKUP($B137,$B$3:$J$29,7,FALSE)</f>
        <v>530</v>
      </c>
      <c r="J137" s="55">
        <f t="shared" si="44"/>
        <v>1.06</v>
      </c>
      <c r="K137" s="54">
        <v>1</v>
      </c>
      <c r="L137" s="54">
        <f>VLOOKUP($B137,$B$3:$J$29,3,FALSE)</f>
        <v>150</v>
      </c>
      <c r="M137" s="54">
        <f t="shared" si="45"/>
        <v>0.15</v>
      </c>
      <c r="N137" s="54">
        <v>2</v>
      </c>
      <c r="O137" s="54">
        <f>VLOOKUP($B137,$B$3:$J$29,8,FALSE)</f>
        <v>142</v>
      </c>
      <c r="P137" s="54">
        <f t="shared" si="46"/>
        <v>0.28399999999999997</v>
      </c>
      <c r="Q137" s="55">
        <f>($H137*$I137+$K137*$L137+$N137*$O137)/1000</f>
        <v>1.494</v>
      </c>
      <c r="R137" s="52">
        <f>ROUND($Q137*$F137*$G137,2)</f>
        <v>89.64</v>
      </c>
      <c r="S137" s="50" t="s">
        <v>64</v>
      </c>
      <c r="T137" s="45">
        <v>1</v>
      </c>
      <c r="U137" s="46">
        <f t="shared" si="50"/>
        <v>89.64</v>
      </c>
      <c r="V137" s="47">
        <v>45822</v>
      </c>
      <c r="W137" s="28">
        <v>1</v>
      </c>
      <c r="X137" s="46">
        <f t="shared" si="51"/>
        <v>89.64</v>
      </c>
      <c r="Y137" s="48">
        <v>45833</v>
      </c>
      <c r="Z137" s="49">
        <f t="shared" si="47"/>
        <v>0</v>
      </c>
    </row>
    <row r="138" spans="2:26" ht="40" customHeight="1" x14ac:dyDescent="0.55000000000000004">
      <c r="B138" s="8"/>
      <c r="C138" s="50"/>
      <c r="D138" s="51"/>
      <c r="E138" s="52"/>
      <c r="F138" s="53"/>
      <c r="G138" s="11"/>
      <c r="H138" s="54"/>
      <c r="I138" s="54"/>
      <c r="J138" s="55">
        <f t="shared" si="44"/>
        <v>0</v>
      </c>
      <c r="K138" s="54"/>
      <c r="L138" s="54"/>
      <c r="M138" s="54">
        <f t="shared" si="45"/>
        <v>0</v>
      </c>
      <c r="N138" s="54"/>
      <c r="O138" s="54"/>
      <c r="P138" s="54">
        <f t="shared" si="46"/>
        <v>0</v>
      </c>
      <c r="Q138" s="55"/>
      <c r="R138" s="52"/>
      <c r="S138" s="50"/>
      <c r="T138" s="1"/>
      <c r="U138" s="46"/>
      <c r="W138" s="28"/>
      <c r="X138" s="46"/>
      <c r="Z138" s="49">
        <f t="shared" si="47"/>
        <v>0</v>
      </c>
    </row>
    <row r="139" spans="2:26" ht="40" customHeight="1" x14ac:dyDescent="0.75">
      <c r="B139" s="14" t="s">
        <v>19</v>
      </c>
      <c r="C139" s="50" t="s">
        <v>62</v>
      </c>
      <c r="D139" s="51">
        <v>3</v>
      </c>
      <c r="E139" s="52" t="s">
        <v>145</v>
      </c>
      <c r="F139" s="53">
        <v>8.35</v>
      </c>
      <c r="G139" s="11">
        <v>1</v>
      </c>
      <c r="H139" s="54">
        <v>2</v>
      </c>
      <c r="I139" s="54">
        <f>VLOOKUP($B139,$B$3:$J$29,7,FALSE)</f>
        <v>720</v>
      </c>
      <c r="J139" s="55">
        <f t="shared" si="44"/>
        <v>1.44</v>
      </c>
      <c r="K139" s="54">
        <v>1</v>
      </c>
      <c r="L139" s="54">
        <f>VLOOKUP($B139,$B$3:$J$29,3,FALSE)</f>
        <v>220</v>
      </c>
      <c r="M139" s="54">
        <f t="shared" si="45"/>
        <v>0.22</v>
      </c>
      <c r="N139" s="54">
        <v>2</v>
      </c>
      <c r="O139" s="54">
        <f>VLOOKUP($B139,$B$3:$J$29,8,FALSE)</f>
        <v>210</v>
      </c>
      <c r="P139" s="54">
        <f t="shared" si="46"/>
        <v>0.42</v>
      </c>
      <c r="Q139" s="55">
        <f>($H139*$I139+$K139*$L139+$N139*$O139)/1000</f>
        <v>2.08</v>
      </c>
      <c r="R139" s="52">
        <f>ROUND($Q139*$F139*$G139,2)</f>
        <v>17.37</v>
      </c>
      <c r="S139" s="50" t="s">
        <v>64</v>
      </c>
      <c r="T139" s="45">
        <v>1</v>
      </c>
      <c r="U139" s="46">
        <f t="shared" ref="U139:U144" si="52">$T139*$R139</f>
        <v>17.37</v>
      </c>
      <c r="V139" s="47">
        <v>45821</v>
      </c>
      <c r="W139" s="28">
        <v>1</v>
      </c>
      <c r="X139" s="46">
        <f t="shared" si="51"/>
        <v>17.37</v>
      </c>
      <c r="Y139" s="48">
        <v>45833</v>
      </c>
      <c r="Z139" s="49">
        <f t="shared" si="47"/>
        <v>0</v>
      </c>
    </row>
    <row r="140" spans="2:26" ht="40" customHeight="1" x14ac:dyDescent="0.55000000000000004">
      <c r="B140" s="8" t="s">
        <v>12</v>
      </c>
      <c r="C140" s="50" t="s">
        <v>62</v>
      </c>
      <c r="D140" s="51">
        <v>3</v>
      </c>
      <c r="E140" s="52" t="s">
        <v>146</v>
      </c>
      <c r="F140" s="53">
        <v>9.4</v>
      </c>
      <c r="G140" s="11">
        <v>1</v>
      </c>
      <c r="H140" s="11">
        <v>2</v>
      </c>
      <c r="I140" s="54">
        <f>VLOOKUP($B140,$B$3:$J$29,7,FALSE)</f>
        <v>476</v>
      </c>
      <c r="J140" s="55">
        <f t="shared" si="44"/>
        <v>0.95199999999999996</v>
      </c>
      <c r="K140" s="54">
        <v>1</v>
      </c>
      <c r="L140" s="54">
        <f>VLOOKUP($B140,$B$3:$J$29,3,FALSE)</f>
        <v>200</v>
      </c>
      <c r="M140" s="54">
        <f t="shared" si="45"/>
        <v>0.2</v>
      </c>
      <c r="N140" s="54">
        <v>2</v>
      </c>
      <c r="O140" s="54">
        <f>VLOOKUP($B140,$B$3:$J$29,8,FALSE)</f>
        <v>192</v>
      </c>
      <c r="P140" s="54">
        <f t="shared" si="46"/>
        <v>0.38400000000000001</v>
      </c>
      <c r="Q140" s="55">
        <f>($H140*$I140+$K140*$L140+$N140*$O140)/1000</f>
        <v>1.536</v>
      </c>
      <c r="R140" s="52">
        <f>ROUND($Q140*$F140*$G140,2)</f>
        <v>14.44</v>
      </c>
      <c r="S140" s="50" t="s">
        <v>64</v>
      </c>
      <c r="T140" s="45">
        <v>1</v>
      </c>
      <c r="U140" s="46">
        <f t="shared" si="52"/>
        <v>14.44</v>
      </c>
      <c r="V140" s="47">
        <v>45821</v>
      </c>
      <c r="W140" s="28">
        <v>1</v>
      </c>
      <c r="X140" s="46">
        <f t="shared" si="51"/>
        <v>14.44</v>
      </c>
      <c r="Y140" s="48">
        <v>45833</v>
      </c>
      <c r="Z140" s="49">
        <f t="shared" si="47"/>
        <v>0</v>
      </c>
    </row>
    <row r="141" spans="2:26" ht="40" customHeight="1" x14ac:dyDescent="0.55000000000000004">
      <c r="B141" s="8" t="s">
        <v>37</v>
      </c>
      <c r="C141" s="50" t="s">
        <v>62</v>
      </c>
      <c r="D141" s="51">
        <v>3</v>
      </c>
      <c r="E141" s="52" t="s">
        <v>147</v>
      </c>
      <c r="F141" s="53">
        <v>10</v>
      </c>
      <c r="G141" s="11">
        <v>4</v>
      </c>
      <c r="H141" s="54">
        <v>2</v>
      </c>
      <c r="I141" s="54">
        <f>VLOOKUP($B141,$B$3:$J$29,7,FALSE)</f>
        <v>726</v>
      </c>
      <c r="J141" s="55">
        <f t="shared" si="44"/>
        <v>1.452</v>
      </c>
      <c r="K141" s="54">
        <v>1</v>
      </c>
      <c r="L141" s="54">
        <f>VLOOKUP($B141,$B$3:$J$29,3,FALSE)</f>
        <v>200</v>
      </c>
      <c r="M141" s="54">
        <f t="shared" si="45"/>
        <v>0.2</v>
      </c>
      <c r="N141" s="54">
        <v>2</v>
      </c>
      <c r="O141" s="54">
        <f>VLOOKUP($B141,$B$3:$J$29,8,FALSE)</f>
        <v>192</v>
      </c>
      <c r="P141" s="54">
        <f t="shared" si="46"/>
        <v>0.38400000000000001</v>
      </c>
      <c r="Q141" s="55">
        <f>($H141*$I141+$K141*$L141+$N141*$O141)/1000</f>
        <v>2.036</v>
      </c>
      <c r="R141" s="52">
        <f>ROUND($Q141*$F141*$G141,2)</f>
        <v>81.44</v>
      </c>
      <c r="S141" s="50" t="s">
        <v>64</v>
      </c>
      <c r="T141" s="45">
        <v>1</v>
      </c>
      <c r="U141" s="46">
        <f t="shared" si="52"/>
        <v>81.44</v>
      </c>
      <c r="V141" s="47">
        <v>45821</v>
      </c>
      <c r="W141" s="28">
        <v>1</v>
      </c>
      <c r="X141" s="46">
        <f t="shared" si="51"/>
        <v>81.44</v>
      </c>
      <c r="Y141" s="48">
        <v>45833</v>
      </c>
      <c r="Z141" s="49">
        <f t="shared" si="47"/>
        <v>0</v>
      </c>
    </row>
    <row r="142" spans="2:26" ht="40" customHeight="1" x14ac:dyDescent="0.55000000000000004">
      <c r="B142" s="8"/>
      <c r="C142" s="50"/>
      <c r="D142" s="51"/>
      <c r="E142" s="52"/>
      <c r="F142" s="53"/>
      <c r="G142" s="11"/>
      <c r="H142" s="54"/>
      <c r="I142" s="54"/>
      <c r="J142" s="55">
        <f t="shared" si="44"/>
        <v>0</v>
      </c>
      <c r="K142" s="54"/>
      <c r="L142" s="54"/>
      <c r="M142" s="54">
        <f t="shared" si="45"/>
        <v>0</v>
      </c>
      <c r="N142" s="54"/>
      <c r="O142" s="54"/>
      <c r="P142" s="54">
        <f t="shared" si="46"/>
        <v>0</v>
      </c>
      <c r="Q142" s="55"/>
      <c r="R142" s="52"/>
      <c r="S142" s="50"/>
      <c r="T142" s="1"/>
      <c r="U142" s="46"/>
      <c r="W142" s="28"/>
      <c r="X142" s="46"/>
      <c r="Z142" s="49">
        <f t="shared" si="47"/>
        <v>0</v>
      </c>
    </row>
    <row r="143" spans="2:26" ht="40" customHeight="1" x14ac:dyDescent="0.75">
      <c r="B143" s="14" t="s">
        <v>19</v>
      </c>
      <c r="C143" s="50" t="s">
        <v>62</v>
      </c>
      <c r="D143" s="51">
        <v>3</v>
      </c>
      <c r="E143" s="52" t="s">
        <v>148</v>
      </c>
      <c r="F143" s="53">
        <v>8.35</v>
      </c>
      <c r="G143" s="11">
        <v>1</v>
      </c>
      <c r="H143" s="54">
        <v>2</v>
      </c>
      <c r="I143" s="54">
        <f>VLOOKUP($B143,$B$3:$J$29,7,FALSE)</f>
        <v>720</v>
      </c>
      <c r="J143" s="55">
        <f t="shared" si="44"/>
        <v>1.44</v>
      </c>
      <c r="K143" s="54">
        <v>1</v>
      </c>
      <c r="L143" s="54">
        <f>VLOOKUP($B143,$B$3:$J$29,3,FALSE)</f>
        <v>220</v>
      </c>
      <c r="M143" s="54">
        <f t="shared" si="45"/>
        <v>0.22</v>
      </c>
      <c r="N143" s="54">
        <v>2</v>
      </c>
      <c r="O143" s="54">
        <f>VLOOKUP($B143,$B$3:$J$29,8,FALSE)</f>
        <v>210</v>
      </c>
      <c r="P143" s="54">
        <f t="shared" si="46"/>
        <v>0.42</v>
      </c>
      <c r="Q143" s="55">
        <f>($H143*$I143+$K143*$L143+$N143*$O143)/1000</f>
        <v>2.08</v>
      </c>
      <c r="R143" s="52">
        <f>ROUND($Q143*$F143*$G143,2)</f>
        <v>17.37</v>
      </c>
      <c r="S143" s="50" t="s">
        <v>64</v>
      </c>
      <c r="T143" s="45">
        <v>1</v>
      </c>
      <c r="U143" s="46">
        <f t="shared" si="52"/>
        <v>17.37</v>
      </c>
      <c r="V143" s="47">
        <v>45821</v>
      </c>
      <c r="W143" s="28">
        <v>1</v>
      </c>
      <c r="X143" s="46">
        <f t="shared" si="51"/>
        <v>17.37</v>
      </c>
      <c r="Y143" s="48">
        <v>45833</v>
      </c>
      <c r="Z143" s="49">
        <f t="shared" si="47"/>
        <v>0</v>
      </c>
    </row>
    <row r="144" spans="2:26" ht="40" customHeight="1" x14ac:dyDescent="0.55000000000000004">
      <c r="B144" s="8" t="s">
        <v>37</v>
      </c>
      <c r="C144" s="50" t="s">
        <v>62</v>
      </c>
      <c r="D144" s="51">
        <v>3</v>
      </c>
      <c r="E144" s="52" t="s">
        <v>149</v>
      </c>
      <c r="F144" s="53">
        <v>10</v>
      </c>
      <c r="G144" s="11">
        <v>4</v>
      </c>
      <c r="H144" s="54">
        <v>2</v>
      </c>
      <c r="I144" s="54">
        <f>VLOOKUP($B144,$B$3:$J$29,7,FALSE)</f>
        <v>726</v>
      </c>
      <c r="J144" s="55">
        <f t="shared" si="44"/>
        <v>1.452</v>
      </c>
      <c r="K144" s="54">
        <v>1</v>
      </c>
      <c r="L144" s="54">
        <f>VLOOKUP($B144,$B$3:$J$29,3,FALSE)</f>
        <v>200</v>
      </c>
      <c r="M144" s="54">
        <f t="shared" si="45"/>
        <v>0.2</v>
      </c>
      <c r="N144" s="54">
        <v>2</v>
      </c>
      <c r="O144" s="54">
        <f>VLOOKUP($B144,$B$3:$J$29,8,FALSE)</f>
        <v>192</v>
      </c>
      <c r="P144" s="54">
        <f t="shared" si="46"/>
        <v>0.38400000000000001</v>
      </c>
      <c r="Q144" s="55">
        <f>($H144*$I144+$K144*$L144+$N144*$O144)/1000</f>
        <v>2.036</v>
      </c>
      <c r="R144" s="52">
        <f>ROUND($Q144*$F144*$G144,2)</f>
        <v>81.44</v>
      </c>
      <c r="S144" s="50" t="s">
        <v>64</v>
      </c>
      <c r="T144" s="45">
        <v>1</v>
      </c>
      <c r="U144" s="46">
        <f t="shared" si="52"/>
        <v>81.44</v>
      </c>
      <c r="V144" s="47">
        <v>45821</v>
      </c>
      <c r="W144" s="28">
        <v>1</v>
      </c>
      <c r="X144" s="46">
        <f t="shared" si="51"/>
        <v>81.44</v>
      </c>
      <c r="Y144" s="48">
        <v>45833</v>
      </c>
      <c r="Z144" s="49">
        <f t="shared" si="47"/>
        <v>0</v>
      </c>
    </row>
    <row r="145" spans="2:26" ht="40" customHeight="1" x14ac:dyDescent="0.55000000000000004">
      <c r="B145" s="8"/>
      <c r="C145" s="50"/>
      <c r="D145" s="51"/>
      <c r="E145" s="52"/>
      <c r="F145" s="53"/>
      <c r="G145" s="11"/>
      <c r="H145" s="54"/>
      <c r="I145" s="54"/>
      <c r="J145" s="55"/>
      <c r="K145" s="54"/>
      <c r="L145" s="54"/>
      <c r="M145" s="54"/>
      <c r="N145" s="54"/>
      <c r="O145" s="54"/>
      <c r="P145" s="54"/>
      <c r="Q145" s="55"/>
      <c r="R145" s="52"/>
      <c r="S145" s="50"/>
      <c r="T145" s="45"/>
      <c r="U145" s="46"/>
      <c r="V145" s="47"/>
      <c r="W145" s="28"/>
      <c r="X145" s="46"/>
      <c r="Y145" s="48"/>
      <c r="Z145" s="49"/>
    </row>
    <row r="146" spans="2:26" ht="40" customHeight="1" x14ac:dyDescent="0.55000000000000004">
      <c r="B146" s="8"/>
      <c r="C146" s="50"/>
      <c r="D146" s="51"/>
      <c r="E146" s="52"/>
      <c r="F146" s="53"/>
      <c r="G146" s="11"/>
      <c r="H146" s="54"/>
      <c r="I146" s="54"/>
      <c r="J146" s="55"/>
      <c r="K146" s="54"/>
      <c r="L146" s="54"/>
      <c r="M146" s="54"/>
      <c r="N146" s="54"/>
      <c r="O146" s="54"/>
      <c r="P146" s="54"/>
      <c r="Q146" s="55"/>
      <c r="R146" s="52"/>
      <c r="S146" s="50"/>
      <c r="T146" s="1"/>
      <c r="U146" s="46"/>
      <c r="W146" s="28"/>
      <c r="X146" s="46"/>
      <c r="Z146" s="49">
        <f t="shared" si="47"/>
        <v>0</v>
      </c>
    </row>
    <row r="147" spans="2:26" ht="40" customHeight="1" x14ac:dyDescent="0.55000000000000004">
      <c r="B147" s="8" t="s">
        <v>36</v>
      </c>
      <c r="C147" s="50" t="s">
        <v>62</v>
      </c>
      <c r="D147" s="51">
        <v>4</v>
      </c>
      <c r="E147" s="52" t="s">
        <v>150</v>
      </c>
      <c r="F147" s="53">
        <v>10</v>
      </c>
      <c r="G147" s="11">
        <v>1</v>
      </c>
      <c r="H147" s="54">
        <v>1</v>
      </c>
      <c r="I147" s="54">
        <f>VLOOKUP($B147,$B$3:$J$29,7,FALSE)</f>
        <v>530</v>
      </c>
      <c r="J147" s="55">
        <f t="shared" si="44"/>
        <v>0.53</v>
      </c>
      <c r="K147" s="54">
        <v>1</v>
      </c>
      <c r="L147" s="54">
        <f>VLOOKUP($B147,$B$3:$J$29,3,FALSE)</f>
        <v>150</v>
      </c>
      <c r="M147" s="54">
        <f t="shared" si="45"/>
        <v>0.15</v>
      </c>
      <c r="N147" s="54">
        <v>1</v>
      </c>
      <c r="O147" s="54">
        <f>VLOOKUP($B147,$B$3:$J$29,8,FALSE)</f>
        <v>142</v>
      </c>
      <c r="P147" s="54">
        <f t="shared" si="46"/>
        <v>0.14199999999999999</v>
      </c>
      <c r="Q147" s="55">
        <f>($H147*$I147+$K147*$L147+$N147*$O147)/1000</f>
        <v>0.82199999999999995</v>
      </c>
      <c r="R147" s="52">
        <f>ROUND($Q147*$F147*$G147,2)</f>
        <v>8.2200000000000006</v>
      </c>
      <c r="S147" s="50" t="s">
        <v>64</v>
      </c>
      <c r="T147" s="45">
        <v>1</v>
      </c>
      <c r="U147" s="46">
        <f t="shared" ref="U147:U170" si="53">$T147*$R147</f>
        <v>8.2200000000000006</v>
      </c>
      <c r="V147" s="47">
        <v>45824</v>
      </c>
      <c r="W147" s="28">
        <v>1</v>
      </c>
      <c r="X147" s="46">
        <f t="shared" ref="X147:X155" si="54">$W147*$R147</f>
        <v>8.2200000000000006</v>
      </c>
      <c r="Y147" s="48">
        <v>45834</v>
      </c>
      <c r="Z147" s="49">
        <f t="shared" si="47"/>
        <v>0</v>
      </c>
    </row>
    <row r="148" spans="2:26" ht="40" customHeight="1" x14ac:dyDescent="0.55000000000000004">
      <c r="B148" s="8" t="s">
        <v>16</v>
      </c>
      <c r="C148" s="50" t="s">
        <v>62</v>
      </c>
      <c r="D148" s="51">
        <v>4</v>
      </c>
      <c r="E148" s="52" t="s">
        <v>151</v>
      </c>
      <c r="F148" s="53">
        <v>9.3000000000000007</v>
      </c>
      <c r="G148" s="11">
        <v>1</v>
      </c>
      <c r="H148" s="54">
        <v>2</v>
      </c>
      <c r="I148" s="54">
        <f>VLOOKUP($B148,$B$3:$J$29,7,FALSE)</f>
        <v>670</v>
      </c>
      <c r="J148" s="55">
        <f t="shared" si="44"/>
        <v>1.34</v>
      </c>
      <c r="K148" s="54">
        <v>1</v>
      </c>
      <c r="L148" s="54">
        <f>VLOOKUP($B148,$B$3:$J$29,3,FALSE)</f>
        <v>200</v>
      </c>
      <c r="M148" s="54">
        <f t="shared" si="45"/>
        <v>0.2</v>
      </c>
      <c r="N148" s="54">
        <v>2</v>
      </c>
      <c r="O148" s="54">
        <f>VLOOKUP($B148,$B$3:$J$29,8,FALSE)</f>
        <v>192</v>
      </c>
      <c r="P148" s="54">
        <f t="shared" si="46"/>
        <v>0.38400000000000001</v>
      </c>
      <c r="Q148" s="55">
        <f>($H148*$I148+$K148*$L148+$N148*$O148)/1000</f>
        <v>1.9239999999999999</v>
      </c>
      <c r="R148" s="52">
        <f>ROUND($Q148*$F148*$G148,2)</f>
        <v>17.89</v>
      </c>
      <c r="S148" s="50" t="s">
        <v>64</v>
      </c>
      <c r="T148" s="45">
        <v>1</v>
      </c>
      <c r="U148" s="46">
        <f t="shared" si="53"/>
        <v>17.89</v>
      </c>
      <c r="V148" s="47">
        <v>45824</v>
      </c>
      <c r="W148" s="28">
        <v>1</v>
      </c>
      <c r="X148" s="46">
        <f t="shared" si="54"/>
        <v>17.89</v>
      </c>
      <c r="Y148" s="48">
        <v>45834</v>
      </c>
      <c r="Z148" s="49">
        <f t="shared" si="47"/>
        <v>0</v>
      </c>
    </row>
    <row r="149" spans="2:26" ht="40" customHeight="1" x14ac:dyDescent="0.75">
      <c r="B149" s="14" t="s">
        <v>13</v>
      </c>
      <c r="C149" s="50" t="s">
        <v>62</v>
      </c>
      <c r="D149" s="51">
        <v>4</v>
      </c>
      <c r="E149" s="52" t="s">
        <v>152</v>
      </c>
      <c r="F149" s="53">
        <v>9.3000000000000007</v>
      </c>
      <c r="G149" s="11">
        <v>1</v>
      </c>
      <c r="H149" s="54">
        <v>2</v>
      </c>
      <c r="I149" s="54">
        <f>VLOOKUP($B149,$B$3:$J$29,7,FALSE)</f>
        <v>620</v>
      </c>
      <c r="J149" s="55">
        <f t="shared" si="44"/>
        <v>1.24</v>
      </c>
      <c r="K149" s="54">
        <v>1</v>
      </c>
      <c r="L149" s="54">
        <f>VLOOKUP($B149,$B$3:$J$29,3,FALSE)</f>
        <v>200</v>
      </c>
      <c r="M149" s="54">
        <f t="shared" si="45"/>
        <v>0.2</v>
      </c>
      <c r="N149" s="54">
        <v>2</v>
      </c>
      <c r="O149" s="54">
        <f>VLOOKUP($B149,$B$3:$J$29,8,FALSE)</f>
        <v>192</v>
      </c>
      <c r="P149" s="54">
        <f t="shared" si="46"/>
        <v>0.38400000000000001</v>
      </c>
      <c r="Q149" s="55">
        <f>($H149*$I149+$K149*$L149+$N149*$O149)/1000</f>
        <v>1.8240000000000001</v>
      </c>
      <c r="R149" s="52">
        <f>ROUND($Q149*$F149*$G149,2)</f>
        <v>16.96</v>
      </c>
      <c r="S149" s="50" t="s">
        <v>64</v>
      </c>
      <c r="T149" s="45">
        <v>1</v>
      </c>
      <c r="U149" s="46">
        <f t="shared" si="53"/>
        <v>16.96</v>
      </c>
      <c r="V149" s="47">
        <v>45824</v>
      </c>
      <c r="W149" s="28">
        <v>1</v>
      </c>
      <c r="X149" s="46">
        <f t="shared" si="54"/>
        <v>16.96</v>
      </c>
      <c r="Y149" s="48">
        <v>45834</v>
      </c>
      <c r="Z149" s="49">
        <f t="shared" si="47"/>
        <v>0</v>
      </c>
    </row>
    <row r="150" spans="2:26" ht="40" customHeight="1" x14ac:dyDescent="0.55000000000000004">
      <c r="B150" s="8" t="s">
        <v>16</v>
      </c>
      <c r="C150" s="50" t="s">
        <v>62</v>
      </c>
      <c r="D150" s="51">
        <v>4</v>
      </c>
      <c r="E150" s="52" t="s">
        <v>153</v>
      </c>
      <c r="F150" s="53">
        <v>9.3000000000000007</v>
      </c>
      <c r="G150" s="11">
        <v>1</v>
      </c>
      <c r="H150" s="54">
        <v>2</v>
      </c>
      <c r="I150" s="54">
        <f>VLOOKUP($B150,$B$3:$J$29,7,FALSE)</f>
        <v>670</v>
      </c>
      <c r="J150" s="55">
        <f t="shared" si="44"/>
        <v>1.34</v>
      </c>
      <c r="K150" s="54">
        <v>1</v>
      </c>
      <c r="L150" s="54">
        <f>VLOOKUP($B150,$B$3:$J$29,3,FALSE)</f>
        <v>200</v>
      </c>
      <c r="M150" s="54">
        <f t="shared" si="45"/>
        <v>0.2</v>
      </c>
      <c r="N150" s="54">
        <v>2</v>
      </c>
      <c r="O150" s="54">
        <f>VLOOKUP($B150,$B$3:$J$29,8,FALSE)</f>
        <v>192</v>
      </c>
      <c r="P150" s="54">
        <f t="shared" si="46"/>
        <v>0.38400000000000001</v>
      </c>
      <c r="Q150" s="55">
        <f>($H150*$I150+$K150*$L150+$N150*$O150)/1000</f>
        <v>1.9239999999999999</v>
      </c>
      <c r="R150" s="52">
        <f>ROUND($Q150*$F150*$G150,2)</f>
        <v>17.89</v>
      </c>
      <c r="S150" s="50" t="s">
        <v>64</v>
      </c>
      <c r="T150" s="45">
        <v>1</v>
      </c>
      <c r="U150" s="46">
        <f t="shared" si="53"/>
        <v>17.89</v>
      </c>
      <c r="V150" s="47">
        <v>45824</v>
      </c>
      <c r="W150" s="28">
        <v>1</v>
      </c>
      <c r="X150" s="46">
        <f t="shared" si="54"/>
        <v>17.89</v>
      </c>
      <c r="Y150" s="48">
        <v>45834</v>
      </c>
      <c r="Z150" s="49">
        <f t="shared" si="47"/>
        <v>0</v>
      </c>
    </row>
    <row r="151" spans="2:26" ht="40" customHeight="1" x14ac:dyDescent="0.55000000000000004">
      <c r="B151" s="8" t="s">
        <v>36</v>
      </c>
      <c r="C151" s="50" t="s">
        <v>62</v>
      </c>
      <c r="D151" s="51">
        <v>4</v>
      </c>
      <c r="E151" s="52" t="s">
        <v>154</v>
      </c>
      <c r="F151" s="53">
        <v>10</v>
      </c>
      <c r="G151" s="11">
        <v>4</v>
      </c>
      <c r="H151" s="54">
        <v>2</v>
      </c>
      <c r="I151" s="54">
        <f>VLOOKUP($B151,$B$3:$J$29,7,FALSE)</f>
        <v>530</v>
      </c>
      <c r="J151" s="55">
        <f t="shared" si="44"/>
        <v>1.06</v>
      </c>
      <c r="K151" s="54">
        <v>1</v>
      </c>
      <c r="L151" s="54">
        <f>VLOOKUP($B151,$B$3:$J$29,3,FALSE)</f>
        <v>150</v>
      </c>
      <c r="M151" s="54">
        <f t="shared" si="45"/>
        <v>0.15</v>
      </c>
      <c r="N151" s="54">
        <v>2</v>
      </c>
      <c r="O151" s="54">
        <f>VLOOKUP($B151,$B$3:$J$29,8,FALSE)</f>
        <v>142</v>
      </c>
      <c r="P151" s="54">
        <f t="shared" si="46"/>
        <v>0.28399999999999997</v>
      </c>
      <c r="Q151" s="55">
        <f>($H151*$I151+$K151*$L151+$N151*$O151)/1000</f>
        <v>1.494</v>
      </c>
      <c r="R151" s="52">
        <f>ROUND($Q151*$F151*$G151,2)</f>
        <v>59.76</v>
      </c>
      <c r="S151" s="50" t="s">
        <v>64</v>
      </c>
      <c r="T151" s="45">
        <v>1</v>
      </c>
      <c r="U151" s="46">
        <f t="shared" si="53"/>
        <v>59.76</v>
      </c>
      <c r="V151" s="47">
        <v>45824</v>
      </c>
      <c r="W151" s="28">
        <v>1</v>
      </c>
      <c r="X151" s="46">
        <f t="shared" si="54"/>
        <v>59.76</v>
      </c>
      <c r="Y151" s="48">
        <v>45834</v>
      </c>
      <c r="Z151" s="49">
        <f t="shared" si="47"/>
        <v>0</v>
      </c>
    </row>
    <row r="152" spans="2:26" ht="40" customHeight="1" x14ac:dyDescent="0.55000000000000004">
      <c r="B152" s="8"/>
      <c r="C152" s="50"/>
      <c r="D152" s="51"/>
      <c r="E152" s="52"/>
      <c r="F152" s="53"/>
      <c r="G152" s="11"/>
      <c r="H152" s="54"/>
      <c r="I152" s="54"/>
      <c r="J152" s="55">
        <f t="shared" si="44"/>
        <v>0</v>
      </c>
      <c r="K152" s="54"/>
      <c r="L152" s="54"/>
      <c r="M152" s="54">
        <f t="shared" si="45"/>
        <v>0</v>
      </c>
      <c r="N152" s="54"/>
      <c r="O152" s="54"/>
      <c r="P152" s="54">
        <f t="shared" si="46"/>
        <v>0</v>
      </c>
      <c r="Q152" s="55"/>
      <c r="R152" s="52"/>
      <c r="S152" s="50"/>
      <c r="T152" s="1"/>
      <c r="U152" s="46"/>
      <c r="W152" s="28"/>
      <c r="X152" s="46"/>
      <c r="Z152" s="49">
        <f t="shared" si="47"/>
        <v>0</v>
      </c>
    </row>
    <row r="153" spans="2:26" ht="40" customHeight="1" x14ac:dyDescent="0.75">
      <c r="B153" s="14" t="s">
        <v>13</v>
      </c>
      <c r="C153" s="50" t="s">
        <v>62</v>
      </c>
      <c r="D153" s="51">
        <v>4</v>
      </c>
      <c r="E153" s="52" t="s">
        <v>155</v>
      </c>
      <c r="F153" s="53">
        <v>9.2799999999999994</v>
      </c>
      <c r="G153" s="11">
        <v>1</v>
      </c>
      <c r="H153" s="54">
        <v>2</v>
      </c>
      <c r="I153" s="54">
        <f>VLOOKUP($B153,$B$3:$J$29,7,FALSE)</f>
        <v>620</v>
      </c>
      <c r="J153" s="55">
        <f t="shared" si="44"/>
        <v>1.24</v>
      </c>
      <c r="K153" s="54">
        <v>1</v>
      </c>
      <c r="L153" s="54">
        <f>VLOOKUP($B153,$B$3:$J$29,3,FALSE)</f>
        <v>200</v>
      </c>
      <c r="M153" s="54">
        <f t="shared" si="45"/>
        <v>0.2</v>
      </c>
      <c r="N153" s="54">
        <v>2</v>
      </c>
      <c r="O153" s="54">
        <f>VLOOKUP($B153,$B$3:$J$29,8,FALSE)</f>
        <v>192</v>
      </c>
      <c r="P153" s="54">
        <f t="shared" si="46"/>
        <v>0.38400000000000001</v>
      </c>
      <c r="Q153" s="55">
        <f>($H153*$I153+$K153*$L153+$N153*$O153)/1000</f>
        <v>1.8240000000000001</v>
      </c>
      <c r="R153" s="52">
        <f>ROUND($Q153*$F153*$G153,2)</f>
        <v>16.93</v>
      </c>
      <c r="S153" s="50" t="s">
        <v>64</v>
      </c>
      <c r="T153" s="45">
        <v>1</v>
      </c>
      <c r="U153" s="46">
        <f t="shared" si="53"/>
        <v>16.93</v>
      </c>
      <c r="V153" s="47">
        <v>45824</v>
      </c>
      <c r="W153" s="28">
        <v>1</v>
      </c>
      <c r="X153" s="46">
        <f t="shared" si="54"/>
        <v>16.93</v>
      </c>
      <c r="Y153" s="48">
        <v>45834</v>
      </c>
      <c r="Z153" s="49">
        <f t="shared" si="47"/>
        <v>0</v>
      </c>
    </row>
    <row r="154" spans="2:26" ht="40" customHeight="1" x14ac:dyDescent="0.55000000000000004">
      <c r="B154" s="8" t="s">
        <v>16</v>
      </c>
      <c r="C154" s="50" t="s">
        <v>62</v>
      </c>
      <c r="D154" s="51">
        <v>4</v>
      </c>
      <c r="E154" s="52" t="s">
        <v>156</v>
      </c>
      <c r="F154" s="53">
        <v>9.25</v>
      </c>
      <c r="G154" s="11">
        <v>1</v>
      </c>
      <c r="H154" s="54">
        <v>2</v>
      </c>
      <c r="I154" s="54">
        <f>VLOOKUP($B154,$B$3:$J$29,7,FALSE)</f>
        <v>670</v>
      </c>
      <c r="J154" s="55">
        <f t="shared" si="44"/>
        <v>1.34</v>
      </c>
      <c r="K154" s="54">
        <v>1</v>
      </c>
      <c r="L154" s="54">
        <f>VLOOKUP($B154,$B$3:$J$29,3,FALSE)</f>
        <v>200</v>
      </c>
      <c r="M154" s="54">
        <f t="shared" si="45"/>
        <v>0.2</v>
      </c>
      <c r="N154" s="54">
        <v>2</v>
      </c>
      <c r="O154" s="54">
        <f>VLOOKUP($B154,$B$3:$J$29,8,FALSE)</f>
        <v>192</v>
      </c>
      <c r="P154" s="54">
        <f t="shared" si="46"/>
        <v>0.38400000000000001</v>
      </c>
      <c r="Q154" s="55">
        <f>($H154*$I154+$K154*$L154+$N154*$O154)/1000</f>
        <v>1.9239999999999999</v>
      </c>
      <c r="R154" s="52">
        <f>ROUND($Q154*$F154*$G154,2)</f>
        <v>17.8</v>
      </c>
      <c r="S154" s="50" t="s">
        <v>64</v>
      </c>
      <c r="T154" s="45">
        <v>1</v>
      </c>
      <c r="U154" s="46">
        <f t="shared" si="53"/>
        <v>17.8</v>
      </c>
      <c r="V154" s="47">
        <v>45824</v>
      </c>
      <c r="W154" s="28">
        <v>1</v>
      </c>
      <c r="X154" s="46">
        <f t="shared" si="54"/>
        <v>17.8</v>
      </c>
      <c r="Y154" s="48">
        <v>45834</v>
      </c>
      <c r="Z154" s="49">
        <f t="shared" si="47"/>
        <v>0</v>
      </c>
    </row>
    <row r="155" spans="2:26" ht="40" customHeight="1" x14ac:dyDescent="0.55000000000000004">
      <c r="B155" s="8" t="s">
        <v>36</v>
      </c>
      <c r="C155" s="50" t="s">
        <v>62</v>
      </c>
      <c r="D155" s="51">
        <v>4</v>
      </c>
      <c r="E155" s="52" t="s">
        <v>157</v>
      </c>
      <c r="F155" s="53">
        <v>10</v>
      </c>
      <c r="G155" s="11">
        <v>4</v>
      </c>
      <c r="H155" s="54">
        <v>2</v>
      </c>
      <c r="I155" s="54">
        <f>VLOOKUP($B155,$B$3:$J$29,7,FALSE)</f>
        <v>530</v>
      </c>
      <c r="J155" s="55">
        <f t="shared" si="44"/>
        <v>1.06</v>
      </c>
      <c r="K155" s="54">
        <v>1</v>
      </c>
      <c r="L155" s="54">
        <f>VLOOKUP($B155,$B$3:$J$29,3,FALSE)</f>
        <v>150</v>
      </c>
      <c r="M155" s="54">
        <f t="shared" si="45"/>
        <v>0.15</v>
      </c>
      <c r="N155" s="54">
        <v>2</v>
      </c>
      <c r="O155" s="54">
        <f>VLOOKUP($B155,$B$3:$J$29,8,FALSE)</f>
        <v>142</v>
      </c>
      <c r="P155" s="54">
        <f t="shared" si="46"/>
        <v>0.28399999999999997</v>
      </c>
      <c r="Q155" s="55">
        <f>($H155*$I155+$K155*$L155+$N155*$O155)/1000</f>
        <v>1.494</v>
      </c>
      <c r="R155" s="52">
        <f>ROUND($Q155*$F155*$G155,2)</f>
        <v>59.76</v>
      </c>
      <c r="S155" s="50" t="s">
        <v>64</v>
      </c>
      <c r="T155" s="45">
        <v>1</v>
      </c>
      <c r="U155" s="46">
        <f t="shared" si="53"/>
        <v>59.76</v>
      </c>
      <c r="V155" s="47">
        <v>45824</v>
      </c>
      <c r="W155" s="28">
        <v>1</v>
      </c>
      <c r="X155" s="46">
        <f t="shared" si="54"/>
        <v>59.76</v>
      </c>
      <c r="Y155" s="48">
        <v>45834</v>
      </c>
      <c r="Z155" s="49">
        <f t="shared" si="47"/>
        <v>0</v>
      </c>
    </row>
    <row r="156" spans="2:26" ht="40" customHeight="1" x14ac:dyDescent="0.55000000000000004">
      <c r="B156" s="8"/>
      <c r="C156" s="50"/>
      <c r="D156" s="51"/>
      <c r="E156" s="52"/>
      <c r="F156" s="53"/>
      <c r="G156" s="11"/>
      <c r="H156" s="54"/>
      <c r="I156" s="54"/>
      <c r="J156" s="55">
        <f t="shared" si="44"/>
        <v>0</v>
      </c>
      <c r="K156" s="54"/>
      <c r="L156" s="54"/>
      <c r="M156" s="54">
        <f t="shared" si="45"/>
        <v>0</v>
      </c>
      <c r="N156" s="54"/>
      <c r="O156" s="54"/>
      <c r="P156" s="54">
        <f t="shared" si="46"/>
        <v>0</v>
      </c>
      <c r="Q156" s="55"/>
      <c r="R156" s="52"/>
      <c r="S156" s="50"/>
      <c r="T156" s="1"/>
      <c r="U156" s="46"/>
      <c r="W156" s="28"/>
      <c r="X156" s="46"/>
      <c r="Z156" s="49">
        <f t="shared" si="47"/>
        <v>0</v>
      </c>
    </row>
    <row r="157" spans="2:26" ht="40" customHeight="1" x14ac:dyDescent="0.55000000000000004">
      <c r="B157" s="8" t="s">
        <v>29</v>
      </c>
      <c r="C157" s="50" t="s">
        <v>62</v>
      </c>
      <c r="D157" s="51">
        <v>4</v>
      </c>
      <c r="E157" s="52" t="s">
        <v>158</v>
      </c>
      <c r="F157" s="53">
        <v>15.25</v>
      </c>
      <c r="G157" s="11">
        <v>3</v>
      </c>
      <c r="H157" s="54">
        <v>2</v>
      </c>
      <c r="I157" s="54">
        <f>VLOOKUP($B157,$B$3:$J$29,7,FALSE)</f>
        <v>970</v>
      </c>
      <c r="J157" s="55">
        <f t="shared" si="44"/>
        <v>1.94</v>
      </c>
      <c r="K157" s="54">
        <v>1</v>
      </c>
      <c r="L157" s="54">
        <f>VLOOKUP($B157,$B$3:$J$29,3,FALSE)</f>
        <v>250</v>
      </c>
      <c r="M157" s="54">
        <f t="shared" si="45"/>
        <v>0.25</v>
      </c>
      <c r="N157" s="54">
        <v>2</v>
      </c>
      <c r="O157" s="54">
        <f>VLOOKUP($B157,$B$3:$J$29,8,FALSE)</f>
        <v>238</v>
      </c>
      <c r="P157" s="54">
        <f t="shared" si="46"/>
        <v>0.47599999999999998</v>
      </c>
      <c r="Q157" s="55">
        <f>($H157*$I157+$K157*$L157+$N157*$O157)/1000</f>
        <v>2.6659999999999999</v>
      </c>
      <c r="R157" s="52">
        <f>ROUND($Q157*$F157*$G157,2)</f>
        <v>121.97</v>
      </c>
      <c r="S157" s="50" t="s">
        <v>64</v>
      </c>
      <c r="T157" s="45">
        <v>1</v>
      </c>
      <c r="U157" s="46">
        <f t="shared" si="53"/>
        <v>121.97</v>
      </c>
      <c r="V157" s="47">
        <v>45825</v>
      </c>
      <c r="W157" s="28">
        <v>1</v>
      </c>
      <c r="X157" s="46">
        <f t="shared" ref="X157:X170" si="55">$W157*$R157</f>
        <v>121.97</v>
      </c>
      <c r="Y157" s="48">
        <v>45833</v>
      </c>
      <c r="Z157" s="49">
        <f t="shared" si="47"/>
        <v>0</v>
      </c>
    </row>
    <row r="158" spans="2:26" ht="40" customHeight="1" x14ac:dyDescent="0.55000000000000004">
      <c r="B158" s="8" t="s">
        <v>12</v>
      </c>
      <c r="C158" s="50" t="s">
        <v>62</v>
      </c>
      <c r="D158" s="51">
        <v>4</v>
      </c>
      <c r="E158" s="52" t="s">
        <v>159</v>
      </c>
      <c r="F158" s="53">
        <v>9.25</v>
      </c>
      <c r="G158" s="11">
        <v>1</v>
      </c>
      <c r="H158" s="11">
        <v>2</v>
      </c>
      <c r="I158" s="54">
        <f>VLOOKUP($B158,$B$3:$J$29,7,FALSE)</f>
        <v>476</v>
      </c>
      <c r="J158" s="55">
        <f t="shared" si="44"/>
        <v>0.95199999999999996</v>
      </c>
      <c r="K158" s="54">
        <v>1</v>
      </c>
      <c r="L158" s="54">
        <f>VLOOKUP($B158,$B$3:$J$29,3,FALSE)</f>
        <v>200</v>
      </c>
      <c r="M158" s="54">
        <f t="shared" si="45"/>
        <v>0.2</v>
      </c>
      <c r="N158" s="54">
        <v>2</v>
      </c>
      <c r="O158" s="54">
        <f>VLOOKUP($B158,$B$3:$J$29,8,FALSE)</f>
        <v>192</v>
      </c>
      <c r="P158" s="54">
        <f t="shared" si="46"/>
        <v>0.38400000000000001</v>
      </c>
      <c r="Q158" s="55">
        <f>($H158*$I158+$K158*$L158+$N158*$O158)/1000</f>
        <v>1.536</v>
      </c>
      <c r="R158" s="52">
        <f>ROUND($Q158*$F158*$G158,2)</f>
        <v>14.21</v>
      </c>
      <c r="S158" s="50" t="s">
        <v>64</v>
      </c>
      <c r="T158" s="45">
        <v>1</v>
      </c>
      <c r="U158" s="46">
        <f t="shared" si="53"/>
        <v>14.21</v>
      </c>
      <c r="V158" s="47">
        <v>45825</v>
      </c>
      <c r="W158" s="28">
        <v>1</v>
      </c>
      <c r="X158" s="46">
        <f t="shared" si="55"/>
        <v>14.21</v>
      </c>
      <c r="Y158" s="48">
        <v>45833</v>
      </c>
      <c r="Z158" s="49">
        <f t="shared" si="47"/>
        <v>0</v>
      </c>
    </row>
    <row r="159" spans="2:26" ht="40" customHeight="1" x14ac:dyDescent="0.55000000000000004">
      <c r="B159" s="8" t="s">
        <v>36</v>
      </c>
      <c r="C159" s="50" t="s">
        <v>62</v>
      </c>
      <c r="D159" s="51">
        <v>4</v>
      </c>
      <c r="E159" s="52" t="s">
        <v>160</v>
      </c>
      <c r="F159" s="53">
        <v>10</v>
      </c>
      <c r="G159" s="11">
        <v>7</v>
      </c>
      <c r="H159" s="54">
        <v>2</v>
      </c>
      <c r="I159" s="54">
        <f>VLOOKUP($B159,$B$3:$J$29,7,FALSE)</f>
        <v>530</v>
      </c>
      <c r="J159" s="55">
        <f t="shared" si="44"/>
        <v>1.06</v>
      </c>
      <c r="K159" s="54">
        <v>1</v>
      </c>
      <c r="L159" s="54">
        <f>VLOOKUP($B159,$B$3:$J$29,3,FALSE)</f>
        <v>150</v>
      </c>
      <c r="M159" s="54">
        <f t="shared" si="45"/>
        <v>0.15</v>
      </c>
      <c r="N159" s="54">
        <v>2</v>
      </c>
      <c r="O159" s="54">
        <f>VLOOKUP($B159,$B$3:$J$29,8,FALSE)</f>
        <v>142</v>
      </c>
      <c r="P159" s="54">
        <f t="shared" si="46"/>
        <v>0.28399999999999997</v>
      </c>
      <c r="Q159" s="55">
        <f>($H159*$I159+$K159*$L159+$N159*$O159)/1000</f>
        <v>1.494</v>
      </c>
      <c r="R159" s="52">
        <f>ROUND($Q159*$F159*$G159,2)</f>
        <v>104.58</v>
      </c>
      <c r="S159" s="50" t="s">
        <v>64</v>
      </c>
      <c r="T159" s="45">
        <v>1</v>
      </c>
      <c r="U159" s="46">
        <f t="shared" si="53"/>
        <v>104.58</v>
      </c>
      <c r="V159" s="47">
        <v>45825</v>
      </c>
      <c r="W159" s="28">
        <v>1</v>
      </c>
      <c r="X159" s="46">
        <f t="shared" si="55"/>
        <v>104.58</v>
      </c>
      <c r="Y159" s="48">
        <v>45833</v>
      </c>
      <c r="Z159" s="49">
        <f t="shared" si="47"/>
        <v>0</v>
      </c>
    </row>
    <row r="160" spans="2:26" ht="40" customHeight="1" x14ac:dyDescent="0.55000000000000004">
      <c r="B160" s="8"/>
      <c r="C160" s="50"/>
      <c r="D160" s="51"/>
      <c r="E160" s="52"/>
      <c r="F160" s="53"/>
      <c r="G160" s="11"/>
      <c r="H160" s="54"/>
      <c r="I160" s="54"/>
      <c r="J160" s="55">
        <f t="shared" si="44"/>
        <v>0</v>
      </c>
      <c r="K160" s="54"/>
      <c r="L160" s="54"/>
      <c r="M160" s="54">
        <f t="shared" si="45"/>
        <v>0</v>
      </c>
      <c r="N160" s="54"/>
      <c r="O160" s="54"/>
      <c r="P160" s="54">
        <f t="shared" si="46"/>
        <v>0</v>
      </c>
      <c r="Q160" s="55"/>
      <c r="R160" s="52"/>
      <c r="S160" s="50"/>
      <c r="T160" s="1"/>
      <c r="U160" s="46"/>
      <c r="W160" s="28"/>
      <c r="X160" s="46"/>
      <c r="Z160" s="49">
        <f t="shared" si="47"/>
        <v>0</v>
      </c>
    </row>
    <row r="161" spans="2:26" ht="40" customHeight="1" x14ac:dyDescent="0.75">
      <c r="B161" s="14" t="s">
        <v>20</v>
      </c>
      <c r="C161" s="50" t="s">
        <v>62</v>
      </c>
      <c r="D161" s="51">
        <v>4</v>
      </c>
      <c r="E161" s="52" t="s">
        <v>161</v>
      </c>
      <c r="F161" s="53">
        <v>12.45</v>
      </c>
      <c r="G161" s="11">
        <v>1</v>
      </c>
      <c r="H161" s="54">
        <v>2</v>
      </c>
      <c r="I161" s="54">
        <f>VLOOKUP($B161,$B$3:$J$29,7,FALSE)</f>
        <v>820</v>
      </c>
      <c r="J161" s="55">
        <f t="shared" si="44"/>
        <v>1.64</v>
      </c>
      <c r="K161" s="54">
        <v>1</v>
      </c>
      <c r="L161" s="54">
        <f>VLOOKUP($B161,$B$3:$J$29,3,FALSE)</f>
        <v>220</v>
      </c>
      <c r="M161" s="54">
        <f t="shared" si="45"/>
        <v>0.22</v>
      </c>
      <c r="N161" s="54">
        <v>2</v>
      </c>
      <c r="O161" s="54">
        <f>VLOOKUP($B161,$B$3:$J$29,8,FALSE)</f>
        <v>210</v>
      </c>
      <c r="P161" s="54">
        <f t="shared" si="46"/>
        <v>0.42</v>
      </c>
      <c r="Q161" s="55">
        <f>($H161*$I161+$K161*$L161+$N161*$O161)/1000</f>
        <v>2.2799999999999998</v>
      </c>
      <c r="R161" s="52">
        <f>ROUND($Q161*$F161*$G161,2)</f>
        <v>28.39</v>
      </c>
      <c r="S161" s="50" t="s">
        <v>64</v>
      </c>
      <c r="T161" s="45">
        <v>1</v>
      </c>
      <c r="U161" s="46">
        <f t="shared" si="53"/>
        <v>28.39</v>
      </c>
      <c r="V161" s="47">
        <v>45825</v>
      </c>
      <c r="W161" s="28">
        <v>1</v>
      </c>
      <c r="X161" s="46">
        <f t="shared" si="55"/>
        <v>28.39</v>
      </c>
      <c r="Y161" s="48">
        <v>45833</v>
      </c>
      <c r="Z161" s="49">
        <f t="shared" si="47"/>
        <v>0</v>
      </c>
    </row>
    <row r="162" spans="2:26" ht="40" customHeight="1" x14ac:dyDescent="0.55000000000000004">
      <c r="B162" s="8" t="s">
        <v>12</v>
      </c>
      <c r="C162" s="50" t="s">
        <v>62</v>
      </c>
      <c r="D162" s="51">
        <v>4</v>
      </c>
      <c r="E162" s="52" t="s">
        <v>162</v>
      </c>
      <c r="F162" s="53">
        <v>9.25</v>
      </c>
      <c r="G162" s="11">
        <v>1</v>
      </c>
      <c r="H162" s="11">
        <v>2</v>
      </c>
      <c r="I162" s="54">
        <f>VLOOKUP($B162,$B$3:$J$29,7,FALSE)</f>
        <v>476</v>
      </c>
      <c r="J162" s="55">
        <f t="shared" si="44"/>
        <v>0.95199999999999996</v>
      </c>
      <c r="K162" s="54">
        <v>1</v>
      </c>
      <c r="L162" s="54">
        <f>VLOOKUP($B162,$B$3:$J$29,3,FALSE)</f>
        <v>200</v>
      </c>
      <c r="M162" s="54">
        <f t="shared" si="45"/>
        <v>0.2</v>
      </c>
      <c r="N162" s="54">
        <v>2</v>
      </c>
      <c r="O162" s="54">
        <f>VLOOKUP($B162,$B$3:$J$29,8,FALSE)</f>
        <v>192</v>
      </c>
      <c r="P162" s="54">
        <f t="shared" si="46"/>
        <v>0.38400000000000001</v>
      </c>
      <c r="Q162" s="55">
        <f>($H162*$I162+$K162*$L162+$N162*$O162)/1000</f>
        <v>1.536</v>
      </c>
      <c r="R162" s="52">
        <f>ROUND($Q162*$F162*$G162,2)</f>
        <v>14.21</v>
      </c>
      <c r="S162" s="50" t="s">
        <v>64</v>
      </c>
      <c r="T162" s="45">
        <v>1</v>
      </c>
      <c r="U162" s="46">
        <f t="shared" si="53"/>
        <v>14.21</v>
      </c>
      <c r="V162" s="47">
        <v>45825</v>
      </c>
      <c r="W162" s="28">
        <v>1</v>
      </c>
      <c r="X162" s="46">
        <f t="shared" si="55"/>
        <v>14.21</v>
      </c>
      <c r="Y162" s="48">
        <v>45833</v>
      </c>
      <c r="Z162" s="49">
        <f t="shared" si="47"/>
        <v>0</v>
      </c>
    </row>
    <row r="163" spans="2:26" ht="40" customHeight="1" x14ac:dyDescent="0.55000000000000004">
      <c r="B163" s="8" t="s">
        <v>36</v>
      </c>
      <c r="C163" s="50" t="s">
        <v>62</v>
      </c>
      <c r="D163" s="51">
        <v>4</v>
      </c>
      <c r="E163" s="52" t="s">
        <v>163</v>
      </c>
      <c r="F163" s="53">
        <v>10</v>
      </c>
      <c r="G163" s="11">
        <v>6</v>
      </c>
      <c r="H163" s="54">
        <v>2</v>
      </c>
      <c r="I163" s="54">
        <f>VLOOKUP($B163,$B$3:$J$29,7,FALSE)</f>
        <v>530</v>
      </c>
      <c r="J163" s="55">
        <f t="shared" si="44"/>
        <v>1.06</v>
      </c>
      <c r="K163" s="54">
        <v>1</v>
      </c>
      <c r="L163" s="54">
        <f>VLOOKUP($B163,$B$3:$J$29,3,FALSE)</f>
        <v>150</v>
      </c>
      <c r="M163" s="54">
        <f t="shared" si="45"/>
        <v>0.15</v>
      </c>
      <c r="N163" s="54">
        <v>2</v>
      </c>
      <c r="O163" s="54">
        <f>VLOOKUP($B163,$B$3:$J$29,8,FALSE)</f>
        <v>142</v>
      </c>
      <c r="P163" s="54">
        <f t="shared" si="46"/>
        <v>0.28399999999999997</v>
      </c>
      <c r="Q163" s="55">
        <f>($H163*$I163+$K163*$L163+$N163*$O163)/1000</f>
        <v>1.494</v>
      </c>
      <c r="R163" s="52">
        <f>ROUND($Q163*$F163*$G163,2)</f>
        <v>89.64</v>
      </c>
      <c r="S163" s="50" t="s">
        <v>64</v>
      </c>
      <c r="T163" s="45">
        <v>1</v>
      </c>
      <c r="U163" s="46">
        <f t="shared" si="53"/>
        <v>89.64</v>
      </c>
      <c r="V163" s="47">
        <v>45825</v>
      </c>
      <c r="W163" s="28">
        <v>1</v>
      </c>
      <c r="X163" s="46">
        <f t="shared" si="55"/>
        <v>89.64</v>
      </c>
      <c r="Y163" s="48">
        <v>45833</v>
      </c>
      <c r="Z163" s="49">
        <f t="shared" si="47"/>
        <v>0</v>
      </c>
    </row>
    <row r="164" spans="2:26" ht="40" customHeight="1" x14ac:dyDescent="0.55000000000000004">
      <c r="B164" s="8"/>
      <c r="C164" s="50"/>
      <c r="D164" s="51"/>
      <c r="E164" s="52"/>
      <c r="F164" s="53"/>
      <c r="G164" s="11"/>
      <c r="H164" s="54"/>
      <c r="I164" s="54"/>
      <c r="J164" s="55">
        <f t="shared" si="44"/>
        <v>0</v>
      </c>
      <c r="K164" s="54"/>
      <c r="L164" s="54"/>
      <c r="M164" s="54">
        <f t="shared" si="45"/>
        <v>0</v>
      </c>
      <c r="N164" s="54"/>
      <c r="O164" s="54"/>
      <c r="P164" s="54">
        <f t="shared" si="46"/>
        <v>0</v>
      </c>
      <c r="Q164" s="55"/>
      <c r="R164" s="52"/>
      <c r="S164" s="50"/>
      <c r="T164" s="1"/>
      <c r="U164" s="46"/>
      <c r="W164" s="28"/>
      <c r="X164" s="46"/>
      <c r="Z164" s="49">
        <f t="shared" si="47"/>
        <v>0</v>
      </c>
    </row>
    <row r="165" spans="2:26" ht="40" customHeight="1" x14ac:dyDescent="0.75">
      <c r="B165" s="14" t="s">
        <v>19</v>
      </c>
      <c r="C165" s="50" t="s">
        <v>62</v>
      </c>
      <c r="D165" s="51">
        <v>4</v>
      </c>
      <c r="E165" s="52" t="s">
        <v>164</v>
      </c>
      <c r="F165" s="53">
        <v>8.35</v>
      </c>
      <c r="G165" s="11">
        <v>1</v>
      </c>
      <c r="H165" s="54">
        <v>2</v>
      </c>
      <c r="I165" s="54">
        <f>VLOOKUP($B165,$B$3:$J$29,7,FALSE)</f>
        <v>720</v>
      </c>
      <c r="J165" s="55">
        <f t="shared" si="44"/>
        <v>1.44</v>
      </c>
      <c r="K165" s="54">
        <v>1</v>
      </c>
      <c r="L165" s="54">
        <f>VLOOKUP($B165,$B$3:$J$29,3,FALSE)</f>
        <v>220</v>
      </c>
      <c r="M165" s="54">
        <f t="shared" si="45"/>
        <v>0.22</v>
      </c>
      <c r="N165" s="54">
        <v>2</v>
      </c>
      <c r="O165" s="54">
        <f>VLOOKUP($B165,$B$3:$J$29,8,FALSE)</f>
        <v>210</v>
      </c>
      <c r="P165" s="54">
        <f t="shared" si="46"/>
        <v>0.42</v>
      </c>
      <c r="Q165" s="55">
        <f>($H165*$I165+$K165*$L165+$N165*$O165)/1000</f>
        <v>2.08</v>
      </c>
      <c r="R165" s="52">
        <f>ROUND($Q165*$F165*$G165,2)</f>
        <v>17.37</v>
      </c>
      <c r="S165" s="50" t="s">
        <v>64</v>
      </c>
      <c r="T165" s="45">
        <v>1</v>
      </c>
      <c r="U165" s="46">
        <f t="shared" si="53"/>
        <v>17.37</v>
      </c>
      <c r="V165" s="47">
        <v>45825</v>
      </c>
      <c r="W165" s="28">
        <v>1</v>
      </c>
      <c r="X165" s="46">
        <f t="shared" si="55"/>
        <v>17.37</v>
      </c>
      <c r="Y165" s="48">
        <v>45833</v>
      </c>
      <c r="Z165" s="49">
        <f t="shared" si="47"/>
        <v>0</v>
      </c>
    </row>
    <row r="166" spans="2:26" ht="40" customHeight="1" x14ac:dyDescent="0.55000000000000004">
      <c r="B166" s="8" t="s">
        <v>12</v>
      </c>
      <c r="C166" s="50" t="s">
        <v>62</v>
      </c>
      <c r="D166" s="51">
        <v>4</v>
      </c>
      <c r="E166" s="52" t="s">
        <v>165</v>
      </c>
      <c r="F166" s="53">
        <v>9.4</v>
      </c>
      <c r="G166" s="11">
        <v>1</v>
      </c>
      <c r="H166" s="11">
        <v>2</v>
      </c>
      <c r="I166" s="54">
        <f>VLOOKUP($B166,$B$3:$J$29,7,FALSE)</f>
        <v>476</v>
      </c>
      <c r="J166" s="55">
        <f t="shared" si="44"/>
        <v>0.95199999999999996</v>
      </c>
      <c r="K166" s="54">
        <v>1</v>
      </c>
      <c r="L166" s="54">
        <f>VLOOKUP($B166,$B$3:$J$29,3,FALSE)</f>
        <v>200</v>
      </c>
      <c r="M166" s="54">
        <f t="shared" si="45"/>
        <v>0.2</v>
      </c>
      <c r="N166" s="54">
        <v>2</v>
      </c>
      <c r="O166" s="54">
        <f>VLOOKUP($B166,$B$3:$J$29,8,FALSE)</f>
        <v>192</v>
      </c>
      <c r="P166" s="54">
        <f t="shared" si="46"/>
        <v>0.38400000000000001</v>
      </c>
      <c r="Q166" s="55">
        <f>($H166*$I166+$K166*$L166+$N166*$O166)/1000</f>
        <v>1.536</v>
      </c>
      <c r="R166" s="52">
        <f>ROUND($Q166*$F166*$G166,2)</f>
        <v>14.44</v>
      </c>
      <c r="S166" s="50" t="s">
        <v>64</v>
      </c>
      <c r="T166" s="45">
        <v>1</v>
      </c>
      <c r="U166" s="46">
        <f t="shared" si="53"/>
        <v>14.44</v>
      </c>
      <c r="V166" s="47">
        <v>45825</v>
      </c>
      <c r="W166" s="28">
        <v>1</v>
      </c>
      <c r="X166" s="46">
        <f t="shared" si="55"/>
        <v>14.44</v>
      </c>
      <c r="Y166" s="48">
        <v>45833</v>
      </c>
      <c r="Z166" s="49">
        <f t="shared" si="47"/>
        <v>0</v>
      </c>
    </row>
    <row r="167" spans="2:26" ht="40" customHeight="1" x14ac:dyDescent="0.55000000000000004">
      <c r="B167" s="8" t="s">
        <v>37</v>
      </c>
      <c r="C167" s="50" t="s">
        <v>62</v>
      </c>
      <c r="D167" s="51">
        <v>4</v>
      </c>
      <c r="E167" s="52" t="s">
        <v>166</v>
      </c>
      <c r="F167" s="53">
        <v>10</v>
      </c>
      <c r="G167" s="11">
        <v>4</v>
      </c>
      <c r="H167" s="54">
        <v>2</v>
      </c>
      <c r="I167" s="54">
        <f>VLOOKUP($B167,$B$3:$J$29,7,FALSE)</f>
        <v>726</v>
      </c>
      <c r="J167" s="55">
        <f t="shared" si="44"/>
        <v>1.452</v>
      </c>
      <c r="K167" s="54">
        <v>1</v>
      </c>
      <c r="L167" s="54">
        <f>VLOOKUP($B167,$B$3:$J$29,3,FALSE)</f>
        <v>200</v>
      </c>
      <c r="M167" s="54">
        <f t="shared" si="45"/>
        <v>0.2</v>
      </c>
      <c r="N167" s="54">
        <v>2</v>
      </c>
      <c r="O167" s="54">
        <f>VLOOKUP($B167,$B$3:$J$29,8,FALSE)</f>
        <v>192</v>
      </c>
      <c r="P167" s="54">
        <f t="shared" si="46"/>
        <v>0.38400000000000001</v>
      </c>
      <c r="Q167" s="55">
        <f>($H167*$I167+$K167*$L167+$N167*$O167)/1000</f>
        <v>2.036</v>
      </c>
      <c r="R167" s="52">
        <f>ROUND($Q167*$F167*$G167,2)</f>
        <v>81.44</v>
      </c>
      <c r="S167" s="50" t="s">
        <v>64</v>
      </c>
      <c r="T167" s="45">
        <v>1</v>
      </c>
      <c r="U167" s="46">
        <f t="shared" si="53"/>
        <v>81.44</v>
      </c>
      <c r="V167" s="47">
        <v>45825</v>
      </c>
      <c r="W167" s="28">
        <v>1</v>
      </c>
      <c r="X167" s="46">
        <f t="shared" si="55"/>
        <v>81.44</v>
      </c>
      <c r="Y167" s="48">
        <v>45833</v>
      </c>
      <c r="Z167" s="49">
        <f t="shared" si="47"/>
        <v>0</v>
      </c>
    </row>
    <row r="168" spans="2:26" ht="40" customHeight="1" x14ac:dyDescent="0.55000000000000004">
      <c r="B168" s="8"/>
      <c r="C168" s="50"/>
      <c r="D168" s="51"/>
      <c r="E168" s="52"/>
      <c r="F168" s="53"/>
      <c r="G168" s="11"/>
      <c r="H168" s="54"/>
      <c r="I168" s="54"/>
      <c r="J168" s="55">
        <f t="shared" si="44"/>
        <v>0</v>
      </c>
      <c r="K168" s="54"/>
      <c r="L168" s="54"/>
      <c r="M168" s="54">
        <f t="shared" si="45"/>
        <v>0</v>
      </c>
      <c r="N168" s="54"/>
      <c r="O168" s="54"/>
      <c r="P168" s="54">
        <f t="shared" si="46"/>
        <v>0</v>
      </c>
      <c r="Q168" s="55"/>
      <c r="R168" s="52"/>
      <c r="S168" s="50"/>
      <c r="T168" s="1"/>
      <c r="U168" s="46"/>
      <c r="W168" s="28"/>
      <c r="X168" s="46"/>
      <c r="Z168" s="49">
        <f t="shared" si="47"/>
        <v>0</v>
      </c>
    </row>
    <row r="169" spans="2:26" ht="40" customHeight="1" x14ac:dyDescent="0.75">
      <c r="B169" s="14" t="s">
        <v>19</v>
      </c>
      <c r="C169" s="50" t="s">
        <v>62</v>
      </c>
      <c r="D169" s="51">
        <v>4</v>
      </c>
      <c r="E169" s="52" t="s">
        <v>167</v>
      </c>
      <c r="F169" s="53">
        <v>8.1</v>
      </c>
      <c r="G169" s="11">
        <v>1</v>
      </c>
      <c r="H169" s="54">
        <v>2</v>
      </c>
      <c r="I169" s="54">
        <f>VLOOKUP($B169,$B$3:$J$29,7,FALSE)</f>
        <v>720</v>
      </c>
      <c r="J169" s="55">
        <f t="shared" si="44"/>
        <v>1.44</v>
      </c>
      <c r="K169" s="54">
        <v>1</v>
      </c>
      <c r="L169" s="54">
        <f>VLOOKUP($B169,$B$3:$J$29,3,FALSE)</f>
        <v>220</v>
      </c>
      <c r="M169" s="54">
        <f t="shared" si="45"/>
        <v>0.22</v>
      </c>
      <c r="N169" s="54">
        <v>2</v>
      </c>
      <c r="O169" s="54">
        <f>VLOOKUP($B169,$B$3:$J$29,8,FALSE)</f>
        <v>210</v>
      </c>
      <c r="P169" s="54">
        <f t="shared" si="46"/>
        <v>0.42</v>
      </c>
      <c r="Q169" s="55">
        <f>($H169*$I169+$K169*$L169+$N169*$O169)/1000</f>
        <v>2.08</v>
      </c>
      <c r="R169" s="52">
        <f>ROUND($Q169*$F169*$G169,2)</f>
        <v>16.850000000000001</v>
      </c>
      <c r="S169" s="50" t="s">
        <v>64</v>
      </c>
      <c r="T169" s="45">
        <v>1</v>
      </c>
      <c r="U169" s="46">
        <f t="shared" si="53"/>
        <v>16.850000000000001</v>
      </c>
      <c r="V169" s="47">
        <v>45825</v>
      </c>
      <c r="W169" s="28">
        <v>1</v>
      </c>
      <c r="X169" s="46">
        <f t="shared" si="55"/>
        <v>16.850000000000001</v>
      </c>
      <c r="Y169" s="48">
        <v>45833</v>
      </c>
      <c r="Z169" s="49">
        <f t="shared" si="47"/>
        <v>0</v>
      </c>
    </row>
    <row r="170" spans="2:26" ht="40" customHeight="1" x14ac:dyDescent="0.55000000000000004">
      <c r="B170" s="8" t="s">
        <v>37</v>
      </c>
      <c r="C170" s="50" t="s">
        <v>62</v>
      </c>
      <c r="D170" s="51">
        <v>4</v>
      </c>
      <c r="E170" s="52" t="s">
        <v>168</v>
      </c>
      <c r="F170" s="53">
        <v>10</v>
      </c>
      <c r="G170" s="11">
        <v>4</v>
      </c>
      <c r="H170" s="54">
        <v>2</v>
      </c>
      <c r="I170" s="54">
        <f>VLOOKUP($B170,$B$3:$J$29,7,FALSE)</f>
        <v>726</v>
      </c>
      <c r="J170" s="55">
        <f t="shared" si="44"/>
        <v>1.452</v>
      </c>
      <c r="K170" s="54">
        <v>1</v>
      </c>
      <c r="L170" s="54">
        <f>VLOOKUP($B170,$B$3:$J$29,3,FALSE)</f>
        <v>200</v>
      </c>
      <c r="M170" s="54">
        <f t="shared" si="45"/>
        <v>0.2</v>
      </c>
      <c r="N170" s="54">
        <v>2</v>
      </c>
      <c r="O170" s="54">
        <f>VLOOKUP($B170,$B$3:$J$29,8,FALSE)</f>
        <v>192</v>
      </c>
      <c r="P170" s="54">
        <f t="shared" si="46"/>
        <v>0.38400000000000001</v>
      </c>
      <c r="Q170" s="55">
        <f>($H170*$I170+$K170*$L170+$N170*$O170)/1000</f>
        <v>2.036</v>
      </c>
      <c r="R170" s="52">
        <f>ROUND($Q170*$F170*$G170,2)</f>
        <v>81.44</v>
      </c>
      <c r="S170" s="50" t="s">
        <v>64</v>
      </c>
      <c r="T170" s="45">
        <v>1</v>
      </c>
      <c r="U170" s="46">
        <f t="shared" si="53"/>
        <v>81.44</v>
      </c>
      <c r="V170" s="47">
        <v>45825</v>
      </c>
      <c r="W170" s="28">
        <v>1</v>
      </c>
      <c r="X170" s="46">
        <f t="shared" si="55"/>
        <v>81.44</v>
      </c>
      <c r="Y170" s="48">
        <v>45833</v>
      </c>
      <c r="Z170" s="49">
        <f t="shared" si="47"/>
        <v>0</v>
      </c>
    </row>
    <row r="171" spans="2:26" ht="40" customHeight="1" x14ac:dyDescent="0.55000000000000004">
      <c r="B171" s="8"/>
      <c r="C171" s="50"/>
      <c r="D171" s="51"/>
      <c r="E171" s="52"/>
      <c r="F171" s="53"/>
      <c r="G171" s="11"/>
      <c r="H171" s="54"/>
      <c r="I171" s="54"/>
      <c r="J171" s="55"/>
      <c r="K171" s="54"/>
      <c r="L171" s="54"/>
      <c r="M171" s="54"/>
      <c r="N171" s="54"/>
      <c r="O171" s="54"/>
      <c r="P171" s="54"/>
      <c r="Q171" s="55"/>
      <c r="R171" s="52"/>
      <c r="S171" s="50"/>
      <c r="T171" s="1"/>
      <c r="U171" s="46"/>
      <c r="W171" s="28"/>
      <c r="X171" s="46"/>
      <c r="Z171" s="49">
        <f t="shared" si="47"/>
        <v>0</v>
      </c>
    </row>
    <row r="172" spans="2:26" ht="40" customHeight="1" x14ac:dyDescent="0.55000000000000004">
      <c r="B172" s="8"/>
      <c r="C172" s="50"/>
      <c r="D172" s="51"/>
      <c r="E172" s="52"/>
      <c r="F172" s="53"/>
      <c r="G172" s="11"/>
      <c r="H172" s="54"/>
      <c r="I172" s="54"/>
      <c r="J172" s="55"/>
      <c r="K172" s="54"/>
      <c r="L172" s="54"/>
      <c r="M172" s="54"/>
      <c r="N172" s="54"/>
      <c r="O172" s="54"/>
      <c r="P172" s="54"/>
      <c r="Q172" s="55"/>
      <c r="R172" s="52"/>
      <c r="S172" s="50"/>
      <c r="T172" s="1"/>
      <c r="U172" s="46"/>
      <c r="W172" s="28"/>
      <c r="X172" s="46"/>
      <c r="Z172" s="49"/>
    </row>
    <row r="173" spans="2:26" ht="40" customHeight="1" x14ac:dyDescent="0.55000000000000004">
      <c r="B173" s="8" t="s">
        <v>36</v>
      </c>
      <c r="C173" s="50" t="s">
        <v>62</v>
      </c>
      <c r="D173" s="51">
        <v>4</v>
      </c>
      <c r="E173" s="52" t="s">
        <v>169</v>
      </c>
      <c r="F173" s="53">
        <v>10</v>
      </c>
      <c r="G173" s="11">
        <v>1</v>
      </c>
      <c r="H173" s="54">
        <v>1</v>
      </c>
      <c r="I173" s="54">
        <f>VLOOKUP($B173,$B$3:$J$29,7,FALSE)</f>
        <v>530</v>
      </c>
      <c r="J173" s="55">
        <f t="shared" si="44"/>
        <v>0.53</v>
      </c>
      <c r="K173" s="54">
        <v>1</v>
      </c>
      <c r="L173" s="54">
        <f>VLOOKUP($B173,$B$3:$J$29,3,FALSE)</f>
        <v>150</v>
      </c>
      <c r="M173" s="54">
        <f t="shared" si="45"/>
        <v>0.15</v>
      </c>
      <c r="N173" s="54">
        <v>1</v>
      </c>
      <c r="O173" s="54">
        <f>VLOOKUP($B173,$B$3:$J$29,8,FALSE)</f>
        <v>142</v>
      </c>
      <c r="P173" s="54">
        <f t="shared" si="46"/>
        <v>0.14199999999999999</v>
      </c>
      <c r="Q173" s="55">
        <f>($H173*$I173+$K173*$L173+$N173*$O173)/1000</f>
        <v>0.82199999999999995</v>
      </c>
      <c r="R173" s="52">
        <f>ROUND($Q173*$F173*$G173,2)</f>
        <v>8.2200000000000006</v>
      </c>
      <c r="S173" s="50" t="s">
        <v>64</v>
      </c>
      <c r="T173" s="45">
        <v>1</v>
      </c>
      <c r="U173" s="46">
        <f t="shared" ref="U173:U196" si="56">$T173*$R173</f>
        <v>8.2200000000000006</v>
      </c>
      <c r="V173" s="47">
        <v>45825</v>
      </c>
      <c r="W173" s="28">
        <v>1</v>
      </c>
      <c r="X173" s="46">
        <f t="shared" ref="X173:X196" si="57">$W173*$R173</f>
        <v>8.2200000000000006</v>
      </c>
      <c r="Y173" s="48">
        <v>45834</v>
      </c>
      <c r="Z173" s="49">
        <f t="shared" ref="Z173:Z233" si="58">Q173-P173-M173-J173</f>
        <v>0</v>
      </c>
    </row>
    <row r="174" spans="2:26" ht="40" customHeight="1" x14ac:dyDescent="0.55000000000000004">
      <c r="B174" s="8" t="s">
        <v>16</v>
      </c>
      <c r="C174" s="50" t="s">
        <v>62</v>
      </c>
      <c r="D174" s="51">
        <v>5</v>
      </c>
      <c r="E174" s="52" t="s">
        <v>170</v>
      </c>
      <c r="F174" s="53">
        <v>9.3000000000000007</v>
      </c>
      <c r="G174" s="11">
        <v>1</v>
      </c>
      <c r="H174" s="54">
        <v>1</v>
      </c>
      <c r="I174" s="54">
        <f>VLOOKUP($B174,$B$3:$J$29,7,FALSE)</f>
        <v>670</v>
      </c>
      <c r="J174" s="55">
        <f t="shared" ref="J174:J235" si="59">$H174*($I174/1000)</f>
        <v>0.67</v>
      </c>
      <c r="K174" s="54">
        <v>0.5</v>
      </c>
      <c r="L174" s="54">
        <f>VLOOKUP($B174,$B$3:$J$29,3,FALSE)</f>
        <v>200</v>
      </c>
      <c r="M174" s="54">
        <f t="shared" ref="M174:M235" si="60">$K174*($L174/1000)</f>
        <v>0.1</v>
      </c>
      <c r="N174" s="54">
        <v>1</v>
      </c>
      <c r="O174" s="54">
        <f>VLOOKUP($B174,$B$3:$J$29,8,FALSE)</f>
        <v>192</v>
      </c>
      <c r="P174" s="54">
        <f t="shared" ref="P174:P230" si="61">$N174*($O174/1000)</f>
        <v>0.192</v>
      </c>
      <c r="Q174" s="55">
        <f>($H174*$I174+$K174*$L174+$N174*$O174)/1000</f>
        <v>0.96199999999999997</v>
      </c>
      <c r="R174" s="52">
        <f>ROUND($Q174*$F174*$G174,2)</f>
        <v>8.9499999999999993</v>
      </c>
      <c r="S174" s="50" t="s">
        <v>64</v>
      </c>
      <c r="T174" s="45">
        <v>1</v>
      </c>
      <c r="U174" s="46">
        <f t="shared" si="56"/>
        <v>8.9499999999999993</v>
      </c>
      <c r="V174" s="47">
        <v>45825</v>
      </c>
      <c r="W174" s="28">
        <v>1</v>
      </c>
      <c r="X174" s="46">
        <f t="shared" si="57"/>
        <v>8.9499999999999993</v>
      </c>
      <c r="Y174" s="48">
        <v>45834</v>
      </c>
      <c r="Z174" s="49">
        <f t="shared" si="58"/>
        <v>0</v>
      </c>
    </row>
    <row r="175" spans="2:26" ht="40" customHeight="1" x14ac:dyDescent="0.75">
      <c r="B175" s="14" t="s">
        <v>13</v>
      </c>
      <c r="C175" s="50" t="s">
        <v>62</v>
      </c>
      <c r="D175" s="51">
        <v>5</v>
      </c>
      <c r="E175" s="52" t="s">
        <v>171</v>
      </c>
      <c r="F175" s="53">
        <v>9.3000000000000007</v>
      </c>
      <c r="G175" s="11">
        <v>1</v>
      </c>
      <c r="H175" s="54">
        <v>2</v>
      </c>
      <c r="I175" s="54">
        <f>VLOOKUP($B175,$B$3:$J$29,7,FALSE)</f>
        <v>620</v>
      </c>
      <c r="J175" s="55">
        <f t="shared" si="59"/>
        <v>1.24</v>
      </c>
      <c r="K175" s="54">
        <v>1</v>
      </c>
      <c r="L175" s="54">
        <f>VLOOKUP($B175,$B$3:$J$29,3,FALSE)</f>
        <v>200</v>
      </c>
      <c r="M175" s="54">
        <f t="shared" si="60"/>
        <v>0.2</v>
      </c>
      <c r="N175" s="54">
        <v>2</v>
      </c>
      <c r="O175" s="54">
        <f>VLOOKUP($B175,$B$3:$J$29,8,FALSE)</f>
        <v>192</v>
      </c>
      <c r="P175" s="54">
        <f t="shared" si="61"/>
        <v>0.38400000000000001</v>
      </c>
      <c r="Q175" s="55">
        <f>($H175*$I175+$K175*$L175+$N175*$O175)/1000</f>
        <v>1.8240000000000001</v>
      </c>
      <c r="R175" s="52">
        <f>ROUND($Q175*$F175*$G175,2)</f>
        <v>16.96</v>
      </c>
      <c r="S175" s="50" t="s">
        <v>64</v>
      </c>
      <c r="T175" s="45">
        <v>1</v>
      </c>
      <c r="U175" s="46">
        <f t="shared" si="56"/>
        <v>16.96</v>
      </c>
      <c r="V175" s="47">
        <v>45825</v>
      </c>
      <c r="W175" s="28">
        <v>1</v>
      </c>
      <c r="X175" s="46">
        <f t="shared" si="57"/>
        <v>16.96</v>
      </c>
      <c r="Y175" s="48">
        <v>45834</v>
      </c>
      <c r="Z175" s="49">
        <f t="shared" si="58"/>
        <v>0</v>
      </c>
    </row>
    <row r="176" spans="2:26" ht="40" customHeight="1" x14ac:dyDescent="0.55000000000000004">
      <c r="B176" s="8" t="s">
        <v>16</v>
      </c>
      <c r="C176" s="50" t="s">
        <v>62</v>
      </c>
      <c r="D176" s="51">
        <v>5</v>
      </c>
      <c r="E176" s="52" t="s">
        <v>172</v>
      </c>
      <c r="F176" s="53">
        <v>9.3000000000000007</v>
      </c>
      <c r="G176" s="11">
        <v>1</v>
      </c>
      <c r="H176" s="54">
        <v>1</v>
      </c>
      <c r="I176" s="54">
        <f>VLOOKUP($B176,$B$3:$J$29,7,FALSE)</f>
        <v>670</v>
      </c>
      <c r="J176" s="55">
        <f t="shared" si="59"/>
        <v>0.67</v>
      </c>
      <c r="K176" s="54">
        <v>0.5</v>
      </c>
      <c r="L176" s="54">
        <f>VLOOKUP($B176,$B$3:$J$29,3,FALSE)</f>
        <v>200</v>
      </c>
      <c r="M176" s="54">
        <f t="shared" si="60"/>
        <v>0.1</v>
      </c>
      <c r="N176" s="54">
        <v>1</v>
      </c>
      <c r="O176" s="54">
        <f>VLOOKUP($B176,$B$3:$J$29,8,FALSE)</f>
        <v>192</v>
      </c>
      <c r="P176" s="54">
        <f t="shared" si="61"/>
        <v>0.192</v>
      </c>
      <c r="Q176" s="55">
        <f>($H176*$I176+$K176*$L176+$N176*$O176)/1000</f>
        <v>0.96199999999999997</v>
      </c>
      <c r="R176" s="52">
        <f>ROUND($Q176*$F176*$G176,2)</f>
        <v>8.9499999999999993</v>
      </c>
      <c r="S176" s="50" t="s">
        <v>64</v>
      </c>
      <c r="T176" s="45">
        <v>1</v>
      </c>
      <c r="U176" s="46">
        <f t="shared" si="56"/>
        <v>8.9499999999999993</v>
      </c>
      <c r="V176" s="47">
        <v>45825</v>
      </c>
      <c r="W176" s="28">
        <v>1</v>
      </c>
      <c r="X176" s="46">
        <f t="shared" si="57"/>
        <v>8.9499999999999993</v>
      </c>
      <c r="Y176" s="48">
        <v>45834</v>
      </c>
      <c r="Z176" s="49">
        <f t="shared" si="58"/>
        <v>0</v>
      </c>
    </row>
    <row r="177" spans="2:26" ht="40" customHeight="1" x14ac:dyDescent="0.55000000000000004">
      <c r="B177" s="8" t="s">
        <v>36</v>
      </c>
      <c r="C177" s="50" t="s">
        <v>62</v>
      </c>
      <c r="D177" s="51">
        <v>5</v>
      </c>
      <c r="E177" s="52" t="s">
        <v>173</v>
      </c>
      <c r="F177" s="53">
        <v>10</v>
      </c>
      <c r="G177" s="11">
        <v>4</v>
      </c>
      <c r="H177" s="54">
        <v>2</v>
      </c>
      <c r="I177" s="54">
        <f>VLOOKUP($B177,$B$3:$J$29,7,FALSE)</f>
        <v>530</v>
      </c>
      <c r="J177" s="55">
        <f t="shared" si="59"/>
        <v>1.06</v>
      </c>
      <c r="K177" s="54">
        <v>1</v>
      </c>
      <c r="L177" s="54">
        <f>VLOOKUP($B177,$B$3:$J$29,3,FALSE)</f>
        <v>150</v>
      </c>
      <c r="M177" s="54">
        <f t="shared" si="60"/>
        <v>0.15</v>
      </c>
      <c r="N177" s="54">
        <v>2</v>
      </c>
      <c r="O177" s="54">
        <f>VLOOKUP($B177,$B$3:$J$29,8,FALSE)</f>
        <v>142</v>
      </c>
      <c r="P177" s="54">
        <f t="shared" si="61"/>
        <v>0.28399999999999997</v>
      </c>
      <c r="Q177" s="55">
        <f>($H177*$I177+$K177*$L177+$N177*$O177)/1000</f>
        <v>1.494</v>
      </c>
      <c r="R177" s="52">
        <f>ROUND($Q177*$F177*$G177,2)</f>
        <v>59.76</v>
      </c>
      <c r="S177" s="50" t="s">
        <v>64</v>
      </c>
      <c r="T177" s="45">
        <v>1</v>
      </c>
      <c r="U177" s="46">
        <f t="shared" si="56"/>
        <v>59.76</v>
      </c>
      <c r="V177" s="47">
        <v>45825</v>
      </c>
      <c r="W177" s="28">
        <v>1</v>
      </c>
      <c r="X177" s="46">
        <f t="shared" si="57"/>
        <v>59.76</v>
      </c>
      <c r="Y177" s="48">
        <v>45834</v>
      </c>
      <c r="Z177" s="49">
        <f t="shared" si="58"/>
        <v>0</v>
      </c>
    </row>
    <row r="178" spans="2:26" ht="40" customHeight="1" x14ac:dyDescent="0.55000000000000004">
      <c r="B178" s="8"/>
      <c r="C178" s="50"/>
      <c r="D178" s="51"/>
      <c r="E178" s="52"/>
      <c r="F178" s="53"/>
      <c r="G178" s="11"/>
      <c r="H178" s="54"/>
      <c r="I178" s="54"/>
      <c r="J178" s="55">
        <f t="shared" si="59"/>
        <v>0</v>
      </c>
      <c r="K178" s="54"/>
      <c r="L178" s="54"/>
      <c r="M178" s="54">
        <f t="shared" si="60"/>
        <v>0</v>
      </c>
      <c r="N178" s="54"/>
      <c r="O178" s="54"/>
      <c r="P178" s="54">
        <f t="shared" si="61"/>
        <v>0</v>
      </c>
      <c r="Q178" s="55"/>
      <c r="R178" s="52"/>
      <c r="S178" s="50"/>
      <c r="T178" s="45"/>
      <c r="U178" s="46"/>
      <c r="V178" s="47"/>
      <c r="W178" s="28"/>
      <c r="X178" s="46"/>
      <c r="Y178" s="48"/>
      <c r="Z178" s="49">
        <f t="shared" si="58"/>
        <v>0</v>
      </c>
    </row>
    <row r="179" spans="2:26" ht="40" customHeight="1" x14ac:dyDescent="0.75">
      <c r="B179" s="14" t="s">
        <v>13</v>
      </c>
      <c r="C179" s="50" t="s">
        <v>62</v>
      </c>
      <c r="D179" s="51">
        <v>5</v>
      </c>
      <c r="E179" s="52" t="s">
        <v>174</v>
      </c>
      <c r="F179" s="53">
        <v>9.2799999999999994</v>
      </c>
      <c r="G179" s="11">
        <v>1</v>
      </c>
      <c r="H179" s="54">
        <v>2</v>
      </c>
      <c r="I179" s="54">
        <f>VLOOKUP($B179,$B$3:$J$29,7,FALSE)</f>
        <v>620</v>
      </c>
      <c r="J179" s="55">
        <f t="shared" si="59"/>
        <v>1.24</v>
      </c>
      <c r="K179" s="54">
        <v>1</v>
      </c>
      <c r="L179" s="54">
        <f>VLOOKUP($B179,$B$3:$J$29,3,FALSE)</f>
        <v>200</v>
      </c>
      <c r="M179" s="54">
        <f t="shared" si="60"/>
        <v>0.2</v>
      </c>
      <c r="N179" s="54">
        <v>2</v>
      </c>
      <c r="O179" s="54">
        <f>VLOOKUP($B179,$B$3:$J$29,8,FALSE)</f>
        <v>192</v>
      </c>
      <c r="P179" s="54">
        <f t="shared" si="61"/>
        <v>0.38400000000000001</v>
      </c>
      <c r="Q179" s="55">
        <f>($H179*$I179+$K179*$L179+$N179*$O179)/1000</f>
        <v>1.8240000000000001</v>
      </c>
      <c r="R179" s="52">
        <f>ROUND($Q179*$F179*$G179,2)</f>
        <v>16.93</v>
      </c>
      <c r="S179" s="50" t="s">
        <v>64</v>
      </c>
      <c r="T179" s="45">
        <v>1</v>
      </c>
      <c r="U179" s="46">
        <f t="shared" si="56"/>
        <v>16.93</v>
      </c>
      <c r="V179" s="47">
        <v>45826</v>
      </c>
      <c r="W179" s="28">
        <v>1</v>
      </c>
      <c r="X179" s="46">
        <f t="shared" si="57"/>
        <v>16.93</v>
      </c>
      <c r="Y179" s="48">
        <v>45834</v>
      </c>
      <c r="Z179" s="49">
        <f t="shared" si="58"/>
        <v>0</v>
      </c>
    </row>
    <row r="180" spans="2:26" ht="40" customHeight="1" x14ac:dyDescent="0.55000000000000004">
      <c r="B180" s="8" t="s">
        <v>16</v>
      </c>
      <c r="C180" s="50" t="s">
        <v>62</v>
      </c>
      <c r="D180" s="51">
        <v>5</v>
      </c>
      <c r="E180" s="52" t="s">
        <v>175</v>
      </c>
      <c r="F180" s="53">
        <v>9.25</v>
      </c>
      <c r="G180" s="11">
        <v>1</v>
      </c>
      <c r="H180" s="54">
        <v>1</v>
      </c>
      <c r="I180" s="54">
        <f>VLOOKUP($B180,$B$3:$J$29,7,FALSE)</f>
        <v>670</v>
      </c>
      <c r="J180" s="55">
        <f t="shared" si="59"/>
        <v>0.67</v>
      </c>
      <c r="K180" s="54">
        <v>0.5</v>
      </c>
      <c r="L180" s="54">
        <f>VLOOKUP($B180,$B$3:$J$29,3,FALSE)</f>
        <v>200</v>
      </c>
      <c r="M180" s="54">
        <f t="shared" si="60"/>
        <v>0.1</v>
      </c>
      <c r="N180" s="54">
        <v>1</v>
      </c>
      <c r="O180" s="54">
        <f>VLOOKUP($B180,$B$3:$J$29,8,FALSE)</f>
        <v>192</v>
      </c>
      <c r="P180" s="54">
        <f t="shared" si="61"/>
        <v>0.192</v>
      </c>
      <c r="Q180" s="55">
        <f>($H180*$I180+$K180*$L180+$N180*$O180)/1000</f>
        <v>0.96199999999999997</v>
      </c>
      <c r="R180" s="52">
        <f>ROUND($Q180*$F180*$G180,2)</f>
        <v>8.9</v>
      </c>
      <c r="S180" s="50" t="s">
        <v>64</v>
      </c>
      <c r="T180" s="45">
        <v>1</v>
      </c>
      <c r="U180" s="46">
        <f t="shared" si="56"/>
        <v>8.9</v>
      </c>
      <c r="V180" s="47">
        <v>45826</v>
      </c>
      <c r="W180" s="28">
        <v>1</v>
      </c>
      <c r="X180" s="46">
        <f t="shared" si="57"/>
        <v>8.9</v>
      </c>
      <c r="Y180" s="48">
        <v>45834</v>
      </c>
      <c r="Z180" s="49">
        <f t="shared" si="58"/>
        <v>0</v>
      </c>
    </row>
    <row r="181" spans="2:26" ht="40" customHeight="1" x14ac:dyDescent="0.55000000000000004">
      <c r="B181" s="8" t="s">
        <v>36</v>
      </c>
      <c r="C181" s="50" t="s">
        <v>62</v>
      </c>
      <c r="D181" s="51">
        <v>5</v>
      </c>
      <c r="E181" s="52" t="s">
        <v>176</v>
      </c>
      <c r="F181" s="53">
        <v>10</v>
      </c>
      <c r="G181" s="11">
        <v>4</v>
      </c>
      <c r="H181" s="54">
        <v>2</v>
      </c>
      <c r="I181" s="54">
        <f>VLOOKUP($B181,$B$3:$J$29,7,FALSE)</f>
        <v>530</v>
      </c>
      <c r="J181" s="55">
        <f t="shared" si="59"/>
        <v>1.06</v>
      </c>
      <c r="K181" s="54">
        <v>1</v>
      </c>
      <c r="L181" s="54">
        <f>VLOOKUP($B181,$B$3:$J$29,3,FALSE)</f>
        <v>150</v>
      </c>
      <c r="M181" s="54">
        <f t="shared" si="60"/>
        <v>0.15</v>
      </c>
      <c r="N181" s="54">
        <v>2</v>
      </c>
      <c r="O181" s="54">
        <f>VLOOKUP($B181,$B$3:$J$29,8,FALSE)</f>
        <v>142</v>
      </c>
      <c r="P181" s="54">
        <f t="shared" si="61"/>
        <v>0.28399999999999997</v>
      </c>
      <c r="Q181" s="55">
        <f>($H181*$I181+$K181*$L181+$N181*$O181)/1000</f>
        <v>1.494</v>
      </c>
      <c r="R181" s="52">
        <f>ROUND($Q181*$F181*$G181,2)</f>
        <v>59.76</v>
      </c>
      <c r="S181" s="50" t="s">
        <v>64</v>
      </c>
      <c r="T181" s="45">
        <v>1</v>
      </c>
      <c r="U181" s="46">
        <f t="shared" si="56"/>
        <v>59.76</v>
      </c>
      <c r="V181" s="47">
        <v>45826</v>
      </c>
      <c r="W181" s="28">
        <v>1</v>
      </c>
      <c r="X181" s="46">
        <f t="shared" si="57"/>
        <v>59.76</v>
      </c>
      <c r="Y181" s="48">
        <v>45834</v>
      </c>
      <c r="Z181" s="49">
        <f t="shared" si="58"/>
        <v>0</v>
      </c>
    </row>
    <row r="182" spans="2:26" ht="40" customHeight="1" x14ac:dyDescent="0.55000000000000004">
      <c r="B182" s="8"/>
      <c r="C182" s="50"/>
      <c r="D182" s="51"/>
      <c r="E182" s="52"/>
      <c r="F182" s="53"/>
      <c r="G182" s="11"/>
      <c r="H182" s="54"/>
      <c r="I182" s="54"/>
      <c r="J182" s="55">
        <f t="shared" si="59"/>
        <v>0</v>
      </c>
      <c r="K182" s="54"/>
      <c r="L182" s="54"/>
      <c r="M182" s="54">
        <f t="shared" si="60"/>
        <v>0</v>
      </c>
      <c r="N182" s="54"/>
      <c r="O182" s="54"/>
      <c r="P182" s="54">
        <f t="shared" si="61"/>
        <v>0</v>
      </c>
      <c r="Q182" s="55"/>
      <c r="R182" s="52"/>
      <c r="S182" s="50"/>
      <c r="T182" s="45"/>
      <c r="U182" s="46"/>
      <c r="V182" s="47"/>
      <c r="W182" s="28"/>
      <c r="X182" s="46"/>
      <c r="Y182" s="48"/>
      <c r="Z182" s="49">
        <f t="shared" si="58"/>
        <v>0</v>
      </c>
    </row>
    <row r="183" spans="2:26" ht="40" customHeight="1" x14ac:dyDescent="0.55000000000000004">
      <c r="B183" s="8" t="s">
        <v>29</v>
      </c>
      <c r="C183" s="50" t="s">
        <v>62</v>
      </c>
      <c r="D183" s="51">
        <v>5</v>
      </c>
      <c r="E183" s="52" t="s">
        <v>177</v>
      </c>
      <c r="F183" s="53">
        <v>15.25</v>
      </c>
      <c r="G183" s="11">
        <v>1</v>
      </c>
      <c r="H183" s="54">
        <v>2</v>
      </c>
      <c r="I183" s="54">
        <f>VLOOKUP($B183,$B$3:$J$29,7,FALSE)</f>
        <v>970</v>
      </c>
      <c r="J183" s="55">
        <f t="shared" si="59"/>
        <v>1.94</v>
      </c>
      <c r="K183" s="54">
        <v>1</v>
      </c>
      <c r="L183" s="54">
        <f>VLOOKUP($B183,$B$3:$J$29,3,FALSE)</f>
        <v>250</v>
      </c>
      <c r="M183" s="54">
        <f t="shared" si="60"/>
        <v>0.25</v>
      </c>
      <c r="N183" s="54">
        <v>2</v>
      </c>
      <c r="O183" s="54">
        <f>VLOOKUP($B183,$B$3:$J$29,8,FALSE)</f>
        <v>238</v>
      </c>
      <c r="P183" s="54">
        <f t="shared" si="61"/>
        <v>0.47599999999999998</v>
      </c>
      <c r="Q183" s="55">
        <f>($H183*$I183+$K183*$L183+$N183*$O183)/1000</f>
        <v>2.6659999999999999</v>
      </c>
      <c r="R183" s="52">
        <f>ROUND($Q183*$F183*$G183,2)</f>
        <v>40.659999999999997</v>
      </c>
      <c r="S183" s="50" t="s">
        <v>64</v>
      </c>
      <c r="T183" s="45">
        <v>1</v>
      </c>
      <c r="U183" s="46">
        <f t="shared" si="56"/>
        <v>40.659999999999997</v>
      </c>
      <c r="V183" s="47">
        <v>45826</v>
      </c>
      <c r="W183" s="28">
        <v>1</v>
      </c>
      <c r="X183" s="46">
        <f t="shared" si="57"/>
        <v>40.659999999999997</v>
      </c>
      <c r="Y183" s="48">
        <v>45834</v>
      </c>
      <c r="Z183" s="49">
        <f t="shared" si="58"/>
        <v>0</v>
      </c>
    </row>
    <row r="184" spans="2:26" ht="40" customHeight="1" x14ac:dyDescent="0.55000000000000004">
      <c r="B184" s="8" t="s">
        <v>12</v>
      </c>
      <c r="C184" s="50" t="s">
        <v>62</v>
      </c>
      <c r="D184" s="51">
        <v>5</v>
      </c>
      <c r="E184" s="52" t="s">
        <v>178</v>
      </c>
      <c r="F184" s="53">
        <v>9.25</v>
      </c>
      <c r="G184" s="11">
        <v>1</v>
      </c>
      <c r="H184" s="11">
        <v>2</v>
      </c>
      <c r="I184" s="54">
        <f>VLOOKUP($B184,$B$3:$J$29,7,FALSE)</f>
        <v>476</v>
      </c>
      <c r="J184" s="55">
        <f t="shared" si="59"/>
        <v>0.95199999999999996</v>
      </c>
      <c r="K184" s="54">
        <v>1</v>
      </c>
      <c r="L184" s="54">
        <f>VLOOKUP($B184,$B$3:$J$29,3,FALSE)</f>
        <v>200</v>
      </c>
      <c r="M184" s="54">
        <f t="shared" si="60"/>
        <v>0.2</v>
      </c>
      <c r="N184" s="54">
        <v>2</v>
      </c>
      <c r="O184" s="54">
        <f>VLOOKUP($B184,$B$3:$J$29,8,FALSE)</f>
        <v>192</v>
      </c>
      <c r="P184" s="54">
        <f t="shared" si="61"/>
        <v>0.38400000000000001</v>
      </c>
      <c r="Q184" s="55">
        <f>($H184*$I184+$K184*$L184+$N184*$O184)/1000</f>
        <v>1.536</v>
      </c>
      <c r="R184" s="52">
        <f>ROUND($Q184*$F184*$G184,2)</f>
        <v>14.21</v>
      </c>
      <c r="S184" s="50" t="s">
        <v>64</v>
      </c>
      <c r="T184" s="45">
        <v>1</v>
      </c>
      <c r="U184" s="46">
        <f t="shared" si="56"/>
        <v>14.21</v>
      </c>
      <c r="V184" s="47">
        <v>45826</v>
      </c>
      <c r="W184" s="28">
        <v>1</v>
      </c>
      <c r="X184" s="46">
        <f t="shared" si="57"/>
        <v>14.21</v>
      </c>
      <c r="Y184" s="48">
        <v>45834</v>
      </c>
      <c r="Z184" s="49">
        <f t="shared" si="58"/>
        <v>0</v>
      </c>
    </row>
    <row r="185" spans="2:26" ht="40" customHeight="1" x14ac:dyDescent="0.55000000000000004">
      <c r="B185" s="8" t="s">
        <v>36</v>
      </c>
      <c r="C185" s="50" t="s">
        <v>62</v>
      </c>
      <c r="D185" s="51">
        <v>5</v>
      </c>
      <c r="E185" s="52" t="s">
        <v>179</v>
      </c>
      <c r="F185" s="53">
        <v>10</v>
      </c>
      <c r="G185" s="11">
        <v>7</v>
      </c>
      <c r="H185" s="54">
        <v>2</v>
      </c>
      <c r="I185" s="54">
        <f>VLOOKUP($B185,$B$3:$J$29,7,FALSE)</f>
        <v>530</v>
      </c>
      <c r="J185" s="55">
        <f t="shared" si="59"/>
        <v>1.06</v>
      </c>
      <c r="K185" s="54">
        <v>1</v>
      </c>
      <c r="L185" s="54">
        <f>VLOOKUP($B185,$B$3:$J$29,3,FALSE)</f>
        <v>150</v>
      </c>
      <c r="M185" s="54">
        <f t="shared" si="60"/>
        <v>0.15</v>
      </c>
      <c r="N185" s="54">
        <v>2</v>
      </c>
      <c r="O185" s="54">
        <f>VLOOKUP($B185,$B$3:$J$29,8,FALSE)</f>
        <v>142</v>
      </c>
      <c r="P185" s="54">
        <f t="shared" si="61"/>
        <v>0.28399999999999997</v>
      </c>
      <c r="Q185" s="55">
        <f>($H185*$I185+$K185*$L185+$N185*$O185)/1000</f>
        <v>1.494</v>
      </c>
      <c r="R185" s="52">
        <f>ROUND($Q185*$F185*$G185,2)</f>
        <v>104.58</v>
      </c>
      <c r="S185" s="50" t="s">
        <v>64</v>
      </c>
      <c r="T185" s="45">
        <v>1</v>
      </c>
      <c r="U185" s="46">
        <f t="shared" si="56"/>
        <v>104.58</v>
      </c>
      <c r="V185" s="47">
        <v>45826</v>
      </c>
      <c r="W185" s="28">
        <v>1</v>
      </c>
      <c r="X185" s="46">
        <f t="shared" si="57"/>
        <v>104.58</v>
      </c>
      <c r="Y185" s="48">
        <v>45834</v>
      </c>
      <c r="Z185" s="49">
        <f t="shared" si="58"/>
        <v>0</v>
      </c>
    </row>
    <row r="186" spans="2:26" ht="40" customHeight="1" x14ac:dyDescent="0.55000000000000004">
      <c r="B186" s="8"/>
      <c r="C186" s="50"/>
      <c r="D186" s="51"/>
      <c r="E186" s="52"/>
      <c r="F186" s="53"/>
      <c r="G186" s="11"/>
      <c r="H186" s="54"/>
      <c r="I186" s="54"/>
      <c r="J186" s="55">
        <f t="shared" si="59"/>
        <v>0</v>
      </c>
      <c r="K186" s="54"/>
      <c r="L186" s="54"/>
      <c r="M186" s="54">
        <f t="shared" si="60"/>
        <v>0</v>
      </c>
      <c r="N186" s="54"/>
      <c r="O186" s="54"/>
      <c r="P186" s="54">
        <f t="shared" si="61"/>
        <v>0</v>
      </c>
      <c r="Q186" s="55"/>
      <c r="R186" s="52"/>
      <c r="S186" s="50"/>
      <c r="T186" s="1"/>
      <c r="U186" s="46"/>
      <c r="W186" s="28"/>
      <c r="X186" s="46"/>
      <c r="Z186" s="49">
        <f t="shared" si="58"/>
        <v>0</v>
      </c>
    </row>
    <row r="187" spans="2:26" ht="40" customHeight="1" x14ac:dyDescent="0.75">
      <c r="B187" s="14" t="s">
        <v>20</v>
      </c>
      <c r="C187" s="50" t="s">
        <v>62</v>
      </c>
      <c r="D187" s="51">
        <v>5</v>
      </c>
      <c r="E187" s="52" t="s">
        <v>180</v>
      </c>
      <c r="F187" s="53">
        <v>12.45</v>
      </c>
      <c r="G187" s="11">
        <v>1</v>
      </c>
      <c r="H187" s="54">
        <v>2</v>
      </c>
      <c r="I187" s="54">
        <f>VLOOKUP($B187,$B$3:$J$29,7,FALSE)</f>
        <v>820</v>
      </c>
      <c r="J187" s="55">
        <f t="shared" si="59"/>
        <v>1.64</v>
      </c>
      <c r="K187" s="54">
        <v>1</v>
      </c>
      <c r="L187" s="54">
        <f>VLOOKUP($B187,$B$3:$J$29,3,FALSE)</f>
        <v>220</v>
      </c>
      <c r="M187" s="54">
        <f t="shared" si="60"/>
        <v>0.22</v>
      </c>
      <c r="N187" s="54">
        <v>2</v>
      </c>
      <c r="O187" s="54">
        <f>VLOOKUP($B187,$B$3:$J$29,8,FALSE)</f>
        <v>210</v>
      </c>
      <c r="P187" s="54">
        <f t="shared" si="61"/>
        <v>0.42</v>
      </c>
      <c r="Q187" s="55">
        <f>($H187*$I187+$K187*$L187+$N187*$O187)/1000</f>
        <v>2.2799999999999998</v>
      </c>
      <c r="R187" s="52">
        <f>ROUND($Q187*$F187*$G187,2)</f>
        <v>28.39</v>
      </c>
      <c r="S187" s="50" t="s">
        <v>64</v>
      </c>
      <c r="T187" s="45">
        <v>1</v>
      </c>
      <c r="U187" s="46">
        <f t="shared" si="56"/>
        <v>28.39</v>
      </c>
      <c r="V187" s="47">
        <v>45826</v>
      </c>
      <c r="W187" s="28">
        <v>1</v>
      </c>
      <c r="X187" s="46">
        <f t="shared" si="57"/>
        <v>28.39</v>
      </c>
      <c r="Y187" s="48">
        <v>45834</v>
      </c>
      <c r="Z187" s="49">
        <f t="shared" si="58"/>
        <v>0</v>
      </c>
    </row>
    <row r="188" spans="2:26" ht="40" customHeight="1" x14ac:dyDescent="0.55000000000000004">
      <c r="B188" s="8" t="s">
        <v>12</v>
      </c>
      <c r="C188" s="50" t="s">
        <v>62</v>
      </c>
      <c r="D188" s="51">
        <v>5</v>
      </c>
      <c r="E188" s="52" t="s">
        <v>181</v>
      </c>
      <c r="F188" s="53">
        <v>9.25</v>
      </c>
      <c r="G188" s="11">
        <v>1</v>
      </c>
      <c r="H188" s="11">
        <v>2</v>
      </c>
      <c r="I188" s="54">
        <f>VLOOKUP($B188,$B$3:$J$29,7,FALSE)</f>
        <v>476</v>
      </c>
      <c r="J188" s="55">
        <f t="shared" si="59"/>
        <v>0.95199999999999996</v>
      </c>
      <c r="K188" s="54">
        <v>1</v>
      </c>
      <c r="L188" s="54">
        <f>VLOOKUP($B188,$B$3:$J$29,3,FALSE)</f>
        <v>200</v>
      </c>
      <c r="M188" s="54">
        <f t="shared" si="60"/>
        <v>0.2</v>
      </c>
      <c r="N188" s="54">
        <v>2</v>
      </c>
      <c r="O188" s="54">
        <f>VLOOKUP($B188,$B$3:$J$29,8,FALSE)</f>
        <v>192</v>
      </c>
      <c r="P188" s="54">
        <f t="shared" si="61"/>
        <v>0.38400000000000001</v>
      </c>
      <c r="Q188" s="55">
        <f>($H188*$I188+$K188*$L188+$N188*$O188)/1000</f>
        <v>1.536</v>
      </c>
      <c r="R188" s="52">
        <f>ROUND($Q188*$F188*$G188,2)</f>
        <v>14.21</v>
      </c>
      <c r="S188" s="50" t="s">
        <v>64</v>
      </c>
      <c r="T188" s="45">
        <v>1</v>
      </c>
      <c r="U188" s="46">
        <f t="shared" si="56"/>
        <v>14.21</v>
      </c>
      <c r="V188" s="47">
        <v>45826</v>
      </c>
      <c r="W188" s="28">
        <v>1</v>
      </c>
      <c r="X188" s="46">
        <f t="shared" si="57"/>
        <v>14.21</v>
      </c>
      <c r="Y188" s="48">
        <v>45834</v>
      </c>
      <c r="Z188" s="49">
        <f t="shared" si="58"/>
        <v>0</v>
      </c>
    </row>
    <row r="189" spans="2:26" ht="40" customHeight="1" x14ac:dyDescent="0.55000000000000004">
      <c r="B189" s="8" t="s">
        <v>36</v>
      </c>
      <c r="C189" s="50" t="s">
        <v>62</v>
      </c>
      <c r="D189" s="51">
        <v>5</v>
      </c>
      <c r="E189" s="52" t="s">
        <v>182</v>
      </c>
      <c r="F189" s="53">
        <v>10</v>
      </c>
      <c r="G189" s="11">
        <v>6</v>
      </c>
      <c r="H189" s="54">
        <v>2</v>
      </c>
      <c r="I189" s="54">
        <f>VLOOKUP($B189,$B$3:$J$29,7,FALSE)</f>
        <v>530</v>
      </c>
      <c r="J189" s="55">
        <f t="shared" si="59"/>
        <v>1.06</v>
      </c>
      <c r="K189" s="54">
        <v>1</v>
      </c>
      <c r="L189" s="54">
        <f>VLOOKUP($B189,$B$3:$J$29,3,FALSE)</f>
        <v>150</v>
      </c>
      <c r="M189" s="54">
        <f t="shared" si="60"/>
        <v>0.15</v>
      </c>
      <c r="N189" s="54">
        <v>2</v>
      </c>
      <c r="O189" s="54">
        <f>VLOOKUP($B189,$B$3:$J$29,8,FALSE)</f>
        <v>142</v>
      </c>
      <c r="P189" s="54">
        <f t="shared" si="61"/>
        <v>0.28399999999999997</v>
      </c>
      <c r="Q189" s="55">
        <f>($H189*$I189+$K189*$L189+$N189*$O189)/1000</f>
        <v>1.494</v>
      </c>
      <c r="R189" s="52">
        <f>ROUND($Q189*$F189*$G189,2)</f>
        <v>89.64</v>
      </c>
      <c r="S189" s="50" t="s">
        <v>64</v>
      </c>
      <c r="T189" s="45">
        <v>1</v>
      </c>
      <c r="U189" s="46">
        <f t="shared" si="56"/>
        <v>89.64</v>
      </c>
      <c r="V189" s="47">
        <v>45826</v>
      </c>
      <c r="W189" s="28">
        <v>1</v>
      </c>
      <c r="X189" s="46">
        <f t="shared" si="57"/>
        <v>89.64</v>
      </c>
      <c r="Y189" s="48">
        <v>45834</v>
      </c>
      <c r="Z189" s="49">
        <f t="shared" si="58"/>
        <v>0</v>
      </c>
    </row>
    <row r="190" spans="2:26" ht="40" customHeight="1" x14ac:dyDescent="0.55000000000000004">
      <c r="B190" s="8"/>
      <c r="C190" s="50"/>
      <c r="D190" s="51"/>
      <c r="E190" s="52"/>
      <c r="F190" s="53"/>
      <c r="G190" s="11"/>
      <c r="H190" s="54"/>
      <c r="I190" s="54"/>
      <c r="J190" s="55">
        <f t="shared" si="59"/>
        <v>0</v>
      </c>
      <c r="K190" s="54"/>
      <c r="L190" s="54"/>
      <c r="M190" s="54">
        <f t="shared" si="60"/>
        <v>0</v>
      </c>
      <c r="N190" s="54"/>
      <c r="O190" s="54"/>
      <c r="P190" s="54">
        <f t="shared" si="61"/>
        <v>0</v>
      </c>
      <c r="Q190" s="55"/>
      <c r="R190" s="52"/>
      <c r="S190" s="50"/>
      <c r="T190" s="1"/>
      <c r="U190" s="46"/>
      <c r="W190" s="28"/>
      <c r="X190" s="46"/>
      <c r="Z190" s="49">
        <f t="shared" si="58"/>
        <v>0</v>
      </c>
    </row>
    <row r="191" spans="2:26" ht="40" customHeight="1" x14ac:dyDescent="0.75">
      <c r="B191" s="14" t="s">
        <v>15</v>
      </c>
      <c r="C191" s="50" t="s">
        <v>62</v>
      </c>
      <c r="D191" s="51">
        <v>5</v>
      </c>
      <c r="E191" s="52" t="s">
        <v>183</v>
      </c>
      <c r="F191" s="53">
        <v>8.33</v>
      </c>
      <c r="G191" s="11">
        <v>1</v>
      </c>
      <c r="H191" s="54">
        <v>2</v>
      </c>
      <c r="I191" s="54">
        <f>VLOOKUP($B191,$B$3:$J$29,7,FALSE)</f>
        <v>576</v>
      </c>
      <c r="J191" s="55">
        <f t="shared" si="59"/>
        <v>1.1519999999999999</v>
      </c>
      <c r="K191" s="54">
        <v>1</v>
      </c>
      <c r="L191" s="54">
        <f>VLOOKUP($B191,$B$3:$J$29,3,FALSE)</f>
        <v>200</v>
      </c>
      <c r="M191" s="54">
        <f t="shared" si="60"/>
        <v>0.2</v>
      </c>
      <c r="N191" s="54">
        <v>2</v>
      </c>
      <c r="O191" s="54">
        <f>VLOOKUP($B191,$B$3:$J$29,8,FALSE)</f>
        <v>192</v>
      </c>
      <c r="P191" s="54">
        <f t="shared" si="61"/>
        <v>0.38400000000000001</v>
      </c>
      <c r="Q191" s="55">
        <f>($H191*$I191+$K191*$L191+$N191*$O191)/1000</f>
        <v>1.736</v>
      </c>
      <c r="R191" s="52">
        <f>ROUND($Q191*$F191*$G191,2)</f>
        <v>14.46</v>
      </c>
      <c r="S191" s="50" t="s">
        <v>64</v>
      </c>
      <c r="T191" s="45">
        <v>1</v>
      </c>
      <c r="U191" s="46">
        <f t="shared" si="56"/>
        <v>14.46</v>
      </c>
      <c r="V191" s="47">
        <v>45826</v>
      </c>
      <c r="W191" s="28">
        <v>1</v>
      </c>
      <c r="X191" s="46">
        <f t="shared" si="57"/>
        <v>14.46</v>
      </c>
      <c r="Y191" s="48">
        <v>45835</v>
      </c>
      <c r="Z191" s="49">
        <f t="shared" si="58"/>
        <v>0</v>
      </c>
    </row>
    <row r="192" spans="2:26" ht="40" customHeight="1" x14ac:dyDescent="0.55000000000000004">
      <c r="B192" s="8" t="s">
        <v>12</v>
      </c>
      <c r="C192" s="50" t="s">
        <v>62</v>
      </c>
      <c r="D192" s="51">
        <v>5</v>
      </c>
      <c r="E192" s="52" t="s">
        <v>184</v>
      </c>
      <c r="F192" s="53">
        <v>9.4</v>
      </c>
      <c r="G192" s="11">
        <v>1</v>
      </c>
      <c r="H192" s="11">
        <v>2</v>
      </c>
      <c r="I192" s="54">
        <f>VLOOKUP($B192,$B$3:$J$29,7,FALSE)</f>
        <v>476</v>
      </c>
      <c r="J192" s="55">
        <f t="shared" si="59"/>
        <v>0.95199999999999996</v>
      </c>
      <c r="K192" s="54">
        <v>1</v>
      </c>
      <c r="L192" s="54">
        <f>VLOOKUP($B192,$B$3:$J$29,3,FALSE)</f>
        <v>200</v>
      </c>
      <c r="M192" s="54">
        <f t="shared" si="60"/>
        <v>0.2</v>
      </c>
      <c r="N192" s="54">
        <v>2</v>
      </c>
      <c r="O192" s="54">
        <f>VLOOKUP($B192,$B$3:$J$29,8,FALSE)</f>
        <v>192</v>
      </c>
      <c r="P192" s="54">
        <f t="shared" si="61"/>
        <v>0.38400000000000001</v>
      </c>
      <c r="Q192" s="55">
        <f>($H192*$I192+$K192*$L192+$N192*$O192)/1000</f>
        <v>1.536</v>
      </c>
      <c r="R192" s="52">
        <f>ROUND($Q192*$F192*$G192,2)</f>
        <v>14.44</v>
      </c>
      <c r="S192" s="50" t="s">
        <v>64</v>
      </c>
      <c r="T192" s="45">
        <v>1</v>
      </c>
      <c r="U192" s="46">
        <f t="shared" si="56"/>
        <v>14.44</v>
      </c>
      <c r="V192" s="47">
        <v>45826</v>
      </c>
      <c r="W192" s="28">
        <v>1</v>
      </c>
      <c r="X192" s="46">
        <f t="shared" si="57"/>
        <v>14.44</v>
      </c>
      <c r="Y192" s="48">
        <v>45835</v>
      </c>
      <c r="Z192" s="49">
        <f t="shared" si="58"/>
        <v>0</v>
      </c>
    </row>
    <row r="193" spans="1:26" ht="40" customHeight="1" x14ac:dyDescent="0.55000000000000004">
      <c r="B193" s="8" t="s">
        <v>36</v>
      </c>
      <c r="C193" s="50" t="s">
        <v>62</v>
      </c>
      <c r="D193" s="51">
        <v>5</v>
      </c>
      <c r="E193" s="52" t="s">
        <v>185</v>
      </c>
      <c r="F193" s="53">
        <v>10</v>
      </c>
      <c r="G193" s="11">
        <v>4</v>
      </c>
      <c r="H193" s="54">
        <v>2</v>
      </c>
      <c r="I193" s="54">
        <f>VLOOKUP($B193,$B$3:$J$29,7,FALSE)</f>
        <v>530</v>
      </c>
      <c r="J193" s="55">
        <f t="shared" si="59"/>
        <v>1.06</v>
      </c>
      <c r="K193" s="54">
        <v>1</v>
      </c>
      <c r="L193" s="54">
        <f>VLOOKUP($B193,$B$3:$J$29,3,FALSE)</f>
        <v>150</v>
      </c>
      <c r="M193" s="54">
        <f t="shared" si="60"/>
        <v>0.15</v>
      </c>
      <c r="N193" s="54">
        <v>2</v>
      </c>
      <c r="O193" s="54">
        <f>VLOOKUP($B193,$B$3:$J$29,8,FALSE)</f>
        <v>142</v>
      </c>
      <c r="P193" s="54">
        <f t="shared" si="61"/>
        <v>0.28399999999999997</v>
      </c>
      <c r="Q193" s="55">
        <f>($H193*$I193+$K193*$L193+$N193*$O193)/1000</f>
        <v>1.494</v>
      </c>
      <c r="R193" s="52">
        <f>ROUND($Q193*$F193*$G193,2)</f>
        <v>59.76</v>
      </c>
      <c r="S193" s="50" t="s">
        <v>64</v>
      </c>
      <c r="T193" s="45">
        <v>1</v>
      </c>
      <c r="U193" s="46">
        <f t="shared" si="56"/>
        <v>59.76</v>
      </c>
      <c r="V193" s="47">
        <v>45826</v>
      </c>
      <c r="W193" s="28">
        <v>1</v>
      </c>
      <c r="X193" s="46">
        <f t="shared" si="57"/>
        <v>59.76</v>
      </c>
      <c r="Y193" s="48">
        <v>45835</v>
      </c>
      <c r="Z193" s="49">
        <f t="shared" si="58"/>
        <v>0</v>
      </c>
    </row>
    <row r="194" spans="1:26" ht="40" customHeight="1" x14ac:dyDescent="0.55000000000000004">
      <c r="B194" s="8"/>
      <c r="C194" s="50"/>
      <c r="D194" s="51"/>
      <c r="E194" s="52"/>
      <c r="F194" s="53"/>
      <c r="G194" s="11"/>
      <c r="H194" s="11"/>
      <c r="I194" s="54"/>
      <c r="J194" s="55">
        <f t="shared" si="59"/>
        <v>0</v>
      </c>
      <c r="K194" s="54"/>
      <c r="L194" s="54"/>
      <c r="M194" s="54">
        <f t="shared" si="60"/>
        <v>0</v>
      </c>
      <c r="N194" s="54"/>
      <c r="O194" s="54"/>
      <c r="P194" s="54">
        <f t="shared" si="61"/>
        <v>0</v>
      </c>
      <c r="Q194" s="55"/>
      <c r="R194" s="52"/>
      <c r="S194" s="50"/>
      <c r="T194" s="1"/>
      <c r="U194" s="46"/>
      <c r="W194" s="28"/>
      <c r="X194" s="46"/>
      <c r="Z194" s="49">
        <f t="shared" si="58"/>
        <v>0</v>
      </c>
    </row>
    <row r="195" spans="1:26" ht="40" customHeight="1" x14ac:dyDescent="0.75">
      <c r="B195" s="14" t="s">
        <v>15</v>
      </c>
      <c r="C195" s="50" t="s">
        <v>62</v>
      </c>
      <c r="D195" s="51">
        <v>5</v>
      </c>
      <c r="E195" s="52" t="s">
        <v>186</v>
      </c>
      <c r="F195" s="53">
        <v>8.33</v>
      </c>
      <c r="G195" s="11">
        <v>1</v>
      </c>
      <c r="H195" s="54">
        <v>2</v>
      </c>
      <c r="I195" s="54">
        <f>VLOOKUP($B195,$B$3:$J$29,7,FALSE)</f>
        <v>576</v>
      </c>
      <c r="J195" s="55">
        <f t="shared" si="59"/>
        <v>1.1519999999999999</v>
      </c>
      <c r="K195" s="54">
        <v>1</v>
      </c>
      <c r="L195" s="54">
        <f>VLOOKUP($B195,$B$3:$J$29,3,FALSE)</f>
        <v>200</v>
      </c>
      <c r="M195" s="54">
        <f t="shared" si="60"/>
        <v>0.2</v>
      </c>
      <c r="N195" s="54">
        <v>2</v>
      </c>
      <c r="O195" s="54">
        <f>VLOOKUP($B195,$B$3:$J$29,8,FALSE)</f>
        <v>192</v>
      </c>
      <c r="P195" s="54">
        <f t="shared" si="61"/>
        <v>0.38400000000000001</v>
      </c>
      <c r="Q195" s="55">
        <f>($H195*$I195+$K195*$L195+$N195*$O195)/1000</f>
        <v>1.736</v>
      </c>
      <c r="R195" s="52">
        <f>ROUND($Q195*$F195*$G195,2)</f>
        <v>14.46</v>
      </c>
      <c r="S195" s="50" t="s">
        <v>64</v>
      </c>
      <c r="T195" s="45">
        <v>1</v>
      </c>
      <c r="U195" s="46">
        <f t="shared" si="56"/>
        <v>14.46</v>
      </c>
      <c r="V195" s="47">
        <v>45826</v>
      </c>
      <c r="W195" s="28">
        <v>1</v>
      </c>
      <c r="X195" s="46">
        <f t="shared" si="57"/>
        <v>14.46</v>
      </c>
      <c r="Y195" s="48">
        <v>45835</v>
      </c>
      <c r="Z195" s="49">
        <f t="shared" si="58"/>
        <v>0</v>
      </c>
    </row>
    <row r="196" spans="1:26" ht="40" customHeight="1" x14ac:dyDescent="0.55000000000000004">
      <c r="B196" s="8" t="s">
        <v>36</v>
      </c>
      <c r="C196" s="50" t="s">
        <v>62</v>
      </c>
      <c r="D196" s="51">
        <v>5</v>
      </c>
      <c r="E196" s="52" t="s">
        <v>187</v>
      </c>
      <c r="F196" s="53">
        <v>10</v>
      </c>
      <c r="G196" s="11">
        <v>4</v>
      </c>
      <c r="H196" s="54">
        <v>2</v>
      </c>
      <c r="I196" s="54">
        <f>VLOOKUP($B196,$B$3:$J$29,7,FALSE)</f>
        <v>530</v>
      </c>
      <c r="J196" s="55">
        <f t="shared" si="59"/>
        <v>1.06</v>
      </c>
      <c r="K196" s="54">
        <v>1</v>
      </c>
      <c r="L196" s="54">
        <f>VLOOKUP($B196,$B$3:$J$29,3,FALSE)</f>
        <v>150</v>
      </c>
      <c r="M196" s="54">
        <f t="shared" si="60"/>
        <v>0.15</v>
      </c>
      <c r="N196" s="54">
        <v>2</v>
      </c>
      <c r="O196" s="54">
        <f>VLOOKUP($B196,$B$3:$J$29,8,FALSE)</f>
        <v>142</v>
      </c>
      <c r="P196" s="54">
        <f t="shared" si="61"/>
        <v>0.28399999999999997</v>
      </c>
      <c r="Q196" s="55">
        <f>($H196*$I196+$K196*$L196+$N196*$O196)/1000</f>
        <v>1.494</v>
      </c>
      <c r="R196" s="52">
        <f>ROUND($Q196*$F196*$G196,2)</f>
        <v>59.76</v>
      </c>
      <c r="S196" s="50" t="s">
        <v>64</v>
      </c>
      <c r="T196" s="45">
        <v>1</v>
      </c>
      <c r="U196" s="46">
        <f t="shared" si="56"/>
        <v>59.76</v>
      </c>
      <c r="V196" s="47">
        <v>45826</v>
      </c>
      <c r="W196" s="28">
        <v>1</v>
      </c>
      <c r="X196" s="46">
        <f t="shared" si="57"/>
        <v>59.76</v>
      </c>
      <c r="Y196" s="48">
        <v>45835</v>
      </c>
      <c r="Z196" s="49">
        <f t="shared" si="58"/>
        <v>0</v>
      </c>
    </row>
    <row r="197" spans="1:26" ht="40" customHeight="1" x14ac:dyDescent="0.55000000000000004">
      <c r="B197" s="8"/>
      <c r="C197" s="50"/>
      <c r="D197" s="51"/>
      <c r="E197" s="52"/>
      <c r="F197" s="53"/>
      <c r="G197" s="11"/>
      <c r="H197" s="54"/>
      <c r="I197" s="54"/>
      <c r="J197" s="55">
        <f t="shared" si="59"/>
        <v>0</v>
      </c>
      <c r="K197" s="54"/>
      <c r="L197" s="54"/>
      <c r="M197" s="54">
        <f t="shared" si="60"/>
        <v>0</v>
      </c>
      <c r="N197" s="54"/>
      <c r="O197" s="54"/>
      <c r="P197" s="54">
        <f t="shared" si="61"/>
        <v>0</v>
      </c>
      <c r="Q197" s="55"/>
      <c r="R197" s="52"/>
      <c r="S197" s="50"/>
      <c r="T197" s="45"/>
      <c r="U197" s="46"/>
      <c r="V197" s="47"/>
      <c r="W197" s="28"/>
      <c r="X197" s="46"/>
      <c r="Z197" s="49">
        <f t="shared" si="58"/>
        <v>0</v>
      </c>
    </row>
    <row r="198" spans="1:26" ht="40" customHeight="1" x14ac:dyDescent="0.55000000000000004">
      <c r="B198" s="8"/>
      <c r="C198" s="50"/>
      <c r="D198" s="51"/>
      <c r="E198" s="52"/>
      <c r="F198" s="53"/>
      <c r="G198" s="11"/>
      <c r="H198" s="54"/>
      <c r="I198" s="54"/>
      <c r="J198" s="55">
        <f t="shared" si="59"/>
        <v>0</v>
      </c>
      <c r="K198" s="54"/>
      <c r="L198" s="54"/>
      <c r="M198" s="54">
        <f t="shared" si="60"/>
        <v>0</v>
      </c>
      <c r="N198" s="54"/>
      <c r="O198" s="54"/>
      <c r="P198" s="54">
        <f t="shared" si="61"/>
        <v>0</v>
      </c>
      <c r="Q198" s="55"/>
      <c r="R198" s="52"/>
      <c r="S198" s="50"/>
      <c r="T198" s="45"/>
      <c r="U198" s="46"/>
      <c r="V198" s="47"/>
      <c r="W198" s="28"/>
      <c r="X198" s="46"/>
      <c r="Z198" s="49">
        <f t="shared" si="58"/>
        <v>0</v>
      </c>
    </row>
    <row r="199" spans="1:26" ht="40" customHeight="1" x14ac:dyDescent="0.55000000000000004">
      <c r="B199" s="8" t="s">
        <v>16</v>
      </c>
      <c r="C199" s="50" t="s">
        <v>62</v>
      </c>
      <c r="D199" s="51">
        <v>6</v>
      </c>
      <c r="E199" s="52" t="s">
        <v>188</v>
      </c>
      <c r="F199" s="53">
        <v>8.4499999999999993</v>
      </c>
      <c r="G199" s="11">
        <v>1</v>
      </c>
      <c r="H199" s="54">
        <v>1</v>
      </c>
      <c r="I199" s="54">
        <f t="shared" ref="I199:I204" si="62">VLOOKUP($B199,$B$3:$J$29,7,FALSE)</f>
        <v>670</v>
      </c>
      <c r="J199" s="55">
        <f t="shared" si="59"/>
        <v>0.67</v>
      </c>
      <c r="K199" s="54">
        <v>0.5</v>
      </c>
      <c r="L199" s="54">
        <f t="shared" ref="L199:L204" si="63">VLOOKUP($B199,$B$3:$J$29,3,FALSE)</f>
        <v>200</v>
      </c>
      <c r="M199" s="54">
        <f t="shared" si="60"/>
        <v>0.1</v>
      </c>
      <c r="N199" s="54">
        <v>1</v>
      </c>
      <c r="O199" s="54">
        <f t="shared" ref="O199:O204" si="64">VLOOKUP($B199,$B$3:$J$29,8,FALSE)</f>
        <v>192</v>
      </c>
      <c r="P199" s="54">
        <f t="shared" si="61"/>
        <v>0.192</v>
      </c>
      <c r="Q199" s="55">
        <f t="shared" ref="Q199:Q204" si="65">($H199*$I199+$K199*$L199+$N199*$O199)/1000</f>
        <v>0.96199999999999997</v>
      </c>
      <c r="R199" s="52">
        <f t="shared" ref="R199:R204" si="66">ROUND($Q199*$F199*$G199,2)</f>
        <v>8.1300000000000008</v>
      </c>
      <c r="S199" s="50" t="s">
        <v>64</v>
      </c>
      <c r="T199" s="45">
        <v>1</v>
      </c>
      <c r="U199" s="46">
        <f t="shared" ref="U199:U233" si="67">$T199*$R199</f>
        <v>8.1300000000000008</v>
      </c>
      <c r="V199" s="47">
        <v>45828</v>
      </c>
      <c r="W199" s="28">
        <v>1</v>
      </c>
      <c r="X199" s="46">
        <f t="shared" ref="X199:X204" si="68">$W199*$R199</f>
        <v>8.1300000000000008</v>
      </c>
      <c r="Y199" s="48">
        <v>45835</v>
      </c>
      <c r="Z199" s="49">
        <f t="shared" si="58"/>
        <v>0</v>
      </c>
    </row>
    <row r="200" spans="1:26" ht="40" customHeight="1" x14ac:dyDescent="0.75">
      <c r="B200" s="14" t="s">
        <v>13</v>
      </c>
      <c r="C200" s="50" t="s">
        <v>62</v>
      </c>
      <c r="D200" s="51">
        <v>6</v>
      </c>
      <c r="E200" s="52" t="s">
        <v>189</v>
      </c>
      <c r="F200" s="53">
        <v>9.3000000000000007</v>
      </c>
      <c r="G200" s="11">
        <v>1</v>
      </c>
      <c r="H200" s="54">
        <v>1</v>
      </c>
      <c r="I200" s="54">
        <f t="shared" si="62"/>
        <v>620</v>
      </c>
      <c r="J200" s="55">
        <f t="shared" si="59"/>
        <v>0.62</v>
      </c>
      <c r="K200" s="54">
        <v>1</v>
      </c>
      <c r="L200" s="54">
        <f t="shared" si="63"/>
        <v>200</v>
      </c>
      <c r="M200" s="54">
        <f t="shared" si="60"/>
        <v>0.2</v>
      </c>
      <c r="N200" s="54">
        <v>1</v>
      </c>
      <c r="O200" s="54">
        <f t="shared" si="64"/>
        <v>192</v>
      </c>
      <c r="P200" s="54">
        <f t="shared" si="61"/>
        <v>0.192</v>
      </c>
      <c r="Q200" s="55">
        <f t="shared" si="65"/>
        <v>1.012</v>
      </c>
      <c r="R200" s="52">
        <f t="shared" si="66"/>
        <v>9.41</v>
      </c>
      <c r="S200" s="50" t="s">
        <v>64</v>
      </c>
      <c r="T200" s="45">
        <v>1</v>
      </c>
      <c r="U200" s="46">
        <f t="shared" si="67"/>
        <v>9.41</v>
      </c>
      <c r="V200" s="47">
        <v>45828</v>
      </c>
      <c r="W200" s="28">
        <v>1</v>
      </c>
      <c r="X200" s="46">
        <f t="shared" si="68"/>
        <v>9.41</v>
      </c>
      <c r="Y200" s="48">
        <v>45835</v>
      </c>
      <c r="Z200" s="49">
        <f t="shared" si="58"/>
        <v>0</v>
      </c>
    </row>
    <row r="201" spans="1:26" ht="40" customHeight="1" x14ac:dyDescent="0.55000000000000004">
      <c r="B201" s="8" t="s">
        <v>16</v>
      </c>
      <c r="C201" s="50" t="s">
        <v>62</v>
      </c>
      <c r="D201" s="51">
        <v>6</v>
      </c>
      <c r="E201" s="52" t="s">
        <v>190</v>
      </c>
      <c r="F201" s="53">
        <v>8.4499999999999993</v>
      </c>
      <c r="G201" s="11">
        <v>2</v>
      </c>
      <c r="H201" s="54">
        <v>2</v>
      </c>
      <c r="I201" s="54">
        <f t="shared" si="62"/>
        <v>670</v>
      </c>
      <c r="J201" s="55">
        <f t="shared" si="59"/>
        <v>1.34</v>
      </c>
      <c r="K201" s="54">
        <v>1</v>
      </c>
      <c r="L201" s="54">
        <f t="shared" si="63"/>
        <v>200</v>
      </c>
      <c r="M201" s="54">
        <f t="shared" si="60"/>
        <v>0.2</v>
      </c>
      <c r="N201" s="54">
        <v>2</v>
      </c>
      <c r="O201" s="54">
        <f t="shared" si="64"/>
        <v>192</v>
      </c>
      <c r="P201" s="54">
        <f t="shared" si="61"/>
        <v>0.38400000000000001</v>
      </c>
      <c r="Q201" s="55">
        <f t="shared" si="65"/>
        <v>1.9239999999999999</v>
      </c>
      <c r="R201" s="52">
        <f t="shared" si="66"/>
        <v>32.520000000000003</v>
      </c>
      <c r="S201" s="50" t="s">
        <v>64</v>
      </c>
      <c r="T201" s="45">
        <v>1</v>
      </c>
      <c r="U201" s="46">
        <f t="shared" si="67"/>
        <v>32.520000000000003</v>
      </c>
      <c r="V201" s="47">
        <v>45828</v>
      </c>
      <c r="W201" s="28">
        <v>1</v>
      </c>
      <c r="X201" s="46">
        <f t="shared" si="68"/>
        <v>32.520000000000003</v>
      </c>
      <c r="Y201" s="48">
        <v>45835</v>
      </c>
      <c r="Z201" s="49">
        <f t="shared" si="58"/>
        <v>0</v>
      </c>
    </row>
    <row r="202" spans="1:26" ht="40" customHeight="1" x14ac:dyDescent="0.75">
      <c r="B202" s="14" t="s">
        <v>13</v>
      </c>
      <c r="C202" s="50" t="s">
        <v>62</v>
      </c>
      <c r="D202" s="51">
        <v>6</v>
      </c>
      <c r="E202" s="52" t="s">
        <v>191</v>
      </c>
      <c r="F202" s="53">
        <v>9.25</v>
      </c>
      <c r="G202" s="11">
        <v>1</v>
      </c>
      <c r="H202" s="54">
        <v>1</v>
      </c>
      <c r="I202" s="54">
        <f t="shared" si="62"/>
        <v>620</v>
      </c>
      <c r="J202" s="55">
        <f t="shared" si="59"/>
        <v>0.62</v>
      </c>
      <c r="K202" s="54">
        <v>1</v>
      </c>
      <c r="L202" s="54">
        <f t="shared" si="63"/>
        <v>200</v>
      </c>
      <c r="M202" s="54">
        <f t="shared" si="60"/>
        <v>0.2</v>
      </c>
      <c r="N202" s="54">
        <v>1</v>
      </c>
      <c r="O202" s="54">
        <f t="shared" si="64"/>
        <v>192</v>
      </c>
      <c r="P202" s="54">
        <f t="shared" si="61"/>
        <v>0.192</v>
      </c>
      <c r="Q202" s="55">
        <f t="shared" si="65"/>
        <v>1.012</v>
      </c>
      <c r="R202" s="52">
        <f t="shared" si="66"/>
        <v>9.36</v>
      </c>
      <c r="S202" s="50" t="s">
        <v>64</v>
      </c>
      <c r="T202" s="45">
        <v>1</v>
      </c>
      <c r="U202" s="46">
        <f t="shared" si="67"/>
        <v>9.36</v>
      </c>
      <c r="V202" s="47">
        <v>45828</v>
      </c>
      <c r="W202" s="28">
        <v>1</v>
      </c>
      <c r="X202" s="46">
        <f t="shared" si="68"/>
        <v>9.36</v>
      </c>
      <c r="Y202" s="48">
        <v>45835</v>
      </c>
      <c r="Z202" s="49">
        <f t="shared" si="58"/>
        <v>0</v>
      </c>
    </row>
    <row r="203" spans="1:26" ht="40" customHeight="1" x14ac:dyDescent="0.55000000000000004">
      <c r="B203" s="8" t="s">
        <v>36</v>
      </c>
      <c r="C203" s="50" t="s">
        <v>62</v>
      </c>
      <c r="D203" s="51">
        <v>6</v>
      </c>
      <c r="E203" s="52" t="s">
        <v>192</v>
      </c>
      <c r="F203" s="53">
        <v>0.52</v>
      </c>
      <c r="G203" s="11">
        <v>4</v>
      </c>
      <c r="H203" s="54">
        <v>2</v>
      </c>
      <c r="I203" s="54">
        <f t="shared" si="62"/>
        <v>530</v>
      </c>
      <c r="J203" s="55">
        <f t="shared" si="59"/>
        <v>1.06</v>
      </c>
      <c r="K203" s="54">
        <v>1</v>
      </c>
      <c r="L203" s="54">
        <f t="shared" si="63"/>
        <v>150</v>
      </c>
      <c r="M203" s="54">
        <f t="shared" si="60"/>
        <v>0.15</v>
      </c>
      <c r="N203" s="54">
        <v>2</v>
      </c>
      <c r="O203" s="54">
        <f t="shared" si="64"/>
        <v>142</v>
      </c>
      <c r="P203" s="54">
        <f t="shared" si="61"/>
        <v>0.28399999999999997</v>
      </c>
      <c r="Q203" s="55">
        <f t="shared" si="65"/>
        <v>1.494</v>
      </c>
      <c r="R203" s="52">
        <f t="shared" si="66"/>
        <v>3.11</v>
      </c>
      <c r="S203" s="50" t="s">
        <v>64</v>
      </c>
      <c r="T203" s="45">
        <v>1</v>
      </c>
      <c r="U203" s="46">
        <f t="shared" si="67"/>
        <v>3.11</v>
      </c>
      <c r="V203" s="47">
        <v>45828</v>
      </c>
      <c r="W203" s="28">
        <v>1</v>
      </c>
      <c r="X203" s="46">
        <f t="shared" si="68"/>
        <v>3.11</v>
      </c>
      <c r="Y203" s="48">
        <v>45835</v>
      </c>
      <c r="Z203" s="49">
        <f t="shared" si="58"/>
        <v>0</v>
      </c>
    </row>
    <row r="204" spans="1:26" ht="40" customHeight="1" x14ac:dyDescent="0.75">
      <c r="A204" s="1" t="s">
        <v>193</v>
      </c>
      <c r="B204" s="14" t="s">
        <v>36</v>
      </c>
      <c r="C204" s="50" t="s">
        <v>62</v>
      </c>
      <c r="D204" s="51">
        <v>6</v>
      </c>
      <c r="E204" s="52" t="s">
        <v>194</v>
      </c>
      <c r="F204" s="53">
        <v>9</v>
      </c>
      <c r="G204" s="11">
        <v>4</v>
      </c>
      <c r="H204" s="54">
        <v>2</v>
      </c>
      <c r="I204" s="54">
        <f t="shared" si="62"/>
        <v>530</v>
      </c>
      <c r="J204" s="55">
        <f t="shared" si="59"/>
        <v>1.06</v>
      </c>
      <c r="K204" s="54">
        <v>1</v>
      </c>
      <c r="L204" s="54">
        <f t="shared" si="63"/>
        <v>150</v>
      </c>
      <c r="M204" s="54">
        <f t="shared" si="60"/>
        <v>0.15</v>
      </c>
      <c r="N204" s="54">
        <v>2</v>
      </c>
      <c r="O204" s="54">
        <f t="shared" si="64"/>
        <v>142</v>
      </c>
      <c r="P204" s="54">
        <f t="shared" si="61"/>
        <v>0.28399999999999997</v>
      </c>
      <c r="Q204" s="55">
        <f t="shared" si="65"/>
        <v>1.494</v>
      </c>
      <c r="R204" s="52">
        <f t="shared" si="66"/>
        <v>53.78</v>
      </c>
      <c r="S204" s="50" t="s">
        <v>64</v>
      </c>
      <c r="T204" s="45">
        <v>1</v>
      </c>
      <c r="U204" s="46">
        <f t="shared" si="67"/>
        <v>53.78</v>
      </c>
      <c r="V204" s="47">
        <v>45828</v>
      </c>
      <c r="W204" s="28">
        <v>1</v>
      </c>
      <c r="X204" s="46">
        <f t="shared" si="68"/>
        <v>53.78</v>
      </c>
      <c r="Y204" s="48">
        <v>45835</v>
      </c>
      <c r="Z204" s="49">
        <f t="shared" si="58"/>
        <v>0</v>
      </c>
    </row>
    <row r="205" spans="1:26" ht="40" customHeight="1" x14ac:dyDescent="0.75">
      <c r="B205" s="14"/>
      <c r="C205" s="50"/>
      <c r="D205" s="51"/>
      <c r="E205" s="52"/>
      <c r="F205" s="53"/>
      <c r="G205" s="11"/>
      <c r="H205" s="54"/>
      <c r="I205" s="54"/>
      <c r="J205" s="55"/>
      <c r="K205" s="54"/>
      <c r="L205" s="54"/>
      <c r="M205" s="54"/>
      <c r="N205" s="54"/>
      <c r="O205" s="54"/>
      <c r="P205" s="54"/>
      <c r="Q205" s="55"/>
      <c r="R205" s="52"/>
      <c r="S205" s="50"/>
      <c r="T205" s="1"/>
      <c r="U205" s="46"/>
      <c r="W205" s="28"/>
      <c r="X205" s="46"/>
      <c r="Z205" s="49">
        <f t="shared" si="58"/>
        <v>0</v>
      </c>
    </row>
    <row r="206" spans="1:26" ht="40" customHeight="1" x14ac:dyDescent="0.75">
      <c r="B206" s="14" t="s">
        <v>13</v>
      </c>
      <c r="C206" s="50" t="s">
        <v>62</v>
      </c>
      <c r="D206" s="51">
        <v>6</v>
      </c>
      <c r="E206" s="52" t="s">
        <v>195</v>
      </c>
      <c r="F206" s="53">
        <v>9.3000000000000007</v>
      </c>
      <c r="G206" s="11">
        <v>1</v>
      </c>
      <c r="H206" s="54">
        <v>2</v>
      </c>
      <c r="I206" s="54">
        <f>VLOOKUP($B206,$B$3:$J$29,7,FALSE)</f>
        <v>620</v>
      </c>
      <c r="J206" s="55">
        <f t="shared" si="59"/>
        <v>1.24</v>
      </c>
      <c r="K206" s="54">
        <v>1</v>
      </c>
      <c r="L206" s="54">
        <f>VLOOKUP($B206,$B$3:$J$29,3,FALSE)</f>
        <v>200</v>
      </c>
      <c r="M206" s="54">
        <f t="shared" si="60"/>
        <v>0.2</v>
      </c>
      <c r="N206" s="54">
        <v>2</v>
      </c>
      <c r="O206" s="54">
        <f>VLOOKUP($B206,$B$3:$J$29,8,FALSE)</f>
        <v>192</v>
      </c>
      <c r="P206" s="54">
        <f t="shared" si="61"/>
        <v>0.38400000000000001</v>
      </c>
      <c r="Q206" s="55">
        <f>($H206*$I206+$K206*$L206+$N206*$O206)/1000</f>
        <v>1.8240000000000001</v>
      </c>
      <c r="R206" s="52">
        <f>ROUND($Q206*$F206*$G206,2)</f>
        <v>16.96</v>
      </c>
      <c r="S206" s="50" t="s">
        <v>64</v>
      </c>
      <c r="T206" s="45">
        <v>1</v>
      </c>
      <c r="U206" s="46">
        <f t="shared" si="67"/>
        <v>16.96</v>
      </c>
      <c r="V206" s="47">
        <v>45828</v>
      </c>
      <c r="W206" s="28">
        <v>1</v>
      </c>
      <c r="X206" s="46">
        <f t="shared" ref="X206:X227" si="69">$W206*$R206</f>
        <v>16.96</v>
      </c>
      <c r="Y206" s="48">
        <v>45834</v>
      </c>
      <c r="Z206" s="49">
        <f t="shared" si="58"/>
        <v>0</v>
      </c>
    </row>
    <row r="207" spans="1:26" ht="40" customHeight="1" x14ac:dyDescent="0.75">
      <c r="B207" s="14" t="s">
        <v>13</v>
      </c>
      <c r="C207" s="50" t="s">
        <v>62</v>
      </c>
      <c r="D207" s="51">
        <v>6</v>
      </c>
      <c r="E207" s="52" t="s">
        <v>196</v>
      </c>
      <c r="F207" s="53">
        <v>9.25</v>
      </c>
      <c r="G207" s="11">
        <v>1</v>
      </c>
      <c r="H207" s="54">
        <v>1</v>
      </c>
      <c r="I207" s="54">
        <f>VLOOKUP($B207,$B$3:$J$29,7,FALSE)</f>
        <v>620</v>
      </c>
      <c r="J207" s="55">
        <f t="shared" si="59"/>
        <v>0.62</v>
      </c>
      <c r="K207" s="54">
        <v>1</v>
      </c>
      <c r="L207" s="54">
        <f>VLOOKUP($B207,$B$3:$J$29,3,FALSE)</f>
        <v>200</v>
      </c>
      <c r="M207" s="54">
        <f t="shared" si="60"/>
        <v>0.2</v>
      </c>
      <c r="N207" s="54">
        <v>1</v>
      </c>
      <c r="O207" s="54">
        <f>VLOOKUP($B207,$B$3:$J$29,8,FALSE)</f>
        <v>192</v>
      </c>
      <c r="P207" s="54">
        <f t="shared" si="61"/>
        <v>0.192</v>
      </c>
      <c r="Q207" s="55">
        <f>($H207*$I207+$K207*$L207+$N207*$O207)/1000</f>
        <v>1.012</v>
      </c>
      <c r="R207" s="52">
        <f>ROUND($Q207*$F207*$G207,2)</f>
        <v>9.36</v>
      </c>
      <c r="S207" s="50" t="s">
        <v>64</v>
      </c>
      <c r="T207" s="45">
        <v>1</v>
      </c>
      <c r="U207" s="46">
        <f t="shared" si="67"/>
        <v>9.36</v>
      </c>
      <c r="V207" s="47">
        <v>45828</v>
      </c>
      <c r="W207" s="28">
        <v>1</v>
      </c>
      <c r="X207" s="46">
        <f t="shared" si="69"/>
        <v>9.36</v>
      </c>
      <c r="Y207" s="48">
        <v>45834</v>
      </c>
      <c r="Z207" s="49">
        <f t="shared" si="58"/>
        <v>0</v>
      </c>
    </row>
    <row r="208" spans="1:26" ht="40" customHeight="1" x14ac:dyDescent="0.55000000000000004">
      <c r="B208" s="8" t="s">
        <v>16</v>
      </c>
      <c r="C208" s="50" t="s">
        <v>62</v>
      </c>
      <c r="D208" s="51">
        <v>6</v>
      </c>
      <c r="E208" s="52" t="s">
        <v>197</v>
      </c>
      <c r="F208" s="53">
        <v>8.4499999999999993</v>
      </c>
      <c r="G208" s="11">
        <v>1</v>
      </c>
      <c r="H208" s="54">
        <v>2</v>
      </c>
      <c r="I208" s="54">
        <f>VLOOKUP($B208,$B$3:$J$29,7,FALSE)</f>
        <v>670</v>
      </c>
      <c r="J208" s="55">
        <f t="shared" si="59"/>
        <v>1.34</v>
      </c>
      <c r="K208" s="54">
        <v>1</v>
      </c>
      <c r="L208" s="54">
        <f>VLOOKUP($B208,$B$3:$J$29,3,FALSE)</f>
        <v>200</v>
      </c>
      <c r="M208" s="54">
        <f t="shared" si="60"/>
        <v>0.2</v>
      </c>
      <c r="N208" s="54">
        <v>2</v>
      </c>
      <c r="O208" s="54">
        <f>VLOOKUP($B208,$B$3:$J$29,8,FALSE)</f>
        <v>192</v>
      </c>
      <c r="P208" s="54">
        <f t="shared" si="61"/>
        <v>0.38400000000000001</v>
      </c>
      <c r="Q208" s="55">
        <f>($H208*$I208+$K208*$L208+$N208*$O208)/1000</f>
        <v>1.9239999999999999</v>
      </c>
      <c r="R208" s="52">
        <f>ROUND($Q208*$F208*$G208,2)</f>
        <v>16.260000000000002</v>
      </c>
      <c r="S208" s="50" t="s">
        <v>64</v>
      </c>
      <c r="T208" s="45">
        <v>1</v>
      </c>
      <c r="U208" s="46">
        <f t="shared" si="67"/>
        <v>16.260000000000002</v>
      </c>
      <c r="V208" s="47">
        <v>45828</v>
      </c>
      <c r="W208" s="28">
        <v>1</v>
      </c>
      <c r="X208" s="46">
        <f t="shared" si="69"/>
        <v>16.260000000000002</v>
      </c>
      <c r="Y208" s="48">
        <v>45834</v>
      </c>
      <c r="Z208" s="49">
        <f t="shared" si="58"/>
        <v>0</v>
      </c>
    </row>
    <row r="209" spans="2:26" ht="40" customHeight="1" x14ac:dyDescent="0.55000000000000004">
      <c r="B209" s="8" t="s">
        <v>36</v>
      </c>
      <c r="C209" s="50" t="s">
        <v>62</v>
      </c>
      <c r="D209" s="51">
        <v>6</v>
      </c>
      <c r="E209" s="52" t="s">
        <v>198</v>
      </c>
      <c r="F209" s="53">
        <v>0.52</v>
      </c>
      <c r="G209" s="11">
        <v>4</v>
      </c>
      <c r="H209" s="54">
        <v>2</v>
      </c>
      <c r="I209" s="54">
        <f>VLOOKUP($B209,$B$3:$J$29,7,FALSE)</f>
        <v>530</v>
      </c>
      <c r="J209" s="55">
        <f t="shared" si="59"/>
        <v>1.06</v>
      </c>
      <c r="K209" s="54">
        <v>1</v>
      </c>
      <c r="L209" s="54">
        <f>VLOOKUP($B209,$B$3:$J$29,3,FALSE)</f>
        <v>150</v>
      </c>
      <c r="M209" s="54">
        <f t="shared" si="60"/>
        <v>0.15</v>
      </c>
      <c r="N209" s="54">
        <v>2</v>
      </c>
      <c r="O209" s="54">
        <f>VLOOKUP($B209,$B$3:$J$29,8,FALSE)</f>
        <v>142</v>
      </c>
      <c r="P209" s="54">
        <f t="shared" si="61"/>
        <v>0.28399999999999997</v>
      </c>
      <c r="Q209" s="55">
        <f>($H209*$I209+$K209*$L209+$N209*$O209)/1000</f>
        <v>1.494</v>
      </c>
      <c r="R209" s="52">
        <f>ROUND($Q209*$F209*$G209,2)</f>
        <v>3.11</v>
      </c>
      <c r="S209" s="50" t="s">
        <v>64</v>
      </c>
      <c r="T209" s="45">
        <v>1</v>
      </c>
      <c r="U209" s="46">
        <f t="shared" si="67"/>
        <v>3.11</v>
      </c>
      <c r="V209" s="47">
        <v>45828</v>
      </c>
      <c r="W209" s="28">
        <v>1</v>
      </c>
      <c r="X209" s="46">
        <f t="shared" si="69"/>
        <v>3.11</v>
      </c>
      <c r="Y209" s="48">
        <v>45834</v>
      </c>
      <c r="Z209" s="49">
        <f t="shared" si="58"/>
        <v>0</v>
      </c>
    </row>
    <row r="210" spans="2:26" ht="40" customHeight="1" x14ac:dyDescent="0.55000000000000004">
      <c r="B210" s="8" t="s">
        <v>36</v>
      </c>
      <c r="C210" s="50" t="s">
        <v>62</v>
      </c>
      <c r="D210" s="51">
        <v>6</v>
      </c>
      <c r="E210" s="52" t="s">
        <v>199</v>
      </c>
      <c r="F210" s="53">
        <v>9</v>
      </c>
      <c r="G210" s="11">
        <v>4</v>
      </c>
      <c r="H210" s="54">
        <v>2</v>
      </c>
      <c r="I210" s="54">
        <f>VLOOKUP($B210,$B$3:$J$29,7,FALSE)</f>
        <v>530</v>
      </c>
      <c r="J210" s="55">
        <f t="shared" si="59"/>
        <v>1.06</v>
      </c>
      <c r="K210" s="54">
        <v>1</v>
      </c>
      <c r="L210" s="54">
        <f>VLOOKUP($B210,$B$3:$J$29,3,FALSE)</f>
        <v>150</v>
      </c>
      <c r="M210" s="54">
        <f t="shared" si="60"/>
        <v>0.15</v>
      </c>
      <c r="N210" s="54">
        <v>2</v>
      </c>
      <c r="O210" s="54">
        <f>VLOOKUP($B210,$B$3:$J$29,8,FALSE)</f>
        <v>142</v>
      </c>
      <c r="P210" s="54">
        <f t="shared" si="61"/>
        <v>0.28399999999999997</v>
      </c>
      <c r="Q210" s="55">
        <f>($H210*$I210+$K210*$L210+$N210*$O210)/1000</f>
        <v>1.494</v>
      </c>
      <c r="R210" s="52">
        <f>ROUND($Q210*$F210*$G210,2)</f>
        <v>53.78</v>
      </c>
      <c r="S210" s="50" t="s">
        <v>64</v>
      </c>
      <c r="T210" s="45">
        <v>1</v>
      </c>
      <c r="U210" s="46">
        <f t="shared" si="67"/>
        <v>53.78</v>
      </c>
      <c r="V210" s="47">
        <v>45828</v>
      </c>
      <c r="W210" s="28">
        <v>1</v>
      </c>
      <c r="X210" s="46">
        <f t="shared" si="69"/>
        <v>53.78</v>
      </c>
      <c r="Y210" s="48">
        <v>45834</v>
      </c>
      <c r="Z210" s="49">
        <f t="shared" si="58"/>
        <v>0</v>
      </c>
    </row>
    <row r="211" spans="2:26" ht="40" customHeight="1" x14ac:dyDescent="0.75">
      <c r="B211" s="14"/>
      <c r="C211" s="50"/>
      <c r="D211" s="51"/>
      <c r="E211" s="52"/>
      <c r="F211" s="53"/>
      <c r="G211" s="11"/>
      <c r="H211" s="54"/>
      <c r="I211" s="54"/>
      <c r="J211" s="55">
        <f t="shared" si="59"/>
        <v>0</v>
      </c>
      <c r="K211" s="54"/>
      <c r="L211" s="54"/>
      <c r="M211" s="54">
        <f t="shared" si="60"/>
        <v>0</v>
      </c>
      <c r="N211" s="54"/>
      <c r="O211" s="54"/>
      <c r="P211" s="54">
        <f t="shared" si="61"/>
        <v>0</v>
      </c>
      <c r="Q211" s="55"/>
      <c r="R211" s="52"/>
      <c r="S211" s="50"/>
      <c r="T211" s="1"/>
      <c r="U211" s="46"/>
      <c r="W211" s="28"/>
      <c r="X211" s="46"/>
      <c r="Z211" s="49">
        <f t="shared" si="58"/>
        <v>0</v>
      </c>
    </row>
    <row r="212" spans="2:26" ht="40" customHeight="1" x14ac:dyDescent="0.55000000000000004">
      <c r="B212" s="8" t="s">
        <v>29</v>
      </c>
      <c r="C212" s="50" t="s">
        <v>62</v>
      </c>
      <c r="D212" s="51">
        <v>6</v>
      </c>
      <c r="E212" s="52" t="s">
        <v>200</v>
      </c>
      <c r="F212" s="53">
        <v>15.25</v>
      </c>
      <c r="G212" s="11">
        <v>1</v>
      </c>
      <c r="H212" s="54">
        <v>1</v>
      </c>
      <c r="I212" s="54">
        <f>VLOOKUP($B212,$B$3:$J$29,7,FALSE)</f>
        <v>970</v>
      </c>
      <c r="J212" s="55">
        <f t="shared" si="59"/>
        <v>0.97</v>
      </c>
      <c r="K212" s="54">
        <v>1</v>
      </c>
      <c r="L212" s="54">
        <f>VLOOKUP($B212,$B$3:$J$29,3,FALSE)</f>
        <v>250</v>
      </c>
      <c r="M212" s="54">
        <f t="shared" si="60"/>
        <v>0.25</v>
      </c>
      <c r="N212" s="54">
        <v>1</v>
      </c>
      <c r="O212" s="54">
        <f>VLOOKUP($B212,$B$3:$J$29,8,FALSE)</f>
        <v>238</v>
      </c>
      <c r="P212" s="54">
        <f t="shared" si="61"/>
        <v>0.23799999999999999</v>
      </c>
      <c r="Q212" s="55">
        <f>($H212*$I212+$K212*$L212+$N212*$O212)/1000</f>
        <v>1.458</v>
      </c>
      <c r="R212" s="52">
        <f>ROUND($Q212*$F212*$G212,2)</f>
        <v>22.23</v>
      </c>
      <c r="S212" s="50" t="s">
        <v>64</v>
      </c>
      <c r="T212" s="45">
        <v>1</v>
      </c>
      <c r="U212" s="46">
        <f t="shared" si="67"/>
        <v>22.23</v>
      </c>
      <c r="V212" s="47">
        <v>45827</v>
      </c>
      <c r="W212" s="28">
        <v>1</v>
      </c>
      <c r="X212" s="46">
        <f t="shared" si="69"/>
        <v>22.23</v>
      </c>
      <c r="Y212" s="48">
        <v>45834</v>
      </c>
      <c r="Z212" s="49">
        <f t="shared" si="58"/>
        <v>0</v>
      </c>
    </row>
    <row r="213" spans="2:26" ht="40" customHeight="1" x14ac:dyDescent="0.55000000000000004">
      <c r="B213" s="8" t="s">
        <v>12</v>
      </c>
      <c r="C213" s="50" t="s">
        <v>62</v>
      </c>
      <c r="D213" s="51">
        <v>6</v>
      </c>
      <c r="E213" s="52" t="s">
        <v>201</v>
      </c>
      <c r="F213" s="53">
        <v>8.4499999999999993</v>
      </c>
      <c r="G213" s="11">
        <v>1</v>
      </c>
      <c r="H213" s="54">
        <v>2</v>
      </c>
      <c r="I213" s="54">
        <f>VLOOKUP($B213,$B$3:$J$29,7,FALSE)</f>
        <v>476</v>
      </c>
      <c r="J213" s="55">
        <f t="shared" si="59"/>
        <v>0.95199999999999996</v>
      </c>
      <c r="K213" s="54">
        <v>1</v>
      </c>
      <c r="L213" s="54">
        <f>VLOOKUP($B213,$B$3:$J$29,3,FALSE)</f>
        <v>200</v>
      </c>
      <c r="M213" s="54">
        <f t="shared" si="60"/>
        <v>0.2</v>
      </c>
      <c r="N213" s="54">
        <v>2</v>
      </c>
      <c r="O213" s="54">
        <f>VLOOKUP($B213,$B$3:$J$29,8,FALSE)</f>
        <v>192</v>
      </c>
      <c r="P213" s="54">
        <f t="shared" si="61"/>
        <v>0.38400000000000001</v>
      </c>
      <c r="Q213" s="55">
        <f>($H213*$I213+$K213*$L213+$N213*$O213)/1000</f>
        <v>1.536</v>
      </c>
      <c r="R213" s="52">
        <f>ROUND($Q213*$F213*$G213,2)</f>
        <v>12.98</v>
      </c>
      <c r="S213" s="50" t="s">
        <v>64</v>
      </c>
      <c r="T213" s="45">
        <v>1</v>
      </c>
      <c r="U213" s="46">
        <f t="shared" si="67"/>
        <v>12.98</v>
      </c>
      <c r="V213" s="47">
        <v>45827</v>
      </c>
      <c r="W213" s="28">
        <v>1</v>
      </c>
      <c r="X213" s="46">
        <f t="shared" si="69"/>
        <v>12.98</v>
      </c>
      <c r="Y213" s="48">
        <v>45834</v>
      </c>
      <c r="Z213" s="49">
        <f t="shared" si="58"/>
        <v>0</v>
      </c>
    </row>
    <row r="214" spans="2:26" ht="40" customHeight="1" x14ac:dyDescent="0.55000000000000004">
      <c r="B214" s="8" t="s">
        <v>36</v>
      </c>
      <c r="C214" s="50" t="s">
        <v>62</v>
      </c>
      <c r="D214" s="51">
        <v>6</v>
      </c>
      <c r="E214" s="52" t="s">
        <v>202</v>
      </c>
      <c r="F214" s="53">
        <v>9</v>
      </c>
      <c r="G214" s="11">
        <v>7</v>
      </c>
      <c r="H214" s="54">
        <v>2</v>
      </c>
      <c r="I214" s="54">
        <f>VLOOKUP($B214,$B$3:$J$29,7,FALSE)</f>
        <v>530</v>
      </c>
      <c r="J214" s="55">
        <f t="shared" si="59"/>
        <v>1.06</v>
      </c>
      <c r="K214" s="54">
        <v>1</v>
      </c>
      <c r="L214" s="54">
        <f>VLOOKUP($B214,$B$3:$J$29,3,FALSE)</f>
        <v>150</v>
      </c>
      <c r="M214" s="54">
        <f t="shared" si="60"/>
        <v>0.15</v>
      </c>
      <c r="N214" s="54">
        <v>2</v>
      </c>
      <c r="O214" s="54">
        <f>VLOOKUP($B214,$B$3:$J$29,8,FALSE)</f>
        <v>142</v>
      </c>
      <c r="P214" s="54">
        <f t="shared" si="61"/>
        <v>0.28399999999999997</v>
      </c>
      <c r="Q214" s="55">
        <f>($H214*$I214+$K214*$L214+$N214*$O214)/1000</f>
        <v>1.494</v>
      </c>
      <c r="R214" s="52">
        <f>ROUND($Q214*$F214*$G214,2)</f>
        <v>94.12</v>
      </c>
      <c r="S214" s="50" t="s">
        <v>64</v>
      </c>
      <c r="T214" s="45">
        <v>1</v>
      </c>
      <c r="U214" s="46">
        <f t="shared" si="67"/>
        <v>94.12</v>
      </c>
      <c r="V214" s="47">
        <v>45827</v>
      </c>
      <c r="W214" s="28">
        <v>1</v>
      </c>
      <c r="X214" s="46">
        <f t="shared" si="69"/>
        <v>94.12</v>
      </c>
      <c r="Y214" s="48">
        <v>45834</v>
      </c>
      <c r="Z214" s="49">
        <f t="shared" si="58"/>
        <v>0</v>
      </c>
    </row>
    <row r="215" spans="2:26" ht="40" customHeight="1" x14ac:dyDescent="0.75">
      <c r="B215" s="14"/>
      <c r="C215" s="50"/>
      <c r="D215" s="51"/>
      <c r="E215" s="52"/>
      <c r="F215" s="53"/>
      <c r="G215" s="11"/>
      <c r="H215" s="54"/>
      <c r="I215" s="54"/>
      <c r="J215" s="55"/>
      <c r="K215" s="54"/>
      <c r="L215" s="54"/>
      <c r="M215" s="54"/>
      <c r="N215" s="54"/>
      <c r="O215" s="54"/>
      <c r="P215" s="54"/>
      <c r="Q215" s="55"/>
      <c r="R215" s="52"/>
      <c r="S215" s="50"/>
      <c r="T215" s="1"/>
      <c r="U215" s="46"/>
      <c r="W215" s="28"/>
      <c r="X215" s="46"/>
      <c r="Z215" s="49">
        <f t="shared" si="58"/>
        <v>0</v>
      </c>
    </row>
    <row r="216" spans="2:26" ht="40" customHeight="1" x14ac:dyDescent="0.75">
      <c r="B216" s="14" t="s">
        <v>20</v>
      </c>
      <c r="C216" s="50" t="s">
        <v>62</v>
      </c>
      <c r="D216" s="51">
        <v>6</v>
      </c>
      <c r="E216" s="52" t="s">
        <v>203</v>
      </c>
      <c r="F216" s="53">
        <v>12.45</v>
      </c>
      <c r="G216" s="11">
        <v>1</v>
      </c>
      <c r="H216" s="54">
        <v>2</v>
      </c>
      <c r="I216" s="54">
        <f>VLOOKUP($B216,$B$3:$J$29,7,FALSE)</f>
        <v>820</v>
      </c>
      <c r="J216" s="55">
        <f t="shared" si="59"/>
        <v>1.64</v>
      </c>
      <c r="K216" s="54">
        <v>1</v>
      </c>
      <c r="L216" s="54">
        <f>VLOOKUP($B216,$B$3:$J$29,3,FALSE)</f>
        <v>220</v>
      </c>
      <c r="M216" s="54">
        <f t="shared" si="60"/>
        <v>0.22</v>
      </c>
      <c r="N216" s="54">
        <v>2</v>
      </c>
      <c r="O216" s="54">
        <f>VLOOKUP($B216,$B$3:$J$29,8,FALSE)</f>
        <v>210</v>
      </c>
      <c r="P216" s="54">
        <f t="shared" si="61"/>
        <v>0.42</v>
      </c>
      <c r="Q216" s="55">
        <f>($H216*$I216+$K216*$L216+$N216*$O216)/1000</f>
        <v>2.2799999999999998</v>
      </c>
      <c r="R216" s="52">
        <f>ROUND($Q216*$F216*$G216,2)</f>
        <v>28.39</v>
      </c>
      <c r="S216" s="50" t="s">
        <v>64</v>
      </c>
      <c r="T216" s="45">
        <v>1</v>
      </c>
      <c r="U216" s="46">
        <f t="shared" si="67"/>
        <v>28.39</v>
      </c>
      <c r="V216" s="47">
        <v>45827</v>
      </c>
      <c r="W216" s="28">
        <v>1</v>
      </c>
      <c r="X216" s="46">
        <f t="shared" si="69"/>
        <v>28.39</v>
      </c>
      <c r="Y216" s="48">
        <v>45835</v>
      </c>
      <c r="Z216" s="49">
        <f t="shared" si="58"/>
        <v>0</v>
      </c>
    </row>
    <row r="217" spans="2:26" ht="40" customHeight="1" x14ac:dyDescent="0.75">
      <c r="B217" s="14" t="s">
        <v>17</v>
      </c>
      <c r="C217" s="50" t="s">
        <v>62</v>
      </c>
      <c r="D217" s="51">
        <v>6</v>
      </c>
      <c r="E217" s="52" t="s">
        <v>204</v>
      </c>
      <c r="F217" s="53">
        <v>12.45</v>
      </c>
      <c r="G217" s="11">
        <v>1</v>
      </c>
      <c r="H217" s="54">
        <v>1</v>
      </c>
      <c r="I217" s="54">
        <f>VLOOKUP($B217,$B$3:$J$29,7,FALSE)</f>
        <v>770</v>
      </c>
      <c r="J217" s="55">
        <f t="shared" si="59"/>
        <v>0.77</v>
      </c>
      <c r="K217" s="54">
        <v>1</v>
      </c>
      <c r="L217" s="54">
        <f>VLOOKUP($B217,$B$3:$J$29,3,FALSE)</f>
        <v>200</v>
      </c>
      <c r="M217" s="54">
        <f t="shared" si="60"/>
        <v>0.2</v>
      </c>
      <c r="N217" s="54">
        <v>1</v>
      </c>
      <c r="O217" s="54">
        <f>VLOOKUP($B217,$B$3:$J$29,8,FALSE)</f>
        <v>190</v>
      </c>
      <c r="P217" s="54">
        <f t="shared" si="61"/>
        <v>0.19</v>
      </c>
      <c r="Q217" s="55">
        <f>($H217*$I217+$K217*$L217+$N217*$O217)/1000</f>
        <v>1.1599999999999999</v>
      </c>
      <c r="R217" s="52">
        <f>ROUND($Q217*$F217*$G217,2)</f>
        <v>14.44</v>
      </c>
      <c r="S217" s="50" t="s">
        <v>64</v>
      </c>
      <c r="T217" s="45">
        <v>1</v>
      </c>
      <c r="U217" s="46">
        <f t="shared" si="67"/>
        <v>14.44</v>
      </c>
      <c r="V217" s="47">
        <v>45827</v>
      </c>
      <c r="W217" s="28">
        <v>1</v>
      </c>
      <c r="X217" s="46">
        <f t="shared" si="69"/>
        <v>14.44</v>
      </c>
      <c r="Y217" s="48">
        <v>45834</v>
      </c>
      <c r="Z217" s="49">
        <f t="shared" si="58"/>
        <v>0</v>
      </c>
    </row>
    <row r="218" spans="2:26" ht="40" customHeight="1" x14ac:dyDescent="0.55000000000000004">
      <c r="B218" s="8" t="s">
        <v>12</v>
      </c>
      <c r="C218" s="50" t="s">
        <v>62</v>
      </c>
      <c r="D218" s="51">
        <v>6</v>
      </c>
      <c r="E218" s="52" t="s">
        <v>205</v>
      </c>
      <c r="F218" s="53">
        <v>8.4499999999999993</v>
      </c>
      <c r="G218" s="11">
        <v>1</v>
      </c>
      <c r="H218" s="54">
        <v>2</v>
      </c>
      <c r="I218" s="54">
        <f>VLOOKUP($B218,$B$3:$J$29,7,FALSE)</f>
        <v>476</v>
      </c>
      <c r="J218" s="55">
        <f t="shared" si="59"/>
        <v>0.95199999999999996</v>
      </c>
      <c r="K218" s="54">
        <v>1</v>
      </c>
      <c r="L218" s="54">
        <f>VLOOKUP($B218,$B$3:$J$29,3,FALSE)</f>
        <v>200</v>
      </c>
      <c r="M218" s="54">
        <f t="shared" si="60"/>
        <v>0.2</v>
      </c>
      <c r="N218" s="54">
        <v>2</v>
      </c>
      <c r="O218" s="54">
        <f>VLOOKUP($B218,$B$3:$J$29,8,FALSE)</f>
        <v>192</v>
      </c>
      <c r="P218" s="54">
        <f t="shared" si="61"/>
        <v>0.38400000000000001</v>
      </c>
      <c r="Q218" s="55">
        <f>($H218*$I218+$K218*$L218+$N218*$O218)/1000</f>
        <v>1.536</v>
      </c>
      <c r="R218" s="52">
        <f>ROUND($Q218*$F218*$G218,2)</f>
        <v>12.98</v>
      </c>
      <c r="S218" s="50" t="s">
        <v>64</v>
      </c>
      <c r="T218" s="45">
        <v>1</v>
      </c>
      <c r="U218" s="46">
        <f t="shared" si="67"/>
        <v>12.98</v>
      </c>
      <c r="V218" s="47">
        <v>45827</v>
      </c>
      <c r="W218" s="28">
        <v>1</v>
      </c>
      <c r="X218" s="46">
        <f t="shared" si="69"/>
        <v>12.98</v>
      </c>
      <c r="Y218" s="48">
        <v>45834</v>
      </c>
      <c r="Z218" s="49">
        <f t="shared" si="58"/>
        <v>0</v>
      </c>
    </row>
    <row r="219" spans="2:26" ht="40" customHeight="1" x14ac:dyDescent="0.55000000000000004">
      <c r="B219" s="8" t="s">
        <v>36</v>
      </c>
      <c r="C219" s="50" t="s">
        <v>62</v>
      </c>
      <c r="D219" s="51">
        <v>6</v>
      </c>
      <c r="E219" s="52" t="s">
        <v>206</v>
      </c>
      <c r="F219" s="53">
        <v>0.52</v>
      </c>
      <c r="G219" s="11">
        <v>4</v>
      </c>
      <c r="H219" s="54">
        <v>2</v>
      </c>
      <c r="I219" s="54">
        <f>VLOOKUP($B219,$B$3:$J$29,7,FALSE)</f>
        <v>530</v>
      </c>
      <c r="J219" s="55">
        <f t="shared" si="59"/>
        <v>1.06</v>
      </c>
      <c r="K219" s="54">
        <v>1</v>
      </c>
      <c r="L219" s="54">
        <f>VLOOKUP($B219,$B$3:$J$29,3,FALSE)</f>
        <v>150</v>
      </c>
      <c r="M219" s="54">
        <f t="shared" si="60"/>
        <v>0.15</v>
      </c>
      <c r="N219" s="54">
        <v>2</v>
      </c>
      <c r="O219" s="54">
        <f>VLOOKUP($B219,$B$3:$J$29,8,FALSE)</f>
        <v>142</v>
      </c>
      <c r="P219" s="54">
        <f t="shared" si="61"/>
        <v>0.28399999999999997</v>
      </c>
      <c r="Q219" s="55">
        <f>($H219*$I219+$K219*$L219+$N219*$O219)/1000</f>
        <v>1.494</v>
      </c>
      <c r="R219" s="52">
        <f>ROUND($Q219*$F219*$G219,2)</f>
        <v>3.11</v>
      </c>
      <c r="S219" s="50" t="s">
        <v>64</v>
      </c>
      <c r="T219" s="45">
        <v>1</v>
      </c>
      <c r="U219" s="46">
        <f t="shared" si="67"/>
        <v>3.11</v>
      </c>
      <c r="V219" s="47">
        <v>45827</v>
      </c>
      <c r="W219" s="28">
        <v>1</v>
      </c>
      <c r="X219" s="46">
        <f t="shared" si="69"/>
        <v>3.11</v>
      </c>
      <c r="Y219" s="48">
        <v>45834</v>
      </c>
      <c r="Z219" s="49">
        <f t="shared" si="58"/>
        <v>0</v>
      </c>
    </row>
    <row r="220" spans="2:26" ht="40" customHeight="1" x14ac:dyDescent="0.55000000000000004">
      <c r="B220" s="8" t="s">
        <v>36</v>
      </c>
      <c r="C220" s="50" t="s">
        <v>62</v>
      </c>
      <c r="D220" s="51">
        <v>6</v>
      </c>
      <c r="E220" s="52" t="s">
        <v>207</v>
      </c>
      <c r="F220" s="53">
        <v>9</v>
      </c>
      <c r="G220" s="11">
        <v>6</v>
      </c>
      <c r="H220" s="54">
        <v>2</v>
      </c>
      <c r="I220" s="54">
        <f>VLOOKUP($B220,$B$3:$J$29,7,FALSE)</f>
        <v>530</v>
      </c>
      <c r="J220" s="55">
        <f t="shared" si="59"/>
        <v>1.06</v>
      </c>
      <c r="K220" s="54">
        <v>1</v>
      </c>
      <c r="L220" s="54">
        <f>VLOOKUP($B220,$B$3:$J$29,3,FALSE)</f>
        <v>150</v>
      </c>
      <c r="M220" s="54">
        <f t="shared" si="60"/>
        <v>0.15</v>
      </c>
      <c r="N220" s="54">
        <v>2</v>
      </c>
      <c r="O220" s="54">
        <f>VLOOKUP($B220,$B$3:$J$29,8,FALSE)</f>
        <v>142</v>
      </c>
      <c r="P220" s="54">
        <f t="shared" si="61"/>
        <v>0.28399999999999997</v>
      </c>
      <c r="Q220" s="55">
        <f>($H220*$I220+$K220*$L220+$N220*$O220)/1000</f>
        <v>1.494</v>
      </c>
      <c r="R220" s="52">
        <f>ROUND($Q220*$F220*$G220,2)</f>
        <v>80.680000000000007</v>
      </c>
      <c r="S220" s="50" t="s">
        <v>64</v>
      </c>
      <c r="T220" s="45">
        <v>1</v>
      </c>
      <c r="U220" s="46">
        <f t="shared" si="67"/>
        <v>80.680000000000007</v>
      </c>
      <c r="V220" s="47">
        <v>45827</v>
      </c>
      <c r="W220" s="28">
        <v>1</v>
      </c>
      <c r="X220" s="46">
        <f t="shared" si="69"/>
        <v>80.680000000000007</v>
      </c>
      <c r="Y220" s="48">
        <v>45834</v>
      </c>
      <c r="Z220" s="49">
        <f t="shared" si="58"/>
        <v>0</v>
      </c>
    </row>
    <row r="221" spans="2:26" ht="40" customHeight="1" x14ac:dyDescent="0.55000000000000004">
      <c r="B221" s="8"/>
      <c r="C221" s="50"/>
      <c r="D221" s="51"/>
      <c r="E221" s="52"/>
      <c r="F221" s="53"/>
      <c r="G221" s="11"/>
      <c r="H221" s="54"/>
      <c r="I221" s="54"/>
      <c r="J221" s="55"/>
      <c r="K221" s="54"/>
      <c r="L221" s="54"/>
      <c r="M221" s="54"/>
      <c r="N221" s="54"/>
      <c r="O221" s="54"/>
      <c r="P221" s="54"/>
      <c r="Q221" s="55"/>
      <c r="R221" s="52"/>
      <c r="S221" s="50"/>
      <c r="T221" s="1"/>
      <c r="U221" s="46"/>
      <c r="W221" s="28"/>
      <c r="X221" s="46"/>
      <c r="Z221" s="49">
        <f t="shared" si="58"/>
        <v>0</v>
      </c>
    </row>
    <row r="222" spans="2:26" ht="40" customHeight="1" x14ac:dyDescent="0.75">
      <c r="B222" s="14" t="s">
        <v>15</v>
      </c>
      <c r="C222" s="50" t="s">
        <v>62</v>
      </c>
      <c r="D222" s="51">
        <v>6</v>
      </c>
      <c r="E222" s="52" t="s">
        <v>208</v>
      </c>
      <c r="F222" s="53">
        <v>5.17</v>
      </c>
      <c r="G222" s="11">
        <v>1</v>
      </c>
      <c r="H222" s="54">
        <v>2</v>
      </c>
      <c r="I222" s="54">
        <f t="shared" ref="I222:I227" si="70">VLOOKUP($B222,$B$3:$J$29,7,FALSE)</f>
        <v>576</v>
      </c>
      <c r="J222" s="55">
        <f t="shared" si="59"/>
        <v>1.1519999999999999</v>
      </c>
      <c r="K222" s="54">
        <v>1</v>
      </c>
      <c r="L222" s="54">
        <f t="shared" ref="L222:L227" si="71">VLOOKUP($B222,$B$3:$J$29,3,FALSE)</f>
        <v>200</v>
      </c>
      <c r="M222" s="54">
        <f t="shared" si="60"/>
        <v>0.2</v>
      </c>
      <c r="N222" s="54">
        <v>2</v>
      </c>
      <c r="O222" s="54">
        <f t="shared" ref="O222:O227" si="72">VLOOKUP($B222,$B$3:$J$29,8,FALSE)</f>
        <v>192</v>
      </c>
      <c r="P222" s="54">
        <f t="shared" si="61"/>
        <v>0.38400000000000001</v>
      </c>
      <c r="Q222" s="55">
        <f t="shared" ref="Q222:Q227" si="73">($H222*$I222+$K222*$L222+$N222*$O222)/1000</f>
        <v>1.736</v>
      </c>
      <c r="R222" s="52">
        <f t="shared" ref="R222:R227" si="74">ROUND($Q222*$F222*$G222,2)</f>
        <v>8.98</v>
      </c>
      <c r="S222" s="50" t="s">
        <v>64</v>
      </c>
      <c r="T222" s="45">
        <v>1</v>
      </c>
      <c r="U222" s="46">
        <f t="shared" si="67"/>
        <v>8.98</v>
      </c>
      <c r="V222" s="47">
        <v>45827</v>
      </c>
      <c r="W222" s="28">
        <v>1</v>
      </c>
      <c r="X222" s="46">
        <f t="shared" si="69"/>
        <v>8.98</v>
      </c>
      <c r="Y222" s="48">
        <v>45835</v>
      </c>
      <c r="Z222" s="49">
        <f t="shared" si="58"/>
        <v>0</v>
      </c>
    </row>
    <row r="223" spans="2:26" ht="40" customHeight="1" x14ac:dyDescent="0.75">
      <c r="B223" s="14" t="s">
        <v>15</v>
      </c>
      <c r="C223" s="50" t="s">
        <v>62</v>
      </c>
      <c r="D223" s="51">
        <v>6</v>
      </c>
      <c r="E223" s="52" t="s">
        <v>209</v>
      </c>
      <c r="F223" s="53">
        <v>5.24</v>
      </c>
      <c r="G223" s="11">
        <v>1</v>
      </c>
      <c r="H223" s="54">
        <v>1</v>
      </c>
      <c r="I223" s="54">
        <f t="shared" si="70"/>
        <v>576</v>
      </c>
      <c r="J223" s="55">
        <f t="shared" si="59"/>
        <v>0.57599999999999996</v>
      </c>
      <c r="K223" s="54">
        <v>1</v>
      </c>
      <c r="L223" s="54">
        <f t="shared" si="71"/>
        <v>200</v>
      </c>
      <c r="M223" s="54">
        <f t="shared" si="60"/>
        <v>0.2</v>
      </c>
      <c r="N223" s="54">
        <v>1</v>
      </c>
      <c r="O223" s="54">
        <f t="shared" si="72"/>
        <v>192</v>
      </c>
      <c r="P223" s="54">
        <f t="shared" si="61"/>
        <v>0.192</v>
      </c>
      <c r="Q223" s="55">
        <f t="shared" si="73"/>
        <v>0.96799999999999997</v>
      </c>
      <c r="R223" s="52">
        <f t="shared" si="74"/>
        <v>5.07</v>
      </c>
      <c r="S223" s="50" t="s">
        <v>64</v>
      </c>
      <c r="T223" s="45">
        <v>1</v>
      </c>
      <c r="U223" s="46">
        <f t="shared" si="67"/>
        <v>5.07</v>
      </c>
      <c r="V223" s="47">
        <v>45827</v>
      </c>
      <c r="W223" s="28">
        <v>1</v>
      </c>
      <c r="X223" s="46">
        <f t="shared" si="69"/>
        <v>5.07</v>
      </c>
      <c r="Y223" s="48">
        <v>45835</v>
      </c>
      <c r="Z223" s="49">
        <f t="shared" si="58"/>
        <v>0</v>
      </c>
    </row>
    <row r="224" spans="2:26" ht="40" customHeight="1" x14ac:dyDescent="0.55000000000000004">
      <c r="B224" s="8" t="s">
        <v>36</v>
      </c>
      <c r="C224" s="50" t="s">
        <v>62</v>
      </c>
      <c r="D224" s="51">
        <v>6</v>
      </c>
      <c r="E224" s="52" t="s">
        <v>210</v>
      </c>
      <c r="F224" s="53">
        <v>9</v>
      </c>
      <c r="G224" s="11">
        <v>2</v>
      </c>
      <c r="H224" s="54">
        <v>2</v>
      </c>
      <c r="I224" s="54">
        <f t="shared" si="70"/>
        <v>530</v>
      </c>
      <c r="J224" s="55">
        <f t="shared" si="59"/>
        <v>1.06</v>
      </c>
      <c r="K224" s="54">
        <v>1</v>
      </c>
      <c r="L224" s="54">
        <f t="shared" si="71"/>
        <v>150</v>
      </c>
      <c r="M224" s="54">
        <f t="shared" si="60"/>
        <v>0.15</v>
      </c>
      <c r="N224" s="54">
        <v>2</v>
      </c>
      <c r="O224" s="54">
        <f t="shared" si="72"/>
        <v>142</v>
      </c>
      <c r="P224" s="54">
        <f t="shared" si="61"/>
        <v>0.28399999999999997</v>
      </c>
      <c r="Q224" s="55">
        <f t="shared" si="73"/>
        <v>1.494</v>
      </c>
      <c r="R224" s="52">
        <f t="shared" si="74"/>
        <v>26.89</v>
      </c>
      <c r="S224" s="50" t="s">
        <v>64</v>
      </c>
      <c r="T224" s="45">
        <v>1</v>
      </c>
      <c r="U224" s="46">
        <f t="shared" si="67"/>
        <v>26.89</v>
      </c>
      <c r="V224" s="47">
        <v>45827</v>
      </c>
      <c r="W224" s="28">
        <v>1</v>
      </c>
      <c r="X224" s="46">
        <f t="shared" si="69"/>
        <v>26.89</v>
      </c>
      <c r="Y224" s="48">
        <v>45835</v>
      </c>
      <c r="Z224" s="49">
        <f t="shared" si="58"/>
        <v>0</v>
      </c>
    </row>
    <row r="225" spans="1:26" ht="40" customHeight="1" x14ac:dyDescent="0.75">
      <c r="B225" s="14" t="s">
        <v>36</v>
      </c>
      <c r="C225" s="50" t="s">
        <v>62</v>
      </c>
      <c r="D225" s="51">
        <v>6</v>
      </c>
      <c r="E225" s="52" t="s">
        <v>211</v>
      </c>
      <c r="F225" s="53">
        <v>2.7</v>
      </c>
      <c r="G225" s="11">
        <v>1</v>
      </c>
      <c r="H225" s="54">
        <v>1</v>
      </c>
      <c r="I225" s="54">
        <f t="shared" si="70"/>
        <v>530</v>
      </c>
      <c r="J225" s="55">
        <f t="shared" si="59"/>
        <v>0.53</v>
      </c>
      <c r="K225" s="54">
        <v>0</v>
      </c>
      <c r="L225" s="54">
        <f t="shared" si="71"/>
        <v>150</v>
      </c>
      <c r="M225" s="54">
        <f t="shared" si="60"/>
        <v>0</v>
      </c>
      <c r="N225" s="54">
        <v>1</v>
      </c>
      <c r="O225" s="54">
        <f t="shared" si="72"/>
        <v>142</v>
      </c>
      <c r="P225" s="54">
        <f t="shared" si="61"/>
        <v>0.14199999999999999</v>
      </c>
      <c r="Q225" s="55">
        <f t="shared" si="73"/>
        <v>0.67200000000000004</v>
      </c>
      <c r="R225" s="52">
        <f t="shared" si="74"/>
        <v>1.81</v>
      </c>
      <c r="S225" s="50" t="s">
        <v>64</v>
      </c>
      <c r="T225" s="45">
        <v>1</v>
      </c>
      <c r="U225" s="46">
        <f t="shared" si="67"/>
        <v>1.81</v>
      </c>
      <c r="V225" s="47">
        <v>45827</v>
      </c>
      <c r="W225" s="28">
        <v>1</v>
      </c>
      <c r="X225" s="46">
        <f t="shared" si="69"/>
        <v>1.81</v>
      </c>
      <c r="Y225" s="48">
        <v>45835</v>
      </c>
      <c r="Z225" s="49">
        <f t="shared" si="58"/>
        <v>0</v>
      </c>
    </row>
    <row r="226" spans="1:26" ht="40" customHeight="1" x14ac:dyDescent="0.75">
      <c r="B226" s="14" t="s">
        <v>36</v>
      </c>
      <c r="C226" s="50" t="s">
        <v>62</v>
      </c>
      <c r="D226" s="51">
        <v>6</v>
      </c>
      <c r="E226" s="52" t="s">
        <v>212</v>
      </c>
      <c r="F226" s="53">
        <v>9</v>
      </c>
      <c r="G226" s="11">
        <v>1</v>
      </c>
      <c r="H226" s="54">
        <v>1</v>
      </c>
      <c r="I226" s="54">
        <f t="shared" si="70"/>
        <v>530</v>
      </c>
      <c r="J226" s="55">
        <f t="shared" si="59"/>
        <v>0.53</v>
      </c>
      <c r="K226" s="54">
        <v>1</v>
      </c>
      <c r="L226" s="54">
        <f t="shared" si="71"/>
        <v>150</v>
      </c>
      <c r="M226" s="54">
        <f t="shared" si="60"/>
        <v>0.15</v>
      </c>
      <c r="N226" s="54">
        <v>1</v>
      </c>
      <c r="O226" s="54">
        <f t="shared" si="72"/>
        <v>142</v>
      </c>
      <c r="P226" s="54">
        <f t="shared" si="61"/>
        <v>0.14199999999999999</v>
      </c>
      <c r="Q226" s="55">
        <f t="shared" si="73"/>
        <v>0.82199999999999995</v>
      </c>
      <c r="R226" s="52">
        <f t="shared" si="74"/>
        <v>7.4</v>
      </c>
      <c r="S226" s="50" t="s">
        <v>64</v>
      </c>
      <c r="T226" s="45">
        <v>1</v>
      </c>
      <c r="U226" s="46">
        <f t="shared" si="67"/>
        <v>7.4</v>
      </c>
      <c r="V226" s="47">
        <v>45827</v>
      </c>
      <c r="W226" s="28">
        <v>1</v>
      </c>
      <c r="X226" s="46">
        <f t="shared" si="69"/>
        <v>7.4</v>
      </c>
      <c r="Y226" s="48">
        <v>45835</v>
      </c>
      <c r="Z226" s="49">
        <f t="shared" si="58"/>
        <v>0</v>
      </c>
    </row>
    <row r="227" spans="1:26" ht="40" customHeight="1" x14ac:dyDescent="0.55000000000000004">
      <c r="B227" s="8" t="s">
        <v>36</v>
      </c>
      <c r="C227" s="50" t="s">
        <v>62</v>
      </c>
      <c r="D227" s="51">
        <v>6</v>
      </c>
      <c r="E227" s="52" t="s">
        <v>213</v>
      </c>
      <c r="F227" s="53">
        <v>0.52</v>
      </c>
      <c r="G227" s="11">
        <v>4</v>
      </c>
      <c r="H227" s="54">
        <v>1</v>
      </c>
      <c r="I227" s="54">
        <f t="shared" si="70"/>
        <v>530</v>
      </c>
      <c r="J227" s="55">
        <f t="shared" si="59"/>
        <v>0.53</v>
      </c>
      <c r="K227" s="54">
        <v>1</v>
      </c>
      <c r="L227" s="54">
        <f t="shared" si="71"/>
        <v>150</v>
      </c>
      <c r="M227" s="54">
        <f t="shared" si="60"/>
        <v>0.15</v>
      </c>
      <c r="N227" s="54">
        <v>1</v>
      </c>
      <c r="O227" s="54">
        <f t="shared" si="72"/>
        <v>142</v>
      </c>
      <c r="P227" s="54">
        <f t="shared" si="61"/>
        <v>0.14199999999999999</v>
      </c>
      <c r="Q227" s="55">
        <f t="shared" si="73"/>
        <v>0.82199999999999995</v>
      </c>
      <c r="R227" s="52">
        <f t="shared" si="74"/>
        <v>1.71</v>
      </c>
      <c r="S227" s="50" t="s">
        <v>64</v>
      </c>
      <c r="T227" s="45">
        <v>1</v>
      </c>
      <c r="U227" s="46">
        <f t="shared" si="67"/>
        <v>1.71</v>
      </c>
      <c r="V227" s="47">
        <v>45827</v>
      </c>
      <c r="W227" s="28">
        <v>1</v>
      </c>
      <c r="X227" s="46">
        <f t="shared" si="69"/>
        <v>1.71</v>
      </c>
      <c r="Y227" s="48">
        <v>45835</v>
      </c>
      <c r="Z227" s="49">
        <f t="shared" si="58"/>
        <v>0</v>
      </c>
    </row>
    <row r="228" spans="1:26" ht="40" customHeight="1" x14ac:dyDescent="0.55000000000000004">
      <c r="B228" s="8"/>
      <c r="C228" s="50"/>
      <c r="D228" s="51"/>
      <c r="E228" s="52"/>
      <c r="F228" s="53"/>
      <c r="G228" s="11"/>
      <c r="H228" s="54"/>
      <c r="I228" s="54"/>
      <c r="J228" s="55"/>
      <c r="K228" s="54"/>
      <c r="L228" s="54"/>
      <c r="M228" s="54"/>
      <c r="N228" s="54"/>
      <c r="O228" s="54"/>
      <c r="P228" s="54"/>
      <c r="Q228" s="55"/>
      <c r="R228" s="52"/>
      <c r="S228" s="50"/>
      <c r="T228" s="1"/>
      <c r="U228" s="46"/>
      <c r="W228" s="28"/>
      <c r="X228" s="46"/>
      <c r="Z228" s="49">
        <f t="shared" si="58"/>
        <v>0</v>
      </c>
    </row>
    <row r="229" spans="1:26" ht="40" customHeight="1" x14ac:dyDescent="0.55000000000000004">
      <c r="B229" s="8" t="s">
        <v>12</v>
      </c>
      <c r="C229" s="50" t="s">
        <v>62</v>
      </c>
      <c r="D229" s="51">
        <v>6</v>
      </c>
      <c r="E229" s="52" t="s">
        <v>214</v>
      </c>
      <c r="F229" s="53">
        <v>3.3</v>
      </c>
      <c r="G229" s="11">
        <v>1</v>
      </c>
      <c r="H229" s="54">
        <v>2</v>
      </c>
      <c r="I229" s="54">
        <f>VLOOKUP($B229,$B$3:$J$29,7,FALSE)</f>
        <v>476</v>
      </c>
      <c r="J229" s="55">
        <f t="shared" si="59"/>
        <v>0.95199999999999996</v>
      </c>
      <c r="K229" s="54">
        <v>1</v>
      </c>
      <c r="L229" s="54">
        <f>VLOOKUP($B229,$B$3:$J$29,3,FALSE)</f>
        <v>200</v>
      </c>
      <c r="M229" s="54">
        <f t="shared" si="60"/>
        <v>0.2</v>
      </c>
      <c r="N229" s="54">
        <v>2</v>
      </c>
      <c r="O229" s="54">
        <f>VLOOKUP($B229,$B$3:$J$29,8,FALSE)</f>
        <v>192</v>
      </c>
      <c r="P229" s="54">
        <f t="shared" si="61"/>
        <v>0.38400000000000001</v>
      </c>
      <c r="Q229" s="55">
        <f>($H229*$I229+$K229*$L229+$N229*$O229)/1000</f>
        <v>1.536</v>
      </c>
      <c r="R229" s="52">
        <f>ROUND($Q229*$F229*$G229,2)</f>
        <v>5.07</v>
      </c>
      <c r="S229" s="50" t="s">
        <v>64</v>
      </c>
      <c r="T229" s="45">
        <v>1</v>
      </c>
      <c r="U229" s="46">
        <f t="shared" si="67"/>
        <v>5.07</v>
      </c>
      <c r="V229" s="47">
        <v>45827</v>
      </c>
      <c r="W229" s="28">
        <v>1</v>
      </c>
      <c r="X229" s="46">
        <f t="shared" ref="X229:X233" si="75">$W229*$R229</f>
        <v>5.07</v>
      </c>
      <c r="Y229" s="48">
        <v>45835</v>
      </c>
      <c r="Z229" s="49">
        <f t="shared" si="58"/>
        <v>0</v>
      </c>
    </row>
    <row r="230" spans="1:26" ht="40" customHeight="1" x14ac:dyDescent="0.75">
      <c r="B230" s="14" t="s">
        <v>36</v>
      </c>
      <c r="C230" s="50" t="s">
        <v>62</v>
      </c>
      <c r="D230" s="51">
        <v>6</v>
      </c>
      <c r="E230" s="52" t="s">
        <v>215</v>
      </c>
      <c r="F230" s="53">
        <v>3.6</v>
      </c>
      <c r="G230" s="11">
        <v>5</v>
      </c>
      <c r="H230" s="54">
        <v>2</v>
      </c>
      <c r="I230" s="54">
        <f>VLOOKUP($B230,$B$3:$J$29,7,FALSE)</f>
        <v>530</v>
      </c>
      <c r="J230" s="55">
        <f t="shared" si="59"/>
        <v>1.06</v>
      </c>
      <c r="K230" s="54">
        <v>1</v>
      </c>
      <c r="L230" s="54">
        <f>VLOOKUP($B230,$B$3:$J$29,3,FALSE)</f>
        <v>150</v>
      </c>
      <c r="M230" s="54">
        <f t="shared" si="60"/>
        <v>0.15</v>
      </c>
      <c r="N230" s="54">
        <v>2</v>
      </c>
      <c r="O230" s="54">
        <f>VLOOKUP($B230,$B$3:$J$29,8,FALSE)</f>
        <v>142</v>
      </c>
      <c r="P230" s="54">
        <f t="shared" si="61"/>
        <v>0.28399999999999997</v>
      </c>
      <c r="Q230" s="55">
        <f>($H230*$I230+$K230*$L230+$N230*$O230)/1000</f>
        <v>1.494</v>
      </c>
      <c r="R230" s="52">
        <f>ROUND($Q230*$F230*$G230,2)</f>
        <v>26.89</v>
      </c>
      <c r="S230" s="50" t="s">
        <v>64</v>
      </c>
      <c r="T230" s="45">
        <v>1</v>
      </c>
      <c r="U230" s="46">
        <f t="shared" si="67"/>
        <v>26.89</v>
      </c>
      <c r="V230" s="47">
        <v>45827</v>
      </c>
      <c r="W230" s="28">
        <v>1</v>
      </c>
      <c r="X230" s="46">
        <f t="shared" si="75"/>
        <v>26.89</v>
      </c>
      <c r="Y230" s="48">
        <v>45835</v>
      </c>
      <c r="Z230" s="49">
        <f t="shared" si="58"/>
        <v>0</v>
      </c>
    </row>
    <row r="231" spans="1:26" ht="40" customHeight="1" x14ac:dyDescent="0.55000000000000004">
      <c r="B231" s="8"/>
      <c r="C231" s="50"/>
      <c r="D231" s="51"/>
      <c r="E231" s="52"/>
      <c r="F231" s="53"/>
      <c r="G231" s="11"/>
      <c r="H231" s="54"/>
      <c r="I231" s="54"/>
      <c r="J231" s="55"/>
      <c r="K231" s="54"/>
      <c r="L231" s="54"/>
      <c r="M231" s="54"/>
      <c r="N231" s="54"/>
      <c r="O231" s="54"/>
      <c r="P231" s="54"/>
      <c r="Q231" s="55"/>
      <c r="R231" s="52"/>
      <c r="S231" s="50"/>
      <c r="T231" s="1"/>
      <c r="U231" s="46"/>
      <c r="W231" s="28"/>
      <c r="X231" s="46"/>
      <c r="Y231" s="48"/>
      <c r="Z231" s="49">
        <f t="shared" si="58"/>
        <v>0</v>
      </c>
    </row>
    <row r="232" spans="1:26" ht="40" customHeight="1" x14ac:dyDescent="0.75">
      <c r="B232" s="57" t="s">
        <v>40</v>
      </c>
      <c r="C232" s="50" t="s">
        <v>62</v>
      </c>
      <c r="D232" s="50">
        <v>1</v>
      </c>
      <c r="E232" s="52" t="s">
        <v>71</v>
      </c>
      <c r="F232" s="52">
        <f>9.25+5.25</f>
        <v>14.5</v>
      </c>
      <c r="G232" s="11">
        <v>1</v>
      </c>
      <c r="H232" s="54"/>
      <c r="I232" s="54"/>
      <c r="J232" s="55"/>
      <c r="K232" s="54"/>
      <c r="L232" s="54"/>
      <c r="M232" s="54"/>
      <c r="N232" s="54"/>
      <c r="O232" s="18"/>
      <c r="P232" s="54"/>
      <c r="Q232" s="18"/>
      <c r="R232" s="8">
        <f>ROUND(F232*($C$31/1000),2)</f>
        <v>1.6</v>
      </c>
      <c r="S232" s="50" t="s">
        <v>64</v>
      </c>
      <c r="T232" s="45">
        <v>1</v>
      </c>
      <c r="U232" s="46">
        <f t="shared" si="67"/>
        <v>1.6</v>
      </c>
      <c r="V232" s="47">
        <v>45827</v>
      </c>
      <c r="W232" s="28">
        <v>1</v>
      </c>
      <c r="X232" s="46">
        <f t="shared" si="75"/>
        <v>1.6</v>
      </c>
      <c r="Y232" s="48">
        <v>45835</v>
      </c>
      <c r="Z232" s="49">
        <f t="shared" si="58"/>
        <v>0</v>
      </c>
    </row>
    <row r="233" spans="1:26" ht="40" customHeight="1" x14ac:dyDescent="0.75">
      <c r="B233" s="58" t="s">
        <v>40</v>
      </c>
      <c r="C233" s="59" t="s">
        <v>62</v>
      </c>
      <c r="D233" s="59">
        <v>6</v>
      </c>
      <c r="E233" s="60" t="s">
        <v>216</v>
      </c>
      <c r="F233" s="60">
        <f>13.65+18.1</f>
        <v>31.75</v>
      </c>
      <c r="G233" s="61">
        <v>1</v>
      </c>
      <c r="H233" s="62"/>
      <c r="I233" s="62"/>
      <c r="J233" s="55"/>
      <c r="K233" s="62"/>
      <c r="L233" s="62"/>
      <c r="M233" s="54"/>
      <c r="N233" s="62"/>
      <c r="O233" s="63"/>
      <c r="P233" s="62"/>
      <c r="Q233" s="64"/>
      <c r="R233" s="65">
        <f>ROUND(F233*($C$31/1000),2)</f>
        <v>3.49</v>
      </c>
      <c r="S233" s="59" t="s">
        <v>64</v>
      </c>
      <c r="T233" s="45">
        <v>1</v>
      </c>
      <c r="U233" s="46">
        <f t="shared" si="67"/>
        <v>3.49</v>
      </c>
      <c r="V233" s="47">
        <v>45827</v>
      </c>
      <c r="W233" s="28">
        <v>1</v>
      </c>
      <c r="X233" s="46">
        <f t="shared" si="75"/>
        <v>3.49</v>
      </c>
      <c r="Y233" s="48">
        <v>45835</v>
      </c>
      <c r="Z233" s="49">
        <f t="shared" si="58"/>
        <v>0</v>
      </c>
    </row>
    <row r="234" spans="1:26" ht="40" customHeight="1" x14ac:dyDescent="0.75">
      <c r="B234" s="58"/>
      <c r="C234" s="59"/>
      <c r="D234" s="59"/>
      <c r="E234" s="60"/>
      <c r="F234" s="60"/>
      <c r="G234" s="61"/>
      <c r="H234" s="62"/>
      <c r="I234" s="62"/>
      <c r="J234" s="55"/>
      <c r="K234" s="62"/>
      <c r="L234" s="62"/>
      <c r="M234" s="54"/>
      <c r="N234" s="62"/>
      <c r="O234" s="63"/>
      <c r="P234" s="62"/>
      <c r="Q234" s="64"/>
      <c r="R234" s="65"/>
      <c r="S234" s="59"/>
      <c r="T234" s="45"/>
      <c r="U234" s="46"/>
      <c r="V234" s="47"/>
      <c r="W234" s="28"/>
      <c r="X234" s="46"/>
      <c r="Y234" s="48"/>
      <c r="Z234" s="49"/>
    </row>
    <row r="235" spans="1:26" ht="45" customHeight="1" x14ac:dyDescent="0.65">
      <c r="A235" s="66" t="s">
        <v>217</v>
      </c>
      <c r="B235" s="8" t="s">
        <v>19</v>
      </c>
      <c r="C235" s="50" t="s">
        <v>218</v>
      </c>
      <c r="D235" s="51">
        <v>1</v>
      </c>
      <c r="E235" s="52" t="s">
        <v>219</v>
      </c>
      <c r="F235" s="53">
        <v>10.5</v>
      </c>
      <c r="G235" s="11">
        <v>1</v>
      </c>
      <c r="H235" s="54">
        <v>1</v>
      </c>
      <c r="I235" s="54">
        <f t="shared" ref="I235:I244" si="76">VLOOKUP($B235,$B$3:$J$29,7,FALSE)</f>
        <v>720</v>
      </c>
      <c r="J235" s="55">
        <f t="shared" si="59"/>
        <v>0.72</v>
      </c>
      <c r="K235" s="54">
        <v>0</v>
      </c>
      <c r="L235" s="54">
        <f t="shared" ref="L235:L244" si="77">VLOOKUP($B235,$B$3:$J$29,3,FALSE)</f>
        <v>220</v>
      </c>
      <c r="M235" s="54">
        <f t="shared" si="60"/>
        <v>0</v>
      </c>
      <c r="N235" s="54">
        <v>1</v>
      </c>
      <c r="O235" s="54">
        <f t="shared" ref="O235:O244" si="78">VLOOKUP($B235,$B$3:$J$29,8,FALSE)</f>
        <v>210</v>
      </c>
      <c r="P235" s="54">
        <f>$N235*($O235/1000)</f>
        <v>0.21</v>
      </c>
      <c r="Q235" s="55">
        <f t="shared" ref="Q235:Q240" si="79">($H235*$I235+$K235*$L235+$N235*$O235)/1000</f>
        <v>0.93</v>
      </c>
      <c r="R235" s="52">
        <f>ROUND($Q235*$F235*$G235,2)</f>
        <v>9.77</v>
      </c>
      <c r="S235" s="50" t="s">
        <v>64</v>
      </c>
      <c r="T235" s="1">
        <v>1</v>
      </c>
      <c r="U235" s="46">
        <f t="shared" ref="U235:U244" si="80">$T235*$R235</f>
        <v>9.77</v>
      </c>
      <c r="V235" s="48">
        <v>45826</v>
      </c>
      <c r="W235" s="28">
        <v>1</v>
      </c>
      <c r="X235" s="46">
        <f>$W235*$R235</f>
        <v>9.77</v>
      </c>
      <c r="Y235" s="48">
        <v>45835</v>
      </c>
    </row>
    <row r="236" spans="1:26" ht="45" customHeight="1" x14ac:dyDescent="0.55000000000000004">
      <c r="B236" s="8" t="s">
        <v>19</v>
      </c>
      <c r="C236" s="50" t="s">
        <v>218</v>
      </c>
      <c r="D236" s="51">
        <v>1</v>
      </c>
      <c r="E236" s="52" t="s">
        <v>220</v>
      </c>
      <c r="F236" s="53">
        <v>4.5999999999999996</v>
      </c>
      <c r="G236" s="11">
        <v>1</v>
      </c>
      <c r="H236" s="54">
        <v>1</v>
      </c>
      <c r="I236" s="54">
        <f t="shared" si="76"/>
        <v>720</v>
      </c>
      <c r="J236" s="55">
        <f t="shared" ref="J236:J307" si="81">$H236*($I236/1000)</f>
        <v>0.72</v>
      </c>
      <c r="K236" s="54">
        <v>0</v>
      </c>
      <c r="L236" s="54">
        <f t="shared" si="77"/>
        <v>220</v>
      </c>
      <c r="M236" s="54">
        <f t="shared" ref="M236:M307" si="82">$K236*($L236/1000)</f>
        <v>0</v>
      </c>
      <c r="N236" s="54">
        <v>1</v>
      </c>
      <c r="O236" s="54">
        <f t="shared" si="78"/>
        <v>210</v>
      </c>
      <c r="P236" s="54">
        <f t="shared" ref="P236:P307" si="83">$N236*($O236/1000)</f>
        <v>0.21</v>
      </c>
      <c r="Q236" s="55">
        <f t="shared" si="79"/>
        <v>0.93</v>
      </c>
      <c r="R236" s="52">
        <f t="shared" ref="R236:R240" si="84">ROUND($Q236*$F236*$G236,2)</f>
        <v>4.28</v>
      </c>
      <c r="S236" s="50" t="s">
        <v>64</v>
      </c>
      <c r="T236" s="1">
        <v>1</v>
      </c>
      <c r="U236" s="46">
        <f t="shared" si="80"/>
        <v>4.28</v>
      </c>
      <c r="V236" s="48">
        <v>45826</v>
      </c>
      <c r="W236" s="28">
        <v>1</v>
      </c>
      <c r="X236" s="46">
        <f t="shared" ref="X236:X244" si="85">$W236*$R236</f>
        <v>4.28</v>
      </c>
      <c r="Y236" s="48">
        <v>45835</v>
      </c>
    </row>
    <row r="237" spans="1:26" ht="45" customHeight="1" x14ac:dyDescent="0.55000000000000004">
      <c r="B237" s="8" t="s">
        <v>19</v>
      </c>
      <c r="C237" s="50" t="s">
        <v>218</v>
      </c>
      <c r="D237" s="51">
        <v>1</v>
      </c>
      <c r="E237" s="52" t="s">
        <v>221</v>
      </c>
      <c r="F237" s="53">
        <v>6.35</v>
      </c>
      <c r="G237" s="11">
        <v>1</v>
      </c>
      <c r="H237" s="54">
        <v>2</v>
      </c>
      <c r="I237" s="54">
        <f t="shared" si="76"/>
        <v>720</v>
      </c>
      <c r="J237" s="55">
        <f t="shared" si="81"/>
        <v>1.44</v>
      </c>
      <c r="K237" s="54">
        <v>1</v>
      </c>
      <c r="L237" s="54">
        <f t="shared" si="77"/>
        <v>220</v>
      </c>
      <c r="M237" s="54">
        <f t="shared" si="82"/>
        <v>0.22</v>
      </c>
      <c r="N237" s="54">
        <v>2</v>
      </c>
      <c r="O237" s="54">
        <f t="shared" si="78"/>
        <v>210</v>
      </c>
      <c r="P237" s="54">
        <f t="shared" si="83"/>
        <v>0.42</v>
      </c>
      <c r="Q237" s="55">
        <f t="shared" si="79"/>
        <v>2.08</v>
      </c>
      <c r="R237" s="52">
        <f t="shared" si="84"/>
        <v>13.21</v>
      </c>
      <c r="S237" s="50" t="s">
        <v>64</v>
      </c>
      <c r="T237" s="1">
        <v>1</v>
      </c>
      <c r="U237" s="46">
        <f t="shared" si="80"/>
        <v>13.21</v>
      </c>
      <c r="V237" s="48">
        <v>45826</v>
      </c>
      <c r="W237" s="28">
        <v>1</v>
      </c>
      <c r="X237" s="46">
        <f t="shared" si="85"/>
        <v>13.21</v>
      </c>
      <c r="Y237" s="48">
        <v>45835</v>
      </c>
    </row>
    <row r="238" spans="1:26" ht="45" customHeight="1" x14ac:dyDescent="0.55000000000000004">
      <c r="B238" s="8" t="s">
        <v>19</v>
      </c>
      <c r="C238" s="50" t="s">
        <v>218</v>
      </c>
      <c r="D238" s="51">
        <v>1</v>
      </c>
      <c r="E238" s="52" t="s">
        <v>222</v>
      </c>
      <c r="F238" s="53">
        <v>12.3</v>
      </c>
      <c r="G238" s="11">
        <v>1</v>
      </c>
      <c r="H238" s="54">
        <v>2</v>
      </c>
      <c r="I238" s="54">
        <f t="shared" si="76"/>
        <v>720</v>
      </c>
      <c r="J238" s="55">
        <f t="shared" si="81"/>
        <v>1.44</v>
      </c>
      <c r="K238" s="54">
        <v>1</v>
      </c>
      <c r="L238" s="54">
        <f t="shared" si="77"/>
        <v>220</v>
      </c>
      <c r="M238" s="54">
        <f t="shared" si="82"/>
        <v>0.22</v>
      </c>
      <c r="N238" s="54">
        <v>2</v>
      </c>
      <c r="O238" s="54">
        <f t="shared" si="78"/>
        <v>210</v>
      </c>
      <c r="P238" s="54">
        <f t="shared" si="83"/>
        <v>0.42</v>
      </c>
      <c r="Q238" s="55">
        <f t="shared" si="79"/>
        <v>2.08</v>
      </c>
      <c r="R238" s="52">
        <f t="shared" si="84"/>
        <v>25.58</v>
      </c>
      <c r="S238" s="50" t="s">
        <v>64</v>
      </c>
      <c r="T238" s="1">
        <v>1</v>
      </c>
      <c r="U238" s="46">
        <f t="shared" si="80"/>
        <v>25.58</v>
      </c>
      <c r="V238" s="48">
        <v>45826</v>
      </c>
      <c r="W238" s="28">
        <v>1</v>
      </c>
      <c r="X238" s="46">
        <f t="shared" si="85"/>
        <v>25.58</v>
      </c>
      <c r="Y238" s="48">
        <v>45835</v>
      </c>
    </row>
    <row r="239" spans="1:26" ht="45" customHeight="1" x14ac:dyDescent="0.75">
      <c r="B239" s="14" t="s">
        <v>35</v>
      </c>
      <c r="C239" s="50" t="s">
        <v>218</v>
      </c>
      <c r="D239" s="51">
        <v>1</v>
      </c>
      <c r="E239" s="52" t="s">
        <v>70</v>
      </c>
      <c r="F239" s="53">
        <v>13</v>
      </c>
      <c r="G239" s="11">
        <v>1</v>
      </c>
      <c r="H239" s="54">
        <v>2</v>
      </c>
      <c r="I239" s="54">
        <f t="shared" si="76"/>
        <v>726</v>
      </c>
      <c r="J239" s="55">
        <f t="shared" si="81"/>
        <v>1.452</v>
      </c>
      <c r="K239" s="54">
        <v>1</v>
      </c>
      <c r="L239" s="54">
        <f t="shared" si="77"/>
        <v>250</v>
      </c>
      <c r="M239" s="54">
        <f t="shared" si="82"/>
        <v>0.25</v>
      </c>
      <c r="N239" s="54">
        <v>2</v>
      </c>
      <c r="O239" s="54">
        <f t="shared" si="78"/>
        <v>242</v>
      </c>
      <c r="P239" s="54">
        <f t="shared" si="83"/>
        <v>0.48399999999999999</v>
      </c>
      <c r="Q239" s="55">
        <f t="shared" si="79"/>
        <v>2.1859999999999999</v>
      </c>
      <c r="R239" s="52">
        <f t="shared" si="84"/>
        <v>28.42</v>
      </c>
      <c r="S239" s="50" t="s">
        <v>64</v>
      </c>
      <c r="T239" s="1">
        <v>1</v>
      </c>
      <c r="U239" s="46">
        <f t="shared" si="80"/>
        <v>28.42</v>
      </c>
      <c r="V239" s="48">
        <v>45826</v>
      </c>
      <c r="W239" s="28">
        <v>1</v>
      </c>
      <c r="X239" s="46">
        <f t="shared" si="85"/>
        <v>28.42</v>
      </c>
      <c r="Y239" s="48">
        <v>45835</v>
      </c>
    </row>
    <row r="240" spans="1:26" ht="45" customHeight="1" x14ac:dyDescent="0.75">
      <c r="B240" s="14" t="s">
        <v>35</v>
      </c>
      <c r="C240" s="50" t="s">
        <v>218</v>
      </c>
      <c r="D240" s="51">
        <v>1</v>
      </c>
      <c r="E240" s="52" t="s">
        <v>70</v>
      </c>
      <c r="F240" s="53">
        <v>1.75</v>
      </c>
      <c r="G240" s="11">
        <v>2</v>
      </c>
      <c r="H240" s="54">
        <v>2</v>
      </c>
      <c r="I240" s="54">
        <f t="shared" si="76"/>
        <v>726</v>
      </c>
      <c r="J240" s="55">
        <f t="shared" si="81"/>
        <v>1.452</v>
      </c>
      <c r="K240" s="54">
        <v>1</v>
      </c>
      <c r="L240" s="54">
        <f t="shared" si="77"/>
        <v>250</v>
      </c>
      <c r="M240" s="54">
        <f t="shared" si="82"/>
        <v>0.25</v>
      </c>
      <c r="N240" s="54">
        <v>2</v>
      </c>
      <c r="O240" s="54">
        <f t="shared" si="78"/>
        <v>242</v>
      </c>
      <c r="P240" s="54">
        <f t="shared" si="83"/>
        <v>0.48399999999999999</v>
      </c>
      <c r="Q240" s="55">
        <f t="shared" si="79"/>
        <v>2.1859999999999999</v>
      </c>
      <c r="R240" s="52">
        <f t="shared" si="84"/>
        <v>7.65</v>
      </c>
      <c r="S240" s="50" t="s">
        <v>64</v>
      </c>
      <c r="T240" s="1">
        <v>1</v>
      </c>
      <c r="U240" s="46">
        <f t="shared" si="80"/>
        <v>7.65</v>
      </c>
      <c r="V240" s="48">
        <v>45826</v>
      </c>
      <c r="W240" s="28">
        <v>1</v>
      </c>
      <c r="X240" s="46">
        <f t="shared" si="85"/>
        <v>7.65</v>
      </c>
      <c r="Y240" s="48">
        <v>45835</v>
      </c>
    </row>
    <row r="241" spans="2:25" ht="45" customHeight="1" x14ac:dyDescent="0.55000000000000004">
      <c r="B241" s="8" t="s">
        <v>12</v>
      </c>
      <c r="C241" s="50" t="s">
        <v>62</v>
      </c>
      <c r="D241" s="51">
        <v>1</v>
      </c>
      <c r="E241" s="52" t="s">
        <v>223</v>
      </c>
      <c r="F241" s="53">
        <v>3</v>
      </c>
      <c r="G241" s="11">
        <v>1</v>
      </c>
      <c r="H241" s="54">
        <v>1</v>
      </c>
      <c r="I241" s="54">
        <f t="shared" si="76"/>
        <v>476</v>
      </c>
      <c r="J241" s="55">
        <f t="shared" si="81"/>
        <v>0.47599999999999998</v>
      </c>
      <c r="K241" s="54">
        <v>0</v>
      </c>
      <c r="L241" s="54">
        <f t="shared" si="77"/>
        <v>200</v>
      </c>
      <c r="M241" s="54">
        <f t="shared" si="82"/>
        <v>0</v>
      </c>
      <c r="N241" s="54">
        <v>1</v>
      </c>
      <c r="O241" s="54">
        <f t="shared" si="78"/>
        <v>192</v>
      </c>
      <c r="P241" s="54">
        <f t="shared" si="83"/>
        <v>0.192</v>
      </c>
      <c r="Q241" s="55">
        <f>($H241*$I241+$K241*$L241+$N241*$O241)/1000</f>
        <v>0.66800000000000004</v>
      </c>
      <c r="R241" s="52">
        <f>ROUND($Q241*$F241*$G241,2)</f>
        <v>2</v>
      </c>
      <c r="S241" s="50" t="s">
        <v>64</v>
      </c>
      <c r="T241" s="1">
        <v>1</v>
      </c>
      <c r="U241" s="46">
        <f t="shared" si="80"/>
        <v>2</v>
      </c>
      <c r="V241" s="48">
        <v>45826</v>
      </c>
      <c r="W241" s="28">
        <v>1</v>
      </c>
      <c r="X241" s="46">
        <f t="shared" si="85"/>
        <v>2</v>
      </c>
      <c r="Y241" s="48">
        <v>45835</v>
      </c>
    </row>
    <row r="242" spans="2:25" ht="45" customHeight="1" x14ac:dyDescent="0.55000000000000004">
      <c r="B242" s="8" t="s">
        <v>12</v>
      </c>
      <c r="C242" s="50" t="s">
        <v>62</v>
      </c>
      <c r="D242" s="51">
        <v>1</v>
      </c>
      <c r="E242" s="52" t="s">
        <v>224</v>
      </c>
      <c r="F242" s="53">
        <v>1.2</v>
      </c>
      <c r="G242" s="11">
        <v>1</v>
      </c>
      <c r="H242" s="54">
        <v>2</v>
      </c>
      <c r="I242" s="54">
        <f t="shared" si="76"/>
        <v>476</v>
      </c>
      <c r="J242" s="55">
        <f t="shared" si="81"/>
        <v>0.95199999999999996</v>
      </c>
      <c r="K242" s="54">
        <v>1</v>
      </c>
      <c r="L242" s="54">
        <f t="shared" si="77"/>
        <v>200</v>
      </c>
      <c r="M242" s="54">
        <f t="shared" si="82"/>
        <v>0.2</v>
      </c>
      <c r="N242" s="54">
        <v>2</v>
      </c>
      <c r="O242" s="54">
        <f t="shared" si="78"/>
        <v>192</v>
      </c>
      <c r="P242" s="54">
        <f t="shared" si="83"/>
        <v>0.38400000000000001</v>
      </c>
      <c r="Q242" s="55">
        <f>($H242*$I242+$K242*$L242+$N242*$O242)/1000</f>
        <v>1.536</v>
      </c>
      <c r="R242" s="52">
        <f>ROUND($Q242*$F242*$G242,2)</f>
        <v>1.84</v>
      </c>
      <c r="S242" s="50" t="s">
        <v>64</v>
      </c>
      <c r="T242" s="1">
        <v>1</v>
      </c>
      <c r="U242" s="46">
        <f t="shared" si="80"/>
        <v>1.84</v>
      </c>
      <c r="V242" s="48">
        <v>45826</v>
      </c>
      <c r="W242" s="28">
        <v>1</v>
      </c>
      <c r="X242" s="46">
        <f t="shared" si="85"/>
        <v>1.84</v>
      </c>
      <c r="Y242" s="48">
        <v>45835</v>
      </c>
    </row>
    <row r="243" spans="2:25" ht="45" customHeight="1" x14ac:dyDescent="0.55000000000000004">
      <c r="B243" s="8" t="s">
        <v>12</v>
      </c>
      <c r="C243" s="50" t="s">
        <v>62</v>
      </c>
      <c r="D243" s="51">
        <v>1</v>
      </c>
      <c r="E243" s="52" t="s">
        <v>225</v>
      </c>
      <c r="F243" s="53">
        <v>3.35</v>
      </c>
      <c r="G243" s="11">
        <v>1</v>
      </c>
      <c r="H243" s="54">
        <v>1</v>
      </c>
      <c r="I243" s="54">
        <f t="shared" si="76"/>
        <v>476</v>
      </c>
      <c r="J243" s="55">
        <f t="shared" si="81"/>
        <v>0.47599999999999998</v>
      </c>
      <c r="K243" s="54">
        <v>0</v>
      </c>
      <c r="L243" s="54">
        <f t="shared" si="77"/>
        <v>200</v>
      </c>
      <c r="M243" s="54">
        <f t="shared" si="82"/>
        <v>0</v>
      </c>
      <c r="N243" s="54">
        <v>1</v>
      </c>
      <c r="O243" s="54">
        <f t="shared" si="78"/>
        <v>192</v>
      </c>
      <c r="P243" s="54">
        <f t="shared" si="83"/>
        <v>0.192</v>
      </c>
      <c r="Q243" s="55">
        <f>($H243*$I243+$K243*$L243+$N243*$O243)/1000</f>
        <v>0.66800000000000004</v>
      </c>
      <c r="R243" s="52">
        <f>ROUND($Q243*$F243*$G243,2)</f>
        <v>2.2400000000000002</v>
      </c>
      <c r="S243" s="50" t="s">
        <v>64</v>
      </c>
      <c r="T243" s="1">
        <v>1</v>
      </c>
      <c r="U243" s="46">
        <f t="shared" si="80"/>
        <v>2.2400000000000002</v>
      </c>
      <c r="V243" s="48">
        <v>45826</v>
      </c>
      <c r="W243" s="28">
        <v>1</v>
      </c>
      <c r="X243" s="46">
        <f t="shared" si="85"/>
        <v>2.2400000000000002</v>
      </c>
      <c r="Y243" s="48">
        <v>45835</v>
      </c>
    </row>
    <row r="244" spans="2:25" ht="45" customHeight="1" x14ac:dyDescent="0.55000000000000004">
      <c r="B244" s="8" t="s">
        <v>12</v>
      </c>
      <c r="C244" s="50" t="s">
        <v>62</v>
      </c>
      <c r="D244" s="51">
        <v>1</v>
      </c>
      <c r="E244" s="52" t="s">
        <v>226</v>
      </c>
      <c r="F244" s="53">
        <v>1.45</v>
      </c>
      <c r="G244" s="11">
        <v>1</v>
      </c>
      <c r="H244" s="54">
        <v>2</v>
      </c>
      <c r="I244" s="54">
        <f t="shared" si="76"/>
        <v>476</v>
      </c>
      <c r="J244" s="55">
        <f t="shared" si="81"/>
        <v>0.95199999999999996</v>
      </c>
      <c r="K244" s="54">
        <v>1</v>
      </c>
      <c r="L244" s="54">
        <f t="shared" si="77"/>
        <v>200</v>
      </c>
      <c r="M244" s="54">
        <f t="shared" si="82"/>
        <v>0.2</v>
      </c>
      <c r="N244" s="54">
        <v>2</v>
      </c>
      <c r="O244" s="54">
        <f t="shared" si="78"/>
        <v>192</v>
      </c>
      <c r="P244" s="54">
        <f t="shared" si="83"/>
        <v>0.38400000000000001</v>
      </c>
      <c r="Q244" s="55">
        <f>($H244*$I244+$K244*$L244+$N244*$O244)/1000</f>
        <v>1.536</v>
      </c>
      <c r="R244" s="52">
        <f>ROUND($Q244*$F244*$G244,2)</f>
        <v>2.23</v>
      </c>
      <c r="S244" s="50" t="s">
        <v>64</v>
      </c>
      <c r="T244" s="1">
        <v>1</v>
      </c>
      <c r="U244" s="46">
        <f t="shared" si="80"/>
        <v>2.23</v>
      </c>
      <c r="V244" s="48">
        <v>45826</v>
      </c>
      <c r="W244" s="28">
        <v>1</v>
      </c>
      <c r="X244" s="46">
        <f t="shared" si="85"/>
        <v>2.23</v>
      </c>
      <c r="Y244" s="48">
        <v>45835</v>
      </c>
    </row>
    <row r="245" spans="2:25" ht="45" customHeight="1" x14ac:dyDescent="0.75">
      <c r="B245" s="14"/>
      <c r="C245" s="50"/>
      <c r="D245" s="51"/>
      <c r="E245" s="52"/>
      <c r="F245" s="53"/>
      <c r="G245" s="11"/>
      <c r="H245" s="54"/>
      <c r="I245" s="54"/>
      <c r="J245" s="55"/>
      <c r="K245" s="54"/>
      <c r="L245" s="54"/>
      <c r="M245" s="54"/>
      <c r="N245" s="54"/>
      <c r="O245" s="54"/>
      <c r="P245" s="54"/>
      <c r="Q245" s="55"/>
      <c r="R245" s="52"/>
      <c r="S245" s="50"/>
      <c r="T245" s="1"/>
      <c r="U245" s="46"/>
      <c r="W245" s="28"/>
      <c r="X245" s="46"/>
    </row>
    <row r="246" spans="2:25" ht="45" customHeight="1" x14ac:dyDescent="0.55000000000000004">
      <c r="B246" s="8" t="s">
        <v>20</v>
      </c>
      <c r="C246" s="50" t="s">
        <v>218</v>
      </c>
      <c r="D246" s="51">
        <v>1</v>
      </c>
      <c r="E246" s="52" t="s">
        <v>66</v>
      </c>
      <c r="F246" s="52">
        <v>9.3000000000000007</v>
      </c>
      <c r="G246" s="11">
        <v>1</v>
      </c>
      <c r="H246" s="54">
        <v>2</v>
      </c>
      <c r="I246" s="54">
        <f t="shared" ref="I246:I255" si="86">VLOOKUP($B246,$B$3:$J$29,7,FALSE)</f>
        <v>820</v>
      </c>
      <c r="J246" s="55">
        <f t="shared" si="81"/>
        <v>1.64</v>
      </c>
      <c r="K246" s="54">
        <v>1</v>
      </c>
      <c r="L246" s="54">
        <f t="shared" ref="L246:L255" si="87">VLOOKUP($B246,$B$3:$J$29,3,FALSE)</f>
        <v>220</v>
      </c>
      <c r="M246" s="54">
        <f t="shared" si="82"/>
        <v>0.22</v>
      </c>
      <c r="N246" s="54">
        <v>2</v>
      </c>
      <c r="O246" s="54">
        <f t="shared" ref="O246:O255" si="88">VLOOKUP($B246,$B$3:$J$29,8,FALSE)</f>
        <v>210</v>
      </c>
      <c r="P246" s="54">
        <f t="shared" si="83"/>
        <v>0.42</v>
      </c>
      <c r="Q246" s="55">
        <f t="shared" ref="Q246:Q255" si="89">($H246*$I246+$K246*$L246+$N246*$O246)/1000</f>
        <v>2.2799999999999998</v>
      </c>
      <c r="R246" s="52">
        <f t="shared" ref="R246:R255" si="90">ROUND($Q246*$F246*$G246,2)</f>
        <v>21.2</v>
      </c>
      <c r="S246" s="50" t="s">
        <v>64</v>
      </c>
      <c r="T246" s="1">
        <v>1</v>
      </c>
      <c r="U246" s="46">
        <f t="shared" ref="U246:U298" si="91">$T246*$R246</f>
        <v>21.2</v>
      </c>
      <c r="V246" s="48">
        <v>45826</v>
      </c>
      <c r="W246" s="28">
        <v>1</v>
      </c>
      <c r="X246" s="46">
        <f t="shared" ref="X246:X255" si="92">$W246*$R246</f>
        <v>21.2</v>
      </c>
      <c r="Y246" s="48">
        <v>45835</v>
      </c>
    </row>
    <row r="247" spans="2:25" ht="45" customHeight="1" x14ac:dyDescent="0.55000000000000004">
      <c r="B247" s="8" t="s">
        <v>12</v>
      </c>
      <c r="C247" s="50" t="s">
        <v>218</v>
      </c>
      <c r="D247" s="51">
        <v>1</v>
      </c>
      <c r="E247" s="52" t="s">
        <v>68</v>
      </c>
      <c r="F247" s="52">
        <v>1.9</v>
      </c>
      <c r="G247" s="11">
        <v>1</v>
      </c>
      <c r="H247" s="54">
        <v>2</v>
      </c>
      <c r="I247" s="54">
        <f t="shared" si="86"/>
        <v>476</v>
      </c>
      <c r="J247" s="55">
        <f t="shared" si="81"/>
        <v>0.95199999999999996</v>
      </c>
      <c r="K247" s="54">
        <v>1</v>
      </c>
      <c r="L247" s="54">
        <f t="shared" si="87"/>
        <v>200</v>
      </c>
      <c r="M247" s="54">
        <f t="shared" si="82"/>
        <v>0.2</v>
      </c>
      <c r="N247" s="54">
        <v>2</v>
      </c>
      <c r="O247" s="54">
        <f t="shared" si="88"/>
        <v>192</v>
      </c>
      <c r="P247" s="54">
        <f t="shared" si="83"/>
        <v>0.38400000000000001</v>
      </c>
      <c r="Q247" s="55">
        <f t="shared" si="89"/>
        <v>1.536</v>
      </c>
      <c r="R247" s="52">
        <f t="shared" si="90"/>
        <v>2.92</v>
      </c>
      <c r="S247" s="50" t="s">
        <v>64</v>
      </c>
      <c r="T247" s="1">
        <v>1</v>
      </c>
      <c r="U247" s="46">
        <f t="shared" si="91"/>
        <v>2.92</v>
      </c>
      <c r="V247" s="48">
        <v>45826</v>
      </c>
      <c r="W247" s="28">
        <v>1</v>
      </c>
      <c r="X247" s="46">
        <f t="shared" si="92"/>
        <v>2.92</v>
      </c>
      <c r="Y247" s="48">
        <v>45835</v>
      </c>
    </row>
    <row r="248" spans="2:25" ht="45" customHeight="1" x14ac:dyDescent="0.55000000000000004">
      <c r="B248" s="8" t="s">
        <v>12</v>
      </c>
      <c r="C248" s="50" t="s">
        <v>218</v>
      </c>
      <c r="D248" s="51">
        <v>1</v>
      </c>
      <c r="E248" s="52" t="s">
        <v>227</v>
      </c>
      <c r="F248" s="52">
        <v>1.9</v>
      </c>
      <c r="G248" s="11">
        <v>1</v>
      </c>
      <c r="H248" s="54">
        <v>2</v>
      </c>
      <c r="I248" s="54">
        <f t="shared" si="86"/>
        <v>476</v>
      </c>
      <c r="J248" s="55">
        <f t="shared" si="81"/>
        <v>0.95199999999999996</v>
      </c>
      <c r="K248" s="54">
        <v>1</v>
      </c>
      <c r="L248" s="54">
        <f t="shared" si="87"/>
        <v>200</v>
      </c>
      <c r="M248" s="54">
        <f t="shared" si="82"/>
        <v>0.2</v>
      </c>
      <c r="N248" s="54">
        <v>2</v>
      </c>
      <c r="O248" s="54">
        <f t="shared" si="88"/>
        <v>192</v>
      </c>
      <c r="P248" s="54">
        <f t="shared" si="83"/>
        <v>0.38400000000000001</v>
      </c>
      <c r="Q248" s="55">
        <f t="shared" si="89"/>
        <v>1.536</v>
      </c>
      <c r="R248" s="52">
        <f t="shared" si="90"/>
        <v>2.92</v>
      </c>
      <c r="S248" s="50" t="s">
        <v>64</v>
      </c>
      <c r="T248" s="1">
        <v>1</v>
      </c>
      <c r="U248" s="46">
        <f t="shared" si="91"/>
        <v>2.92</v>
      </c>
      <c r="V248" s="48">
        <v>45826</v>
      </c>
      <c r="W248" s="28">
        <v>1</v>
      </c>
      <c r="X248" s="46">
        <f t="shared" si="92"/>
        <v>2.92</v>
      </c>
      <c r="Y248" s="48">
        <v>45835</v>
      </c>
    </row>
    <row r="249" spans="2:25" ht="45" customHeight="1" x14ac:dyDescent="0.75">
      <c r="B249" s="8" t="s">
        <v>19</v>
      </c>
      <c r="C249" s="50" t="s">
        <v>218</v>
      </c>
      <c r="D249" s="51">
        <v>1</v>
      </c>
      <c r="E249" s="67" t="s">
        <v>67</v>
      </c>
      <c r="F249" s="14">
        <v>9.3000000000000007</v>
      </c>
      <c r="G249" s="68">
        <v>1</v>
      </c>
      <c r="H249" s="54">
        <v>2</v>
      </c>
      <c r="I249" s="54">
        <f t="shared" si="86"/>
        <v>720</v>
      </c>
      <c r="J249" s="55">
        <f t="shared" si="81"/>
        <v>1.44</v>
      </c>
      <c r="K249" s="54">
        <v>1</v>
      </c>
      <c r="L249" s="54">
        <f t="shared" si="87"/>
        <v>220</v>
      </c>
      <c r="M249" s="54">
        <f t="shared" si="82"/>
        <v>0.22</v>
      </c>
      <c r="N249" s="54">
        <v>2</v>
      </c>
      <c r="O249" s="54">
        <f t="shared" si="88"/>
        <v>210</v>
      </c>
      <c r="P249" s="54">
        <f t="shared" si="83"/>
        <v>0.42</v>
      </c>
      <c r="Q249" s="55">
        <f t="shared" si="89"/>
        <v>2.08</v>
      </c>
      <c r="R249" s="52">
        <f t="shared" si="90"/>
        <v>19.34</v>
      </c>
      <c r="S249" s="50" t="s">
        <v>64</v>
      </c>
      <c r="T249" s="1">
        <v>1</v>
      </c>
      <c r="U249" s="46">
        <f t="shared" si="91"/>
        <v>19.34</v>
      </c>
      <c r="V249" s="48">
        <v>45826</v>
      </c>
      <c r="W249" s="28">
        <v>1</v>
      </c>
      <c r="X249" s="46">
        <f t="shared" si="92"/>
        <v>19.34</v>
      </c>
      <c r="Y249" s="48">
        <v>45835</v>
      </c>
    </row>
    <row r="250" spans="2:25" ht="45" customHeight="1" x14ac:dyDescent="0.75">
      <c r="B250" s="8" t="s">
        <v>12</v>
      </c>
      <c r="C250" s="50" t="s">
        <v>218</v>
      </c>
      <c r="D250" s="51">
        <v>1</v>
      </c>
      <c r="E250" s="67" t="s">
        <v>228</v>
      </c>
      <c r="F250" s="14">
        <v>1.6</v>
      </c>
      <c r="G250" s="68">
        <v>1</v>
      </c>
      <c r="H250" s="54">
        <v>2</v>
      </c>
      <c r="I250" s="54">
        <f t="shared" si="86"/>
        <v>476</v>
      </c>
      <c r="J250" s="55">
        <f t="shared" si="81"/>
        <v>0.95199999999999996</v>
      </c>
      <c r="K250" s="54">
        <v>1</v>
      </c>
      <c r="L250" s="54">
        <f t="shared" si="87"/>
        <v>200</v>
      </c>
      <c r="M250" s="54">
        <f t="shared" si="82"/>
        <v>0.2</v>
      </c>
      <c r="N250" s="54">
        <v>1</v>
      </c>
      <c r="O250" s="54">
        <f t="shared" si="88"/>
        <v>192</v>
      </c>
      <c r="P250" s="54">
        <f t="shared" si="83"/>
        <v>0.192</v>
      </c>
      <c r="Q250" s="55">
        <f t="shared" si="89"/>
        <v>1.3440000000000001</v>
      </c>
      <c r="R250" s="52">
        <f t="shared" si="90"/>
        <v>2.15</v>
      </c>
      <c r="S250" s="50" t="s">
        <v>64</v>
      </c>
      <c r="T250" s="1">
        <v>1</v>
      </c>
      <c r="U250" s="46">
        <f t="shared" si="91"/>
        <v>2.15</v>
      </c>
      <c r="V250" s="48">
        <v>45826</v>
      </c>
      <c r="W250" s="28">
        <v>1</v>
      </c>
      <c r="X250" s="46">
        <f t="shared" si="92"/>
        <v>2.15</v>
      </c>
      <c r="Y250" s="48">
        <v>45835</v>
      </c>
    </row>
    <row r="251" spans="2:25" ht="45" customHeight="1" x14ac:dyDescent="0.75">
      <c r="B251" s="8" t="s">
        <v>12</v>
      </c>
      <c r="C251" s="50" t="s">
        <v>218</v>
      </c>
      <c r="D251" s="51">
        <v>1</v>
      </c>
      <c r="E251" s="67" t="s">
        <v>229</v>
      </c>
      <c r="F251" s="14">
        <v>2.4500000000000002</v>
      </c>
      <c r="G251" s="68">
        <v>1</v>
      </c>
      <c r="H251" s="54">
        <v>1</v>
      </c>
      <c r="I251" s="54">
        <f t="shared" si="86"/>
        <v>476</v>
      </c>
      <c r="J251" s="55">
        <f t="shared" si="81"/>
        <v>0.47599999999999998</v>
      </c>
      <c r="K251" s="54">
        <v>0</v>
      </c>
      <c r="L251" s="54">
        <f t="shared" si="87"/>
        <v>200</v>
      </c>
      <c r="M251" s="54">
        <f t="shared" si="82"/>
        <v>0</v>
      </c>
      <c r="N251" s="54">
        <v>1</v>
      </c>
      <c r="O251" s="54">
        <f t="shared" si="88"/>
        <v>192</v>
      </c>
      <c r="P251" s="54">
        <f t="shared" si="83"/>
        <v>0.192</v>
      </c>
      <c r="Q251" s="55">
        <f t="shared" si="89"/>
        <v>0.66800000000000004</v>
      </c>
      <c r="R251" s="52">
        <f t="shared" si="90"/>
        <v>1.64</v>
      </c>
      <c r="S251" s="50" t="s">
        <v>64</v>
      </c>
      <c r="T251" s="1">
        <v>1</v>
      </c>
      <c r="U251" s="46">
        <f t="shared" si="91"/>
        <v>1.64</v>
      </c>
      <c r="V251" s="48">
        <v>45826</v>
      </c>
      <c r="W251" s="28">
        <v>1</v>
      </c>
      <c r="X251" s="46">
        <f t="shared" si="92"/>
        <v>1.64</v>
      </c>
      <c r="Y251" s="48">
        <v>45835</v>
      </c>
    </row>
    <row r="252" spans="2:25" ht="45" customHeight="1" x14ac:dyDescent="0.75">
      <c r="B252" s="8" t="s">
        <v>12</v>
      </c>
      <c r="C252" s="50" t="s">
        <v>218</v>
      </c>
      <c r="D252" s="51">
        <v>1</v>
      </c>
      <c r="E252" s="67" t="s">
        <v>230</v>
      </c>
      <c r="F252" s="14">
        <v>1.25</v>
      </c>
      <c r="G252" s="68">
        <v>1</v>
      </c>
      <c r="H252" s="54">
        <v>2</v>
      </c>
      <c r="I252" s="54">
        <f t="shared" si="86"/>
        <v>476</v>
      </c>
      <c r="J252" s="55">
        <f t="shared" si="81"/>
        <v>0.95199999999999996</v>
      </c>
      <c r="K252" s="54">
        <v>1</v>
      </c>
      <c r="L252" s="54">
        <f t="shared" si="87"/>
        <v>200</v>
      </c>
      <c r="M252" s="54">
        <f t="shared" si="82"/>
        <v>0.2</v>
      </c>
      <c r="N252" s="54">
        <v>2</v>
      </c>
      <c r="O252" s="54">
        <f t="shared" si="88"/>
        <v>192</v>
      </c>
      <c r="P252" s="54">
        <f t="shared" si="83"/>
        <v>0.38400000000000001</v>
      </c>
      <c r="Q252" s="55">
        <f t="shared" si="89"/>
        <v>1.536</v>
      </c>
      <c r="R252" s="52">
        <f t="shared" si="90"/>
        <v>1.92</v>
      </c>
      <c r="S252" s="50" t="s">
        <v>64</v>
      </c>
      <c r="T252" s="1">
        <v>1</v>
      </c>
      <c r="U252" s="46">
        <f t="shared" si="91"/>
        <v>1.92</v>
      </c>
      <c r="V252" s="48">
        <v>45826</v>
      </c>
      <c r="W252" s="28">
        <v>1</v>
      </c>
      <c r="X252" s="46">
        <f t="shared" si="92"/>
        <v>1.92</v>
      </c>
      <c r="Y252" s="48">
        <v>45835</v>
      </c>
    </row>
    <row r="253" spans="2:25" ht="45" customHeight="1" x14ac:dyDescent="0.75">
      <c r="B253" s="8" t="s">
        <v>19</v>
      </c>
      <c r="C253" s="50" t="s">
        <v>218</v>
      </c>
      <c r="D253" s="51">
        <v>1</v>
      </c>
      <c r="E253" s="52" t="s">
        <v>71</v>
      </c>
      <c r="F253" s="14">
        <v>12.3</v>
      </c>
      <c r="G253" s="68">
        <v>1</v>
      </c>
      <c r="H253" s="54">
        <v>2</v>
      </c>
      <c r="I253" s="54">
        <f t="shared" si="86"/>
        <v>720</v>
      </c>
      <c r="J253" s="55">
        <f t="shared" si="81"/>
        <v>1.44</v>
      </c>
      <c r="K253" s="54">
        <v>1</v>
      </c>
      <c r="L253" s="54">
        <f t="shared" si="87"/>
        <v>220</v>
      </c>
      <c r="M253" s="54">
        <f t="shared" si="82"/>
        <v>0.22</v>
      </c>
      <c r="N253" s="54">
        <v>2</v>
      </c>
      <c r="O253" s="54">
        <f t="shared" si="88"/>
        <v>210</v>
      </c>
      <c r="P253" s="54">
        <f t="shared" si="83"/>
        <v>0.42</v>
      </c>
      <c r="Q253" s="55">
        <f t="shared" si="89"/>
        <v>2.08</v>
      </c>
      <c r="R253" s="52">
        <f t="shared" si="90"/>
        <v>25.58</v>
      </c>
      <c r="S253" s="50" t="s">
        <v>64</v>
      </c>
      <c r="T253" s="1">
        <v>1</v>
      </c>
      <c r="U253" s="46">
        <f t="shared" si="91"/>
        <v>25.58</v>
      </c>
      <c r="V253" s="48">
        <v>45826</v>
      </c>
      <c r="W253" s="28">
        <v>1</v>
      </c>
      <c r="X253" s="46">
        <f t="shared" si="92"/>
        <v>25.58</v>
      </c>
      <c r="Y253" s="48">
        <v>45835</v>
      </c>
    </row>
    <row r="254" spans="2:25" ht="45" customHeight="1" x14ac:dyDescent="0.75">
      <c r="B254" s="14" t="s">
        <v>35</v>
      </c>
      <c r="C254" s="50" t="s">
        <v>218</v>
      </c>
      <c r="D254" s="51">
        <v>1</v>
      </c>
      <c r="E254" s="52" t="s">
        <v>231</v>
      </c>
      <c r="F254" s="53">
        <v>13</v>
      </c>
      <c r="G254" s="11">
        <v>4</v>
      </c>
      <c r="H254" s="54">
        <v>2</v>
      </c>
      <c r="I254" s="54">
        <f t="shared" si="86"/>
        <v>726</v>
      </c>
      <c r="J254" s="55">
        <f t="shared" si="81"/>
        <v>1.452</v>
      </c>
      <c r="K254" s="54">
        <v>1</v>
      </c>
      <c r="L254" s="54">
        <f t="shared" si="87"/>
        <v>250</v>
      </c>
      <c r="M254" s="54">
        <f t="shared" si="82"/>
        <v>0.25</v>
      </c>
      <c r="N254" s="54">
        <v>2</v>
      </c>
      <c r="O254" s="54">
        <f t="shared" si="88"/>
        <v>242</v>
      </c>
      <c r="P254" s="54">
        <f t="shared" si="83"/>
        <v>0.48399999999999999</v>
      </c>
      <c r="Q254" s="55">
        <f t="shared" si="89"/>
        <v>2.1859999999999999</v>
      </c>
      <c r="R254" s="52">
        <f t="shared" si="90"/>
        <v>113.67</v>
      </c>
      <c r="S254" s="50" t="s">
        <v>64</v>
      </c>
      <c r="T254" s="1">
        <v>1</v>
      </c>
      <c r="U254" s="46">
        <f t="shared" si="91"/>
        <v>113.67</v>
      </c>
      <c r="V254" s="48">
        <v>45826</v>
      </c>
      <c r="W254" s="28">
        <v>1</v>
      </c>
      <c r="X254" s="46">
        <f t="shared" si="92"/>
        <v>113.67</v>
      </c>
      <c r="Y254" s="48">
        <v>45835</v>
      </c>
    </row>
    <row r="255" spans="2:25" ht="45" customHeight="1" x14ac:dyDescent="0.55000000000000004">
      <c r="B255" s="8" t="s">
        <v>38</v>
      </c>
      <c r="C255" s="50" t="s">
        <v>218</v>
      </c>
      <c r="D255" s="51">
        <v>1</v>
      </c>
      <c r="E255" s="52" t="s">
        <v>232</v>
      </c>
      <c r="F255" s="53">
        <v>1.7</v>
      </c>
      <c r="G255" s="11">
        <v>1</v>
      </c>
      <c r="H255" s="54">
        <v>2</v>
      </c>
      <c r="I255" s="54">
        <f t="shared" si="86"/>
        <v>238</v>
      </c>
      <c r="J255" s="55">
        <f t="shared" si="81"/>
        <v>0.47599999999999998</v>
      </c>
      <c r="K255" s="54">
        <v>1</v>
      </c>
      <c r="L255" s="54">
        <f t="shared" si="87"/>
        <v>100</v>
      </c>
      <c r="M255" s="54">
        <f t="shared" si="82"/>
        <v>0.1</v>
      </c>
      <c r="N255" s="54">
        <v>2</v>
      </c>
      <c r="O255" s="54">
        <f t="shared" si="88"/>
        <v>97</v>
      </c>
      <c r="P255" s="54">
        <f t="shared" si="83"/>
        <v>0.19400000000000001</v>
      </c>
      <c r="Q255" s="55">
        <f t="shared" si="89"/>
        <v>0.77</v>
      </c>
      <c r="R255" s="52">
        <f t="shared" si="90"/>
        <v>1.31</v>
      </c>
      <c r="S255" s="50" t="s">
        <v>64</v>
      </c>
      <c r="T255" s="1">
        <v>1</v>
      </c>
      <c r="U255" s="46">
        <f t="shared" si="91"/>
        <v>1.31</v>
      </c>
      <c r="V255" s="48">
        <v>45826</v>
      </c>
      <c r="W255" s="28">
        <v>1</v>
      </c>
      <c r="X255" s="46">
        <f t="shared" si="92"/>
        <v>1.31</v>
      </c>
      <c r="Y255" s="48">
        <v>45835</v>
      </c>
    </row>
    <row r="256" spans="2:25" ht="45" customHeight="1" x14ac:dyDescent="0.75">
      <c r="B256" s="8"/>
      <c r="C256" s="50"/>
      <c r="D256" s="51"/>
      <c r="E256" s="52"/>
      <c r="F256" s="14"/>
      <c r="G256" s="68"/>
      <c r="H256" s="54"/>
      <c r="I256" s="54"/>
      <c r="J256" s="55">
        <f t="shared" si="81"/>
        <v>0</v>
      </c>
      <c r="K256" s="54"/>
      <c r="L256" s="54"/>
      <c r="M256" s="54">
        <f t="shared" si="82"/>
        <v>0</v>
      </c>
      <c r="N256" s="54"/>
      <c r="O256" s="54"/>
      <c r="P256" s="54">
        <f t="shared" si="83"/>
        <v>0</v>
      </c>
      <c r="Q256" s="55"/>
      <c r="R256" s="52"/>
      <c r="S256" s="50"/>
      <c r="T256" s="1"/>
      <c r="U256" s="46">
        <f t="shared" si="91"/>
        <v>0</v>
      </c>
      <c r="W256" s="28"/>
      <c r="X256" s="46"/>
    </row>
    <row r="257" spans="1:25" ht="45" customHeight="1" x14ac:dyDescent="0.75">
      <c r="A257" s="1" t="s">
        <v>233</v>
      </c>
      <c r="B257" s="8" t="s">
        <v>20</v>
      </c>
      <c r="C257" s="50" t="s">
        <v>218</v>
      </c>
      <c r="D257" s="51">
        <v>1</v>
      </c>
      <c r="E257" s="67" t="s">
        <v>72</v>
      </c>
      <c r="F257" s="14">
        <v>9.3000000000000007</v>
      </c>
      <c r="G257" s="68">
        <v>1</v>
      </c>
      <c r="H257" s="54">
        <v>2</v>
      </c>
      <c r="I257" s="54">
        <f t="shared" ref="I257:I263" si="93">VLOOKUP($B257,$B$3:$J$29,7,FALSE)</f>
        <v>820</v>
      </c>
      <c r="J257" s="55">
        <f t="shared" si="81"/>
        <v>1.64</v>
      </c>
      <c r="K257" s="54">
        <v>1</v>
      </c>
      <c r="L257" s="54">
        <f t="shared" ref="L257:L263" si="94">VLOOKUP($B257,$B$3:$J$29,3,FALSE)</f>
        <v>220</v>
      </c>
      <c r="M257" s="54">
        <f t="shared" si="82"/>
        <v>0.22</v>
      </c>
      <c r="N257" s="54">
        <v>2</v>
      </c>
      <c r="O257" s="54">
        <f t="shared" ref="O257:O263" si="95">VLOOKUP($B257,$B$3:$J$29,8,FALSE)</f>
        <v>210</v>
      </c>
      <c r="P257" s="54">
        <f t="shared" si="83"/>
        <v>0.42</v>
      </c>
      <c r="Q257" s="55">
        <f t="shared" ref="Q257:Q263" si="96">($H257*$I257+$K257*$L257+$N257*$O257)/1000</f>
        <v>2.2799999999999998</v>
      </c>
      <c r="R257" s="52">
        <f t="shared" ref="R257:R263" si="97">ROUND($Q257*$F257*$G257,2)</f>
        <v>21.2</v>
      </c>
      <c r="S257" s="50" t="s">
        <v>64</v>
      </c>
      <c r="T257" s="1">
        <v>1</v>
      </c>
      <c r="U257" s="46">
        <f t="shared" si="91"/>
        <v>21.2</v>
      </c>
      <c r="V257" s="48">
        <v>45827</v>
      </c>
      <c r="W257" s="28">
        <v>1</v>
      </c>
      <c r="X257" s="46">
        <f t="shared" ref="X257:X271" si="98">$W257*$R257</f>
        <v>21.2</v>
      </c>
      <c r="Y257" s="48">
        <v>45835</v>
      </c>
    </row>
    <row r="258" spans="1:25" ht="45" customHeight="1" x14ac:dyDescent="0.75">
      <c r="B258" s="8" t="s">
        <v>19</v>
      </c>
      <c r="C258" s="50" t="s">
        <v>218</v>
      </c>
      <c r="D258" s="51">
        <v>1</v>
      </c>
      <c r="E258" s="67" t="s">
        <v>73</v>
      </c>
      <c r="F258" s="14">
        <v>9.3000000000000007</v>
      </c>
      <c r="G258" s="68">
        <v>1</v>
      </c>
      <c r="H258" s="54">
        <v>2</v>
      </c>
      <c r="I258" s="54">
        <f t="shared" si="93"/>
        <v>720</v>
      </c>
      <c r="J258" s="55">
        <f t="shared" si="81"/>
        <v>1.44</v>
      </c>
      <c r="K258" s="54">
        <v>1</v>
      </c>
      <c r="L258" s="54">
        <f t="shared" si="94"/>
        <v>220</v>
      </c>
      <c r="M258" s="54">
        <f t="shared" si="82"/>
        <v>0.22</v>
      </c>
      <c r="N258" s="54">
        <v>2</v>
      </c>
      <c r="O258" s="54">
        <f t="shared" si="95"/>
        <v>210</v>
      </c>
      <c r="P258" s="54">
        <f t="shared" si="83"/>
        <v>0.42</v>
      </c>
      <c r="Q258" s="55">
        <f t="shared" si="96"/>
        <v>2.08</v>
      </c>
      <c r="R258" s="52">
        <f t="shared" si="97"/>
        <v>19.34</v>
      </c>
      <c r="S258" s="50" t="s">
        <v>64</v>
      </c>
      <c r="T258" s="1">
        <v>1</v>
      </c>
      <c r="U258" s="46">
        <f t="shared" si="91"/>
        <v>19.34</v>
      </c>
      <c r="V258" s="48">
        <v>45827</v>
      </c>
      <c r="W258" s="28">
        <v>1</v>
      </c>
      <c r="X258" s="46">
        <f t="shared" si="98"/>
        <v>19.34</v>
      </c>
      <c r="Y258" s="48">
        <v>45835</v>
      </c>
    </row>
    <row r="259" spans="1:25" ht="45" customHeight="1" x14ac:dyDescent="0.75">
      <c r="B259" s="8" t="s">
        <v>12</v>
      </c>
      <c r="C259" s="50" t="s">
        <v>218</v>
      </c>
      <c r="D259" s="51">
        <v>1</v>
      </c>
      <c r="E259" s="67" t="s">
        <v>74</v>
      </c>
      <c r="F259" s="14">
        <v>6.35</v>
      </c>
      <c r="G259" s="68">
        <v>1</v>
      </c>
      <c r="H259" s="54">
        <v>1</v>
      </c>
      <c r="I259" s="54">
        <f t="shared" si="93"/>
        <v>476</v>
      </c>
      <c r="J259" s="55">
        <f t="shared" si="81"/>
        <v>0.47599999999999998</v>
      </c>
      <c r="K259" s="54">
        <v>0</v>
      </c>
      <c r="L259" s="54">
        <f t="shared" si="94"/>
        <v>200</v>
      </c>
      <c r="M259" s="54">
        <f t="shared" si="82"/>
        <v>0</v>
      </c>
      <c r="N259" s="54">
        <v>1</v>
      </c>
      <c r="O259" s="54">
        <f t="shared" si="95"/>
        <v>192</v>
      </c>
      <c r="P259" s="54">
        <f t="shared" si="83"/>
        <v>0.192</v>
      </c>
      <c r="Q259" s="55">
        <f t="shared" si="96"/>
        <v>0.66800000000000004</v>
      </c>
      <c r="R259" s="52">
        <f t="shared" si="97"/>
        <v>4.24</v>
      </c>
      <c r="S259" s="50" t="s">
        <v>64</v>
      </c>
      <c r="T259" s="1">
        <v>1</v>
      </c>
      <c r="U259" s="46">
        <f t="shared" si="91"/>
        <v>4.24</v>
      </c>
      <c r="V259" s="48">
        <v>45827</v>
      </c>
      <c r="W259" s="28">
        <v>1</v>
      </c>
      <c r="X259" s="46">
        <f t="shared" si="98"/>
        <v>4.24</v>
      </c>
      <c r="Y259" s="48">
        <v>45835</v>
      </c>
    </row>
    <row r="260" spans="1:25" ht="45" customHeight="1" x14ac:dyDescent="0.75">
      <c r="B260" s="8" t="s">
        <v>19</v>
      </c>
      <c r="C260" s="50" t="s">
        <v>218</v>
      </c>
      <c r="D260" s="51">
        <v>1</v>
      </c>
      <c r="E260" s="67" t="s">
        <v>234</v>
      </c>
      <c r="F260" s="14">
        <v>12.25</v>
      </c>
      <c r="G260" s="68">
        <v>1</v>
      </c>
      <c r="H260" s="54">
        <v>2</v>
      </c>
      <c r="I260" s="54">
        <f t="shared" si="93"/>
        <v>720</v>
      </c>
      <c r="J260" s="55">
        <f t="shared" si="81"/>
        <v>1.44</v>
      </c>
      <c r="K260" s="54">
        <v>1</v>
      </c>
      <c r="L260" s="54">
        <f t="shared" si="94"/>
        <v>220</v>
      </c>
      <c r="M260" s="54">
        <f t="shared" si="82"/>
        <v>0.22</v>
      </c>
      <c r="N260" s="54">
        <v>2</v>
      </c>
      <c r="O260" s="54">
        <f t="shared" si="95"/>
        <v>210</v>
      </c>
      <c r="P260" s="54">
        <f t="shared" si="83"/>
        <v>0.42</v>
      </c>
      <c r="Q260" s="55">
        <f t="shared" si="96"/>
        <v>2.08</v>
      </c>
      <c r="R260" s="52">
        <f t="shared" si="97"/>
        <v>25.48</v>
      </c>
      <c r="S260" s="50" t="s">
        <v>64</v>
      </c>
      <c r="T260" s="1">
        <v>1</v>
      </c>
      <c r="U260" s="46">
        <f t="shared" si="91"/>
        <v>25.48</v>
      </c>
      <c r="V260" s="48">
        <v>45827</v>
      </c>
      <c r="W260" s="28">
        <v>1</v>
      </c>
      <c r="X260" s="46">
        <f t="shared" si="98"/>
        <v>25.48</v>
      </c>
      <c r="Y260" s="48">
        <v>45835</v>
      </c>
    </row>
    <row r="261" spans="1:25" ht="45" customHeight="1" x14ac:dyDescent="0.75">
      <c r="B261" s="8" t="s">
        <v>12</v>
      </c>
      <c r="C261" s="50" t="s">
        <v>218</v>
      </c>
      <c r="D261" s="51">
        <v>1</v>
      </c>
      <c r="E261" s="67" t="s">
        <v>235</v>
      </c>
      <c r="F261" s="14">
        <v>1.25</v>
      </c>
      <c r="G261" s="68">
        <v>1</v>
      </c>
      <c r="H261" s="54">
        <v>2</v>
      </c>
      <c r="I261" s="54">
        <f t="shared" si="93"/>
        <v>476</v>
      </c>
      <c r="J261" s="55">
        <f t="shared" si="81"/>
        <v>0.95199999999999996</v>
      </c>
      <c r="K261" s="54">
        <v>1</v>
      </c>
      <c r="L261" s="54">
        <f t="shared" si="94"/>
        <v>200</v>
      </c>
      <c r="M261" s="54">
        <f t="shared" si="82"/>
        <v>0.2</v>
      </c>
      <c r="N261" s="54">
        <v>2</v>
      </c>
      <c r="O261" s="54">
        <f t="shared" si="95"/>
        <v>192</v>
      </c>
      <c r="P261" s="54">
        <f t="shared" si="83"/>
        <v>0.38400000000000001</v>
      </c>
      <c r="Q261" s="55">
        <f t="shared" si="96"/>
        <v>1.536</v>
      </c>
      <c r="R261" s="52">
        <f t="shared" si="97"/>
        <v>1.92</v>
      </c>
      <c r="S261" s="50" t="s">
        <v>64</v>
      </c>
      <c r="T261" s="1">
        <v>1</v>
      </c>
      <c r="U261" s="46">
        <f t="shared" si="91"/>
        <v>1.92</v>
      </c>
      <c r="V261" s="48">
        <v>45827</v>
      </c>
      <c r="W261" s="28">
        <v>1</v>
      </c>
      <c r="X261" s="46">
        <f t="shared" si="98"/>
        <v>1.92</v>
      </c>
      <c r="Y261" s="48">
        <v>45835</v>
      </c>
    </row>
    <row r="262" spans="1:25" ht="45" customHeight="1" x14ac:dyDescent="0.75">
      <c r="B262" s="14" t="s">
        <v>35</v>
      </c>
      <c r="C262" s="50" t="s">
        <v>218</v>
      </c>
      <c r="D262" s="51">
        <v>1</v>
      </c>
      <c r="E262" s="52" t="s">
        <v>77</v>
      </c>
      <c r="F262" s="53">
        <v>13</v>
      </c>
      <c r="G262" s="11">
        <v>4</v>
      </c>
      <c r="H262" s="54">
        <v>2</v>
      </c>
      <c r="I262" s="54">
        <f t="shared" si="93"/>
        <v>726</v>
      </c>
      <c r="J262" s="55">
        <f t="shared" si="81"/>
        <v>1.452</v>
      </c>
      <c r="K262" s="54">
        <v>1</v>
      </c>
      <c r="L262" s="54">
        <f t="shared" si="94"/>
        <v>250</v>
      </c>
      <c r="M262" s="54">
        <f t="shared" si="82"/>
        <v>0.25</v>
      </c>
      <c r="N262" s="54">
        <v>2</v>
      </c>
      <c r="O262" s="54">
        <f t="shared" si="95"/>
        <v>242</v>
      </c>
      <c r="P262" s="54">
        <f t="shared" si="83"/>
        <v>0.48399999999999999</v>
      </c>
      <c r="Q262" s="55">
        <f t="shared" si="96"/>
        <v>2.1859999999999999</v>
      </c>
      <c r="R262" s="52">
        <f t="shared" si="97"/>
        <v>113.67</v>
      </c>
      <c r="S262" s="50" t="s">
        <v>64</v>
      </c>
      <c r="T262" s="1">
        <v>1</v>
      </c>
      <c r="U262" s="46">
        <f t="shared" si="91"/>
        <v>113.67</v>
      </c>
      <c r="V262" s="48">
        <v>45827</v>
      </c>
      <c r="W262" s="28">
        <v>1</v>
      </c>
      <c r="X262" s="46">
        <f t="shared" si="98"/>
        <v>113.67</v>
      </c>
      <c r="Y262" s="48">
        <v>45835</v>
      </c>
    </row>
    <row r="263" spans="1:25" ht="45" customHeight="1" x14ac:dyDescent="0.55000000000000004">
      <c r="B263" s="8" t="s">
        <v>38</v>
      </c>
      <c r="C263" s="50" t="s">
        <v>218</v>
      </c>
      <c r="D263" s="51">
        <v>1</v>
      </c>
      <c r="E263" s="52" t="s">
        <v>78</v>
      </c>
      <c r="F263" s="53">
        <v>1.7</v>
      </c>
      <c r="G263" s="11">
        <v>4</v>
      </c>
      <c r="H263" s="54">
        <v>2</v>
      </c>
      <c r="I263" s="54">
        <f t="shared" si="93"/>
        <v>238</v>
      </c>
      <c r="J263" s="55">
        <f t="shared" si="81"/>
        <v>0.47599999999999998</v>
      </c>
      <c r="K263" s="54">
        <v>1</v>
      </c>
      <c r="L263" s="54">
        <f t="shared" si="94"/>
        <v>100</v>
      </c>
      <c r="M263" s="54">
        <f t="shared" si="82"/>
        <v>0.1</v>
      </c>
      <c r="N263" s="54">
        <v>2</v>
      </c>
      <c r="O263" s="54">
        <f t="shared" si="95"/>
        <v>97</v>
      </c>
      <c r="P263" s="54">
        <f t="shared" si="83"/>
        <v>0.19400000000000001</v>
      </c>
      <c r="Q263" s="55">
        <f t="shared" si="96"/>
        <v>0.77</v>
      </c>
      <c r="R263" s="52">
        <f t="shared" si="97"/>
        <v>5.24</v>
      </c>
      <c r="S263" s="50" t="s">
        <v>64</v>
      </c>
      <c r="T263" s="1">
        <v>1</v>
      </c>
      <c r="U263" s="46">
        <f t="shared" si="91"/>
        <v>5.24</v>
      </c>
      <c r="V263" s="48">
        <v>45827</v>
      </c>
      <c r="W263" s="28">
        <v>1</v>
      </c>
      <c r="X263" s="46">
        <f t="shared" si="98"/>
        <v>5.24</v>
      </c>
      <c r="Y263" s="48">
        <v>45835</v>
      </c>
    </row>
    <row r="264" spans="1:25" ht="45" customHeight="1" x14ac:dyDescent="0.75">
      <c r="B264" s="8"/>
      <c r="C264" s="50"/>
      <c r="D264" s="51"/>
      <c r="E264" s="67"/>
      <c r="F264" s="14"/>
      <c r="G264" s="68"/>
      <c r="H264" s="54"/>
      <c r="I264" s="54"/>
      <c r="J264" s="55"/>
      <c r="K264" s="54"/>
      <c r="L264" s="54"/>
      <c r="M264" s="54"/>
      <c r="N264" s="54"/>
      <c r="O264" s="54"/>
      <c r="P264" s="54"/>
      <c r="Q264" s="55"/>
      <c r="R264" s="52"/>
      <c r="S264" s="50"/>
      <c r="T264" s="1"/>
      <c r="U264" s="46">
        <f t="shared" si="91"/>
        <v>0</v>
      </c>
      <c r="W264" s="28"/>
      <c r="X264" s="46">
        <f t="shared" si="98"/>
        <v>0</v>
      </c>
    </row>
    <row r="265" spans="1:25" ht="45" customHeight="1" x14ac:dyDescent="0.75">
      <c r="B265" s="14" t="s">
        <v>22</v>
      </c>
      <c r="C265" s="50" t="s">
        <v>218</v>
      </c>
      <c r="D265" s="51">
        <v>1</v>
      </c>
      <c r="E265" s="67" t="s">
        <v>236</v>
      </c>
      <c r="F265" s="14">
        <v>15.25</v>
      </c>
      <c r="G265" s="68">
        <v>2</v>
      </c>
      <c r="H265" s="54">
        <v>2</v>
      </c>
      <c r="I265" s="54">
        <f t="shared" ref="I265:I270" si="99">VLOOKUP($B265,$B$3:$J$29,7,FALSE)</f>
        <v>1060</v>
      </c>
      <c r="J265" s="55">
        <f t="shared" si="81"/>
        <v>2.12</v>
      </c>
      <c r="K265" s="54">
        <v>1</v>
      </c>
      <c r="L265" s="54">
        <f t="shared" ref="L265:L270" si="100">VLOOKUP($B265,$B$3:$J$29,3,FALSE)</f>
        <v>270</v>
      </c>
      <c r="M265" s="54">
        <f t="shared" si="82"/>
        <v>0.27</v>
      </c>
      <c r="N265" s="54">
        <v>2</v>
      </c>
      <c r="O265" s="54">
        <f t="shared" ref="O265:O270" si="101">VLOOKUP($B265,$B$3:$J$29,8,FALSE)</f>
        <v>255</v>
      </c>
      <c r="P265" s="54">
        <f t="shared" si="83"/>
        <v>0.51</v>
      </c>
      <c r="Q265" s="55">
        <f t="shared" ref="Q265:Q270" si="102">($H265*$I265+$K265*$L265+$N265*$O265)/1000</f>
        <v>2.9</v>
      </c>
      <c r="R265" s="52">
        <f t="shared" ref="R265:R270" si="103">ROUND($Q265*$F265*$G265,2)</f>
        <v>88.45</v>
      </c>
      <c r="S265" s="50" t="s">
        <v>64</v>
      </c>
      <c r="T265" s="1">
        <v>1</v>
      </c>
      <c r="U265" s="46">
        <f t="shared" si="91"/>
        <v>88.45</v>
      </c>
      <c r="V265" s="48">
        <v>45833</v>
      </c>
      <c r="W265" s="28">
        <v>1</v>
      </c>
      <c r="X265" s="46">
        <f t="shared" si="98"/>
        <v>88.45</v>
      </c>
      <c r="Y265" s="48">
        <v>45836</v>
      </c>
    </row>
    <row r="266" spans="1:25" ht="45" customHeight="1" x14ac:dyDescent="0.75">
      <c r="B266" s="8" t="s">
        <v>12</v>
      </c>
      <c r="C266" s="50" t="s">
        <v>218</v>
      </c>
      <c r="D266" s="51">
        <v>1</v>
      </c>
      <c r="E266" s="67" t="s">
        <v>83</v>
      </c>
      <c r="F266" s="14">
        <v>16</v>
      </c>
      <c r="G266" s="68">
        <v>1</v>
      </c>
      <c r="H266" s="54">
        <v>1</v>
      </c>
      <c r="I266" s="54">
        <f t="shared" si="99"/>
        <v>476</v>
      </c>
      <c r="J266" s="55">
        <f t="shared" si="81"/>
        <v>0.47599999999999998</v>
      </c>
      <c r="K266" s="54">
        <v>0</v>
      </c>
      <c r="L266" s="54">
        <f t="shared" si="100"/>
        <v>200</v>
      </c>
      <c r="M266" s="54">
        <f t="shared" si="82"/>
        <v>0</v>
      </c>
      <c r="N266" s="54">
        <v>1</v>
      </c>
      <c r="O266" s="54">
        <f t="shared" si="101"/>
        <v>192</v>
      </c>
      <c r="P266" s="54">
        <f t="shared" si="83"/>
        <v>0.192</v>
      </c>
      <c r="Q266" s="55">
        <f t="shared" si="102"/>
        <v>0.66800000000000004</v>
      </c>
      <c r="R266" s="52">
        <f t="shared" si="103"/>
        <v>10.69</v>
      </c>
      <c r="S266" s="50" t="s">
        <v>64</v>
      </c>
      <c r="T266" s="1">
        <v>1</v>
      </c>
      <c r="U266" s="46">
        <f t="shared" si="91"/>
        <v>10.69</v>
      </c>
      <c r="V266" s="48">
        <v>45833</v>
      </c>
      <c r="W266" s="28">
        <v>1</v>
      </c>
      <c r="X266" s="46">
        <f t="shared" si="98"/>
        <v>10.69</v>
      </c>
      <c r="Y266" s="48">
        <v>45836</v>
      </c>
    </row>
    <row r="267" spans="1:25" ht="45" customHeight="1" x14ac:dyDescent="0.75">
      <c r="B267" s="8" t="s">
        <v>19</v>
      </c>
      <c r="C267" s="50" t="s">
        <v>218</v>
      </c>
      <c r="D267" s="51">
        <v>1</v>
      </c>
      <c r="E267" s="67" t="s">
        <v>81</v>
      </c>
      <c r="F267" s="14">
        <v>12.25</v>
      </c>
      <c r="G267" s="68">
        <v>1</v>
      </c>
      <c r="H267" s="54">
        <v>2</v>
      </c>
      <c r="I267" s="54">
        <f t="shared" si="99"/>
        <v>720</v>
      </c>
      <c r="J267" s="55">
        <f t="shared" si="81"/>
        <v>1.44</v>
      </c>
      <c r="K267" s="54">
        <v>1</v>
      </c>
      <c r="L267" s="54">
        <f t="shared" si="100"/>
        <v>220</v>
      </c>
      <c r="M267" s="54">
        <f t="shared" si="82"/>
        <v>0.22</v>
      </c>
      <c r="N267" s="54">
        <v>2</v>
      </c>
      <c r="O267" s="54">
        <f t="shared" si="101"/>
        <v>210</v>
      </c>
      <c r="P267" s="54">
        <f t="shared" si="83"/>
        <v>0.42</v>
      </c>
      <c r="Q267" s="55">
        <f t="shared" si="102"/>
        <v>2.08</v>
      </c>
      <c r="R267" s="52">
        <f t="shared" si="103"/>
        <v>25.48</v>
      </c>
      <c r="S267" s="50" t="s">
        <v>64</v>
      </c>
      <c r="T267" s="1">
        <v>1</v>
      </c>
      <c r="U267" s="46">
        <f t="shared" si="91"/>
        <v>25.48</v>
      </c>
      <c r="V267" s="48">
        <v>45833</v>
      </c>
      <c r="W267" s="28">
        <v>1</v>
      </c>
      <c r="X267" s="46">
        <f t="shared" si="98"/>
        <v>25.48</v>
      </c>
      <c r="Y267" s="48">
        <v>45836</v>
      </c>
    </row>
    <row r="268" spans="1:25" ht="45" customHeight="1" x14ac:dyDescent="0.75">
      <c r="B268" s="8" t="s">
        <v>12</v>
      </c>
      <c r="C268" s="50" t="s">
        <v>218</v>
      </c>
      <c r="D268" s="51">
        <v>1</v>
      </c>
      <c r="E268" s="67" t="s">
        <v>237</v>
      </c>
      <c r="F268" s="14">
        <v>1.55</v>
      </c>
      <c r="G268" s="68">
        <v>1</v>
      </c>
      <c r="H268" s="54">
        <v>2</v>
      </c>
      <c r="I268" s="54">
        <f t="shared" si="99"/>
        <v>476</v>
      </c>
      <c r="J268" s="55">
        <f t="shared" si="81"/>
        <v>0.95199999999999996</v>
      </c>
      <c r="K268" s="54">
        <v>1</v>
      </c>
      <c r="L268" s="54">
        <f t="shared" si="100"/>
        <v>200</v>
      </c>
      <c r="M268" s="54">
        <f t="shared" si="82"/>
        <v>0.2</v>
      </c>
      <c r="N268" s="54">
        <v>2</v>
      </c>
      <c r="O268" s="54">
        <f t="shared" si="101"/>
        <v>192</v>
      </c>
      <c r="P268" s="54">
        <f t="shared" si="83"/>
        <v>0.38400000000000001</v>
      </c>
      <c r="Q268" s="55">
        <f t="shared" si="102"/>
        <v>1.536</v>
      </c>
      <c r="R268" s="52">
        <f t="shared" si="103"/>
        <v>2.38</v>
      </c>
      <c r="S268" s="50" t="s">
        <v>64</v>
      </c>
      <c r="T268" s="1">
        <v>1</v>
      </c>
      <c r="U268" s="46">
        <f t="shared" si="91"/>
        <v>2.38</v>
      </c>
      <c r="V268" s="48">
        <v>45833</v>
      </c>
      <c r="W268" s="28">
        <v>1</v>
      </c>
      <c r="X268" s="46">
        <f t="shared" si="98"/>
        <v>2.38</v>
      </c>
      <c r="Y268" s="48">
        <v>45836</v>
      </c>
    </row>
    <row r="269" spans="1:25" ht="45" customHeight="1" x14ac:dyDescent="0.75">
      <c r="B269" s="14" t="s">
        <v>35</v>
      </c>
      <c r="C269" s="50" t="s">
        <v>218</v>
      </c>
      <c r="D269" s="51">
        <v>1</v>
      </c>
      <c r="E269" s="52" t="s">
        <v>84</v>
      </c>
      <c r="F269" s="53">
        <v>13</v>
      </c>
      <c r="G269" s="11">
        <v>7</v>
      </c>
      <c r="H269" s="54">
        <v>2</v>
      </c>
      <c r="I269" s="54">
        <f t="shared" si="99"/>
        <v>726</v>
      </c>
      <c r="J269" s="55">
        <f t="shared" si="81"/>
        <v>1.452</v>
      </c>
      <c r="K269" s="54">
        <v>1</v>
      </c>
      <c r="L269" s="54">
        <f t="shared" si="100"/>
        <v>250</v>
      </c>
      <c r="M269" s="54">
        <f t="shared" si="82"/>
        <v>0.25</v>
      </c>
      <c r="N269" s="54">
        <v>2</v>
      </c>
      <c r="O269" s="54">
        <f t="shared" si="101"/>
        <v>242</v>
      </c>
      <c r="P269" s="54">
        <f t="shared" si="83"/>
        <v>0.48399999999999999</v>
      </c>
      <c r="Q269" s="55">
        <f t="shared" si="102"/>
        <v>2.1859999999999999</v>
      </c>
      <c r="R269" s="52">
        <f t="shared" si="103"/>
        <v>198.93</v>
      </c>
      <c r="S269" s="50" t="s">
        <v>64</v>
      </c>
      <c r="T269" s="1">
        <v>1</v>
      </c>
      <c r="U269" s="46">
        <f t="shared" si="91"/>
        <v>198.93</v>
      </c>
      <c r="V269" s="48">
        <v>45833</v>
      </c>
      <c r="W269" s="28">
        <v>1</v>
      </c>
      <c r="X269" s="46">
        <f t="shared" si="98"/>
        <v>198.93</v>
      </c>
      <c r="Y269" s="48">
        <v>45836</v>
      </c>
    </row>
    <row r="270" spans="1:25" ht="45" customHeight="1" x14ac:dyDescent="0.55000000000000004">
      <c r="B270" s="8" t="s">
        <v>38</v>
      </c>
      <c r="C270" s="50" t="s">
        <v>218</v>
      </c>
      <c r="D270" s="51">
        <v>1</v>
      </c>
      <c r="E270" s="52" t="s">
        <v>85</v>
      </c>
      <c r="F270" s="53">
        <v>1.7</v>
      </c>
      <c r="G270" s="11">
        <v>7</v>
      </c>
      <c r="H270" s="54">
        <v>2</v>
      </c>
      <c r="I270" s="54">
        <f t="shared" si="99"/>
        <v>238</v>
      </c>
      <c r="J270" s="55">
        <f t="shared" si="81"/>
        <v>0.47599999999999998</v>
      </c>
      <c r="K270" s="54">
        <v>1</v>
      </c>
      <c r="L270" s="54">
        <f t="shared" si="100"/>
        <v>100</v>
      </c>
      <c r="M270" s="54">
        <f t="shared" si="82"/>
        <v>0.1</v>
      </c>
      <c r="N270" s="54">
        <v>2</v>
      </c>
      <c r="O270" s="54">
        <f t="shared" si="101"/>
        <v>97</v>
      </c>
      <c r="P270" s="54">
        <f t="shared" si="83"/>
        <v>0.19400000000000001</v>
      </c>
      <c r="Q270" s="55">
        <f t="shared" si="102"/>
        <v>0.77</v>
      </c>
      <c r="R270" s="52">
        <f t="shared" si="103"/>
        <v>9.16</v>
      </c>
      <c r="S270" s="50" t="s">
        <v>64</v>
      </c>
      <c r="T270" s="1">
        <v>1</v>
      </c>
      <c r="U270" s="46">
        <f t="shared" si="91"/>
        <v>9.16</v>
      </c>
      <c r="V270" s="48">
        <v>45833</v>
      </c>
      <c r="W270" s="28">
        <v>1</v>
      </c>
      <c r="X270" s="46">
        <f t="shared" si="98"/>
        <v>9.16</v>
      </c>
      <c r="Y270" s="48">
        <v>45836</v>
      </c>
    </row>
    <row r="271" spans="1:25" ht="45" customHeight="1" x14ac:dyDescent="0.75">
      <c r="B271" s="8"/>
      <c r="C271" s="50"/>
      <c r="D271" s="51"/>
      <c r="E271" s="67"/>
      <c r="F271" s="14"/>
      <c r="G271" s="68"/>
      <c r="H271" s="54"/>
      <c r="I271" s="54"/>
      <c r="J271" s="55"/>
      <c r="K271" s="54"/>
      <c r="L271" s="54"/>
      <c r="M271" s="54"/>
      <c r="N271" s="54"/>
      <c r="O271" s="54"/>
      <c r="P271" s="54"/>
      <c r="Q271" s="55"/>
      <c r="R271" s="52"/>
      <c r="S271" s="50"/>
      <c r="T271" s="1"/>
      <c r="U271" s="46">
        <f t="shared" si="91"/>
        <v>0</v>
      </c>
      <c r="W271" s="28"/>
      <c r="X271" s="46">
        <f t="shared" si="98"/>
        <v>0</v>
      </c>
    </row>
    <row r="272" spans="1:25" ht="45" customHeight="1" x14ac:dyDescent="0.75">
      <c r="B272" s="8" t="s">
        <v>25</v>
      </c>
      <c r="C272" s="50" t="s">
        <v>218</v>
      </c>
      <c r="D272" s="51">
        <v>1</v>
      </c>
      <c r="E272" s="67" t="s">
        <v>86</v>
      </c>
      <c r="F272" s="14">
        <v>12.45</v>
      </c>
      <c r="G272" s="68">
        <v>1</v>
      </c>
      <c r="H272" s="54">
        <v>2</v>
      </c>
      <c r="I272" s="54">
        <f t="shared" ref="I272:I280" si="104">VLOOKUP($B272,$B$3:$J$29,7,FALSE)</f>
        <v>860</v>
      </c>
      <c r="J272" s="55">
        <f t="shared" si="81"/>
        <v>1.72</v>
      </c>
      <c r="K272" s="54">
        <v>1</v>
      </c>
      <c r="L272" s="54">
        <f t="shared" ref="L272:L280" si="105">VLOOKUP($B272,$B$3:$J$29,3,FALSE)</f>
        <v>270</v>
      </c>
      <c r="M272" s="54">
        <f t="shared" si="82"/>
        <v>0.27</v>
      </c>
      <c r="N272" s="54">
        <v>2</v>
      </c>
      <c r="O272" s="54">
        <f t="shared" ref="O272:O280" si="106">VLOOKUP($B272,$B$3:$J$29,8,FALSE)</f>
        <v>258</v>
      </c>
      <c r="P272" s="54">
        <f t="shared" si="83"/>
        <v>0.51600000000000001</v>
      </c>
      <c r="Q272" s="55">
        <f t="shared" ref="Q272:Q280" si="107">($H272*$I272+$K272*$L272+$N272*$O272)/1000</f>
        <v>2.5059999999999998</v>
      </c>
      <c r="R272" s="52">
        <f t="shared" ref="R272:R280" si="108">ROUND($Q272*$F272*$G272,2)</f>
        <v>31.2</v>
      </c>
      <c r="S272" s="50" t="s">
        <v>64</v>
      </c>
      <c r="T272" s="1">
        <v>1</v>
      </c>
      <c r="U272" s="46">
        <f t="shared" si="91"/>
        <v>31.2</v>
      </c>
      <c r="V272" s="48">
        <v>45838</v>
      </c>
      <c r="W272" s="28">
        <v>1</v>
      </c>
      <c r="X272" s="46">
        <f>$W272*$R272</f>
        <v>31.2</v>
      </c>
      <c r="Y272" s="48">
        <v>45842</v>
      </c>
    </row>
    <row r="273" spans="2:25" ht="45" customHeight="1" x14ac:dyDescent="0.75">
      <c r="B273" s="8" t="s">
        <v>25</v>
      </c>
      <c r="C273" s="50" t="s">
        <v>218</v>
      </c>
      <c r="D273" s="51">
        <v>1</v>
      </c>
      <c r="E273" s="67" t="s">
        <v>89</v>
      </c>
      <c r="F273" s="14">
        <v>12.45</v>
      </c>
      <c r="G273" s="68">
        <v>1</v>
      </c>
      <c r="H273" s="54">
        <v>1</v>
      </c>
      <c r="I273" s="54">
        <f t="shared" si="104"/>
        <v>860</v>
      </c>
      <c r="J273" s="55">
        <f t="shared" si="81"/>
        <v>0.86</v>
      </c>
      <c r="K273" s="54">
        <v>0</v>
      </c>
      <c r="L273" s="54">
        <f t="shared" si="105"/>
        <v>270</v>
      </c>
      <c r="M273" s="54">
        <f t="shared" si="82"/>
        <v>0</v>
      </c>
      <c r="N273" s="54">
        <v>1</v>
      </c>
      <c r="O273" s="54">
        <f t="shared" si="106"/>
        <v>258</v>
      </c>
      <c r="P273" s="54">
        <f t="shared" si="83"/>
        <v>0.25800000000000001</v>
      </c>
      <c r="Q273" s="55">
        <f t="shared" si="107"/>
        <v>1.1180000000000001</v>
      </c>
      <c r="R273" s="52">
        <f t="shared" si="108"/>
        <v>13.92</v>
      </c>
      <c r="S273" s="50" t="s">
        <v>64</v>
      </c>
      <c r="T273" s="1">
        <v>1</v>
      </c>
      <c r="U273" s="46">
        <f t="shared" si="91"/>
        <v>13.92</v>
      </c>
      <c r="V273" s="48">
        <v>45838</v>
      </c>
      <c r="W273" s="28">
        <v>1</v>
      </c>
      <c r="X273" s="46">
        <f>$W273*$R273</f>
        <v>13.92</v>
      </c>
      <c r="Y273" s="48">
        <v>45842</v>
      </c>
    </row>
    <row r="274" spans="2:25" ht="45" customHeight="1" x14ac:dyDescent="0.75">
      <c r="B274" s="8" t="s">
        <v>12</v>
      </c>
      <c r="C274" s="50" t="s">
        <v>218</v>
      </c>
      <c r="D274" s="51">
        <v>1</v>
      </c>
      <c r="E274" s="67" t="s">
        <v>238</v>
      </c>
      <c r="F274" s="14">
        <v>1.9</v>
      </c>
      <c r="G274" s="68">
        <v>2</v>
      </c>
      <c r="H274" s="54">
        <v>2</v>
      </c>
      <c r="I274" s="54">
        <f t="shared" si="104"/>
        <v>476</v>
      </c>
      <c r="J274" s="55">
        <f t="shared" si="81"/>
        <v>0.95199999999999996</v>
      </c>
      <c r="K274" s="54">
        <v>1</v>
      </c>
      <c r="L274" s="54">
        <f t="shared" si="105"/>
        <v>200</v>
      </c>
      <c r="M274" s="54">
        <f t="shared" si="82"/>
        <v>0.2</v>
      </c>
      <c r="N274" s="54">
        <v>2</v>
      </c>
      <c r="O274" s="54">
        <f t="shared" si="106"/>
        <v>192</v>
      </c>
      <c r="P274" s="54">
        <f t="shared" si="83"/>
        <v>0.38400000000000001</v>
      </c>
      <c r="Q274" s="55">
        <f t="shared" si="107"/>
        <v>1.536</v>
      </c>
      <c r="R274" s="52">
        <f t="shared" si="108"/>
        <v>5.84</v>
      </c>
      <c r="S274" s="50" t="s">
        <v>64</v>
      </c>
      <c r="T274" s="1">
        <v>1</v>
      </c>
      <c r="U274" s="46">
        <f t="shared" si="91"/>
        <v>5.84</v>
      </c>
      <c r="V274" s="48">
        <v>45838</v>
      </c>
      <c r="W274" s="28">
        <v>1</v>
      </c>
      <c r="X274" s="46">
        <f t="shared" ref="X274:X298" si="109">$W274*$R274</f>
        <v>5.84</v>
      </c>
      <c r="Y274" s="48">
        <v>45842</v>
      </c>
    </row>
    <row r="275" spans="2:25" ht="45" customHeight="1" x14ac:dyDescent="0.75">
      <c r="B275" s="8" t="s">
        <v>12</v>
      </c>
      <c r="C275" s="38" t="s">
        <v>218</v>
      </c>
      <c r="D275" s="39">
        <v>1</v>
      </c>
      <c r="E275" s="67" t="s">
        <v>91</v>
      </c>
      <c r="F275" s="14">
        <v>1.6</v>
      </c>
      <c r="G275" s="69">
        <v>1</v>
      </c>
      <c r="H275" s="43">
        <v>2</v>
      </c>
      <c r="I275" s="43">
        <f t="shared" si="104"/>
        <v>476</v>
      </c>
      <c r="J275" s="55">
        <f t="shared" si="81"/>
        <v>0.95199999999999996</v>
      </c>
      <c r="K275" s="43">
        <v>1</v>
      </c>
      <c r="L275" s="43">
        <f t="shared" si="105"/>
        <v>200</v>
      </c>
      <c r="M275" s="54">
        <f t="shared" si="82"/>
        <v>0.2</v>
      </c>
      <c r="N275" s="43">
        <v>2</v>
      </c>
      <c r="O275" s="43">
        <f t="shared" si="106"/>
        <v>192</v>
      </c>
      <c r="P275" s="54">
        <f t="shared" si="83"/>
        <v>0.38400000000000001</v>
      </c>
      <c r="Q275" s="44">
        <f t="shared" si="107"/>
        <v>1.536</v>
      </c>
      <c r="R275" s="40">
        <f t="shared" si="108"/>
        <v>2.46</v>
      </c>
      <c r="S275" s="38" t="s">
        <v>64</v>
      </c>
      <c r="T275" s="1">
        <v>1</v>
      </c>
      <c r="U275" s="46">
        <f t="shared" si="91"/>
        <v>2.46</v>
      </c>
      <c r="V275" s="48">
        <v>45838</v>
      </c>
      <c r="W275" s="28">
        <v>1</v>
      </c>
      <c r="X275" s="46">
        <f t="shared" si="109"/>
        <v>2.46</v>
      </c>
      <c r="Y275" s="48">
        <v>45842</v>
      </c>
    </row>
    <row r="276" spans="2:25" ht="45" customHeight="1" x14ac:dyDescent="0.75">
      <c r="B276" s="8" t="s">
        <v>12</v>
      </c>
      <c r="C276" s="38" t="s">
        <v>218</v>
      </c>
      <c r="D276" s="39">
        <v>1</v>
      </c>
      <c r="E276" s="67" t="s">
        <v>239</v>
      </c>
      <c r="F276" s="14">
        <v>6.3</v>
      </c>
      <c r="G276" s="69">
        <v>1</v>
      </c>
      <c r="H276" s="43">
        <v>1</v>
      </c>
      <c r="I276" s="43">
        <f t="shared" si="104"/>
        <v>476</v>
      </c>
      <c r="J276" s="55">
        <f t="shared" si="81"/>
        <v>0.47599999999999998</v>
      </c>
      <c r="K276" s="43">
        <v>0</v>
      </c>
      <c r="L276" s="43">
        <f t="shared" si="105"/>
        <v>200</v>
      </c>
      <c r="M276" s="54">
        <f t="shared" si="82"/>
        <v>0</v>
      </c>
      <c r="N276" s="43">
        <v>1</v>
      </c>
      <c r="O276" s="43">
        <f t="shared" si="106"/>
        <v>192</v>
      </c>
      <c r="P276" s="54">
        <f t="shared" si="83"/>
        <v>0.192</v>
      </c>
      <c r="Q276" s="44">
        <f t="shared" si="107"/>
        <v>0.66800000000000004</v>
      </c>
      <c r="R276" s="40">
        <f t="shared" si="108"/>
        <v>4.21</v>
      </c>
      <c r="S276" s="38" t="s">
        <v>64</v>
      </c>
      <c r="T276" s="1">
        <v>1</v>
      </c>
      <c r="U276" s="46">
        <f t="shared" si="91"/>
        <v>4.21</v>
      </c>
      <c r="V276" s="48">
        <v>45838</v>
      </c>
      <c r="W276" s="28">
        <v>1</v>
      </c>
      <c r="X276" s="46">
        <f t="shared" si="109"/>
        <v>4.21</v>
      </c>
      <c r="Y276" s="48">
        <v>45842</v>
      </c>
    </row>
    <row r="277" spans="2:25" ht="45" customHeight="1" x14ac:dyDescent="0.75">
      <c r="B277" s="8" t="s">
        <v>19</v>
      </c>
      <c r="C277" s="38" t="s">
        <v>218</v>
      </c>
      <c r="D277" s="39">
        <v>1</v>
      </c>
      <c r="E277" s="67" t="s">
        <v>92</v>
      </c>
      <c r="F277" s="14">
        <v>12.25</v>
      </c>
      <c r="G277" s="69">
        <v>1</v>
      </c>
      <c r="H277" s="43">
        <v>2</v>
      </c>
      <c r="I277" s="43">
        <f t="shared" si="104"/>
        <v>720</v>
      </c>
      <c r="J277" s="55">
        <f t="shared" si="81"/>
        <v>1.44</v>
      </c>
      <c r="K277" s="43">
        <v>1</v>
      </c>
      <c r="L277" s="43">
        <f t="shared" si="105"/>
        <v>220</v>
      </c>
      <c r="M277" s="54">
        <f t="shared" si="82"/>
        <v>0.22</v>
      </c>
      <c r="N277" s="43">
        <v>2</v>
      </c>
      <c r="O277" s="43">
        <f t="shared" si="106"/>
        <v>210</v>
      </c>
      <c r="P277" s="54">
        <f t="shared" si="83"/>
        <v>0.42</v>
      </c>
      <c r="Q277" s="44">
        <f t="shared" si="107"/>
        <v>2.08</v>
      </c>
      <c r="R277" s="40">
        <f t="shared" si="108"/>
        <v>25.48</v>
      </c>
      <c r="S277" s="38" t="s">
        <v>64</v>
      </c>
      <c r="T277" s="1">
        <v>1</v>
      </c>
      <c r="U277" s="46">
        <f t="shared" si="91"/>
        <v>25.48</v>
      </c>
      <c r="V277" s="48">
        <v>45838</v>
      </c>
      <c r="W277" s="28">
        <v>1</v>
      </c>
      <c r="X277" s="46">
        <f t="shared" si="109"/>
        <v>25.48</v>
      </c>
      <c r="Y277" s="48">
        <v>45842</v>
      </c>
    </row>
    <row r="278" spans="2:25" ht="45" customHeight="1" x14ac:dyDescent="0.75">
      <c r="B278" s="8" t="s">
        <v>12</v>
      </c>
      <c r="C278" s="38" t="s">
        <v>218</v>
      </c>
      <c r="D278" s="39">
        <v>1</v>
      </c>
      <c r="E278" s="67" t="s">
        <v>93</v>
      </c>
      <c r="F278" s="14">
        <v>1.68</v>
      </c>
      <c r="G278" s="69">
        <v>1</v>
      </c>
      <c r="H278" s="43">
        <v>2</v>
      </c>
      <c r="I278" s="43">
        <f t="shared" si="104"/>
        <v>476</v>
      </c>
      <c r="J278" s="55">
        <f t="shared" si="81"/>
        <v>0.95199999999999996</v>
      </c>
      <c r="K278" s="43">
        <v>1</v>
      </c>
      <c r="L278" s="43">
        <f t="shared" si="105"/>
        <v>200</v>
      </c>
      <c r="M278" s="54">
        <f t="shared" si="82"/>
        <v>0.2</v>
      </c>
      <c r="N278" s="43">
        <v>2</v>
      </c>
      <c r="O278" s="43">
        <f t="shared" si="106"/>
        <v>192</v>
      </c>
      <c r="P278" s="54">
        <f t="shared" si="83"/>
        <v>0.38400000000000001</v>
      </c>
      <c r="Q278" s="44">
        <f t="shared" si="107"/>
        <v>1.536</v>
      </c>
      <c r="R278" s="40">
        <f t="shared" si="108"/>
        <v>2.58</v>
      </c>
      <c r="S278" s="38" t="s">
        <v>64</v>
      </c>
      <c r="T278" s="1">
        <v>1</v>
      </c>
      <c r="U278" s="46">
        <f t="shared" si="91"/>
        <v>2.58</v>
      </c>
      <c r="V278" s="48">
        <v>45838</v>
      </c>
      <c r="W278" s="28">
        <v>1</v>
      </c>
      <c r="X278" s="46">
        <f t="shared" si="109"/>
        <v>2.58</v>
      </c>
      <c r="Y278" s="48">
        <v>45842</v>
      </c>
    </row>
    <row r="279" spans="2:25" ht="45" customHeight="1" x14ac:dyDescent="0.75">
      <c r="B279" s="14" t="s">
        <v>35</v>
      </c>
      <c r="C279" s="50" t="s">
        <v>218</v>
      </c>
      <c r="D279" s="51">
        <v>1</v>
      </c>
      <c r="E279" s="52" t="s">
        <v>94</v>
      </c>
      <c r="F279" s="53">
        <v>13</v>
      </c>
      <c r="G279" s="11">
        <v>6</v>
      </c>
      <c r="H279" s="54">
        <v>2</v>
      </c>
      <c r="I279" s="54">
        <f t="shared" si="104"/>
        <v>726</v>
      </c>
      <c r="J279" s="55">
        <f t="shared" si="81"/>
        <v>1.452</v>
      </c>
      <c r="K279" s="54">
        <v>1</v>
      </c>
      <c r="L279" s="54">
        <f t="shared" si="105"/>
        <v>250</v>
      </c>
      <c r="M279" s="54">
        <f t="shared" si="82"/>
        <v>0.25</v>
      </c>
      <c r="N279" s="54">
        <v>2</v>
      </c>
      <c r="O279" s="54">
        <f t="shared" si="106"/>
        <v>242</v>
      </c>
      <c r="P279" s="54">
        <f t="shared" si="83"/>
        <v>0.48399999999999999</v>
      </c>
      <c r="Q279" s="55">
        <f t="shared" si="107"/>
        <v>2.1859999999999999</v>
      </c>
      <c r="R279" s="52">
        <f t="shared" si="108"/>
        <v>170.51</v>
      </c>
      <c r="S279" s="50" t="s">
        <v>64</v>
      </c>
      <c r="T279" s="1">
        <v>1</v>
      </c>
      <c r="U279" s="46">
        <f t="shared" si="91"/>
        <v>170.51</v>
      </c>
      <c r="V279" s="48">
        <v>45838</v>
      </c>
      <c r="W279" s="28">
        <v>1</v>
      </c>
      <c r="X279" s="46">
        <f t="shared" si="109"/>
        <v>170.51</v>
      </c>
      <c r="Y279" s="48">
        <v>45842</v>
      </c>
    </row>
    <row r="280" spans="2:25" ht="45" customHeight="1" x14ac:dyDescent="0.55000000000000004">
      <c r="B280" s="8" t="s">
        <v>38</v>
      </c>
      <c r="C280" s="50" t="s">
        <v>218</v>
      </c>
      <c r="D280" s="51">
        <v>1</v>
      </c>
      <c r="E280" s="52" t="s">
        <v>95</v>
      </c>
      <c r="F280" s="53">
        <v>1.7</v>
      </c>
      <c r="G280" s="11">
        <v>3</v>
      </c>
      <c r="H280" s="54">
        <v>2</v>
      </c>
      <c r="I280" s="54">
        <f t="shared" si="104"/>
        <v>238</v>
      </c>
      <c r="J280" s="55">
        <f t="shared" si="81"/>
        <v>0.47599999999999998</v>
      </c>
      <c r="K280" s="54">
        <v>1</v>
      </c>
      <c r="L280" s="54">
        <f t="shared" si="105"/>
        <v>100</v>
      </c>
      <c r="M280" s="54">
        <f t="shared" si="82"/>
        <v>0.1</v>
      </c>
      <c r="N280" s="54">
        <v>2</v>
      </c>
      <c r="O280" s="54">
        <f t="shared" si="106"/>
        <v>97</v>
      </c>
      <c r="P280" s="54">
        <f t="shared" si="83"/>
        <v>0.19400000000000001</v>
      </c>
      <c r="Q280" s="55">
        <f t="shared" si="107"/>
        <v>0.77</v>
      </c>
      <c r="R280" s="52">
        <f t="shared" si="108"/>
        <v>3.93</v>
      </c>
      <c r="S280" s="50" t="s">
        <v>64</v>
      </c>
      <c r="T280" s="1">
        <v>1</v>
      </c>
      <c r="U280" s="46">
        <f t="shared" si="91"/>
        <v>3.93</v>
      </c>
      <c r="V280" s="48">
        <v>45838</v>
      </c>
      <c r="W280" s="28">
        <v>1</v>
      </c>
      <c r="X280" s="46">
        <f t="shared" si="109"/>
        <v>3.93</v>
      </c>
      <c r="Y280" s="48">
        <v>45842</v>
      </c>
    </row>
    <row r="281" spans="2:25" ht="45" customHeight="1" x14ac:dyDescent="0.75">
      <c r="J281" s="55"/>
      <c r="M281" s="54"/>
      <c r="P281" s="54"/>
      <c r="T281" s="1"/>
      <c r="U281" s="46">
        <f t="shared" si="91"/>
        <v>0</v>
      </c>
      <c r="W281" s="28"/>
      <c r="X281" s="46">
        <f t="shared" si="109"/>
        <v>0</v>
      </c>
    </row>
    <row r="282" spans="2:25" ht="45" customHeight="1" x14ac:dyDescent="0.75">
      <c r="B282" s="8" t="s">
        <v>19</v>
      </c>
      <c r="C282" s="50" t="s">
        <v>218</v>
      </c>
      <c r="D282" s="51">
        <v>1</v>
      </c>
      <c r="E282" s="67" t="s">
        <v>240</v>
      </c>
      <c r="F282" s="14">
        <v>8.33</v>
      </c>
      <c r="G282" s="68">
        <v>2</v>
      </c>
      <c r="H282" s="54">
        <v>2</v>
      </c>
      <c r="I282" s="54">
        <f t="shared" ref="I282:I287" si="110">VLOOKUP($B282,$B$3:$J$29,7,FALSE)</f>
        <v>720</v>
      </c>
      <c r="J282" s="55">
        <f t="shared" si="81"/>
        <v>1.44</v>
      </c>
      <c r="K282" s="54">
        <v>1</v>
      </c>
      <c r="L282" s="54">
        <f t="shared" ref="L282:L287" si="111">VLOOKUP($B282,$B$3:$J$29,3,FALSE)</f>
        <v>220</v>
      </c>
      <c r="M282" s="54">
        <f t="shared" si="82"/>
        <v>0.22</v>
      </c>
      <c r="N282" s="54">
        <v>2</v>
      </c>
      <c r="O282" s="54">
        <f t="shared" ref="O282:O287" si="112">VLOOKUP($B282,$B$3:$J$29,8,FALSE)</f>
        <v>210</v>
      </c>
      <c r="P282" s="54">
        <f t="shared" si="83"/>
        <v>0.42</v>
      </c>
      <c r="Q282" s="55">
        <f t="shared" ref="Q282:Q287" si="113">($H282*$I282+$K282*$L282+$N282*$O282)/1000</f>
        <v>2.08</v>
      </c>
      <c r="R282" s="52">
        <f t="shared" ref="R282:R287" si="114">ROUND($Q282*$F282*$G282,2)</f>
        <v>34.65</v>
      </c>
      <c r="S282" s="50" t="s">
        <v>64</v>
      </c>
      <c r="T282" s="1">
        <v>1</v>
      </c>
      <c r="U282" s="46">
        <f t="shared" si="91"/>
        <v>34.65</v>
      </c>
      <c r="V282" s="48">
        <v>45839</v>
      </c>
      <c r="W282" s="28">
        <v>1</v>
      </c>
      <c r="X282" s="46">
        <f t="shared" si="109"/>
        <v>34.65</v>
      </c>
      <c r="Y282" s="48">
        <v>45843</v>
      </c>
    </row>
    <row r="283" spans="2:25" ht="45" customHeight="1" x14ac:dyDescent="0.75">
      <c r="B283" s="8" t="s">
        <v>12</v>
      </c>
      <c r="C283" s="50" t="s">
        <v>218</v>
      </c>
      <c r="D283" s="51">
        <v>1</v>
      </c>
      <c r="E283" s="67" t="s">
        <v>98</v>
      </c>
      <c r="F283" s="14">
        <v>9</v>
      </c>
      <c r="G283" s="68">
        <v>1</v>
      </c>
      <c r="H283" s="54">
        <v>1</v>
      </c>
      <c r="I283" s="54">
        <f t="shared" si="110"/>
        <v>476</v>
      </c>
      <c r="J283" s="55">
        <f t="shared" si="81"/>
        <v>0.47599999999999998</v>
      </c>
      <c r="K283" s="54">
        <v>0</v>
      </c>
      <c r="L283" s="54">
        <f t="shared" si="111"/>
        <v>200</v>
      </c>
      <c r="M283" s="54">
        <f t="shared" si="82"/>
        <v>0</v>
      </c>
      <c r="N283" s="54">
        <v>1</v>
      </c>
      <c r="O283" s="54">
        <f t="shared" si="112"/>
        <v>192</v>
      </c>
      <c r="P283" s="54">
        <f t="shared" si="83"/>
        <v>0.192</v>
      </c>
      <c r="Q283" s="55">
        <f t="shared" si="113"/>
        <v>0.66800000000000004</v>
      </c>
      <c r="R283" s="52">
        <f t="shared" si="114"/>
        <v>6.01</v>
      </c>
      <c r="S283" s="50" t="s">
        <v>64</v>
      </c>
      <c r="T283" s="1">
        <v>1</v>
      </c>
      <c r="U283" s="46">
        <f t="shared" si="91"/>
        <v>6.01</v>
      </c>
      <c r="V283" s="48">
        <v>45839</v>
      </c>
      <c r="W283" s="28">
        <v>1</v>
      </c>
      <c r="X283" s="46">
        <f t="shared" si="109"/>
        <v>6.01</v>
      </c>
      <c r="Y283" s="48">
        <v>45843</v>
      </c>
    </row>
    <row r="284" spans="2:25" ht="45" customHeight="1" x14ac:dyDescent="0.75">
      <c r="B284" s="8" t="s">
        <v>19</v>
      </c>
      <c r="C284" s="38" t="s">
        <v>218</v>
      </c>
      <c r="D284" s="39">
        <v>1</v>
      </c>
      <c r="E284" s="67" t="s">
        <v>99</v>
      </c>
      <c r="F284" s="14">
        <v>12.5</v>
      </c>
      <c r="G284" s="69">
        <v>1</v>
      </c>
      <c r="H284" s="43">
        <v>2</v>
      </c>
      <c r="I284" s="43">
        <f t="shared" si="110"/>
        <v>720</v>
      </c>
      <c r="J284" s="55">
        <f t="shared" si="81"/>
        <v>1.44</v>
      </c>
      <c r="K284" s="43">
        <v>0</v>
      </c>
      <c r="L284" s="43">
        <f t="shared" si="111"/>
        <v>220</v>
      </c>
      <c r="M284" s="54">
        <f t="shared" si="82"/>
        <v>0</v>
      </c>
      <c r="N284" s="43">
        <v>2</v>
      </c>
      <c r="O284" s="43">
        <f t="shared" si="112"/>
        <v>210</v>
      </c>
      <c r="P284" s="54">
        <f t="shared" si="83"/>
        <v>0.42</v>
      </c>
      <c r="Q284" s="44">
        <f t="shared" si="113"/>
        <v>1.86</v>
      </c>
      <c r="R284" s="40">
        <f t="shared" si="114"/>
        <v>23.25</v>
      </c>
      <c r="S284" s="38" t="s">
        <v>64</v>
      </c>
      <c r="T284" s="1">
        <v>1</v>
      </c>
      <c r="U284" s="46">
        <f t="shared" si="91"/>
        <v>23.25</v>
      </c>
      <c r="V284" s="48">
        <v>45839</v>
      </c>
      <c r="W284" s="28">
        <v>1</v>
      </c>
      <c r="X284" s="46">
        <f t="shared" si="109"/>
        <v>23.25</v>
      </c>
      <c r="Y284" s="48">
        <v>45843</v>
      </c>
    </row>
    <row r="285" spans="2:25" ht="45" customHeight="1" x14ac:dyDescent="0.75">
      <c r="B285" s="8" t="s">
        <v>12</v>
      </c>
      <c r="C285" s="38" t="s">
        <v>218</v>
      </c>
      <c r="D285" s="39">
        <v>1</v>
      </c>
      <c r="E285" s="67" t="s">
        <v>100</v>
      </c>
      <c r="F285" s="14">
        <v>1.68</v>
      </c>
      <c r="G285" s="69">
        <v>1</v>
      </c>
      <c r="H285" s="43">
        <v>2</v>
      </c>
      <c r="I285" s="43">
        <f t="shared" si="110"/>
        <v>476</v>
      </c>
      <c r="J285" s="55">
        <f t="shared" si="81"/>
        <v>0.95199999999999996</v>
      </c>
      <c r="K285" s="43">
        <v>1</v>
      </c>
      <c r="L285" s="43">
        <f t="shared" si="111"/>
        <v>200</v>
      </c>
      <c r="M285" s="54">
        <f t="shared" si="82"/>
        <v>0.2</v>
      </c>
      <c r="N285" s="43">
        <v>2</v>
      </c>
      <c r="O285" s="43">
        <f t="shared" si="112"/>
        <v>192</v>
      </c>
      <c r="P285" s="54">
        <f t="shared" si="83"/>
        <v>0.38400000000000001</v>
      </c>
      <c r="Q285" s="44">
        <f t="shared" si="113"/>
        <v>1.536</v>
      </c>
      <c r="R285" s="40">
        <f t="shared" si="114"/>
        <v>2.58</v>
      </c>
      <c r="S285" s="38" t="s">
        <v>64</v>
      </c>
      <c r="T285" s="1">
        <v>1</v>
      </c>
      <c r="U285" s="46">
        <f t="shared" si="91"/>
        <v>2.58</v>
      </c>
      <c r="V285" s="48">
        <v>45839</v>
      </c>
      <c r="W285" s="28">
        <v>1</v>
      </c>
      <c r="X285" s="46">
        <f t="shared" si="109"/>
        <v>2.58</v>
      </c>
      <c r="Y285" s="48">
        <v>45843</v>
      </c>
    </row>
    <row r="286" spans="2:25" ht="45" customHeight="1" x14ac:dyDescent="0.75">
      <c r="B286" s="14" t="s">
        <v>35</v>
      </c>
      <c r="C286" s="50" t="s">
        <v>218</v>
      </c>
      <c r="D286" s="51">
        <v>1</v>
      </c>
      <c r="E286" s="52" t="s">
        <v>101</v>
      </c>
      <c r="F286" s="53">
        <v>13</v>
      </c>
      <c r="G286" s="11">
        <v>4</v>
      </c>
      <c r="H286" s="54">
        <v>2</v>
      </c>
      <c r="I286" s="54">
        <f t="shared" si="110"/>
        <v>726</v>
      </c>
      <c r="J286" s="55">
        <f t="shared" si="81"/>
        <v>1.452</v>
      </c>
      <c r="K286" s="54">
        <v>1</v>
      </c>
      <c r="L286" s="54">
        <f t="shared" si="111"/>
        <v>250</v>
      </c>
      <c r="M286" s="54">
        <f t="shared" si="82"/>
        <v>0.25</v>
      </c>
      <c r="N286" s="54">
        <v>2</v>
      </c>
      <c r="O286" s="54">
        <f t="shared" si="112"/>
        <v>242</v>
      </c>
      <c r="P286" s="54">
        <f t="shared" si="83"/>
        <v>0.48399999999999999</v>
      </c>
      <c r="Q286" s="55">
        <f t="shared" si="113"/>
        <v>2.1859999999999999</v>
      </c>
      <c r="R286" s="52">
        <f t="shared" si="114"/>
        <v>113.67</v>
      </c>
      <c r="S286" s="50" t="s">
        <v>64</v>
      </c>
      <c r="T286" s="1">
        <v>1</v>
      </c>
      <c r="U286" s="46">
        <f t="shared" si="91"/>
        <v>113.67</v>
      </c>
      <c r="V286" s="48">
        <v>45839</v>
      </c>
      <c r="W286" s="28">
        <v>1</v>
      </c>
      <c r="X286" s="46">
        <f t="shared" si="109"/>
        <v>113.67</v>
      </c>
      <c r="Y286" s="48">
        <v>45843</v>
      </c>
    </row>
    <row r="287" spans="2:25" ht="45" customHeight="1" x14ac:dyDescent="0.75">
      <c r="B287" s="14" t="s">
        <v>38</v>
      </c>
      <c r="C287" s="50" t="s">
        <v>218</v>
      </c>
      <c r="D287" s="51">
        <v>1</v>
      </c>
      <c r="E287" s="52" t="s">
        <v>102</v>
      </c>
      <c r="F287" s="53">
        <v>1.7</v>
      </c>
      <c r="G287" s="11">
        <v>4</v>
      </c>
      <c r="H287" s="54">
        <v>2</v>
      </c>
      <c r="I287" s="54">
        <f t="shared" si="110"/>
        <v>238</v>
      </c>
      <c r="J287" s="55">
        <f t="shared" si="81"/>
        <v>0.47599999999999998</v>
      </c>
      <c r="K287" s="54">
        <v>1</v>
      </c>
      <c r="L287" s="54">
        <f t="shared" si="111"/>
        <v>100</v>
      </c>
      <c r="M287" s="54">
        <f t="shared" si="82"/>
        <v>0.1</v>
      </c>
      <c r="N287" s="54">
        <v>2</v>
      </c>
      <c r="O287" s="54">
        <f t="shared" si="112"/>
        <v>97</v>
      </c>
      <c r="P287" s="54">
        <f t="shared" si="83"/>
        <v>0.19400000000000001</v>
      </c>
      <c r="Q287" s="55">
        <f t="shared" si="113"/>
        <v>0.77</v>
      </c>
      <c r="R287" s="52">
        <f t="shared" si="114"/>
        <v>5.24</v>
      </c>
      <c r="S287" s="50" t="s">
        <v>64</v>
      </c>
      <c r="T287" s="70">
        <v>1</v>
      </c>
      <c r="U287" s="71">
        <f t="shared" si="91"/>
        <v>5.24</v>
      </c>
      <c r="V287" s="72">
        <v>45839</v>
      </c>
      <c r="W287" s="28">
        <v>1</v>
      </c>
      <c r="X287" s="46">
        <f t="shared" si="109"/>
        <v>5.24</v>
      </c>
      <c r="Y287" s="48">
        <v>45843</v>
      </c>
    </row>
    <row r="288" spans="2:25" ht="45" customHeight="1" x14ac:dyDescent="0.75">
      <c r="J288" s="55">
        <f t="shared" si="81"/>
        <v>0</v>
      </c>
      <c r="M288" s="54">
        <f t="shared" si="82"/>
        <v>0</v>
      </c>
      <c r="P288" s="54">
        <f t="shared" si="83"/>
        <v>0</v>
      </c>
      <c r="T288" s="1"/>
      <c r="U288" s="46">
        <f t="shared" si="91"/>
        <v>0</v>
      </c>
      <c r="W288" s="28"/>
      <c r="X288" s="46">
        <f t="shared" si="109"/>
        <v>0</v>
      </c>
    </row>
    <row r="289" spans="1:25" ht="45" customHeight="1" x14ac:dyDescent="0.75">
      <c r="A289" s="73" t="s">
        <v>241</v>
      </c>
      <c r="B289" s="8" t="s">
        <v>19</v>
      </c>
      <c r="C289" s="50" t="s">
        <v>218</v>
      </c>
      <c r="D289" s="51">
        <v>1</v>
      </c>
      <c r="E289" s="67" t="s">
        <v>242</v>
      </c>
      <c r="F289" s="14">
        <v>8.1999999999999993</v>
      </c>
      <c r="G289" s="68">
        <v>2</v>
      </c>
      <c r="H289" s="54">
        <v>2</v>
      </c>
      <c r="I289" s="54">
        <f t="shared" ref="I289:I298" si="115">VLOOKUP($B289,$B$3:$J$29,7,FALSE)</f>
        <v>720</v>
      </c>
      <c r="J289" s="55">
        <f t="shared" si="81"/>
        <v>1.44</v>
      </c>
      <c r="K289" s="54">
        <v>1</v>
      </c>
      <c r="L289" s="54">
        <f t="shared" ref="L289:L298" si="116">VLOOKUP($B289,$B$3:$J$29,3,FALSE)</f>
        <v>220</v>
      </c>
      <c r="M289" s="54">
        <f t="shared" si="82"/>
        <v>0.22</v>
      </c>
      <c r="N289" s="54">
        <v>2</v>
      </c>
      <c r="O289" s="54">
        <f t="shared" ref="O289:O298" si="117">VLOOKUP($B289,$B$3:$J$29,8,FALSE)</f>
        <v>210</v>
      </c>
      <c r="P289" s="54">
        <f t="shared" si="83"/>
        <v>0.42</v>
      </c>
      <c r="Q289" s="55">
        <f t="shared" ref="Q289:Q298" si="118">($H289*$I289+$K289*$L289+$N289*$O289)/1000</f>
        <v>2.08</v>
      </c>
      <c r="R289" s="52">
        <f t="shared" ref="R289:R298" si="119">ROUND($Q289*$F289*$G289,2)</f>
        <v>34.11</v>
      </c>
      <c r="S289" s="50" t="s">
        <v>64</v>
      </c>
      <c r="T289" s="28">
        <v>1</v>
      </c>
      <c r="U289" s="46">
        <f t="shared" si="91"/>
        <v>34.11</v>
      </c>
      <c r="V289" s="48">
        <v>45842</v>
      </c>
      <c r="W289" s="28">
        <v>1</v>
      </c>
      <c r="X289" s="46">
        <f t="shared" si="109"/>
        <v>34.11</v>
      </c>
      <c r="Y289" s="48">
        <v>45843</v>
      </c>
    </row>
    <row r="290" spans="1:25" ht="45" customHeight="1" x14ac:dyDescent="0.75">
      <c r="B290" s="8" t="s">
        <v>12</v>
      </c>
      <c r="C290" s="50" t="s">
        <v>218</v>
      </c>
      <c r="D290" s="51">
        <v>1</v>
      </c>
      <c r="E290" s="67" t="s">
        <v>105</v>
      </c>
      <c r="F290" s="14">
        <v>9.3000000000000007</v>
      </c>
      <c r="G290" s="68">
        <v>1</v>
      </c>
      <c r="H290" s="54">
        <v>1</v>
      </c>
      <c r="I290" s="54">
        <f t="shared" si="115"/>
        <v>476</v>
      </c>
      <c r="J290" s="55">
        <f t="shared" si="81"/>
        <v>0.47599999999999998</v>
      </c>
      <c r="K290" s="54">
        <v>0</v>
      </c>
      <c r="L290" s="54">
        <f t="shared" si="116"/>
        <v>200</v>
      </c>
      <c r="M290" s="54">
        <f t="shared" si="82"/>
        <v>0</v>
      </c>
      <c r="N290" s="54">
        <v>1</v>
      </c>
      <c r="O290" s="54">
        <f t="shared" si="117"/>
        <v>192</v>
      </c>
      <c r="P290" s="54">
        <f t="shared" si="83"/>
        <v>0.192</v>
      </c>
      <c r="Q290" s="55">
        <f t="shared" si="118"/>
        <v>0.66800000000000004</v>
      </c>
      <c r="R290" s="52">
        <f t="shared" si="119"/>
        <v>6.21</v>
      </c>
      <c r="S290" s="50" t="s">
        <v>64</v>
      </c>
      <c r="T290" s="28">
        <v>1</v>
      </c>
      <c r="U290" s="46">
        <f t="shared" si="91"/>
        <v>6.21</v>
      </c>
      <c r="V290" s="48">
        <v>45842</v>
      </c>
      <c r="W290" s="28">
        <v>1</v>
      </c>
      <c r="X290" s="46">
        <f t="shared" si="109"/>
        <v>6.21</v>
      </c>
      <c r="Y290" s="48">
        <v>45843</v>
      </c>
    </row>
    <row r="291" spans="1:25" ht="45" customHeight="1" x14ac:dyDescent="0.75">
      <c r="B291" s="8" t="s">
        <v>12</v>
      </c>
      <c r="C291" s="50" t="s">
        <v>218</v>
      </c>
      <c r="D291" s="51">
        <v>1</v>
      </c>
      <c r="E291" s="67" t="s">
        <v>106</v>
      </c>
      <c r="F291" s="14">
        <v>1.53</v>
      </c>
      <c r="G291" s="68">
        <v>1</v>
      </c>
      <c r="H291" s="54">
        <v>1</v>
      </c>
      <c r="I291" s="54">
        <f t="shared" si="115"/>
        <v>476</v>
      </c>
      <c r="J291" s="55">
        <f t="shared" si="81"/>
        <v>0.47599999999999998</v>
      </c>
      <c r="K291" s="54">
        <v>1</v>
      </c>
      <c r="L291" s="54">
        <f t="shared" si="116"/>
        <v>200</v>
      </c>
      <c r="M291" s="54">
        <f t="shared" si="82"/>
        <v>0.2</v>
      </c>
      <c r="N291" s="54">
        <v>1</v>
      </c>
      <c r="O291" s="54">
        <f t="shared" si="117"/>
        <v>192</v>
      </c>
      <c r="P291" s="54">
        <f t="shared" si="83"/>
        <v>0.192</v>
      </c>
      <c r="Q291" s="55">
        <f t="shared" si="118"/>
        <v>0.86799999999999999</v>
      </c>
      <c r="R291" s="52">
        <f t="shared" si="119"/>
        <v>1.33</v>
      </c>
      <c r="S291" s="50" t="s">
        <v>64</v>
      </c>
      <c r="T291" s="28">
        <v>1</v>
      </c>
      <c r="U291" s="46">
        <f t="shared" si="91"/>
        <v>1.33</v>
      </c>
      <c r="V291" s="48">
        <v>45842</v>
      </c>
      <c r="W291" s="28">
        <v>1</v>
      </c>
      <c r="X291" s="46">
        <f t="shared" si="109"/>
        <v>1.33</v>
      </c>
      <c r="Y291" s="48">
        <v>45843</v>
      </c>
    </row>
    <row r="292" spans="1:25" ht="45" customHeight="1" x14ac:dyDescent="0.75">
      <c r="B292" s="14" t="s">
        <v>35</v>
      </c>
      <c r="C292" s="38" t="s">
        <v>218</v>
      </c>
      <c r="D292" s="39">
        <v>1</v>
      </c>
      <c r="E292" s="67" t="s">
        <v>108</v>
      </c>
      <c r="F292" s="14">
        <v>13</v>
      </c>
      <c r="G292" s="69">
        <v>2</v>
      </c>
      <c r="H292" s="43">
        <v>2</v>
      </c>
      <c r="I292" s="43">
        <f t="shared" si="115"/>
        <v>726</v>
      </c>
      <c r="J292" s="55">
        <f t="shared" si="81"/>
        <v>1.452</v>
      </c>
      <c r="K292" s="43">
        <v>1</v>
      </c>
      <c r="L292" s="43">
        <f t="shared" si="116"/>
        <v>250</v>
      </c>
      <c r="M292" s="54">
        <f t="shared" si="82"/>
        <v>0.25</v>
      </c>
      <c r="N292" s="43">
        <v>2</v>
      </c>
      <c r="O292" s="43">
        <f t="shared" si="117"/>
        <v>242</v>
      </c>
      <c r="P292" s="54">
        <f t="shared" si="83"/>
        <v>0.48399999999999999</v>
      </c>
      <c r="Q292" s="44">
        <f t="shared" si="118"/>
        <v>2.1859999999999999</v>
      </c>
      <c r="R292" s="40">
        <f t="shared" si="119"/>
        <v>56.84</v>
      </c>
      <c r="S292" s="38" t="s">
        <v>64</v>
      </c>
      <c r="T292" s="28">
        <v>1</v>
      </c>
      <c r="U292" s="46">
        <f t="shared" si="91"/>
        <v>56.84</v>
      </c>
      <c r="V292" s="48">
        <v>45842</v>
      </c>
      <c r="W292" s="28">
        <v>1</v>
      </c>
      <c r="X292" s="46">
        <f t="shared" si="109"/>
        <v>56.84</v>
      </c>
      <c r="Y292" s="48">
        <v>45843</v>
      </c>
    </row>
    <row r="293" spans="1:25" ht="45" customHeight="1" x14ac:dyDescent="0.75">
      <c r="B293" s="14" t="s">
        <v>35</v>
      </c>
      <c r="C293" s="38" t="s">
        <v>218</v>
      </c>
      <c r="D293" s="39">
        <v>1</v>
      </c>
      <c r="E293" s="67" t="s">
        <v>109</v>
      </c>
      <c r="F293" s="14">
        <v>13</v>
      </c>
      <c r="G293" s="69">
        <v>1</v>
      </c>
      <c r="H293" s="43">
        <v>1</v>
      </c>
      <c r="I293" s="43">
        <f t="shared" si="115"/>
        <v>726</v>
      </c>
      <c r="J293" s="55">
        <f t="shared" si="81"/>
        <v>0.72599999999999998</v>
      </c>
      <c r="K293" s="43">
        <v>1</v>
      </c>
      <c r="L293" s="43">
        <f t="shared" si="116"/>
        <v>250</v>
      </c>
      <c r="M293" s="54">
        <f t="shared" si="82"/>
        <v>0.25</v>
      </c>
      <c r="N293" s="43">
        <v>1</v>
      </c>
      <c r="O293" s="43">
        <f t="shared" si="117"/>
        <v>242</v>
      </c>
      <c r="P293" s="54">
        <f t="shared" si="83"/>
        <v>0.24199999999999999</v>
      </c>
      <c r="Q293" s="44">
        <f t="shared" si="118"/>
        <v>1.218</v>
      </c>
      <c r="R293" s="40">
        <f t="shared" si="119"/>
        <v>15.83</v>
      </c>
      <c r="S293" s="38" t="s">
        <v>64</v>
      </c>
      <c r="T293" s="28">
        <v>1</v>
      </c>
      <c r="U293" s="46">
        <f t="shared" si="91"/>
        <v>15.83</v>
      </c>
      <c r="V293" s="48">
        <v>45842</v>
      </c>
      <c r="W293" s="28">
        <v>1</v>
      </c>
      <c r="X293" s="46">
        <f t="shared" si="109"/>
        <v>15.83</v>
      </c>
      <c r="Y293" s="48">
        <v>45843</v>
      </c>
    </row>
    <row r="294" spans="1:25" ht="45" customHeight="1" x14ac:dyDescent="0.75">
      <c r="B294" s="14" t="s">
        <v>35</v>
      </c>
      <c r="C294" s="38" t="s">
        <v>218</v>
      </c>
      <c r="D294" s="39">
        <v>1</v>
      </c>
      <c r="E294" s="67" t="s">
        <v>243</v>
      </c>
      <c r="F294" s="14">
        <v>5.6</v>
      </c>
      <c r="G294" s="69">
        <v>2</v>
      </c>
      <c r="H294" s="43">
        <v>2</v>
      </c>
      <c r="I294" s="43">
        <f t="shared" si="115"/>
        <v>726</v>
      </c>
      <c r="J294" s="55">
        <f t="shared" si="81"/>
        <v>1.452</v>
      </c>
      <c r="K294" s="43">
        <v>1</v>
      </c>
      <c r="L294" s="43">
        <f t="shared" si="116"/>
        <v>250</v>
      </c>
      <c r="M294" s="54">
        <f t="shared" si="82"/>
        <v>0.25</v>
      </c>
      <c r="N294" s="43">
        <v>2</v>
      </c>
      <c r="O294" s="43">
        <f t="shared" si="117"/>
        <v>242</v>
      </c>
      <c r="P294" s="54">
        <f t="shared" si="83"/>
        <v>0.48399999999999999</v>
      </c>
      <c r="Q294" s="44">
        <f t="shared" si="118"/>
        <v>2.1859999999999999</v>
      </c>
      <c r="R294" s="40">
        <f t="shared" si="119"/>
        <v>24.48</v>
      </c>
      <c r="S294" s="38" t="s">
        <v>64</v>
      </c>
      <c r="T294" s="28">
        <v>1</v>
      </c>
      <c r="U294" s="46">
        <f t="shared" si="91"/>
        <v>24.48</v>
      </c>
      <c r="V294" s="48">
        <v>45842</v>
      </c>
      <c r="W294" s="28">
        <v>1</v>
      </c>
      <c r="X294" s="46">
        <f t="shared" si="109"/>
        <v>24.48</v>
      </c>
      <c r="Y294" s="48">
        <v>45843</v>
      </c>
    </row>
    <row r="295" spans="1:25" ht="45" customHeight="1" x14ac:dyDescent="0.75">
      <c r="B295" s="14" t="s">
        <v>35</v>
      </c>
      <c r="C295" s="50" t="s">
        <v>218</v>
      </c>
      <c r="D295" s="51">
        <v>1</v>
      </c>
      <c r="E295" s="67" t="s">
        <v>244</v>
      </c>
      <c r="F295" s="14">
        <v>5</v>
      </c>
      <c r="G295" s="11">
        <v>1</v>
      </c>
      <c r="H295" s="54">
        <v>2</v>
      </c>
      <c r="I295" s="54">
        <f t="shared" si="115"/>
        <v>726</v>
      </c>
      <c r="J295" s="55">
        <f t="shared" si="81"/>
        <v>1.452</v>
      </c>
      <c r="K295" s="54">
        <v>1</v>
      </c>
      <c r="L295" s="54">
        <f t="shared" si="116"/>
        <v>250</v>
      </c>
      <c r="M295" s="54">
        <f t="shared" si="82"/>
        <v>0.25</v>
      </c>
      <c r="N295" s="54">
        <v>2</v>
      </c>
      <c r="O295" s="54">
        <f t="shared" si="117"/>
        <v>242</v>
      </c>
      <c r="P295" s="54">
        <f t="shared" si="83"/>
        <v>0.48399999999999999</v>
      </c>
      <c r="Q295" s="55">
        <f t="shared" si="118"/>
        <v>2.1859999999999999</v>
      </c>
      <c r="R295" s="52">
        <f t="shared" si="119"/>
        <v>10.93</v>
      </c>
      <c r="S295" s="50" t="s">
        <v>64</v>
      </c>
      <c r="T295" s="28">
        <v>1</v>
      </c>
      <c r="U295" s="46">
        <f t="shared" si="91"/>
        <v>10.93</v>
      </c>
      <c r="V295" s="48">
        <v>45842</v>
      </c>
      <c r="W295" s="28">
        <v>1</v>
      </c>
      <c r="X295" s="46">
        <f t="shared" si="109"/>
        <v>10.93</v>
      </c>
      <c r="Y295" s="48">
        <v>45843</v>
      </c>
    </row>
    <row r="296" spans="1:25" ht="45" customHeight="1" x14ac:dyDescent="0.75">
      <c r="B296" s="14" t="s">
        <v>34</v>
      </c>
      <c r="C296" s="50" t="s">
        <v>218</v>
      </c>
      <c r="D296" s="51">
        <v>1</v>
      </c>
      <c r="E296" s="52" t="s">
        <v>245</v>
      </c>
      <c r="F296" s="14">
        <v>2</v>
      </c>
      <c r="G296" s="11">
        <v>1</v>
      </c>
      <c r="H296" s="54">
        <v>2</v>
      </c>
      <c r="I296" s="54">
        <f t="shared" si="115"/>
        <v>530</v>
      </c>
      <c r="J296" s="55">
        <f t="shared" si="81"/>
        <v>1.06</v>
      </c>
      <c r="K296" s="54">
        <v>1</v>
      </c>
      <c r="L296" s="54">
        <f t="shared" si="116"/>
        <v>200</v>
      </c>
      <c r="M296" s="54">
        <f t="shared" si="82"/>
        <v>0.2</v>
      </c>
      <c r="N296" s="54">
        <v>2</v>
      </c>
      <c r="O296" s="54">
        <f t="shared" si="117"/>
        <v>192</v>
      </c>
      <c r="P296" s="54">
        <f t="shared" si="83"/>
        <v>0.38400000000000001</v>
      </c>
      <c r="Q296" s="55">
        <f t="shared" si="118"/>
        <v>1.6439999999999999</v>
      </c>
      <c r="R296" s="52">
        <f t="shared" si="119"/>
        <v>3.29</v>
      </c>
      <c r="S296" s="50" t="s">
        <v>64</v>
      </c>
      <c r="T296" s="28">
        <v>1</v>
      </c>
      <c r="U296" s="46">
        <f t="shared" si="91"/>
        <v>3.29</v>
      </c>
      <c r="V296" s="48">
        <v>45842</v>
      </c>
      <c r="W296" s="28">
        <v>1</v>
      </c>
      <c r="X296" s="46">
        <f t="shared" si="109"/>
        <v>3.29</v>
      </c>
      <c r="Y296" s="48">
        <v>45843</v>
      </c>
    </row>
    <row r="297" spans="1:25" ht="45" customHeight="1" x14ac:dyDescent="0.75">
      <c r="B297" s="14" t="s">
        <v>34</v>
      </c>
      <c r="C297" s="50" t="s">
        <v>218</v>
      </c>
      <c r="D297" s="51">
        <v>1</v>
      </c>
      <c r="E297" s="52" t="s">
        <v>246</v>
      </c>
      <c r="F297" s="14">
        <v>1</v>
      </c>
      <c r="G297" s="11">
        <v>1</v>
      </c>
      <c r="H297" s="54">
        <v>2</v>
      </c>
      <c r="I297" s="54">
        <f t="shared" si="115"/>
        <v>530</v>
      </c>
      <c r="J297" s="55">
        <f t="shared" si="81"/>
        <v>1.06</v>
      </c>
      <c r="K297" s="54">
        <v>1</v>
      </c>
      <c r="L297" s="54">
        <f t="shared" si="116"/>
        <v>200</v>
      </c>
      <c r="M297" s="54">
        <f t="shared" si="82"/>
        <v>0.2</v>
      </c>
      <c r="N297" s="54">
        <v>2</v>
      </c>
      <c r="O297" s="54">
        <f t="shared" si="117"/>
        <v>192</v>
      </c>
      <c r="P297" s="54">
        <f t="shared" si="83"/>
        <v>0.38400000000000001</v>
      </c>
      <c r="Q297" s="55">
        <f t="shared" si="118"/>
        <v>1.6439999999999999</v>
      </c>
      <c r="R297" s="52">
        <f t="shared" si="119"/>
        <v>1.64</v>
      </c>
      <c r="S297" s="50" t="s">
        <v>64</v>
      </c>
      <c r="T297" s="28">
        <v>1</v>
      </c>
      <c r="U297" s="46">
        <f t="shared" si="91"/>
        <v>1.64</v>
      </c>
      <c r="V297" s="48">
        <v>45842</v>
      </c>
      <c r="W297" s="28">
        <v>1</v>
      </c>
      <c r="X297" s="46">
        <f t="shared" si="109"/>
        <v>1.64</v>
      </c>
      <c r="Y297" s="48">
        <v>45843</v>
      </c>
    </row>
    <row r="298" spans="1:25" ht="45" customHeight="1" x14ac:dyDescent="0.75">
      <c r="B298" s="14" t="s">
        <v>38</v>
      </c>
      <c r="C298" s="50" t="s">
        <v>218</v>
      </c>
      <c r="D298" s="51">
        <v>1</v>
      </c>
      <c r="E298" s="52" t="s">
        <v>247</v>
      </c>
      <c r="F298" s="53">
        <v>1.7</v>
      </c>
      <c r="G298" s="11">
        <v>4</v>
      </c>
      <c r="H298" s="54">
        <v>2</v>
      </c>
      <c r="I298" s="54">
        <f t="shared" si="115"/>
        <v>238</v>
      </c>
      <c r="J298" s="55">
        <f t="shared" si="81"/>
        <v>0.47599999999999998</v>
      </c>
      <c r="K298" s="54">
        <v>1</v>
      </c>
      <c r="L298" s="54">
        <f t="shared" si="116"/>
        <v>100</v>
      </c>
      <c r="M298" s="54">
        <f t="shared" si="82"/>
        <v>0.1</v>
      </c>
      <c r="N298" s="54">
        <v>2</v>
      </c>
      <c r="O298" s="54">
        <f t="shared" si="117"/>
        <v>97</v>
      </c>
      <c r="P298" s="54">
        <f t="shared" si="83"/>
        <v>0.19400000000000001</v>
      </c>
      <c r="Q298" s="55">
        <f t="shared" si="118"/>
        <v>0.77</v>
      </c>
      <c r="R298" s="52">
        <f t="shared" si="119"/>
        <v>5.24</v>
      </c>
      <c r="S298" s="50" t="s">
        <v>64</v>
      </c>
      <c r="T298" s="28">
        <v>1</v>
      </c>
      <c r="U298" s="46">
        <f t="shared" si="91"/>
        <v>5.24</v>
      </c>
      <c r="V298" s="48">
        <v>45842</v>
      </c>
      <c r="W298" s="28">
        <v>1</v>
      </c>
      <c r="X298" s="46">
        <f t="shared" si="109"/>
        <v>5.24</v>
      </c>
      <c r="Y298" s="48">
        <v>45843</v>
      </c>
    </row>
    <row r="299" spans="1:25" ht="45" customHeight="1" x14ac:dyDescent="0.75">
      <c r="B299" s="2"/>
      <c r="C299" s="74"/>
      <c r="D299" s="28"/>
      <c r="E299" s="75"/>
      <c r="F299" s="76"/>
      <c r="G299" s="77"/>
      <c r="H299" s="78"/>
      <c r="I299" s="78"/>
      <c r="J299" s="55"/>
      <c r="K299" s="78"/>
      <c r="L299" s="78"/>
      <c r="M299" s="54"/>
      <c r="N299" s="78"/>
      <c r="O299" s="78"/>
      <c r="P299" s="54"/>
      <c r="Q299" s="79"/>
      <c r="R299" s="75"/>
      <c r="S299" s="74"/>
      <c r="U299" s="46"/>
      <c r="V299" s="48"/>
      <c r="W299" s="28"/>
      <c r="X299" s="46"/>
      <c r="Y299" s="48"/>
    </row>
    <row r="300" spans="1:25" ht="45" customHeight="1" x14ac:dyDescent="0.75">
      <c r="B300" s="2"/>
      <c r="C300" s="74"/>
      <c r="D300" s="28"/>
      <c r="E300" s="75"/>
      <c r="F300" s="76"/>
      <c r="G300" s="77"/>
      <c r="H300" s="78"/>
      <c r="I300" s="78"/>
      <c r="J300" s="55"/>
      <c r="K300" s="78"/>
      <c r="L300" s="78"/>
      <c r="M300" s="54"/>
      <c r="N300" s="78"/>
      <c r="O300" s="78"/>
      <c r="P300" s="54"/>
      <c r="Q300" s="79"/>
      <c r="R300" s="75"/>
      <c r="S300" s="74"/>
      <c r="T300" s="1"/>
      <c r="U300" s="46"/>
      <c r="W300" s="28"/>
      <c r="X300" s="46"/>
    </row>
    <row r="301" spans="1:25" ht="45" customHeight="1" x14ac:dyDescent="0.75">
      <c r="B301" s="14" t="s">
        <v>14</v>
      </c>
      <c r="C301" s="50" t="s">
        <v>218</v>
      </c>
      <c r="D301" s="51">
        <v>2</v>
      </c>
      <c r="E301" s="67" t="s">
        <v>248</v>
      </c>
      <c r="F301" s="80">
        <v>10</v>
      </c>
      <c r="G301" s="68">
        <v>1</v>
      </c>
      <c r="H301" s="54">
        <v>1</v>
      </c>
      <c r="I301" s="54">
        <f>VLOOKUP($B301,$B$3:$J$29,7,FALSE)</f>
        <v>526</v>
      </c>
      <c r="J301" s="55">
        <f t="shared" si="81"/>
        <v>0.52600000000000002</v>
      </c>
      <c r="K301" s="54">
        <v>0</v>
      </c>
      <c r="L301" s="54">
        <f>VLOOKUP($B301,$B$3:$J$29,3,FALSE)</f>
        <v>200</v>
      </c>
      <c r="M301" s="54">
        <f t="shared" si="82"/>
        <v>0</v>
      </c>
      <c r="N301" s="54">
        <v>1</v>
      </c>
      <c r="O301" s="54">
        <f>VLOOKUP($B301,$B$3:$J$29,8,FALSE)</f>
        <v>192</v>
      </c>
      <c r="P301" s="54">
        <f t="shared" si="83"/>
        <v>0.192</v>
      </c>
      <c r="Q301" s="55">
        <f>($H301*$I301+$K301*$L301+$N301*$O301)/1000</f>
        <v>0.71799999999999997</v>
      </c>
      <c r="R301" s="52">
        <f>ROUND($Q301*$F301*$G301,2)</f>
        <v>7.18</v>
      </c>
      <c r="S301" s="50" t="s">
        <v>64</v>
      </c>
      <c r="T301" s="1">
        <v>1</v>
      </c>
      <c r="U301" s="46">
        <f>$T301*$R301</f>
        <v>7.18</v>
      </c>
      <c r="V301" s="48">
        <v>45845</v>
      </c>
      <c r="W301" s="28">
        <v>1</v>
      </c>
      <c r="X301" s="46">
        <f>$W301*$R301</f>
        <v>7.18</v>
      </c>
      <c r="Y301" s="48">
        <v>45845</v>
      </c>
    </row>
    <row r="302" spans="1:25" ht="45" customHeight="1" x14ac:dyDescent="0.75">
      <c r="B302" s="14" t="s">
        <v>14</v>
      </c>
      <c r="C302" s="50" t="s">
        <v>218</v>
      </c>
      <c r="D302" s="51">
        <v>2</v>
      </c>
      <c r="E302" s="67" t="s">
        <v>249</v>
      </c>
      <c r="F302" s="14">
        <v>6.35</v>
      </c>
      <c r="G302" s="68">
        <v>1</v>
      </c>
      <c r="H302" s="54">
        <v>1</v>
      </c>
      <c r="I302" s="54">
        <f>VLOOKUP($B302,$B$3:$J$29,7,FALSE)</f>
        <v>526</v>
      </c>
      <c r="J302" s="55">
        <f t="shared" si="81"/>
        <v>0.52600000000000002</v>
      </c>
      <c r="K302" s="54">
        <v>0</v>
      </c>
      <c r="L302" s="54">
        <f>VLOOKUP($B302,$B$3:$J$29,3,FALSE)</f>
        <v>200</v>
      </c>
      <c r="M302" s="54">
        <f t="shared" si="82"/>
        <v>0</v>
      </c>
      <c r="N302" s="54">
        <v>1</v>
      </c>
      <c r="O302" s="54">
        <f>VLOOKUP($B302,$B$3:$J$29,8,FALSE)</f>
        <v>192</v>
      </c>
      <c r="P302" s="54">
        <f t="shared" si="83"/>
        <v>0.192</v>
      </c>
      <c r="Q302" s="55">
        <f>($H302*$I302+$K302*$L302+$N302*$O302)/1000</f>
        <v>0.71799999999999997</v>
      </c>
      <c r="R302" s="52">
        <f>ROUND($Q302*$F302*$G302,2)</f>
        <v>4.5599999999999996</v>
      </c>
      <c r="S302" s="50" t="s">
        <v>64</v>
      </c>
      <c r="T302" s="1">
        <v>1</v>
      </c>
      <c r="U302" s="46">
        <f>$T302*$R302</f>
        <v>4.5599999999999996</v>
      </c>
      <c r="V302" s="48">
        <v>45845</v>
      </c>
      <c r="W302" s="28">
        <v>1</v>
      </c>
      <c r="X302" s="46">
        <f>$W302*$R302</f>
        <v>4.5599999999999996</v>
      </c>
      <c r="Y302" s="48">
        <v>45845</v>
      </c>
    </row>
    <row r="303" spans="1:25" ht="45" customHeight="1" x14ac:dyDescent="0.75">
      <c r="B303" s="14" t="s">
        <v>34</v>
      </c>
      <c r="C303" s="38" t="s">
        <v>218</v>
      </c>
      <c r="D303" s="39">
        <v>2</v>
      </c>
      <c r="E303" s="67" t="s">
        <v>250</v>
      </c>
      <c r="F303" s="14">
        <v>10</v>
      </c>
      <c r="G303" s="69">
        <v>1</v>
      </c>
      <c r="H303" s="54">
        <v>2</v>
      </c>
      <c r="I303" s="54">
        <f>VLOOKUP($B303,$B$3:$J$29,7,FALSE)</f>
        <v>530</v>
      </c>
      <c r="J303" s="55">
        <f t="shared" si="81"/>
        <v>1.06</v>
      </c>
      <c r="K303" s="54">
        <v>1</v>
      </c>
      <c r="L303" s="54">
        <f>VLOOKUP($B303,$B$3:$J$29,3,FALSE)</f>
        <v>200</v>
      </c>
      <c r="M303" s="54">
        <f t="shared" si="82"/>
        <v>0.2</v>
      </c>
      <c r="N303" s="54">
        <v>2</v>
      </c>
      <c r="O303" s="54">
        <f>VLOOKUP($B303,$B$3:$J$29,8,FALSE)</f>
        <v>192</v>
      </c>
      <c r="P303" s="54">
        <f t="shared" si="83"/>
        <v>0.38400000000000001</v>
      </c>
      <c r="Q303" s="55">
        <f>($H303*$I303+$K303*$L303+$N303*$O303)/1000</f>
        <v>1.6439999999999999</v>
      </c>
      <c r="R303" s="52">
        <f>ROUND($Q303*$F303*$G303,2)</f>
        <v>16.440000000000001</v>
      </c>
      <c r="S303" s="50" t="s">
        <v>64</v>
      </c>
      <c r="T303" s="1">
        <v>1</v>
      </c>
      <c r="U303" s="46">
        <f>$T303*$R303</f>
        <v>16.440000000000001</v>
      </c>
      <c r="V303" s="48">
        <v>45845</v>
      </c>
      <c r="W303" s="28">
        <v>1</v>
      </c>
      <c r="X303" s="46">
        <f>$W303*$R303</f>
        <v>16.440000000000001</v>
      </c>
      <c r="Y303" s="48">
        <v>45845</v>
      </c>
    </row>
    <row r="304" spans="1:25" ht="45" customHeight="1" x14ac:dyDescent="0.75">
      <c r="J304" s="55"/>
      <c r="M304" s="54"/>
      <c r="P304" s="54"/>
      <c r="T304" s="1"/>
      <c r="U304" s="46"/>
      <c r="W304" s="28"/>
      <c r="X304" s="46"/>
    </row>
    <row r="305" spans="2:25" ht="45" customHeight="1" x14ac:dyDescent="0.75">
      <c r="B305" s="14" t="s">
        <v>14</v>
      </c>
      <c r="C305" s="50" t="s">
        <v>218</v>
      </c>
      <c r="D305" s="51">
        <v>2</v>
      </c>
      <c r="E305" s="67" t="s">
        <v>251</v>
      </c>
      <c r="F305" s="80">
        <v>9.4</v>
      </c>
      <c r="G305" s="68">
        <v>1</v>
      </c>
      <c r="H305" s="54">
        <v>2</v>
      </c>
      <c r="I305" s="54">
        <f>VLOOKUP($B305,$B$3:$J$29,7,FALSE)</f>
        <v>526</v>
      </c>
      <c r="J305" s="55">
        <f t="shared" si="81"/>
        <v>1.052</v>
      </c>
      <c r="K305" s="54">
        <v>1</v>
      </c>
      <c r="L305" s="54">
        <f>VLOOKUP($B305,$B$3:$J$29,3,FALSE)</f>
        <v>200</v>
      </c>
      <c r="M305" s="54">
        <f t="shared" si="82"/>
        <v>0.2</v>
      </c>
      <c r="N305" s="54">
        <v>2</v>
      </c>
      <c r="O305" s="54">
        <f>VLOOKUP($B305,$B$3:$J$29,8,FALSE)</f>
        <v>192</v>
      </c>
      <c r="P305" s="54">
        <f t="shared" si="83"/>
        <v>0.38400000000000001</v>
      </c>
      <c r="Q305" s="55">
        <f>($H305*$I305+$K305*$L305+$N305*$O305)/1000</f>
        <v>1.6359999999999999</v>
      </c>
      <c r="R305" s="52">
        <f>ROUND($Q305*$F305*$G305,2)</f>
        <v>15.38</v>
      </c>
      <c r="S305" s="50" t="s">
        <v>64</v>
      </c>
      <c r="T305" s="1">
        <v>1</v>
      </c>
      <c r="U305" s="46">
        <f>$T305*$R305</f>
        <v>15.38</v>
      </c>
      <c r="V305" s="48">
        <v>45831</v>
      </c>
      <c r="W305" s="28">
        <v>1</v>
      </c>
      <c r="X305" s="46">
        <f>$W305*$R305</f>
        <v>15.38</v>
      </c>
      <c r="Y305" s="48">
        <v>45835</v>
      </c>
    </row>
    <row r="306" spans="2:25" ht="45" customHeight="1" x14ac:dyDescent="0.75">
      <c r="B306" s="14" t="s">
        <v>15</v>
      </c>
      <c r="C306" s="50" t="s">
        <v>218</v>
      </c>
      <c r="D306" s="51">
        <v>2</v>
      </c>
      <c r="E306" s="67" t="s">
        <v>252</v>
      </c>
      <c r="F306" s="14">
        <v>6.35</v>
      </c>
      <c r="G306" s="68">
        <v>1</v>
      </c>
      <c r="H306" s="54">
        <v>2</v>
      </c>
      <c r="I306" s="54">
        <f>VLOOKUP($B306,$B$3:$J$29,7,FALSE)</f>
        <v>576</v>
      </c>
      <c r="J306" s="55">
        <f t="shared" si="81"/>
        <v>1.1519999999999999</v>
      </c>
      <c r="K306" s="54">
        <v>1</v>
      </c>
      <c r="L306" s="54">
        <f>VLOOKUP($B306,$B$3:$J$29,3,FALSE)</f>
        <v>200</v>
      </c>
      <c r="M306" s="54">
        <f t="shared" si="82"/>
        <v>0.2</v>
      </c>
      <c r="N306" s="54">
        <v>2</v>
      </c>
      <c r="O306" s="54">
        <f>VLOOKUP($B306,$B$3:$J$29,8,FALSE)</f>
        <v>192</v>
      </c>
      <c r="P306" s="54">
        <f t="shared" si="83"/>
        <v>0.38400000000000001</v>
      </c>
      <c r="Q306" s="55">
        <f>($H306*$I306+$K306*$L306+$N306*$O306)/1000</f>
        <v>1.736</v>
      </c>
      <c r="R306" s="52">
        <f>ROUND($Q306*$F306*$G306,2)</f>
        <v>11.02</v>
      </c>
      <c r="S306" s="50" t="s">
        <v>64</v>
      </c>
      <c r="T306" s="1">
        <v>1</v>
      </c>
      <c r="U306" s="46">
        <f>$T306*$R306</f>
        <v>11.02</v>
      </c>
      <c r="V306" s="48">
        <v>45831</v>
      </c>
      <c r="W306" s="28">
        <v>1</v>
      </c>
      <c r="X306" s="46">
        <f>$W306*$R306</f>
        <v>11.02</v>
      </c>
      <c r="Y306" s="48">
        <v>45835</v>
      </c>
    </row>
    <row r="307" spans="2:25" ht="45" customHeight="1" x14ac:dyDescent="0.75">
      <c r="B307" s="8" t="s">
        <v>16</v>
      </c>
      <c r="C307" s="50" t="s">
        <v>218</v>
      </c>
      <c r="D307" s="51">
        <v>2</v>
      </c>
      <c r="E307" s="67" t="s">
        <v>253</v>
      </c>
      <c r="F307" s="14">
        <v>9.3000000000000007</v>
      </c>
      <c r="G307" s="68">
        <v>1</v>
      </c>
      <c r="H307" s="54">
        <v>2</v>
      </c>
      <c r="I307" s="54">
        <f>VLOOKUP($B307,$B$3:$J$29,7,FALSE)</f>
        <v>670</v>
      </c>
      <c r="J307" s="55">
        <f t="shared" si="81"/>
        <v>1.34</v>
      </c>
      <c r="K307" s="54">
        <v>1</v>
      </c>
      <c r="L307" s="54">
        <f>VLOOKUP($B307,$B$3:$J$29,3,FALSE)</f>
        <v>200</v>
      </c>
      <c r="M307" s="54">
        <f t="shared" si="82"/>
        <v>0.2</v>
      </c>
      <c r="N307" s="54">
        <v>2</v>
      </c>
      <c r="O307" s="54">
        <f>VLOOKUP($B307,$B$3:$J$29,8,FALSE)</f>
        <v>192</v>
      </c>
      <c r="P307" s="54">
        <f t="shared" si="83"/>
        <v>0.38400000000000001</v>
      </c>
      <c r="Q307" s="55">
        <f>($H307*$I307+$K307*$L307+$N307*$O307)/1000</f>
        <v>1.9239999999999999</v>
      </c>
      <c r="R307" s="52">
        <f>ROUND($Q307*$F307*$G307,2)</f>
        <v>17.89</v>
      </c>
      <c r="S307" s="50" t="s">
        <v>64</v>
      </c>
      <c r="T307" s="1">
        <v>1</v>
      </c>
      <c r="U307" s="46">
        <f>$T307*$R307</f>
        <v>17.89</v>
      </c>
      <c r="V307" s="48">
        <v>45831</v>
      </c>
      <c r="W307" s="28">
        <v>1</v>
      </c>
      <c r="X307" s="46">
        <f>$W307*$R307</f>
        <v>17.89</v>
      </c>
      <c r="Y307" s="48">
        <v>45835</v>
      </c>
    </row>
    <row r="308" spans="2:25" ht="45" customHeight="1" x14ac:dyDescent="0.75">
      <c r="B308" s="14" t="s">
        <v>34</v>
      </c>
      <c r="C308" s="38" t="s">
        <v>218</v>
      </c>
      <c r="D308" s="39">
        <v>2</v>
      </c>
      <c r="E308" s="67" t="s">
        <v>113</v>
      </c>
      <c r="F308" s="14">
        <v>10</v>
      </c>
      <c r="G308" s="69">
        <v>3</v>
      </c>
      <c r="H308" s="54">
        <v>2</v>
      </c>
      <c r="I308" s="54">
        <f>VLOOKUP($B308,$B$3:$J$29,7,FALSE)</f>
        <v>530</v>
      </c>
      <c r="J308" s="55">
        <f t="shared" ref="J308:J372" si="120">$H308*($I308/1000)</f>
        <v>1.06</v>
      </c>
      <c r="K308" s="54">
        <v>1</v>
      </c>
      <c r="L308" s="54">
        <f>VLOOKUP($B308,$B$3:$J$29,3,FALSE)</f>
        <v>200</v>
      </c>
      <c r="M308" s="54">
        <f t="shared" ref="M308:M372" si="121">$K308*($L308/1000)</f>
        <v>0.2</v>
      </c>
      <c r="N308" s="54">
        <v>2</v>
      </c>
      <c r="O308" s="54">
        <f>VLOOKUP($B308,$B$3:$J$29,8,FALSE)</f>
        <v>192</v>
      </c>
      <c r="P308" s="54">
        <f t="shared" ref="P308:P372" si="122">$N308*($O308/1000)</f>
        <v>0.38400000000000001</v>
      </c>
      <c r="Q308" s="55">
        <f>($H308*$I308+$K308*$L308+$N308*$O308)/1000</f>
        <v>1.6439999999999999</v>
      </c>
      <c r="R308" s="52">
        <f>ROUND($Q308*$F308*$G308,2)</f>
        <v>49.32</v>
      </c>
      <c r="S308" s="50" t="s">
        <v>64</v>
      </c>
      <c r="T308" s="1">
        <v>1</v>
      </c>
      <c r="U308" s="46">
        <f>$T308*$R308</f>
        <v>49.32</v>
      </c>
      <c r="V308" s="48">
        <v>45831</v>
      </c>
      <c r="W308" s="28">
        <v>1</v>
      </c>
      <c r="X308" s="46">
        <f>$W308*$R308</f>
        <v>49.32</v>
      </c>
      <c r="Y308" s="48">
        <v>45835</v>
      </c>
    </row>
    <row r="309" spans="2:25" ht="45" customHeight="1" x14ac:dyDescent="0.75">
      <c r="B309" s="8"/>
      <c r="C309" s="38"/>
      <c r="D309" s="39"/>
      <c r="E309" s="67"/>
      <c r="F309" s="14"/>
      <c r="G309" s="69"/>
      <c r="H309" s="43"/>
      <c r="I309" s="43"/>
      <c r="J309" s="55">
        <f t="shared" si="120"/>
        <v>0</v>
      </c>
      <c r="K309" s="43"/>
      <c r="L309" s="43"/>
      <c r="M309" s="54">
        <f t="shared" si="121"/>
        <v>0</v>
      </c>
      <c r="N309" s="43"/>
      <c r="O309" s="43"/>
      <c r="P309" s="54">
        <f t="shared" si="122"/>
        <v>0</v>
      </c>
      <c r="Q309" s="44"/>
      <c r="R309" s="40"/>
      <c r="S309" s="38"/>
      <c r="T309" s="1"/>
      <c r="U309" s="46"/>
      <c r="W309" s="28"/>
      <c r="X309" s="46"/>
    </row>
    <row r="310" spans="2:25" ht="45" customHeight="1" x14ac:dyDescent="0.75">
      <c r="B310" s="8" t="s">
        <v>19</v>
      </c>
      <c r="C310" s="38" t="s">
        <v>218</v>
      </c>
      <c r="D310" s="39">
        <v>2</v>
      </c>
      <c r="E310" s="67" t="s">
        <v>115</v>
      </c>
      <c r="F310" s="14">
        <v>9.3000000000000007</v>
      </c>
      <c r="G310" s="69">
        <v>1</v>
      </c>
      <c r="H310" s="43">
        <v>2</v>
      </c>
      <c r="I310" s="43">
        <f>VLOOKUP($B310,$B$3:$J$29,7,FALSE)</f>
        <v>720</v>
      </c>
      <c r="J310" s="55">
        <f t="shared" si="120"/>
        <v>1.44</v>
      </c>
      <c r="K310" s="43">
        <v>1</v>
      </c>
      <c r="L310" s="43">
        <f>VLOOKUP($B310,$B$3:$J$29,3,FALSE)</f>
        <v>220</v>
      </c>
      <c r="M310" s="54">
        <f t="shared" si="121"/>
        <v>0.22</v>
      </c>
      <c r="N310" s="43">
        <v>2</v>
      </c>
      <c r="O310" s="43">
        <f>VLOOKUP($B310,$B$3:$J$29,8,FALSE)</f>
        <v>210</v>
      </c>
      <c r="P310" s="54">
        <f t="shared" si="122"/>
        <v>0.42</v>
      </c>
      <c r="Q310" s="44">
        <f>($H310*$I310+$K310*$L310+$N310*$O310)/1000</f>
        <v>2.08</v>
      </c>
      <c r="R310" s="40">
        <f>ROUND($Q310*$F310*$G310,2)</f>
        <v>19.34</v>
      </c>
      <c r="S310" s="38" t="s">
        <v>64</v>
      </c>
      <c r="T310" s="1">
        <v>1</v>
      </c>
      <c r="U310" s="46">
        <f>$T310*$R310</f>
        <v>19.34</v>
      </c>
      <c r="V310" s="48">
        <v>45831</v>
      </c>
      <c r="W310" s="28">
        <v>1</v>
      </c>
      <c r="X310" s="46">
        <f>$W310*$R310</f>
        <v>19.34</v>
      </c>
      <c r="Y310" s="48">
        <v>45835</v>
      </c>
    </row>
    <row r="311" spans="2:25" ht="45" customHeight="1" x14ac:dyDescent="0.75">
      <c r="B311" s="8" t="s">
        <v>16</v>
      </c>
      <c r="C311" s="50" t="s">
        <v>218</v>
      </c>
      <c r="D311" s="51">
        <v>2</v>
      </c>
      <c r="E311" s="67" t="s">
        <v>116</v>
      </c>
      <c r="F311" s="14">
        <v>9.3000000000000007</v>
      </c>
      <c r="G311" s="11">
        <v>1</v>
      </c>
      <c r="H311" s="54">
        <v>2</v>
      </c>
      <c r="I311" s="54">
        <f>VLOOKUP($B311,$B$3:$J$29,7,FALSE)</f>
        <v>670</v>
      </c>
      <c r="J311" s="55">
        <f t="shared" si="120"/>
        <v>1.34</v>
      </c>
      <c r="K311" s="54">
        <v>1</v>
      </c>
      <c r="L311" s="54">
        <f>VLOOKUP($B311,$B$3:$J$29,3,FALSE)</f>
        <v>200</v>
      </c>
      <c r="M311" s="54">
        <f t="shared" si="121"/>
        <v>0.2</v>
      </c>
      <c r="N311" s="54">
        <v>2</v>
      </c>
      <c r="O311" s="54">
        <f>VLOOKUP($B311,$B$3:$J$29,8,FALSE)</f>
        <v>192</v>
      </c>
      <c r="P311" s="54">
        <f t="shared" si="122"/>
        <v>0.38400000000000001</v>
      </c>
      <c r="Q311" s="55">
        <f>($H311*$I311+$K311*$L311+$N311*$O311)/1000</f>
        <v>1.9239999999999999</v>
      </c>
      <c r="R311" s="52">
        <f>ROUND($Q311*$F311*$G311,2)</f>
        <v>17.89</v>
      </c>
      <c r="S311" s="50" t="s">
        <v>64</v>
      </c>
      <c r="T311" s="1">
        <v>1</v>
      </c>
      <c r="U311" s="46">
        <f>$T311*$R311</f>
        <v>17.89</v>
      </c>
      <c r="V311" s="48">
        <v>45831</v>
      </c>
      <c r="W311" s="28">
        <v>1</v>
      </c>
      <c r="X311" s="46">
        <f>$W311*$R311</f>
        <v>17.89</v>
      </c>
      <c r="Y311" s="48">
        <v>45835</v>
      </c>
    </row>
    <row r="312" spans="2:25" ht="45" customHeight="1" x14ac:dyDescent="0.75">
      <c r="B312" s="14" t="s">
        <v>34</v>
      </c>
      <c r="C312" s="50" t="s">
        <v>218</v>
      </c>
      <c r="D312" s="51">
        <v>2</v>
      </c>
      <c r="E312" s="67" t="s">
        <v>117</v>
      </c>
      <c r="F312" s="14">
        <v>10</v>
      </c>
      <c r="G312" s="11">
        <v>4</v>
      </c>
      <c r="H312" s="54">
        <v>2</v>
      </c>
      <c r="I312" s="54">
        <f>VLOOKUP($B312,$B$3:$J$29,7,FALSE)</f>
        <v>530</v>
      </c>
      <c r="J312" s="55">
        <f t="shared" si="120"/>
        <v>1.06</v>
      </c>
      <c r="K312" s="54">
        <v>1</v>
      </c>
      <c r="L312" s="54">
        <f>VLOOKUP($B312,$B$3:$J$29,3,FALSE)</f>
        <v>200</v>
      </c>
      <c r="M312" s="54">
        <f t="shared" si="121"/>
        <v>0.2</v>
      </c>
      <c r="N312" s="54">
        <v>2</v>
      </c>
      <c r="O312" s="54">
        <f>VLOOKUP($B312,$B$3:$J$29,8,FALSE)</f>
        <v>192</v>
      </c>
      <c r="P312" s="54">
        <f t="shared" si="122"/>
        <v>0.38400000000000001</v>
      </c>
      <c r="Q312" s="55">
        <f>($H312*$I312+$K312*$L312+$N312*$O312)/1000</f>
        <v>1.6439999999999999</v>
      </c>
      <c r="R312" s="52">
        <f>ROUND($Q312*$F312*$G312,2)</f>
        <v>65.760000000000005</v>
      </c>
      <c r="S312" s="50" t="s">
        <v>64</v>
      </c>
      <c r="T312" s="1">
        <v>1</v>
      </c>
      <c r="U312" s="46">
        <f>$T312*$R312</f>
        <v>65.760000000000005</v>
      </c>
      <c r="V312" s="48">
        <v>45831</v>
      </c>
      <c r="W312" s="28">
        <v>1</v>
      </c>
      <c r="X312" s="46">
        <f>$W312*$R312</f>
        <v>65.760000000000005</v>
      </c>
      <c r="Y312" s="48">
        <v>45835</v>
      </c>
    </row>
    <row r="313" spans="2:25" ht="45" customHeight="1" x14ac:dyDescent="0.75">
      <c r="J313" s="55"/>
      <c r="M313" s="54"/>
      <c r="P313" s="54"/>
      <c r="T313" s="1"/>
      <c r="U313" s="46">
        <f t="shared" ref="U313:U329" si="123">$T313*$R313</f>
        <v>0</v>
      </c>
      <c r="W313" s="28"/>
      <c r="X313" s="46">
        <f t="shared" ref="X313:X329" si="124">$W313*$R313</f>
        <v>0</v>
      </c>
    </row>
    <row r="314" spans="2:25" ht="45" customHeight="1" x14ac:dyDescent="0.75">
      <c r="B314" s="8" t="s">
        <v>16</v>
      </c>
      <c r="C314" s="50" t="s">
        <v>218</v>
      </c>
      <c r="D314" s="51">
        <v>2</v>
      </c>
      <c r="E314" s="67" t="s">
        <v>254</v>
      </c>
      <c r="F314" s="14">
        <v>9.25</v>
      </c>
      <c r="G314" s="68">
        <v>1</v>
      </c>
      <c r="H314" s="54">
        <v>2</v>
      </c>
      <c r="I314" s="54">
        <f>VLOOKUP($B314,$B$3:$J$29,7,FALSE)</f>
        <v>670</v>
      </c>
      <c r="J314" s="55">
        <f t="shared" si="120"/>
        <v>1.34</v>
      </c>
      <c r="K314" s="54">
        <v>1</v>
      </c>
      <c r="L314" s="54">
        <f>VLOOKUP($B314,$B$3:$J$29,3,FALSE)</f>
        <v>200</v>
      </c>
      <c r="M314" s="54">
        <f t="shared" si="121"/>
        <v>0.2</v>
      </c>
      <c r="N314" s="54">
        <v>2</v>
      </c>
      <c r="O314" s="54">
        <f>VLOOKUP($B314,$B$3:$J$29,8,FALSE)</f>
        <v>192</v>
      </c>
      <c r="P314" s="54">
        <f t="shared" si="122"/>
        <v>0.38400000000000001</v>
      </c>
      <c r="Q314" s="55">
        <f>($H314*$I314+$K314*$L314+$N314*$O314)/1000</f>
        <v>1.9239999999999999</v>
      </c>
      <c r="R314" s="52">
        <f>ROUND($Q314*$F314*$G314,2)</f>
        <v>17.8</v>
      </c>
      <c r="S314" s="50" t="s">
        <v>64</v>
      </c>
      <c r="T314" s="1">
        <v>1</v>
      </c>
      <c r="U314" s="46">
        <f t="shared" si="123"/>
        <v>17.8</v>
      </c>
      <c r="V314" s="48">
        <v>45832</v>
      </c>
      <c r="W314" s="28">
        <v>1</v>
      </c>
      <c r="X314" s="46">
        <f t="shared" si="124"/>
        <v>17.8</v>
      </c>
      <c r="Y314" s="48">
        <v>45834</v>
      </c>
    </row>
    <row r="315" spans="2:25" ht="45" customHeight="1" x14ac:dyDescent="0.75">
      <c r="B315" s="14" t="s">
        <v>22</v>
      </c>
      <c r="C315" s="50" t="s">
        <v>218</v>
      </c>
      <c r="D315" s="51">
        <v>2</v>
      </c>
      <c r="E315" s="67" t="s">
        <v>121</v>
      </c>
      <c r="F315" s="14">
        <v>15.25</v>
      </c>
      <c r="G315" s="68">
        <v>1</v>
      </c>
      <c r="H315" s="54">
        <v>2</v>
      </c>
      <c r="I315" s="54">
        <f>VLOOKUP($B315,$B$3:$J$29,7,FALSE)</f>
        <v>1060</v>
      </c>
      <c r="J315" s="55">
        <f t="shared" si="120"/>
        <v>2.12</v>
      </c>
      <c r="K315" s="54">
        <v>1</v>
      </c>
      <c r="L315" s="54">
        <f>VLOOKUP($B315,$B$3:$J$29,3,FALSE)</f>
        <v>270</v>
      </c>
      <c r="M315" s="54">
        <f t="shared" si="121"/>
        <v>0.27</v>
      </c>
      <c r="N315" s="54">
        <v>2</v>
      </c>
      <c r="O315" s="54">
        <f>VLOOKUP($B315,$B$3:$J$29,8,FALSE)</f>
        <v>255</v>
      </c>
      <c r="P315" s="54">
        <f t="shared" si="122"/>
        <v>0.51</v>
      </c>
      <c r="Q315" s="55">
        <f>($H315*$I315+$K315*$L315+$N315*$O315)/1000</f>
        <v>2.9</v>
      </c>
      <c r="R315" s="52">
        <f>ROUND($Q315*$F315*$G315,2)</f>
        <v>44.23</v>
      </c>
      <c r="S315" s="50" t="s">
        <v>64</v>
      </c>
      <c r="T315" s="1">
        <v>1</v>
      </c>
      <c r="U315" s="46">
        <f t="shared" si="123"/>
        <v>44.23</v>
      </c>
      <c r="V315" s="48">
        <v>45832</v>
      </c>
      <c r="W315" s="28">
        <v>1</v>
      </c>
      <c r="X315" s="46">
        <f t="shared" si="124"/>
        <v>44.23</v>
      </c>
      <c r="Y315" s="48">
        <v>45834</v>
      </c>
    </row>
    <row r="316" spans="2:25" ht="45" customHeight="1" x14ac:dyDescent="0.75">
      <c r="B316" s="14" t="s">
        <v>14</v>
      </c>
      <c r="C316" s="50" t="s">
        <v>218</v>
      </c>
      <c r="D316" s="51">
        <v>2</v>
      </c>
      <c r="E316" s="67" t="s">
        <v>122</v>
      </c>
      <c r="F316" s="14">
        <v>9.25</v>
      </c>
      <c r="G316" s="11">
        <v>1</v>
      </c>
      <c r="H316" s="54">
        <v>2</v>
      </c>
      <c r="I316" s="54">
        <f>VLOOKUP($B316,$B$3:$J$29,7,FALSE)</f>
        <v>526</v>
      </c>
      <c r="J316" s="55">
        <f t="shared" si="120"/>
        <v>1.052</v>
      </c>
      <c r="K316" s="54">
        <v>1</v>
      </c>
      <c r="L316" s="54">
        <f>VLOOKUP($B316,$B$3:$J$29,3,FALSE)</f>
        <v>200</v>
      </c>
      <c r="M316" s="54">
        <f t="shared" si="121"/>
        <v>0.2</v>
      </c>
      <c r="N316" s="54">
        <v>2</v>
      </c>
      <c r="O316" s="54">
        <f>VLOOKUP($B316,$B$3:$J$29,8,FALSE)</f>
        <v>192</v>
      </c>
      <c r="P316" s="54">
        <f t="shared" si="122"/>
        <v>0.38400000000000001</v>
      </c>
      <c r="Q316" s="55">
        <f>($H316*$I316+$K316*$L316+$N316*$O316)/1000</f>
        <v>1.6359999999999999</v>
      </c>
      <c r="R316" s="52">
        <f>ROUND($Q316*$F316*$G316,2)</f>
        <v>15.13</v>
      </c>
      <c r="S316" s="50" t="s">
        <v>64</v>
      </c>
      <c r="T316" s="1">
        <v>1</v>
      </c>
      <c r="U316" s="46">
        <f t="shared" si="123"/>
        <v>15.13</v>
      </c>
      <c r="V316" s="48">
        <v>45832</v>
      </c>
      <c r="W316" s="28">
        <v>1</v>
      </c>
      <c r="X316" s="46">
        <f t="shared" si="124"/>
        <v>15.13</v>
      </c>
      <c r="Y316" s="48">
        <v>45834</v>
      </c>
    </row>
    <row r="317" spans="2:25" ht="45" customHeight="1" x14ac:dyDescent="0.75">
      <c r="B317" s="14" t="s">
        <v>34</v>
      </c>
      <c r="C317" s="50" t="s">
        <v>218</v>
      </c>
      <c r="D317" s="51">
        <v>2</v>
      </c>
      <c r="E317" s="67" t="s">
        <v>123</v>
      </c>
      <c r="F317" s="14">
        <v>10</v>
      </c>
      <c r="G317" s="11">
        <v>7</v>
      </c>
      <c r="H317" s="54">
        <v>2</v>
      </c>
      <c r="I317" s="54">
        <f>VLOOKUP($B317,$B$3:$J$29,7,FALSE)</f>
        <v>530</v>
      </c>
      <c r="J317" s="55">
        <f t="shared" si="120"/>
        <v>1.06</v>
      </c>
      <c r="K317" s="54">
        <v>1</v>
      </c>
      <c r="L317" s="54">
        <f>VLOOKUP($B317,$B$3:$J$29,3,FALSE)</f>
        <v>200</v>
      </c>
      <c r="M317" s="54">
        <f t="shared" si="121"/>
        <v>0.2</v>
      </c>
      <c r="N317" s="54">
        <v>2</v>
      </c>
      <c r="O317" s="54">
        <f>VLOOKUP($B317,$B$3:$J$29,8,FALSE)</f>
        <v>192</v>
      </c>
      <c r="P317" s="54">
        <f t="shared" si="122"/>
        <v>0.38400000000000001</v>
      </c>
      <c r="Q317" s="55">
        <f>($H317*$I317+$K317*$L317+$N317*$O317)/1000</f>
        <v>1.6439999999999999</v>
      </c>
      <c r="R317" s="52">
        <f>ROUND($Q317*$F317*$G317,2)</f>
        <v>115.08</v>
      </c>
      <c r="S317" s="50" t="s">
        <v>64</v>
      </c>
      <c r="T317" s="1">
        <v>1</v>
      </c>
      <c r="U317" s="46">
        <f t="shared" si="123"/>
        <v>115.08</v>
      </c>
      <c r="V317" s="48">
        <v>45832</v>
      </c>
      <c r="W317" s="28">
        <v>1</v>
      </c>
      <c r="X317" s="46">
        <f t="shared" si="124"/>
        <v>115.08</v>
      </c>
      <c r="Y317" s="48">
        <v>45834</v>
      </c>
    </row>
    <row r="318" spans="2:25" ht="45" customHeight="1" x14ac:dyDescent="0.75">
      <c r="I318" s="7" t="s">
        <v>255</v>
      </c>
      <c r="J318" s="55"/>
      <c r="M318" s="54"/>
      <c r="P318" s="54"/>
      <c r="T318" s="1"/>
      <c r="U318" s="46">
        <f t="shared" si="123"/>
        <v>0</v>
      </c>
      <c r="W318" s="28"/>
      <c r="X318" s="46">
        <f t="shared" si="124"/>
        <v>0</v>
      </c>
    </row>
    <row r="319" spans="2:25" ht="45" customHeight="1" x14ac:dyDescent="0.75">
      <c r="B319" s="8" t="s">
        <v>25</v>
      </c>
      <c r="C319" s="50" t="s">
        <v>218</v>
      </c>
      <c r="D319" s="51">
        <v>2</v>
      </c>
      <c r="E319" s="67" t="s">
        <v>124</v>
      </c>
      <c r="F319" s="14">
        <v>12.45</v>
      </c>
      <c r="G319" s="68">
        <v>1</v>
      </c>
      <c r="H319" s="54">
        <v>2</v>
      </c>
      <c r="I319" s="54">
        <f>VLOOKUP($B319,$B$3:$J$29,7,FALSE)</f>
        <v>860</v>
      </c>
      <c r="J319" s="55">
        <f t="shared" si="120"/>
        <v>1.72</v>
      </c>
      <c r="K319" s="54">
        <v>1</v>
      </c>
      <c r="L319" s="54">
        <f>VLOOKUP($B319,$B$3:$J$29,3,FALSE)</f>
        <v>270</v>
      </c>
      <c r="M319" s="54">
        <f t="shared" si="121"/>
        <v>0.27</v>
      </c>
      <c r="N319" s="54">
        <v>2</v>
      </c>
      <c r="O319" s="54">
        <f>VLOOKUP($B319,$B$3:$J$29,8,FALSE)</f>
        <v>258</v>
      </c>
      <c r="P319" s="54">
        <f t="shared" si="122"/>
        <v>0.51600000000000001</v>
      </c>
      <c r="Q319" s="55">
        <f>($H319*$I319+$K319*$L319+$N319*$O319)/1000</f>
        <v>2.5059999999999998</v>
      </c>
      <c r="R319" s="52">
        <f>ROUND($Q319*$F319*$G319,2)</f>
        <v>31.2</v>
      </c>
      <c r="S319" s="50" t="s">
        <v>64</v>
      </c>
      <c r="T319" s="1">
        <v>1</v>
      </c>
      <c r="U319" s="46">
        <f t="shared" si="123"/>
        <v>31.2</v>
      </c>
      <c r="V319" s="48">
        <v>45835</v>
      </c>
      <c r="W319" s="28">
        <v>1</v>
      </c>
      <c r="X319" s="46">
        <f t="shared" si="124"/>
        <v>31.2</v>
      </c>
      <c r="Y319" s="48">
        <v>45838</v>
      </c>
    </row>
    <row r="320" spans="2:25" ht="45" customHeight="1" x14ac:dyDescent="0.75">
      <c r="B320" s="14" t="s">
        <v>14</v>
      </c>
      <c r="C320" s="50" t="s">
        <v>218</v>
      </c>
      <c r="D320" s="51">
        <v>2</v>
      </c>
      <c r="E320" s="67" t="s">
        <v>125</v>
      </c>
      <c r="F320" s="14">
        <v>9.25</v>
      </c>
      <c r="G320" s="68">
        <v>1</v>
      </c>
      <c r="H320" s="54">
        <v>2</v>
      </c>
      <c r="I320" s="54">
        <f>VLOOKUP($B320,$B$3:$J$29,7,FALSE)</f>
        <v>526</v>
      </c>
      <c r="J320" s="55">
        <f t="shared" si="120"/>
        <v>1.052</v>
      </c>
      <c r="K320" s="54">
        <v>1</v>
      </c>
      <c r="L320" s="54">
        <f>VLOOKUP($B320,$B$3:$J$29,3,FALSE)</f>
        <v>200</v>
      </c>
      <c r="M320" s="54">
        <f t="shared" si="121"/>
        <v>0.2</v>
      </c>
      <c r="N320" s="54">
        <v>2</v>
      </c>
      <c r="O320" s="54">
        <f>VLOOKUP($B320,$B$3:$J$29,8,FALSE)</f>
        <v>192</v>
      </c>
      <c r="P320" s="54">
        <f t="shared" si="122"/>
        <v>0.38400000000000001</v>
      </c>
      <c r="Q320" s="55">
        <f>($H320*$I320+$K320*$L320+$N320*$O320)/1000</f>
        <v>1.6359999999999999</v>
      </c>
      <c r="R320" s="52">
        <f>ROUND($Q320*$F320*$G320,2)</f>
        <v>15.13</v>
      </c>
      <c r="S320" s="50" t="s">
        <v>64</v>
      </c>
      <c r="T320" s="1">
        <v>1</v>
      </c>
      <c r="U320" s="46">
        <f t="shared" si="123"/>
        <v>15.13</v>
      </c>
      <c r="V320" s="48">
        <v>45835</v>
      </c>
      <c r="W320" s="28">
        <v>1</v>
      </c>
      <c r="X320" s="46">
        <f t="shared" si="124"/>
        <v>15.13</v>
      </c>
      <c r="Y320" s="48">
        <v>45838</v>
      </c>
    </row>
    <row r="321" spans="2:25" ht="45" customHeight="1" x14ac:dyDescent="0.75">
      <c r="B321" s="14" t="s">
        <v>34</v>
      </c>
      <c r="C321" s="50" t="s">
        <v>218</v>
      </c>
      <c r="D321" s="51">
        <v>2</v>
      </c>
      <c r="E321" s="67" t="s">
        <v>126</v>
      </c>
      <c r="F321" s="14">
        <v>10</v>
      </c>
      <c r="G321" s="11">
        <v>6</v>
      </c>
      <c r="H321" s="54">
        <v>2</v>
      </c>
      <c r="I321" s="54">
        <f>VLOOKUP($B321,$B$3:$J$29,7,FALSE)</f>
        <v>530</v>
      </c>
      <c r="J321" s="55">
        <f t="shared" si="120"/>
        <v>1.06</v>
      </c>
      <c r="K321" s="54">
        <v>1</v>
      </c>
      <c r="L321" s="54">
        <f>VLOOKUP($B321,$B$3:$J$29,3,FALSE)</f>
        <v>200</v>
      </c>
      <c r="M321" s="54">
        <f t="shared" si="121"/>
        <v>0.2</v>
      </c>
      <c r="N321" s="54">
        <v>2</v>
      </c>
      <c r="O321" s="54">
        <f>VLOOKUP($B321,$B$3:$J$29,8,FALSE)</f>
        <v>192</v>
      </c>
      <c r="P321" s="54">
        <f t="shared" si="122"/>
        <v>0.38400000000000001</v>
      </c>
      <c r="Q321" s="55">
        <f>($H321*$I321+$K321*$L321+$N321*$O321)/1000</f>
        <v>1.6439999999999999</v>
      </c>
      <c r="R321" s="52">
        <f>ROUND($Q321*$F321*$G321,2)</f>
        <v>98.64</v>
      </c>
      <c r="S321" s="50" t="s">
        <v>64</v>
      </c>
      <c r="T321" s="1">
        <v>1</v>
      </c>
      <c r="U321" s="46">
        <f t="shared" si="123"/>
        <v>98.64</v>
      </c>
      <c r="V321" s="48">
        <v>45835</v>
      </c>
      <c r="W321" s="28">
        <v>1</v>
      </c>
      <c r="X321" s="46">
        <f t="shared" si="124"/>
        <v>98.64</v>
      </c>
      <c r="Y321" s="48">
        <v>45838</v>
      </c>
    </row>
    <row r="322" spans="2:25" ht="45" customHeight="1" x14ac:dyDescent="0.75">
      <c r="J322" s="55"/>
      <c r="M322" s="54"/>
      <c r="P322" s="54"/>
      <c r="T322" s="1"/>
      <c r="U322" s="46">
        <f t="shared" si="123"/>
        <v>0</v>
      </c>
      <c r="W322" s="28"/>
      <c r="X322" s="46">
        <f t="shared" si="124"/>
        <v>0</v>
      </c>
    </row>
    <row r="323" spans="2:25" ht="45" customHeight="1" x14ac:dyDescent="0.75">
      <c r="B323" s="8" t="s">
        <v>19</v>
      </c>
      <c r="C323" s="50" t="s">
        <v>218</v>
      </c>
      <c r="D323" s="51">
        <v>2</v>
      </c>
      <c r="E323" s="67" t="s">
        <v>127</v>
      </c>
      <c r="F323" s="14">
        <v>8.33</v>
      </c>
      <c r="G323" s="68">
        <v>1</v>
      </c>
      <c r="H323" s="54">
        <v>2</v>
      </c>
      <c r="I323" s="54">
        <f>VLOOKUP($B323,$B$3:$J$29,7,FALSE)</f>
        <v>720</v>
      </c>
      <c r="J323" s="55">
        <f t="shared" si="120"/>
        <v>1.44</v>
      </c>
      <c r="K323" s="54">
        <v>1</v>
      </c>
      <c r="L323" s="54">
        <f>VLOOKUP($B323,$B$3:$J$29,3,FALSE)</f>
        <v>220</v>
      </c>
      <c r="M323" s="54">
        <f t="shared" si="121"/>
        <v>0.22</v>
      </c>
      <c r="N323" s="54">
        <v>2</v>
      </c>
      <c r="O323" s="54">
        <f>VLOOKUP($B323,$B$3:$J$29,8,FALSE)</f>
        <v>210</v>
      </c>
      <c r="P323" s="54">
        <f t="shared" si="122"/>
        <v>0.42</v>
      </c>
      <c r="Q323" s="55">
        <f>($H323*$I323+$K323*$L323+$N323*$O323)/1000</f>
        <v>2.08</v>
      </c>
      <c r="R323" s="52">
        <f>ROUND($Q323*$F323*$G323,2)</f>
        <v>17.329999999999998</v>
      </c>
      <c r="S323" s="50" t="s">
        <v>64</v>
      </c>
      <c r="T323" s="1">
        <v>1</v>
      </c>
      <c r="U323" s="46">
        <f t="shared" si="123"/>
        <v>17.329999999999998</v>
      </c>
      <c r="V323" s="48">
        <v>45835</v>
      </c>
      <c r="W323" s="28">
        <v>1</v>
      </c>
      <c r="X323" s="46">
        <f t="shared" si="124"/>
        <v>17.329999999999998</v>
      </c>
      <c r="Y323" s="48">
        <v>45838</v>
      </c>
    </row>
    <row r="324" spans="2:25" ht="45" customHeight="1" x14ac:dyDescent="0.75">
      <c r="B324" s="14" t="s">
        <v>14</v>
      </c>
      <c r="C324" s="50" t="s">
        <v>218</v>
      </c>
      <c r="D324" s="51">
        <v>2</v>
      </c>
      <c r="E324" s="67" t="s">
        <v>128</v>
      </c>
      <c r="F324" s="14">
        <v>9.4</v>
      </c>
      <c r="G324" s="68">
        <v>1</v>
      </c>
      <c r="H324" s="54">
        <v>2</v>
      </c>
      <c r="I324" s="54">
        <f>VLOOKUP($B324,$B$3:$J$29,7,FALSE)</f>
        <v>526</v>
      </c>
      <c r="J324" s="55">
        <f t="shared" si="120"/>
        <v>1.052</v>
      </c>
      <c r="K324" s="54">
        <v>1</v>
      </c>
      <c r="L324" s="54">
        <f>VLOOKUP($B324,$B$3:$J$29,3,FALSE)</f>
        <v>200</v>
      </c>
      <c r="M324" s="54">
        <f t="shared" si="121"/>
        <v>0.2</v>
      </c>
      <c r="N324" s="54">
        <v>2</v>
      </c>
      <c r="O324" s="54">
        <f>VLOOKUP($B324,$B$3:$J$29,8,FALSE)</f>
        <v>192</v>
      </c>
      <c r="P324" s="54">
        <f t="shared" si="122"/>
        <v>0.38400000000000001</v>
      </c>
      <c r="Q324" s="55">
        <f>($H324*$I324+$K324*$L324+$N324*$O324)/1000</f>
        <v>1.6359999999999999</v>
      </c>
      <c r="R324" s="52">
        <f>ROUND($Q324*$F324*$G324,2)</f>
        <v>15.38</v>
      </c>
      <c r="S324" s="50" t="s">
        <v>64</v>
      </c>
      <c r="T324" s="1">
        <v>1</v>
      </c>
      <c r="U324" s="46">
        <f t="shared" si="123"/>
        <v>15.38</v>
      </c>
      <c r="V324" s="48">
        <v>45835</v>
      </c>
      <c r="W324" s="28">
        <v>1</v>
      </c>
      <c r="X324" s="46">
        <f t="shared" si="124"/>
        <v>15.38</v>
      </c>
      <c r="Y324" s="48">
        <v>45838</v>
      </c>
    </row>
    <row r="325" spans="2:25" ht="45" customHeight="1" x14ac:dyDescent="0.75">
      <c r="B325" s="14" t="s">
        <v>34</v>
      </c>
      <c r="C325" s="50" t="s">
        <v>218</v>
      </c>
      <c r="D325" s="51">
        <v>2</v>
      </c>
      <c r="E325" s="67" t="s">
        <v>129</v>
      </c>
      <c r="F325" s="14">
        <v>10</v>
      </c>
      <c r="G325" s="11">
        <v>4</v>
      </c>
      <c r="H325" s="54">
        <v>2</v>
      </c>
      <c r="I325" s="54">
        <f>VLOOKUP($B325,$B$3:$J$29,7,FALSE)</f>
        <v>530</v>
      </c>
      <c r="J325" s="55">
        <f t="shared" si="120"/>
        <v>1.06</v>
      </c>
      <c r="K325" s="54">
        <v>1</v>
      </c>
      <c r="L325" s="54">
        <f>VLOOKUP($B325,$B$3:$J$29,3,FALSE)</f>
        <v>200</v>
      </c>
      <c r="M325" s="54">
        <f t="shared" si="121"/>
        <v>0.2</v>
      </c>
      <c r="N325" s="54">
        <v>2</v>
      </c>
      <c r="O325" s="54">
        <f>VLOOKUP($B325,$B$3:$J$29,8,FALSE)</f>
        <v>192</v>
      </c>
      <c r="P325" s="54">
        <f t="shared" si="122"/>
        <v>0.38400000000000001</v>
      </c>
      <c r="Q325" s="55">
        <f>($H325*$I325+$K325*$L325+$N325*$O325)/1000</f>
        <v>1.6439999999999999</v>
      </c>
      <c r="R325" s="52">
        <f>ROUND($Q325*$F325*$G325,2)</f>
        <v>65.760000000000005</v>
      </c>
      <c r="S325" s="50" t="s">
        <v>64</v>
      </c>
      <c r="T325" s="1">
        <v>1</v>
      </c>
      <c r="U325" s="46">
        <f t="shared" si="123"/>
        <v>65.760000000000005</v>
      </c>
      <c r="V325" s="48">
        <v>45835</v>
      </c>
      <c r="W325" s="28">
        <v>1</v>
      </c>
      <c r="X325" s="46">
        <f t="shared" si="124"/>
        <v>65.760000000000005</v>
      </c>
      <c r="Y325" s="48">
        <v>45838</v>
      </c>
    </row>
    <row r="326" spans="2:25" ht="45" customHeight="1" x14ac:dyDescent="0.75">
      <c r="J326" s="55"/>
      <c r="M326" s="54"/>
      <c r="P326" s="54"/>
      <c r="T326" s="1"/>
      <c r="U326" s="46">
        <f t="shared" si="123"/>
        <v>0</v>
      </c>
      <c r="W326" s="28"/>
      <c r="X326" s="46">
        <f t="shared" si="124"/>
        <v>0</v>
      </c>
    </row>
    <row r="327" spans="2:25" ht="45" customHeight="1" x14ac:dyDescent="0.75">
      <c r="B327" s="8" t="s">
        <v>19</v>
      </c>
      <c r="C327" s="50" t="s">
        <v>218</v>
      </c>
      <c r="D327" s="51">
        <v>2</v>
      </c>
      <c r="E327" s="67" t="s">
        <v>130</v>
      </c>
      <c r="F327" s="14">
        <v>8.1999999999999993</v>
      </c>
      <c r="G327" s="68">
        <v>1</v>
      </c>
      <c r="H327" s="54">
        <v>2</v>
      </c>
      <c r="I327" s="54">
        <f>VLOOKUP($B327,$B$3:$J$29,7,FALSE)</f>
        <v>720</v>
      </c>
      <c r="J327" s="55">
        <f t="shared" si="120"/>
        <v>1.44</v>
      </c>
      <c r="K327" s="54">
        <v>1</v>
      </c>
      <c r="L327" s="54">
        <f>VLOOKUP($B327,$B$3:$J$29,3,FALSE)</f>
        <v>220</v>
      </c>
      <c r="M327" s="54">
        <f t="shared" si="121"/>
        <v>0.22</v>
      </c>
      <c r="N327" s="54">
        <v>2</v>
      </c>
      <c r="O327" s="54">
        <f>VLOOKUP($B327,$B$3:$J$29,8,FALSE)</f>
        <v>210</v>
      </c>
      <c r="P327" s="54">
        <f t="shared" si="122"/>
        <v>0.42</v>
      </c>
      <c r="Q327" s="55">
        <f>($H327*$I327+$K327*$L327+$N327*$O327)/1000</f>
        <v>2.08</v>
      </c>
      <c r="R327" s="52">
        <f>ROUND($Q327*$F327*$G327,2)</f>
        <v>17.059999999999999</v>
      </c>
      <c r="S327" s="50" t="s">
        <v>64</v>
      </c>
      <c r="T327" s="1">
        <v>1</v>
      </c>
      <c r="U327" s="46">
        <f t="shared" si="123"/>
        <v>17.059999999999999</v>
      </c>
      <c r="V327" s="48">
        <v>45834</v>
      </c>
      <c r="W327" s="28">
        <v>1</v>
      </c>
      <c r="X327" s="46">
        <f t="shared" si="124"/>
        <v>17.059999999999999</v>
      </c>
      <c r="Y327" s="48">
        <v>45838</v>
      </c>
    </row>
    <row r="328" spans="2:25" ht="45" customHeight="1" x14ac:dyDescent="0.75">
      <c r="B328" s="14" t="s">
        <v>34</v>
      </c>
      <c r="C328" s="50" t="s">
        <v>218</v>
      </c>
      <c r="D328" s="51">
        <v>2</v>
      </c>
      <c r="E328" s="67" t="s">
        <v>131</v>
      </c>
      <c r="F328" s="14">
        <v>10</v>
      </c>
      <c r="G328" s="11">
        <v>4</v>
      </c>
      <c r="H328" s="54">
        <v>2</v>
      </c>
      <c r="I328" s="54">
        <f>VLOOKUP($B328,$B$3:$J$29,7,FALSE)</f>
        <v>530</v>
      </c>
      <c r="J328" s="55">
        <f t="shared" si="120"/>
        <v>1.06</v>
      </c>
      <c r="K328" s="54">
        <v>1</v>
      </c>
      <c r="L328" s="54">
        <f>VLOOKUP($B328,$B$3:$J$29,3,FALSE)</f>
        <v>200</v>
      </c>
      <c r="M328" s="54">
        <f t="shared" si="121"/>
        <v>0.2</v>
      </c>
      <c r="N328" s="54">
        <v>2</v>
      </c>
      <c r="O328" s="54">
        <f>VLOOKUP($B328,$B$3:$J$29,8,FALSE)</f>
        <v>192</v>
      </c>
      <c r="P328" s="54">
        <f t="shared" si="122"/>
        <v>0.38400000000000001</v>
      </c>
      <c r="Q328" s="55">
        <f>($H328*$I328+$K328*$L328+$N328*$O328)/1000</f>
        <v>1.6439999999999999</v>
      </c>
      <c r="R328" s="52">
        <f>ROUND($Q328*$F328*$G328,2)</f>
        <v>65.760000000000005</v>
      </c>
      <c r="S328" s="50" t="s">
        <v>64</v>
      </c>
      <c r="T328" s="1">
        <v>1</v>
      </c>
      <c r="U328" s="46">
        <f t="shared" si="123"/>
        <v>65.760000000000005</v>
      </c>
      <c r="V328" s="48">
        <v>45834</v>
      </c>
      <c r="W328" s="28">
        <v>1</v>
      </c>
      <c r="X328" s="46">
        <f t="shared" si="124"/>
        <v>65.760000000000005</v>
      </c>
      <c r="Y328" s="48">
        <v>45838</v>
      </c>
    </row>
    <row r="329" spans="2:25" ht="45" customHeight="1" x14ac:dyDescent="0.75">
      <c r="B329" s="14" t="s">
        <v>34</v>
      </c>
      <c r="C329" s="50" t="s">
        <v>218</v>
      </c>
      <c r="D329" s="51">
        <v>2</v>
      </c>
      <c r="E329" s="67" t="s">
        <v>256</v>
      </c>
      <c r="F329" s="14">
        <v>10</v>
      </c>
      <c r="G329" s="11">
        <v>1</v>
      </c>
      <c r="H329" s="54">
        <v>1</v>
      </c>
      <c r="I329" s="54">
        <f>VLOOKUP($B329,$B$3:$J$29,7,FALSE)</f>
        <v>530</v>
      </c>
      <c r="J329" s="55">
        <f t="shared" si="120"/>
        <v>0.53</v>
      </c>
      <c r="K329" s="54">
        <v>1</v>
      </c>
      <c r="L329" s="54">
        <f>VLOOKUP($B329,$B$3:$J$29,3,FALSE)</f>
        <v>200</v>
      </c>
      <c r="M329" s="54">
        <f t="shared" si="121"/>
        <v>0.2</v>
      </c>
      <c r="N329" s="54">
        <v>1</v>
      </c>
      <c r="O329" s="54">
        <f>VLOOKUP($B329,$B$3:$J$29,8,FALSE)</f>
        <v>192</v>
      </c>
      <c r="P329" s="54">
        <f t="shared" si="122"/>
        <v>0.192</v>
      </c>
      <c r="Q329" s="55">
        <f>($H329*$I329+$K329*$L329+$N329*$O329)/1000</f>
        <v>0.92200000000000004</v>
      </c>
      <c r="R329" s="52">
        <f>ROUND($Q329*$F329*$G329,2)</f>
        <v>9.2200000000000006</v>
      </c>
      <c r="S329" s="50" t="s">
        <v>64</v>
      </c>
      <c r="T329" s="1">
        <v>1</v>
      </c>
      <c r="U329" s="46">
        <f t="shared" si="123"/>
        <v>9.2200000000000006</v>
      </c>
      <c r="V329" s="48">
        <v>45834</v>
      </c>
      <c r="W329" s="28">
        <v>1</v>
      </c>
      <c r="X329" s="46">
        <f t="shared" si="124"/>
        <v>9.2200000000000006</v>
      </c>
      <c r="Y329" s="48">
        <v>45838</v>
      </c>
    </row>
    <row r="330" spans="2:25" ht="45" customHeight="1" x14ac:dyDescent="0.75">
      <c r="B330" s="2"/>
      <c r="C330" s="74"/>
      <c r="D330" s="28"/>
      <c r="G330" s="77"/>
      <c r="H330" s="78"/>
      <c r="I330" s="78"/>
      <c r="J330" s="55"/>
      <c r="K330" s="78"/>
      <c r="L330" s="78"/>
      <c r="M330" s="54"/>
      <c r="N330" s="78"/>
      <c r="O330" s="78"/>
      <c r="P330" s="54"/>
      <c r="Q330" s="79"/>
      <c r="R330" s="75"/>
      <c r="S330" s="74"/>
      <c r="T330" s="1"/>
      <c r="U330" s="46"/>
      <c r="V330" s="48"/>
      <c r="W330" s="28"/>
      <c r="X330" s="46"/>
      <c r="Y330" s="48"/>
    </row>
    <row r="331" spans="2:25" ht="45" customHeight="1" x14ac:dyDescent="0.75">
      <c r="J331" s="55"/>
      <c r="M331" s="54"/>
      <c r="P331" s="54"/>
      <c r="T331" s="1"/>
      <c r="U331" s="46"/>
      <c r="W331" s="28"/>
      <c r="X331" s="46"/>
    </row>
    <row r="332" spans="2:25" ht="45" customHeight="1" x14ac:dyDescent="0.75">
      <c r="B332" s="14" t="s">
        <v>14</v>
      </c>
      <c r="C332" s="50" t="s">
        <v>218</v>
      </c>
      <c r="D332" s="51">
        <v>3</v>
      </c>
      <c r="E332" s="67" t="s">
        <v>257</v>
      </c>
      <c r="F332" s="80">
        <v>9.4</v>
      </c>
      <c r="G332" s="68">
        <v>1</v>
      </c>
      <c r="H332" s="54">
        <v>1</v>
      </c>
      <c r="I332" s="54">
        <f>VLOOKUP($B332,$B$3:$J$29,7,FALSE)</f>
        <v>526</v>
      </c>
      <c r="J332" s="55">
        <f t="shared" si="120"/>
        <v>0.52600000000000002</v>
      </c>
      <c r="K332" s="54">
        <v>1</v>
      </c>
      <c r="L332" s="54">
        <f>VLOOKUP($B332,$B$3:$J$29,3,FALSE)</f>
        <v>200</v>
      </c>
      <c r="M332" s="54">
        <f t="shared" si="121"/>
        <v>0.2</v>
      </c>
      <c r="N332" s="54">
        <v>1</v>
      </c>
      <c r="O332" s="54">
        <f>VLOOKUP($B332,$B$3:$J$29,8,FALSE)</f>
        <v>192</v>
      </c>
      <c r="P332" s="54">
        <f t="shared" si="122"/>
        <v>0.192</v>
      </c>
      <c r="Q332" s="55">
        <f>($H332*$I332+$K332*$L332+$N332*$O332)/1000</f>
        <v>0.91800000000000004</v>
      </c>
      <c r="R332" s="52">
        <f>ROUND($Q332*$F332*$G332,2)</f>
        <v>8.6300000000000008</v>
      </c>
      <c r="S332" s="50" t="s">
        <v>64</v>
      </c>
      <c r="T332" s="1">
        <v>1</v>
      </c>
      <c r="U332" s="46">
        <f t="shared" ref="U332:U339" si="125">$T332*$R332</f>
        <v>8.6300000000000008</v>
      </c>
      <c r="V332" s="48">
        <v>45835</v>
      </c>
      <c r="W332" s="28">
        <v>1</v>
      </c>
      <c r="X332" s="46">
        <f t="shared" ref="X332:X339" si="126">$W332*$R332</f>
        <v>8.6300000000000008</v>
      </c>
      <c r="Y332" s="48">
        <v>45839</v>
      </c>
    </row>
    <row r="333" spans="2:25" ht="45" customHeight="1" x14ac:dyDescent="0.75">
      <c r="B333" s="14" t="s">
        <v>15</v>
      </c>
      <c r="C333" s="50" t="s">
        <v>218</v>
      </c>
      <c r="D333" s="51">
        <v>3</v>
      </c>
      <c r="E333" s="67" t="s">
        <v>258</v>
      </c>
      <c r="F333" s="14">
        <v>6.35</v>
      </c>
      <c r="G333" s="68">
        <v>1</v>
      </c>
      <c r="H333" s="54">
        <v>2</v>
      </c>
      <c r="I333" s="54">
        <f>VLOOKUP($B333,$B$3:$J$29,7,FALSE)</f>
        <v>576</v>
      </c>
      <c r="J333" s="55">
        <f t="shared" si="120"/>
        <v>1.1519999999999999</v>
      </c>
      <c r="K333" s="54">
        <v>1</v>
      </c>
      <c r="L333" s="54">
        <f>VLOOKUP($B333,$B$3:$J$29,3,FALSE)</f>
        <v>200</v>
      </c>
      <c r="M333" s="54">
        <f t="shared" si="121"/>
        <v>0.2</v>
      </c>
      <c r="N333" s="54">
        <v>2</v>
      </c>
      <c r="O333" s="54">
        <f>VLOOKUP($B333,$B$3:$J$29,8,FALSE)</f>
        <v>192</v>
      </c>
      <c r="P333" s="54">
        <f t="shared" si="122"/>
        <v>0.38400000000000001</v>
      </c>
      <c r="Q333" s="55">
        <f>($H333*$I333+$K333*$L333+$N333*$O333)/1000</f>
        <v>1.736</v>
      </c>
      <c r="R333" s="52">
        <f>ROUND($Q333*$F333*$G333,2)</f>
        <v>11.02</v>
      </c>
      <c r="S333" s="50" t="s">
        <v>64</v>
      </c>
      <c r="T333" s="1">
        <v>1</v>
      </c>
      <c r="U333" s="46">
        <f t="shared" si="125"/>
        <v>11.02</v>
      </c>
      <c r="V333" s="48">
        <v>45835</v>
      </c>
      <c r="W333" s="28">
        <v>1</v>
      </c>
      <c r="X333" s="46">
        <f t="shared" si="126"/>
        <v>11.02</v>
      </c>
      <c r="Y333" s="48">
        <v>45839</v>
      </c>
    </row>
    <row r="334" spans="2:25" ht="45" customHeight="1" x14ac:dyDescent="0.75">
      <c r="B334" s="8" t="s">
        <v>16</v>
      </c>
      <c r="C334" s="50" t="s">
        <v>218</v>
      </c>
      <c r="D334" s="51">
        <v>3</v>
      </c>
      <c r="E334" s="67" t="s">
        <v>259</v>
      </c>
      <c r="F334" s="14">
        <v>9.3000000000000007</v>
      </c>
      <c r="G334" s="68">
        <v>1</v>
      </c>
      <c r="H334" s="54">
        <v>2</v>
      </c>
      <c r="I334" s="54">
        <f>VLOOKUP($B334,$B$3:$J$29,7,FALSE)</f>
        <v>670</v>
      </c>
      <c r="J334" s="55">
        <f t="shared" si="120"/>
        <v>1.34</v>
      </c>
      <c r="K334" s="54">
        <v>1</v>
      </c>
      <c r="L334" s="54">
        <f>VLOOKUP($B334,$B$3:$J$29,3,FALSE)</f>
        <v>200</v>
      </c>
      <c r="M334" s="54">
        <f t="shared" si="121"/>
        <v>0.2</v>
      </c>
      <c r="N334" s="54">
        <v>2</v>
      </c>
      <c r="O334" s="54">
        <f>VLOOKUP($B334,$B$3:$J$29,8,FALSE)</f>
        <v>192</v>
      </c>
      <c r="P334" s="54">
        <f t="shared" si="122"/>
        <v>0.38400000000000001</v>
      </c>
      <c r="Q334" s="55">
        <f>($H334*$I334+$K334*$L334+$N334*$O334)/1000</f>
        <v>1.9239999999999999</v>
      </c>
      <c r="R334" s="52">
        <f>ROUND($Q334*$F334*$G334,2)</f>
        <v>17.89</v>
      </c>
      <c r="S334" s="50" t="s">
        <v>64</v>
      </c>
      <c r="T334" s="1">
        <v>1</v>
      </c>
      <c r="U334" s="46">
        <f t="shared" si="125"/>
        <v>17.89</v>
      </c>
      <c r="V334" s="48">
        <v>45835</v>
      </c>
      <c r="W334" s="28">
        <v>1</v>
      </c>
      <c r="X334" s="46">
        <f t="shared" si="126"/>
        <v>17.89</v>
      </c>
      <c r="Y334" s="48">
        <v>45839</v>
      </c>
    </row>
    <row r="335" spans="2:25" ht="45" customHeight="1" x14ac:dyDescent="0.75">
      <c r="B335" s="14" t="s">
        <v>34</v>
      </c>
      <c r="C335" s="38" t="s">
        <v>218</v>
      </c>
      <c r="D335" s="51">
        <v>3</v>
      </c>
      <c r="E335" s="67" t="s">
        <v>132</v>
      </c>
      <c r="F335" s="14">
        <v>10</v>
      </c>
      <c r="G335" s="69">
        <v>3</v>
      </c>
      <c r="H335" s="54">
        <v>2</v>
      </c>
      <c r="I335" s="54">
        <f>VLOOKUP($B335,$B$3:$J$29,7,FALSE)</f>
        <v>530</v>
      </c>
      <c r="J335" s="55">
        <f t="shared" si="120"/>
        <v>1.06</v>
      </c>
      <c r="K335" s="54">
        <v>1</v>
      </c>
      <c r="L335" s="54">
        <f>VLOOKUP($B335,$B$3:$J$29,3,FALSE)</f>
        <v>200</v>
      </c>
      <c r="M335" s="54">
        <f t="shared" si="121"/>
        <v>0.2</v>
      </c>
      <c r="N335" s="54">
        <v>2</v>
      </c>
      <c r="O335" s="54">
        <f>VLOOKUP($B335,$B$3:$J$29,8,FALSE)</f>
        <v>192</v>
      </c>
      <c r="P335" s="54">
        <f t="shared" si="122"/>
        <v>0.38400000000000001</v>
      </c>
      <c r="Q335" s="55">
        <f>($H335*$I335+$K335*$L335+$N335*$O335)/1000</f>
        <v>1.6439999999999999</v>
      </c>
      <c r="R335" s="52">
        <f>ROUND($Q335*$F335*$G335,2)</f>
        <v>49.32</v>
      </c>
      <c r="S335" s="50" t="s">
        <v>64</v>
      </c>
      <c r="T335" s="1">
        <v>1</v>
      </c>
      <c r="U335" s="46">
        <f t="shared" si="125"/>
        <v>49.32</v>
      </c>
      <c r="V335" s="48">
        <v>45835</v>
      </c>
      <c r="W335" s="28">
        <v>1</v>
      </c>
      <c r="X335" s="46">
        <f t="shared" si="126"/>
        <v>49.32</v>
      </c>
      <c r="Y335" s="48">
        <v>45839</v>
      </c>
    </row>
    <row r="336" spans="2:25" ht="45" customHeight="1" x14ac:dyDescent="0.75">
      <c r="B336" s="8"/>
      <c r="C336" s="38"/>
      <c r="D336" s="39"/>
      <c r="E336" s="67"/>
      <c r="F336" s="14"/>
      <c r="G336" s="69"/>
      <c r="H336" s="43"/>
      <c r="I336" s="43"/>
      <c r="J336" s="55"/>
      <c r="K336" s="43"/>
      <c r="L336" s="43"/>
      <c r="M336" s="54"/>
      <c r="N336" s="43"/>
      <c r="O336" s="43"/>
      <c r="P336" s="54"/>
      <c r="Q336" s="44"/>
      <c r="R336" s="40"/>
      <c r="S336" s="38"/>
      <c r="T336" s="1"/>
      <c r="U336" s="46">
        <f t="shared" si="125"/>
        <v>0</v>
      </c>
      <c r="W336" s="28"/>
      <c r="X336" s="46">
        <f t="shared" si="126"/>
        <v>0</v>
      </c>
    </row>
    <row r="337" spans="1:25" ht="45" customHeight="1" x14ac:dyDescent="0.75">
      <c r="B337" s="8" t="s">
        <v>19</v>
      </c>
      <c r="C337" s="38" t="s">
        <v>218</v>
      </c>
      <c r="D337" s="51">
        <v>3</v>
      </c>
      <c r="E337" s="67" t="s">
        <v>134</v>
      </c>
      <c r="F337" s="14">
        <v>9.3000000000000007</v>
      </c>
      <c r="G337" s="69">
        <v>1</v>
      </c>
      <c r="H337" s="43">
        <v>2</v>
      </c>
      <c r="I337" s="43">
        <f>VLOOKUP($B337,$B$3:$J$29,7,FALSE)</f>
        <v>720</v>
      </c>
      <c r="J337" s="55">
        <f t="shared" si="120"/>
        <v>1.44</v>
      </c>
      <c r="K337" s="43">
        <v>1</v>
      </c>
      <c r="L337" s="43">
        <f>VLOOKUP($B337,$B$3:$J$29,3,FALSE)</f>
        <v>220</v>
      </c>
      <c r="M337" s="54">
        <f t="shared" si="121"/>
        <v>0.22</v>
      </c>
      <c r="N337" s="43">
        <v>2</v>
      </c>
      <c r="O337" s="43">
        <f>VLOOKUP($B337,$B$3:$J$29,8,FALSE)</f>
        <v>210</v>
      </c>
      <c r="P337" s="54">
        <f t="shared" si="122"/>
        <v>0.42</v>
      </c>
      <c r="Q337" s="44">
        <f>($H337*$I337+$K337*$L337+$N337*$O337)/1000</f>
        <v>2.08</v>
      </c>
      <c r="R337" s="40">
        <f>ROUND($Q337*$F337*$G337,2)</f>
        <v>19.34</v>
      </c>
      <c r="S337" s="38" t="s">
        <v>64</v>
      </c>
      <c r="T337" s="1">
        <v>1</v>
      </c>
      <c r="U337" s="46">
        <f t="shared" si="125"/>
        <v>19.34</v>
      </c>
      <c r="V337" s="48">
        <v>45835</v>
      </c>
      <c r="W337" s="28">
        <v>1</v>
      </c>
      <c r="X337" s="46">
        <f t="shared" si="126"/>
        <v>19.34</v>
      </c>
      <c r="Y337" s="48">
        <v>45839</v>
      </c>
    </row>
    <row r="338" spans="1:25" ht="45" customHeight="1" x14ac:dyDescent="0.75">
      <c r="B338" s="8" t="s">
        <v>17</v>
      </c>
      <c r="C338" s="50" t="s">
        <v>218</v>
      </c>
      <c r="D338" s="51">
        <v>3</v>
      </c>
      <c r="E338" s="67" t="s">
        <v>135</v>
      </c>
      <c r="F338" s="14">
        <v>9.3000000000000007</v>
      </c>
      <c r="G338" s="11">
        <v>1</v>
      </c>
      <c r="H338" s="54">
        <v>2</v>
      </c>
      <c r="I338" s="54">
        <f>VLOOKUP($B338,$B$3:$J$29,7,FALSE)</f>
        <v>770</v>
      </c>
      <c r="J338" s="55">
        <f t="shared" si="120"/>
        <v>1.54</v>
      </c>
      <c r="K338" s="54">
        <v>1</v>
      </c>
      <c r="L338" s="54">
        <f>VLOOKUP($B338,$B$3:$J$29,3,FALSE)</f>
        <v>200</v>
      </c>
      <c r="M338" s="54">
        <f t="shared" si="121"/>
        <v>0.2</v>
      </c>
      <c r="N338" s="54">
        <v>2</v>
      </c>
      <c r="O338" s="54">
        <f>VLOOKUP($B338,$B$3:$J$29,8,FALSE)</f>
        <v>190</v>
      </c>
      <c r="P338" s="54">
        <f t="shared" si="122"/>
        <v>0.38</v>
      </c>
      <c r="Q338" s="55">
        <f>($H338*$I338+$K338*$L338+$N338*$O338)/1000</f>
        <v>2.12</v>
      </c>
      <c r="R338" s="52">
        <f>ROUND($Q338*$F338*$G338,2)</f>
        <v>19.72</v>
      </c>
      <c r="S338" s="50" t="s">
        <v>64</v>
      </c>
      <c r="T338" s="1">
        <v>1</v>
      </c>
      <c r="U338" s="46">
        <f t="shared" si="125"/>
        <v>19.72</v>
      </c>
      <c r="V338" s="48">
        <v>45835</v>
      </c>
      <c r="W338" s="28">
        <v>1</v>
      </c>
      <c r="X338" s="46">
        <f t="shared" si="126"/>
        <v>19.72</v>
      </c>
      <c r="Y338" s="48">
        <v>45839</v>
      </c>
    </row>
    <row r="339" spans="1:25" ht="45" customHeight="1" x14ac:dyDescent="0.75">
      <c r="B339" s="14" t="s">
        <v>34</v>
      </c>
      <c r="C339" s="50" t="s">
        <v>218</v>
      </c>
      <c r="D339" s="51">
        <v>3</v>
      </c>
      <c r="E339" s="67" t="s">
        <v>136</v>
      </c>
      <c r="F339" s="14">
        <v>10</v>
      </c>
      <c r="G339" s="11">
        <v>4</v>
      </c>
      <c r="H339" s="54">
        <v>2</v>
      </c>
      <c r="I339" s="54">
        <f>VLOOKUP($B339,$B$3:$J$29,7,FALSE)</f>
        <v>530</v>
      </c>
      <c r="J339" s="55">
        <f t="shared" si="120"/>
        <v>1.06</v>
      </c>
      <c r="K339" s="54">
        <v>1</v>
      </c>
      <c r="L339" s="54">
        <f>VLOOKUP($B339,$B$3:$J$29,3,FALSE)</f>
        <v>200</v>
      </c>
      <c r="M339" s="54">
        <f t="shared" si="121"/>
        <v>0.2</v>
      </c>
      <c r="N339" s="54">
        <v>2</v>
      </c>
      <c r="O339" s="54">
        <f>VLOOKUP($B339,$B$3:$J$29,8,FALSE)</f>
        <v>192</v>
      </c>
      <c r="P339" s="54">
        <f t="shared" si="122"/>
        <v>0.38400000000000001</v>
      </c>
      <c r="Q339" s="55">
        <f>($H339*$I339+$K339*$L339+$N339*$O339)/1000</f>
        <v>1.6439999999999999</v>
      </c>
      <c r="R339" s="52">
        <f>ROUND($Q339*$F339*$G339,2)</f>
        <v>65.760000000000005</v>
      </c>
      <c r="S339" s="50" t="s">
        <v>64</v>
      </c>
      <c r="T339" s="1">
        <v>1</v>
      </c>
      <c r="U339" s="46">
        <f t="shared" si="125"/>
        <v>65.760000000000005</v>
      </c>
      <c r="V339" s="48">
        <v>45835</v>
      </c>
      <c r="W339" s="28">
        <v>1</v>
      </c>
      <c r="X339" s="46">
        <f t="shared" si="126"/>
        <v>65.760000000000005</v>
      </c>
      <c r="Y339" s="48">
        <v>45839</v>
      </c>
    </row>
    <row r="340" spans="1:25" ht="45" customHeight="1" x14ac:dyDescent="0.75">
      <c r="J340" s="55"/>
      <c r="M340" s="54"/>
      <c r="P340" s="54"/>
      <c r="T340" s="1"/>
      <c r="U340" s="46"/>
      <c r="V340" s="48"/>
      <c r="W340" s="28"/>
      <c r="X340" s="46"/>
    </row>
    <row r="341" spans="1:25" ht="45" customHeight="1" x14ac:dyDescent="0.75">
      <c r="A341" s="1" t="s">
        <v>260</v>
      </c>
      <c r="B341" s="8" t="s">
        <v>19</v>
      </c>
      <c r="C341" s="50" t="s">
        <v>218</v>
      </c>
      <c r="D341" s="51">
        <v>3</v>
      </c>
      <c r="E341" s="67" t="s">
        <v>137</v>
      </c>
      <c r="F341" s="14">
        <v>9.3000000000000007</v>
      </c>
      <c r="G341" s="68">
        <v>1</v>
      </c>
      <c r="H341" s="54">
        <v>2</v>
      </c>
      <c r="I341" s="54">
        <f>VLOOKUP($B341,$B$3:$J$29,7,FALSE)</f>
        <v>720</v>
      </c>
      <c r="J341" s="55">
        <f t="shared" si="120"/>
        <v>1.44</v>
      </c>
      <c r="K341" s="54">
        <v>1</v>
      </c>
      <c r="L341" s="54">
        <f>VLOOKUP($B341,$B$3:$J$29,3,FALSE)</f>
        <v>220</v>
      </c>
      <c r="M341" s="54">
        <f t="shared" si="121"/>
        <v>0.22</v>
      </c>
      <c r="N341" s="54">
        <v>2</v>
      </c>
      <c r="O341" s="54">
        <f>VLOOKUP($B341,$B$3:$J$29,8,FALSE)</f>
        <v>210</v>
      </c>
      <c r="P341" s="54">
        <f t="shared" si="122"/>
        <v>0.42</v>
      </c>
      <c r="Q341" s="55">
        <f>($H341*$I341+$K341*$L341+$N341*$O341)/1000</f>
        <v>2.08</v>
      </c>
      <c r="R341" s="52">
        <f>ROUND($Q341*$F341*$G341,2)</f>
        <v>19.34</v>
      </c>
      <c r="S341" s="50" t="s">
        <v>64</v>
      </c>
      <c r="T341" s="1">
        <v>1</v>
      </c>
      <c r="U341" s="46">
        <f>$T341*$R341</f>
        <v>19.34</v>
      </c>
      <c r="V341" s="48">
        <v>45832</v>
      </c>
      <c r="W341" s="28">
        <v>1</v>
      </c>
      <c r="X341" s="46">
        <f t="shared" ref="X341:X390" si="127">$W341*$R341</f>
        <v>19.34</v>
      </c>
      <c r="Y341" s="48">
        <v>45839</v>
      </c>
    </row>
    <row r="342" spans="1:25" ht="45" customHeight="1" x14ac:dyDescent="0.75">
      <c r="B342" s="8" t="s">
        <v>17</v>
      </c>
      <c r="C342" s="50" t="s">
        <v>218</v>
      </c>
      <c r="D342" s="51">
        <v>3</v>
      </c>
      <c r="E342" s="67" t="s">
        <v>261</v>
      </c>
      <c r="F342" s="14">
        <v>10</v>
      </c>
      <c r="G342" s="68">
        <v>1</v>
      </c>
      <c r="H342" s="54">
        <v>2</v>
      </c>
      <c r="I342" s="54">
        <f>VLOOKUP($B342,$B$3:$J$29,7,FALSE)</f>
        <v>770</v>
      </c>
      <c r="J342" s="55">
        <f t="shared" si="120"/>
        <v>1.54</v>
      </c>
      <c r="K342" s="54">
        <v>1</v>
      </c>
      <c r="L342" s="54">
        <f>VLOOKUP($B342,$B$3:$J$29,3,FALSE)</f>
        <v>200</v>
      </c>
      <c r="M342" s="54">
        <f t="shared" si="121"/>
        <v>0.2</v>
      </c>
      <c r="N342" s="54">
        <v>2</v>
      </c>
      <c r="O342" s="54">
        <f>VLOOKUP($B342,$B$3:$J$29,8,FALSE)</f>
        <v>190</v>
      </c>
      <c r="P342" s="54">
        <f t="shared" si="122"/>
        <v>0.38</v>
      </c>
      <c r="Q342" s="55">
        <f>($H342*$I342+$K342*$L342+$N342*$O342)/1000</f>
        <v>2.12</v>
      </c>
      <c r="R342" s="52">
        <f>ROUND($Q342*$F342*$G342,2)</f>
        <v>21.2</v>
      </c>
      <c r="S342" s="50" t="s">
        <v>64</v>
      </c>
      <c r="T342" s="1">
        <v>1</v>
      </c>
      <c r="U342" s="46">
        <f>$T342*$R342</f>
        <v>21.2</v>
      </c>
      <c r="V342" s="48">
        <v>45832</v>
      </c>
      <c r="W342" s="28">
        <v>1</v>
      </c>
      <c r="X342" s="46">
        <f t="shared" si="127"/>
        <v>21.2</v>
      </c>
      <c r="Y342" s="48">
        <v>45839</v>
      </c>
    </row>
    <row r="343" spans="1:25" ht="45" customHeight="1" x14ac:dyDescent="0.75">
      <c r="B343" s="8" t="s">
        <v>17</v>
      </c>
      <c r="C343" s="50" t="s">
        <v>218</v>
      </c>
      <c r="D343" s="51">
        <v>3</v>
      </c>
      <c r="E343" s="67" t="s">
        <v>262</v>
      </c>
      <c r="F343" s="14">
        <v>9.25</v>
      </c>
      <c r="G343" s="11">
        <v>1</v>
      </c>
      <c r="H343" s="54">
        <v>2</v>
      </c>
      <c r="I343" s="54">
        <f>VLOOKUP($B343,$B$3:$J$29,7,FALSE)</f>
        <v>770</v>
      </c>
      <c r="J343" s="55">
        <f t="shared" si="120"/>
        <v>1.54</v>
      </c>
      <c r="K343" s="54">
        <v>1</v>
      </c>
      <c r="L343" s="54">
        <f>VLOOKUP($B343,$B$3:$J$29,3,FALSE)</f>
        <v>200</v>
      </c>
      <c r="M343" s="54">
        <f t="shared" si="121"/>
        <v>0.2</v>
      </c>
      <c r="N343" s="54">
        <v>2</v>
      </c>
      <c r="O343" s="54">
        <f>VLOOKUP($B343,$B$3:$J$29,8,FALSE)</f>
        <v>190</v>
      </c>
      <c r="P343" s="54">
        <f t="shared" si="122"/>
        <v>0.38</v>
      </c>
      <c r="Q343" s="55">
        <f>($H343*$I343+$K343*$L343+$N343*$O343)/1000</f>
        <v>2.12</v>
      </c>
      <c r="R343" s="52">
        <f>ROUND($Q343*$F343*$G343,2)</f>
        <v>19.61</v>
      </c>
      <c r="S343" s="50" t="s">
        <v>64</v>
      </c>
      <c r="T343" s="1">
        <v>1</v>
      </c>
      <c r="U343" s="46">
        <f>$T343*$R343</f>
        <v>19.61</v>
      </c>
      <c r="V343" s="48">
        <v>45832</v>
      </c>
      <c r="W343" s="28">
        <v>1</v>
      </c>
      <c r="X343" s="46">
        <f t="shared" si="127"/>
        <v>19.61</v>
      </c>
      <c r="Y343" s="48">
        <v>45839</v>
      </c>
    </row>
    <row r="344" spans="1:25" ht="45" customHeight="1" x14ac:dyDescent="0.75">
      <c r="A344" s="81" t="s">
        <v>263</v>
      </c>
      <c r="B344" s="14" t="s">
        <v>34</v>
      </c>
      <c r="C344" s="50" t="s">
        <v>218</v>
      </c>
      <c r="D344" s="51">
        <v>3</v>
      </c>
      <c r="E344" s="67" t="s">
        <v>139</v>
      </c>
      <c r="F344" s="14">
        <v>6.45</v>
      </c>
      <c r="G344" s="11">
        <v>4</v>
      </c>
      <c r="H344" s="54">
        <v>2</v>
      </c>
      <c r="I344" s="54">
        <f>VLOOKUP($B344,$B$3:$J$29,7,FALSE)</f>
        <v>530</v>
      </c>
      <c r="J344" s="55">
        <f t="shared" si="120"/>
        <v>1.06</v>
      </c>
      <c r="K344" s="54">
        <v>1</v>
      </c>
      <c r="L344" s="54">
        <f>VLOOKUP($B344,$B$3:$J$29,3,FALSE)</f>
        <v>200</v>
      </c>
      <c r="M344" s="54">
        <f t="shared" si="121"/>
        <v>0.2</v>
      </c>
      <c r="N344" s="54">
        <v>2</v>
      </c>
      <c r="O344" s="54">
        <f>VLOOKUP($B344,$B$3:$J$29,8,FALSE)</f>
        <v>192</v>
      </c>
      <c r="P344" s="54">
        <f t="shared" si="122"/>
        <v>0.38400000000000001</v>
      </c>
      <c r="Q344" s="55">
        <f>($H344*$I344+$K344*$L344+$N344*$O344)/1000</f>
        <v>1.6439999999999999</v>
      </c>
      <c r="R344" s="52">
        <f>ROUND($Q344*$F344*$G344,2)</f>
        <v>42.42</v>
      </c>
      <c r="S344" s="50" t="s">
        <v>64</v>
      </c>
      <c r="T344" s="1">
        <v>1</v>
      </c>
      <c r="U344" s="46">
        <f>$T344*$R344</f>
        <v>42.42</v>
      </c>
      <c r="V344" s="48">
        <v>45832</v>
      </c>
      <c r="W344" s="28">
        <v>1</v>
      </c>
      <c r="X344" s="46">
        <f t="shared" si="127"/>
        <v>42.42</v>
      </c>
      <c r="Y344" s="48">
        <v>45839</v>
      </c>
    </row>
    <row r="345" spans="1:25" ht="45" customHeight="1" x14ac:dyDescent="0.75">
      <c r="J345" s="55"/>
      <c r="M345" s="54"/>
      <c r="P345" s="54"/>
      <c r="T345" s="1"/>
      <c r="U345" s="46"/>
      <c r="W345" s="28"/>
      <c r="X345" s="46">
        <f t="shared" si="127"/>
        <v>0</v>
      </c>
    </row>
    <row r="346" spans="1:25" ht="45" customHeight="1" x14ac:dyDescent="0.75">
      <c r="B346" s="14" t="s">
        <v>22</v>
      </c>
      <c r="C346" s="50" t="s">
        <v>218</v>
      </c>
      <c r="D346" s="51">
        <v>3</v>
      </c>
      <c r="E346" s="67" t="s">
        <v>264</v>
      </c>
      <c r="F346" s="14">
        <v>15.25</v>
      </c>
      <c r="G346" s="68">
        <v>1</v>
      </c>
      <c r="H346" s="54">
        <v>2</v>
      </c>
      <c r="I346" s="54">
        <f>VLOOKUP($B346,$B$3:$J$29,7,FALSE)</f>
        <v>1060</v>
      </c>
      <c r="J346" s="55">
        <f t="shared" si="120"/>
        <v>2.12</v>
      </c>
      <c r="K346" s="54">
        <v>1</v>
      </c>
      <c r="L346" s="54">
        <f>VLOOKUP($B346,$B$3:$J$29,3,FALSE)</f>
        <v>270</v>
      </c>
      <c r="M346" s="54">
        <f t="shared" si="121"/>
        <v>0.27</v>
      </c>
      <c r="N346" s="54">
        <v>2</v>
      </c>
      <c r="O346" s="54">
        <f>VLOOKUP($B346,$B$3:$J$29,8,FALSE)</f>
        <v>255</v>
      </c>
      <c r="P346" s="54">
        <f t="shared" si="122"/>
        <v>0.51</v>
      </c>
      <c r="Q346" s="55">
        <f>($H346*$I346+$K346*$L346+$N346*$O346)/1000</f>
        <v>2.9</v>
      </c>
      <c r="R346" s="52">
        <f>ROUND($Q346*$F346*$G346,2)</f>
        <v>44.23</v>
      </c>
      <c r="S346" s="50" t="s">
        <v>64</v>
      </c>
      <c r="T346" s="1">
        <v>1</v>
      </c>
      <c r="U346" s="46">
        <f>$T346*$R346</f>
        <v>44.23</v>
      </c>
      <c r="V346" s="48">
        <v>45834</v>
      </c>
      <c r="W346" s="28">
        <v>1</v>
      </c>
      <c r="X346" s="46">
        <f t="shared" si="127"/>
        <v>44.23</v>
      </c>
      <c r="Y346" s="48">
        <v>45839</v>
      </c>
    </row>
    <row r="347" spans="1:25" ht="45" customHeight="1" x14ac:dyDescent="0.75">
      <c r="B347" s="14" t="s">
        <v>14</v>
      </c>
      <c r="C347" s="50" t="s">
        <v>218</v>
      </c>
      <c r="D347" s="51">
        <v>3</v>
      </c>
      <c r="E347" s="67" t="s">
        <v>141</v>
      </c>
      <c r="F347" s="14">
        <v>9.25</v>
      </c>
      <c r="G347" s="11">
        <v>1</v>
      </c>
      <c r="H347" s="54">
        <v>2</v>
      </c>
      <c r="I347" s="54">
        <f>VLOOKUP($B347,$B$3:$J$29,7,FALSE)</f>
        <v>526</v>
      </c>
      <c r="J347" s="55">
        <f t="shared" si="120"/>
        <v>1.052</v>
      </c>
      <c r="K347" s="54">
        <v>1</v>
      </c>
      <c r="L347" s="54">
        <f>VLOOKUP($B347,$B$3:$J$29,3,FALSE)</f>
        <v>200</v>
      </c>
      <c r="M347" s="54">
        <f t="shared" si="121"/>
        <v>0.2</v>
      </c>
      <c r="N347" s="54">
        <v>2</v>
      </c>
      <c r="O347" s="54">
        <f>VLOOKUP($B347,$B$3:$J$29,8,FALSE)</f>
        <v>192</v>
      </c>
      <c r="P347" s="54">
        <f t="shared" si="122"/>
        <v>0.38400000000000001</v>
      </c>
      <c r="Q347" s="55">
        <f>($H347*$I347+$K347*$L347+$N347*$O347)/1000</f>
        <v>1.6359999999999999</v>
      </c>
      <c r="R347" s="52">
        <f>ROUND($Q347*$F347*$G347,2)</f>
        <v>15.13</v>
      </c>
      <c r="S347" s="50" t="s">
        <v>64</v>
      </c>
      <c r="T347" s="1">
        <v>1</v>
      </c>
      <c r="U347" s="46">
        <f>$T347*$R347</f>
        <v>15.13</v>
      </c>
      <c r="V347" s="48">
        <v>45834</v>
      </c>
      <c r="W347" s="28">
        <v>1</v>
      </c>
      <c r="X347" s="46">
        <f t="shared" si="127"/>
        <v>15.13</v>
      </c>
      <c r="Y347" s="48">
        <v>45839</v>
      </c>
    </row>
    <row r="348" spans="1:25" ht="45" customHeight="1" x14ac:dyDescent="0.75">
      <c r="B348" s="14" t="s">
        <v>34</v>
      </c>
      <c r="C348" s="50" t="s">
        <v>218</v>
      </c>
      <c r="D348" s="51">
        <v>3</v>
      </c>
      <c r="E348" s="67" t="s">
        <v>142</v>
      </c>
      <c r="F348" s="14">
        <v>10</v>
      </c>
      <c r="G348" s="11">
        <v>7</v>
      </c>
      <c r="H348" s="54">
        <v>2</v>
      </c>
      <c r="I348" s="54">
        <f>VLOOKUP($B348,$B$3:$J$29,7,FALSE)</f>
        <v>530</v>
      </c>
      <c r="J348" s="55">
        <f t="shared" si="120"/>
        <v>1.06</v>
      </c>
      <c r="K348" s="54">
        <v>1</v>
      </c>
      <c r="L348" s="54">
        <f>VLOOKUP($B348,$B$3:$J$29,3,FALSE)</f>
        <v>200</v>
      </c>
      <c r="M348" s="54">
        <f t="shared" si="121"/>
        <v>0.2</v>
      </c>
      <c r="N348" s="54">
        <v>2</v>
      </c>
      <c r="O348" s="54">
        <f>VLOOKUP($B348,$B$3:$J$29,8,FALSE)</f>
        <v>192</v>
      </c>
      <c r="P348" s="54">
        <f t="shared" si="122"/>
        <v>0.38400000000000001</v>
      </c>
      <c r="Q348" s="55">
        <f>($H348*$I348+$K348*$L348+$N348*$O348)/1000</f>
        <v>1.6439999999999999</v>
      </c>
      <c r="R348" s="52">
        <f>ROUND($Q348*$F348*$G348,2)</f>
        <v>115.08</v>
      </c>
      <c r="S348" s="50" t="s">
        <v>64</v>
      </c>
      <c r="T348" s="1">
        <v>1</v>
      </c>
      <c r="U348" s="46">
        <f>$T348*$R348</f>
        <v>115.08</v>
      </c>
      <c r="V348" s="48">
        <v>45834</v>
      </c>
      <c r="W348" s="28">
        <v>1</v>
      </c>
      <c r="X348" s="46">
        <f t="shared" si="127"/>
        <v>115.08</v>
      </c>
      <c r="Y348" s="48">
        <v>45839</v>
      </c>
    </row>
    <row r="349" spans="1:25" ht="45" customHeight="1" x14ac:dyDescent="0.75">
      <c r="J349" s="55"/>
      <c r="M349" s="54"/>
      <c r="P349" s="54"/>
      <c r="T349" s="1"/>
      <c r="U349" s="46"/>
      <c r="W349" s="28"/>
      <c r="X349" s="46">
        <f t="shared" si="127"/>
        <v>0</v>
      </c>
    </row>
    <row r="350" spans="1:25" ht="45" customHeight="1" x14ac:dyDescent="0.75">
      <c r="B350" s="8" t="s">
        <v>25</v>
      </c>
      <c r="C350" s="50" t="s">
        <v>218</v>
      </c>
      <c r="D350" s="51">
        <v>3</v>
      </c>
      <c r="E350" s="67" t="s">
        <v>143</v>
      </c>
      <c r="F350" s="14">
        <v>12.45</v>
      </c>
      <c r="G350" s="68">
        <v>1</v>
      </c>
      <c r="H350" s="54">
        <v>2</v>
      </c>
      <c r="I350" s="54">
        <f>VLOOKUP($B350,$B$3:$J$29,7,FALSE)</f>
        <v>860</v>
      </c>
      <c r="J350" s="55">
        <f t="shared" si="120"/>
        <v>1.72</v>
      </c>
      <c r="K350" s="54">
        <v>1</v>
      </c>
      <c r="L350" s="54">
        <f>VLOOKUP($B350,$B$3:$J$29,3,FALSE)</f>
        <v>270</v>
      </c>
      <c r="M350" s="54">
        <f t="shared" si="121"/>
        <v>0.27</v>
      </c>
      <c r="N350" s="54">
        <v>2</v>
      </c>
      <c r="O350" s="54">
        <f>VLOOKUP($B350,$B$3:$J$29,8,FALSE)</f>
        <v>258</v>
      </c>
      <c r="P350" s="54">
        <f t="shared" si="122"/>
        <v>0.51600000000000001</v>
      </c>
      <c r="Q350" s="55">
        <f>($H350*$I350+$K350*$L350+$N350*$O350)/1000</f>
        <v>2.5059999999999998</v>
      </c>
      <c r="R350" s="52">
        <f>ROUND($Q350*$F350*$G350,2)</f>
        <v>31.2</v>
      </c>
      <c r="S350" s="50" t="s">
        <v>64</v>
      </c>
      <c r="T350" s="1">
        <v>1</v>
      </c>
      <c r="U350" s="46">
        <f>$T350*$R350</f>
        <v>31.2</v>
      </c>
      <c r="V350" s="48">
        <v>45838</v>
      </c>
      <c r="W350" s="28">
        <v>1</v>
      </c>
      <c r="X350" s="46">
        <f t="shared" si="127"/>
        <v>31.2</v>
      </c>
      <c r="Y350" s="48">
        <v>45839</v>
      </c>
    </row>
    <row r="351" spans="1:25" ht="45" customHeight="1" x14ac:dyDescent="0.75">
      <c r="B351" s="14" t="s">
        <v>14</v>
      </c>
      <c r="C351" s="50" t="s">
        <v>218</v>
      </c>
      <c r="D351" s="51">
        <v>3</v>
      </c>
      <c r="E351" s="67" t="s">
        <v>144</v>
      </c>
      <c r="F351" s="14">
        <v>9.25</v>
      </c>
      <c r="G351" s="68">
        <v>1</v>
      </c>
      <c r="H351" s="54">
        <v>2</v>
      </c>
      <c r="I351" s="54">
        <f>VLOOKUP($B351,$B$3:$J$29,7,FALSE)</f>
        <v>526</v>
      </c>
      <c r="J351" s="55">
        <f t="shared" si="120"/>
        <v>1.052</v>
      </c>
      <c r="K351" s="54">
        <v>1</v>
      </c>
      <c r="L351" s="54">
        <f>VLOOKUP($B351,$B$3:$J$29,3,FALSE)</f>
        <v>200</v>
      </c>
      <c r="M351" s="54">
        <f t="shared" si="121"/>
        <v>0.2</v>
      </c>
      <c r="N351" s="54">
        <v>2</v>
      </c>
      <c r="O351" s="54">
        <f>VLOOKUP($B351,$B$3:$J$29,8,FALSE)</f>
        <v>192</v>
      </c>
      <c r="P351" s="54">
        <f t="shared" si="122"/>
        <v>0.38400000000000001</v>
      </c>
      <c r="Q351" s="55">
        <f>($H351*$I351+$K351*$L351+$N351*$O351)/1000</f>
        <v>1.6359999999999999</v>
      </c>
      <c r="R351" s="52">
        <f>ROUND($Q351*$F351*$G351,2)</f>
        <v>15.13</v>
      </c>
      <c r="S351" s="50" t="s">
        <v>64</v>
      </c>
      <c r="T351" s="1">
        <v>1</v>
      </c>
      <c r="U351" s="46">
        <f>$T351*$R351</f>
        <v>15.13</v>
      </c>
      <c r="V351" s="48">
        <v>45838</v>
      </c>
      <c r="W351" s="28">
        <v>1</v>
      </c>
      <c r="X351" s="46">
        <f t="shared" si="127"/>
        <v>15.13</v>
      </c>
      <c r="Y351" s="48">
        <v>45839</v>
      </c>
    </row>
    <row r="352" spans="1:25" ht="45" customHeight="1" x14ac:dyDescent="0.75">
      <c r="B352" s="14" t="s">
        <v>34</v>
      </c>
      <c r="C352" s="50" t="s">
        <v>218</v>
      </c>
      <c r="D352" s="51">
        <v>3</v>
      </c>
      <c r="E352" s="67" t="s">
        <v>265</v>
      </c>
      <c r="F352" s="14">
        <v>10</v>
      </c>
      <c r="G352" s="11">
        <v>6</v>
      </c>
      <c r="H352" s="54">
        <v>2</v>
      </c>
      <c r="I352" s="54">
        <f>VLOOKUP($B352,$B$3:$J$29,7,FALSE)</f>
        <v>530</v>
      </c>
      <c r="J352" s="55">
        <f t="shared" si="120"/>
        <v>1.06</v>
      </c>
      <c r="K352" s="54">
        <v>1</v>
      </c>
      <c r="L352" s="54">
        <f>VLOOKUP($B352,$B$3:$J$29,3,FALSE)</f>
        <v>200</v>
      </c>
      <c r="M352" s="54">
        <f t="shared" si="121"/>
        <v>0.2</v>
      </c>
      <c r="N352" s="54">
        <v>2</v>
      </c>
      <c r="O352" s="54">
        <f>VLOOKUP($B352,$B$3:$J$29,8,FALSE)</f>
        <v>192</v>
      </c>
      <c r="P352" s="54">
        <f t="shared" si="122"/>
        <v>0.38400000000000001</v>
      </c>
      <c r="Q352" s="55">
        <f>($H352*$I352+$K352*$L352+$N352*$O352)/1000</f>
        <v>1.6439999999999999</v>
      </c>
      <c r="R352" s="52">
        <f>ROUND($Q352*$F352*$G352,2)</f>
        <v>98.64</v>
      </c>
      <c r="S352" s="50" t="s">
        <v>64</v>
      </c>
      <c r="T352" s="1">
        <v>1</v>
      </c>
      <c r="U352" s="46">
        <f>$T352*$R352</f>
        <v>98.64</v>
      </c>
      <c r="V352" s="48">
        <v>45838</v>
      </c>
      <c r="W352" s="28">
        <v>1</v>
      </c>
      <c r="X352" s="46">
        <f t="shared" si="127"/>
        <v>98.64</v>
      </c>
      <c r="Y352" s="48">
        <v>45839</v>
      </c>
    </row>
    <row r="353" spans="2:25" ht="45" customHeight="1" x14ac:dyDescent="0.75">
      <c r="J353" s="55"/>
      <c r="M353" s="54"/>
      <c r="P353" s="54"/>
      <c r="T353" s="1"/>
      <c r="U353" s="46"/>
      <c r="W353" s="28"/>
      <c r="X353" s="46">
        <f t="shared" si="127"/>
        <v>0</v>
      </c>
    </row>
    <row r="354" spans="2:25" ht="45" customHeight="1" x14ac:dyDescent="0.75">
      <c r="B354" s="8" t="s">
        <v>19</v>
      </c>
      <c r="C354" s="50" t="s">
        <v>218</v>
      </c>
      <c r="D354" s="51">
        <v>3</v>
      </c>
      <c r="E354" s="67" t="s">
        <v>145</v>
      </c>
      <c r="F354" s="14">
        <v>8.33</v>
      </c>
      <c r="G354" s="68">
        <v>1</v>
      </c>
      <c r="H354" s="54">
        <v>2</v>
      </c>
      <c r="I354" s="54">
        <f>VLOOKUP($B354,$B$3:$J$29,7,FALSE)</f>
        <v>720</v>
      </c>
      <c r="J354" s="55">
        <f t="shared" si="120"/>
        <v>1.44</v>
      </c>
      <c r="K354" s="54">
        <v>1</v>
      </c>
      <c r="L354" s="54">
        <f>VLOOKUP($B354,$B$3:$J$29,3,FALSE)</f>
        <v>220</v>
      </c>
      <c r="M354" s="54">
        <f t="shared" si="121"/>
        <v>0.22</v>
      </c>
      <c r="N354" s="54">
        <v>2</v>
      </c>
      <c r="O354" s="54">
        <f>VLOOKUP($B354,$B$3:$J$29,8,FALSE)</f>
        <v>210</v>
      </c>
      <c r="P354" s="54">
        <f t="shared" si="122"/>
        <v>0.42</v>
      </c>
      <c r="Q354" s="55">
        <f>($H354*$I354+$K354*$L354+$N354*$O354)/1000</f>
        <v>2.08</v>
      </c>
      <c r="R354" s="52">
        <f>ROUND($Q354*$F354*$G354,2)</f>
        <v>17.329999999999998</v>
      </c>
      <c r="S354" s="50" t="s">
        <v>64</v>
      </c>
      <c r="T354" s="1">
        <v>1</v>
      </c>
      <c r="U354" s="46">
        <f>$T354*$R354</f>
        <v>17.329999999999998</v>
      </c>
      <c r="V354" s="48">
        <v>45836</v>
      </c>
      <c r="W354" s="28">
        <v>1</v>
      </c>
      <c r="X354" s="46">
        <f t="shared" si="127"/>
        <v>17.329999999999998</v>
      </c>
      <c r="Y354" s="48">
        <v>45838</v>
      </c>
    </row>
    <row r="355" spans="2:25" ht="45" customHeight="1" x14ac:dyDescent="0.75">
      <c r="B355" s="14" t="s">
        <v>14</v>
      </c>
      <c r="C355" s="50" t="s">
        <v>218</v>
      </c>
      <c r="D355" s="51">
        <v>3</v>
      </c>
      <c r="E355" s="67" t="s">
        <v>146</v>
      </c>
      <c r="F355" s="14">
        <v>9.4</v>
      </c>
      <c r="G355" s="68">
        <v>1</v>
      </c>
      <c r="H355" s="54">
        <v>2</v>
      </c>
      <c r="I355" s="54">
        <f>VLOOKUP($B355,$B$3:$J$29,7,FALSE)</f>
        <v>526</v>
      </c>
      <c r="J355" s="55">
        <f t="shared" si="120"/>
        <v>1.052</v>
      </c>
      <c r="K355" s="54">
        <v>1</v>
      </c>
      <c r="L355" s="54">
        <f>VLOOKUP($B355,$B$3:$J$29,3,FALSE)</f>
        <v>200</v>
      </c>
      <c r="M355" s="54">
        <f t="shared" si="121"/>
        <v>0.2</v>
      </c>
      <c r="N355" s="54">
        <v>2</v>
      </c>
      <c r="O355" s="54">
        <f>VLOOKUP($B355,$B$3:$J$29,8,FALSE)</f>
        <v>192</v>
      </c>
      <c r="P355" s="54">
        <f t="shared" si="122"/>
        <v>0.38400000000000001</v>
      </c>
      <c r="Q355" s="55">
        <f>($H355*$I355+$K355*$L355+$N355*$O355)/1000</f>
        <v>1.6359999999999999</v>
      </c>
      <c r="R355" s="52">
        <f>ROUND($Q355*$F355*$G355,2)</f>
        <v>15.38</v>
      </c>
      <c r="S355" s="50" t="s">
        <v>64</v>
      </c>
      <c r="T355" s="1">
        <v>1</v>
      </c>
      <c r="U355" s="46">
        <f>$T355*$R355</f>
        <v>15.38</v>
      </c>
      <c r="V355" s="48">
        <v>45836</v>
      </c>
      <c r="W355" s="28">
        <v>1</v>
      </c>
      <c r="X355" s="46">
        <f t="shared" si="127"/>
        <v>15.38</v>
      </c>
      <c r="Y355" s="48">
        <v>45838</v>
      </c>
    </row>
    <row r="356" spans="2:25" ht="45" customHeight="1" x14ac:dyDescent="0.75">
      <c r="B356" s="14" t="s">
        <v>34</v>
      </c>
      <c r="C356" s="50" t="s">
        <v>218</v>
      </c>
      <c r="D356" s="51">
        <v>3</v>
      </c>
      <c r="E356" s="67" t="s">
        <v>147</v>
      </c>
      <c r="F356" s="14">
        <v>10</v>
      </c>
      <c r="G356" s="11">
        <v>4</v>
      </c>
      <c r="H356" s="54">
        <v>2</v>
      </c>
      <c r="I356" s="54">
        <f>VLOOKUP($B356,$B$3:$J$29,7,FALSE)</f>
        <v>530</v>
      </c>
      <c r="J356" s="55">
        <f t="shared" si="120"/>
        <v>1.06</v>
      </c>
      <c r="K356" s="54">
        <v>1</v>
      </c>
      <c r="L356" s="54">
        <f>VLOOKUP($B356,$B$3:$J$29,3,FALSE)</f>
        <v>200</v>
      </c>
      <c r="M356" s="54">
        <f t="shared" si="121"/>
        <v>0.2</v>
      </c>
      <c r="N356" s="54">
        <v>2</v>
      </c>
      <c r="O356" s="54">
        <f>VLOOKUP($B356,$B$3:$J$29,8,FALSE)</f>
        <v>192</v>
      </c>
      <c r="P356" s="54">
        <f t="shared" si="122"/>
        <v>0.38400000000000001</v>
      </c>
      <c r="Q356" s="55">
        <f>($H356*$I356+$K356*$L356+$N356*$O356)/1000</f>
        <v>1.6439999999999999</v>
      </c>
      <c r="R356" s="52">
        <f>ROUND($Q356*$F356*$G356,2)</f>
        <v>65.760000000000005</v>
      </c>
      <c r="S356" s="50" t="s">
        <v>64</v>
      </c>
      <c r="T356" s="1">
        <v>1</v>
      </c>
      <c r="U356" s="46">
        <f>$T356*$R356</f>
        <v>65.760000000000005</v>
      </c>
      <c r="V356" s="48">
        <v>45836</v>
      </c>
      <c r="W356" s="28">
        <v>1</v>
      </c>
      <c r="X356" s="46">
        <f t="shared" si="127"/>
        <v>65.760000000000005</v>
      </c>
      <c r="Y356" s="48">
        <v>45838</v>
      </c>
    </row>
    <row r="357" spans="2:25" ht="45" customHeight="1" x14ac:dyDescent="0.75">
      <c r="J357" s="55"/>
      <c r="M357" s="54"/>
      <c r="P357" s="54"/>
      <c r="T357" s="1"/>
      <c r="U357" s="46"/>
      <c r="W357" s="28"/>
      <c r="X357" s="46">
        <f t="shared" si="127"/>
        <v>0</v>
      </c>
    </row>
    <row r="358" spans="2:25" ht="45" customHeight="1" x14ac:dyDescent="0.75">
      <c r="B358" s="8" t="s">
        <v>19</v>
      </c>
      <c r="C358" s="50" t="s">
        <v>218</v>
      </c>
      <c r="D358" s="51">
        <v>3</v>
      </c>
      <c r="E358" s="67" t="s">
        <v>148</v>
      </c>
      <c r="F358" s="14">
        <v>8.1999999999999993</v>
      </c>
      <c r="G358" s="68">
        <v>1</v>
      </c>
      <c r="H358" s="54">
        <v>2</v>
      </c>
      <c r="I358" s="54">
        <f>VLOOKUP($B358,$B$3:$J$29,7,FALSE)</f>
        <v>720</v>
      </c>
      <c r="J358" s="55">
        <f t="shared" si="120"/>
        <v>1.44</v>
      </c>
      <c r="K358" s="54">
        <v>1</v>
      </c>
      <c r="L358" s="54">
        <f>VLOOKUP($B358,$B$3:$J$29,3,FALSE)</f>
        <v>220</v>
      </c>
      <c r="M358" s="54">
        <f t="shared" si="121"/>
        <v>0.22</v>
      </c>
      <c r="N358" s="54">
        <v>2</v>
      </c>
      <c r="O358" s="54">
        <f>VLOOKUP($B358,$B$3:$J$29,8,FALSE)</f>
        <v>210</v>
      </c>
      <c r="P358" s="54">
        <f t="shared" si="122"/>
        <v>0.42</v>
      </c>
      <c r="Q358" s="55">
        <f>($H358*$I358+$K358*$L358+$N358*$O358)/1000</f>
        <v>2.08</v>
      </c>
      <c r="R358" s="52">
        <f>ROUND($Q358*$F358*$G358,2)</f>
        <v>17.059999999999999</v>
      </c>
      <c r="S358" s="50" t="s">
        <v>64</v>
      </c>
      <c r="T358" s="1">
        <v>1</v>
      </c>
      <c r="U358" s="46">
        <f>$T358*$R358</f>
        <v>17.059999999999999</v>
      </c>
      <c r="V358" s="48">
        <v>45836</v>
      </c>
      <c r="W358" s="28">
        <v>1</v>
      </c>
      <c r="X358" s="46">
        <f t="shared" si="127"/>
        <v>17.059999999999999</v>
      </c>
      <c r="Y358" s="48">
        <v>45838</v>
      </c>
    </row>
    <row r="359" spans="2:25" ht="45" customHeight="1" x14ac:dyDescent="0.75">
      <c r="B359" s="14" t="s">
        <v>34</v>
      </c>
      <c r="C359" s="50" t="s">
        <v>218</v>
      </c>
      <c r="D359" s="51">
        <v>3</v>
      </c>
      <c r="E359" s="67" t="s">
        <v>149</v>
      </c>
      <c r="F359" s="14">
        <v>10</v>
      </c>
      <c r="G359" s="11">
        <v>4</v>
      </c>
      <c r="H359" s="54">
        <v>2</v>
      </c>
      <c r="I359" s="54">
        <f>VLOOKUP($B359,$B$3:$J$29,7,FALSE)</f>
        <v>530</v>
      </c>
      <c r="J359" s="55">
        <f t="shared" si="120"/>
        <v>1.06</v>
      </c>
      <c r="K359" s="54">
        <v>1</v>
      </c>
      <c r="L359" s="54">
        <f>VLOOKUP($B359,$B$3:$J$29,3,FALSE)</f>
        <v>200</v>
      </c>
      <c r="M359" s="54">
        <f t="shared" si="121"/>
        <v>0.2</v>
      </c>
      <c r="N359" s="54">
        <v>2</v>
      </c>
      <c r="O359" s="54">
        <f>VLOOKUP($B359,$B$3:$J$29,8,FALSE)</f>
        <v>192</v>
      </c>
      <c r="P359" s="54">
        <f t="shared" si="122"/>
        <v>0.38400000000000001</v>
      </c>
      <c r="Q359" s="55">
        <f>($H359*$I359+$K359*$L359+$N359*$O359)/1000</f>
        <v>1.6439999999999999</v>
      </c>
      <c r="R359" s="52">
        <f>ROUND($Q359*$F359*$G359,2)</f>
        <v>65.760000000000005</v>
      </c>
      <c r="S359" s="50" t="s">
        <v>64</v>
      </c>
      <c r="T359" s="1">
        <v>1</v>
      </c>
      <c r="U359" s="46">
        <f>$T359*$R359</f>
        <v>65.760000000000005</v>
      </c>
      <c r="V359" s="48">
        <v>45836</v>
      </c>
      <c r="W359" s="28">
        <v>1</v>
      </c>
      <c r="X359" s="46">
        <f t="shared" si="127"/>
        <v>65.760000000000005</v>
      </c>
      <c r="Y359" s="48">
        <v>45838</v>
      </c>
    </row>
    <row r="360" spans="2:25" ht="45" customHeight="1" x14ac:dyDescent="0.75">
      <c r="B360" s="14" t="s">
        <v>34</v>
      </c>
      <c r="C360" s="50" t="s">
        <v>218</v>
      </c>
      <c r="D360" s="51">
        <v>3</v>
      </c>
      <c r="E360" s="67" t="s">
        <v>266</v>
      </c>
      <c r="F360" s="14">
        <v>10</v>
      </c>
      <c r="G360" s="11">
        <v>1</v>
      </c>
      <c r="H360" s="54">
        <v>1</v>
      </c>
      <c r="I360" s="54">
        <f>VLOOKUP($B360,$B$3:$J$29,7,FALSE)</f>
        <v>530</v>
      </c>
      <c r="J360" s="55">
        <f t="shared" si="120"/>
        <v>0.53</v>
      </c>
      <c r="K360" s="54">
        <v>1</v>
      </c>
      <c r="L360" s="54">
        <f>VLOOKUP($B360,$B$3:$J$29,3,FALSE)</f>
        <v>200</v>
      </c>
      <c r="M360" s="54">
        <f t="shared" si="121"/>
        <v>0.2</v>
      </c>
      <c r="N360" s="54">
        <v>1</v>
      </c>
      <c r="O360" s="54">
        <f>VLOOKUP($B360,$B$3:$J$29,8,FALSE)</f>
        <v>192</v>
      </c>
      <c r="P360" s="54">
        <f t="shared" si="122"/>
        <v>0.192</v>
      </c>
      <c r="Q360" s="55">
        <f>($H360*$I360+$K360*$L360+$N360*$O360)/1000</f>
        <v>0.92200000000000004</v>
      </c>
      <c r="R360" s="52">
        <f>ROUND($Q360*$F360*$G360,2)</f>
        <v>9.2200000000000006</v>
      </c>
      <c r="S360" s="50" t="s">
        <v>64</v>
      </c>
      <c r="T360" s="1">
        <v>1</v>
      </c>
      <c r="U360" s="46">
        <f>$T360*$R360</f>
        <v>9.2200000000000006</v>
      </c>
      <c r="V360" s="48">
        <v>45836</v>
      </c>
      <c r="W360" s="28">
        <v>1</v>
      </c>
      <c r="X360" s="46">
        <f t="shared" si="127"/>
        <v>9.2200000000000006</v>
      </c>
      <c r="Y360" s="48">
        <v>45838</v>
      </c>
    </row>
    <row r="361" spans="2:25" ht="45" customHeight="1" x14ac:dyDescent="0.75">
      <c r="B361" s="2"/>
      <c r="C361" s="74"/>
      <c r="D361" s="28"/>
      <c r="G361" s="77"/>
      <c r="H361" s="78"/>
      <c r="I361" s="78"/>
      <c r="J361" s="55"/>
      <c r="K361" s="78"/>
      <c r="L361" s="78"/>
      <c r="M361" s="54"/>
      <c r="N361" s="78"/>
      <c r="O361" s="78"/>
      <c r="P361" s="54"/>
      <c r="Q361" s="79"/>
      <c r="R361" s="75"/>
      <c r="S361" s="74"/>
      <c r="T361" s="1"/>
      <c r="U361" s="46"/>
      <c r="W361" s="28"/>
      <c r="X361" s="46"/>
    </row>
    <row r="362" spans="2:25" ht="45" customHeight="1" x14ac:dyDescent="0.75">
      <c r="J362" s="55"/>
      <c r="M362" s="54"/>
      <c r="P362" s="54"/>
      <c r="T362" s="1"/>
      <c r="U362" s="46"/>
      <c r="W362" s="28"/>
      <c r="X362" s="46">
        <f t="shared" si="127"/>
        <v>0</v>
      </c>
    </row>
    <row r="363" spans="2:25" ht="45" customHeight="1" x14ac:dyDescent="0.75">
      <c r="B363" s="14" t="s">
        <v>14</v>
      </c>
      <c r="C363" s="50" t="s">
        <v>218</v>
      </c>
      <c r="D363" s="51">
        <v>4</v>
      </c>
      <c r="E363" s="67" t="s">
        <v>267</v>
      </c>
      <c r="F363" s="80">
        <v>9.4</v>
      </c>
      <c r="G363" s="68">
        <v>1</v>
      </c>
      <c r="H363" s="54">
        <v>1</v>
      </c>
      <c r="I363" s="54">
        <f>VLOOKUP($B363,$B$3:$J$29,7,FALSE)</f>
        <v>526</v>
      </c>
      <c r="J363" s="55">
        <f t="shared" si="120"/>
        <v>0.52600000000000002</v>
      </c>
      <c r="K363" s="54">
        <v>1</v>
      </c>
      <c r="L363" s="54">
        <f>VLOOKUP($B363,$B$3:$J$29,3,FALSE)</f>
        <v>200</v>
      </c>
      <c r="M363" s="54">
        <f t="shared" si="121"/>
        <v>0.2</v>
      </c>
      <c r="N363" s="54">
        <v>1</v>
      </c>
      <c r="O363" s="54">
        <f>VLOOKUP($B363,$B$3:$J$29,8,FALSE)</f>
        <v>192</v>
      </c>
      <c r="P363" s="54">
        <f t="shared" si="122"/>
        <v>0.192</v>
      </c>
      <c r="Q363" s="55">
        <f>($H363*$I363+$K363*$L363+$N363*$O363)/1000</f>
        <v>0.91800000000000004</v>
      </c>
      <c r="R363" s="52">
        <f>ROUND($Q363*$F363*$G363,2)</f>
        <v>8.6300000000000008</v>
      </c>
      <c r="S363" s="50" t="s">
        <v>64</v>
      </c>
      <c r="T363" s="1">
        <v>1</v>
      </c>
      <c r="U363" s="46">
        <f>$T363*$R363</f>
        <v>8.6300000000000008</v>
      </c>
      <c r="V363" s="48">
        <v>45838</v>
      </c>
      <c r="W363" s="28">
        <v>1</v>
      </c>
      <c r="X363" s="46">
        <f t="shared" si="127"/>
        <v>8.6300000000000008</v>
      </c>
      <c r="Y363" s="48">
        <v>45840</v>
      </c>
    </row>
    <row r="364" spans="2:25" ht="45" customHeight="1" x14ac:dyDescent="0.75">
      <c r="B364" s="14" t="s">
        <v>15</v>
      </c>
      <c r="C364" s="50" t="s">
        <v>218</v>
      </c>
      <c r="D364" s="51">
        <v>4</v>
      </c>
      <c r="E364" s="67" t="s">
        <v>268</v>
      </c>
      <c r="F364" s="14">
        <v>6.35</v>
      </c>
      <c r="G364" s="68">
        <v>1</v>
      </c>
      <c r="H364" s="54">
        <v>2</v>
      </c>
      <c r="I364" s="54">
        <f>VLOOKUP($B364,$B$3:$J$29,7,FALSE)</f>
        <v>576</v>
      </c>
      <c r="J364" s="55">
        <f t="shared" si="120"/>
        <v>1.1519999999999999</v>
      </c>
      <c r="K364" s="54">
        <v>1</v>
      </c>
      <c r="L364" s="54">
        <f>VLOOKUP($B364,$B$3:$J$29,3,FALSE)</f>
        <v>200</v>
      </c>
      <c r="M364" s="54">
        <f t="shared" si="121"/>
        <v>0.2</v>
      </c>
      <c r="N364" s="54">
        <v>2</v>
      </c>
      <c r="O364" s="54">
        <f>VLOOKUP($B364,$B$3:$J$29,8,FALSE)</f>
        <v>192</v>
      </c>
      <c r="P364" s="54">
        <f t="shared" si="122"/>
        <v>0.38400000000000001</v>
      </c>
      <c r="Q364" s="55">
        <f>($H364*$I364+$K364*$L364+$N364*$O364)/1000</f>
        <v>1.736</v>
      </c>
      <c r="R364" s="52">
        <f>ROUND($Q364*$F364*$G364,2)</f>
        <v>11.02</v>
      </c>
      <c r="S364" s="50" t="s">
        <v>64</v>
      </c>
      <c r="T364" s="1">
        <v>1</v>
      </c>
      <c r="U364" s="46">
        <f>$T364*$R364</f>
        <v>11.02</v>
      </c>
      <c r="V364" s="48">
        <v>45838</v>
      </c>
      <c r="W364" s="28">
        <v>1</v>
      </c>
      <c r="X364" s="46">
        <f t="shared" si="127"/>
        <v>11.02</v>
      </c>
      <c r="Y364" s="48">
        <v>45840</v>
      </c>
    </row>
    <row r="365" spans="2:25" ht="45" customHeight="1" x14ac:dyDescent="0.75">
      <c r="B365" s="8" t="s">
        <v>16</v>
      </c>
      <c r="C365" s="50" t="s">
        <v>218</v>
      </c>
      <c r="D365" s="51">
        <v>4</v>
      </c>
      <c r="E365" s="67" t="s">
        <v>269</v>
      </c>
      <c r="F365" s="14">
        <v>9.3000000000000007</v>
      </c>
      <c r="G365" s="68">
        <v>1</v>
      </c>
      <c r="H365" s="54">
        <v>2</v>
      </c>
      <c r="I365" s="54">
        <f>VLOOKUP($B365,$B$3:$J$29,7,FALSE)</f>
        <v>670</v>
      </c>
      <c r="J365" s="55">
        <f t="shared" si="120"/>
        <v>1.34</v>
      </c>
      <c r="K365" s="54">
        <v>1</v>
      </c>
      <c r="L365" s="54">
        <f>VLOOKUP($B365,$B$3:$J$29,3,FALSE)</f>
        <v>200</v>
      </c>
      <c r="M365" s="54">
        <f t="shared" si="121"/>
        <v>0.2</v>
      </c>
      <c r="N365" s="54">
        <v>2</v>
      </c>
      <c r="O365" s="54">
        <f>VLOOKUP($B365,$B$3:$J$29,8,FALSE)</f>
        <v>192</v>
      </c>
      <c r="P365" s="54">
        <f t="shared" si="122"/>
        <v>0.38400000000000001</v>
      </c>
      <c r="Q365" s="55">
        <f>($H365*$I365+$K365*$L365+$N365*$O365)/1000</f>
        <v>1.9239999999999999</v>
      </c>
      <c r="R365" s="52">
        <f>ROUND($Q365*$F365*$G365,2)</f>
        <v>17.89</v>
      </c>
      <c r="S365" s="50" t="s">
        <v>64</v>
      </c>
      <c r="T365" s="1">
        <v>1</v>
      </c>
      <c r="U365" s="46">
        <f>$T365*$R365</f>
        <v>17.89</v>
      </c>
      <c r="V365" s="48">
        <v>45838</v>
      </c>
      <c r="W365" s="28">
        <v>1</v>
      </c>
      <c r="X365" s="46">
        <f t="shared" si="127"/>
        <v>17.89</v>
      </c>
      <c r="Y365" s="48">
        <v>45840</v>
      </c>
    </row>
    <row r="366" spans="2:25" ht="45" customHeight="1" x14ac:dyDescent="0.75">
      <c r="B366" s="14" t="s">
        <v>34</v>
      </c>
      <c r="C366" s="38" t="s">
        <v>218</v>
      </c>
      <c r="D366" s="51">
        <v>4</v>
      </c>
      <c r="E366" s="67" t="s">
        <v>150</v>
      </c>
      <c r="F366" s="14">
        <v>10</v>
      </c>
      <c r="G366" s="69">
        <v>3</v>
      </c>
      <c r="H366" s="54">
        <v>2</v>
      </c>
      <c r="I366" s="54">
        <f>VLOOKUP($B366,$B$3:$J$29,7,FALSE)</f>
        <v>530</v>
      </c>
      <c r="J366" s="55">
        <f t="shared" si="120"/>
        <v>1.06</v>
      </c>
      <c r="K366" s="54">
        <v>1</v>
      </c>
      <c r="L366" s="54">
        <f>VLOOKUP($B366,$B$3:$J$29,3,FALSE)</f>
        <v>200</v>
      </c>
      <c r="M366" s="54">
        <f t="shared" si="121"/>
        <v>0.2</v>
      </c>
      <c r="N366" s="54">
        <v>2</v>
      </c>
      <c r="O366" s="54">
        <f>VLOOKUP($B366,$B$3:$J$29,8,FALSE)</f>
        <v>192</v>
      </c>
      <c r="P366" s="54">
        <f t="shared" si="122"/>
        <v>0.38400000000000001</v>
      </c>
      <c r="Q366" s="55">
        <f>($H366*$I366+$K366*$L366+$N366*$O366)/1000</f>
        <v>1.6439999999999999</v>
      </c>
      <c r="R366" s="52">
        <f>ROUND($Q366*$F366*$G366,2)</f>
        <v>49.32</v>
      </c>
      <c r="S366" s="50" t="s">
        <v>64</v>
      </c>
      <c r="T366" s="1">
        <v>1</v>
      </c>
      <c r="U366" s="46">
        <f>$T366*$R366</f>
        <v>49.32</v>
      </c>
      <c r="V366" s="48">
        <v>45838</v>
      </c>
      <c r="W366" s="28">
        <v>1</v>
      </c>
      <c r="X366" s="46">
        <f t="shared" si="127"/>
        <v>49.32</v>
      </c>
      <c r="Y366" s="48">
        <v>45840</v>
      </c>
    </row>
    <row r="367" spans="2:25" ht="45" customHeight="1" x14ac:dyDescent="0.75">
      <c r="B367" s="8"/>
      <c r="C367" s="38"/>
      <c r="D367" s="39"/>
      <c r="E367" s="67"/>
      <c r="F367" s="14"/>
      <c r="G367" s="69"/>
      <c r="H367" s="43"/>
      <c r="I367" s="43"/>
      <c r="J367" s="55"/>
      <c r="K367" s="43"/>
      <c r="L367" s="43"/>
      <c r="M367" s="54"/>
      <c r="N367" s="43"/>
      <c r="O367" s="43"/>
      <c r="P367" s="54"/>
      <c r="Q367" s="44"/>
      <c r="R367" s="40"/>
      <c r="S367" s="38"/>
      <c r="T367" s="1"/>
      <c r="U367" s="46"/>
      <c r="W367" s="28"/>
      <c r="X367" s="46">
        <f t="shared" si="127"/>
        <v>0</v>
      </c>
    </row>
    <row r="368" spans="2:25" ht="45" customHeight="1" x14ac:dyDescent="0.75">
      <c r="B368" s="8" t="s">
        <v>19</v>
      </c>
      <c r="C368" s="38" t="s">
        <v>218</v>
      </c>
      <c r="D368" s="51">
        <v>4</v>
      </c>
      <c r="E368" s="67" t="s">
        <v>152</v>
      </c>
      <c r="F368" s="14">
        <v>9.3000000000000007</v>
      </c>
      <c r="G368" s="69">
        <v>1</v>
      </c>
      <c r="H368" s="43">
        <v>2</v>
      </c>
      <c r="I368" s="43">
        <f>VLOOKUP($B368,$B$3:$J$29,7,FALSE)</f>
        <v>720</v>
      </c>
      <c r="J368" s="55">
        <f t="shared" si="120"/>
        <v>1.44</v>
      </c>
      <c r="K368" s="43">
        <v>1</v>
      </c>
      <c r="L368" s="43">
        <f>VLOOKUP($B368,$B$3:$J$29,3,FALSE)</f>
        <v>220</v>
      </c>
      <c r="M368" s="54">
        <f t="shared" si="121"/>
        <v>0.22</v>
      </c>
      <c r="N368" s="43">
        <v>2</v>
      </c>
      <c r="O368" s="43">
        <f>VLOOKUP($B368,$B$3:$J$29,8,FALSE)</f>
        <v>210</v>
      </c>
      <c r="P368" s="54">
        <f t="shared" si="122"/>
        <v>0.42</v>
      </c>
      <c r="Q368" s="44">
        <f>($H368*$I368+$K368*$L368+$N368*$O368)/1000</f>
        <v>2.08</v>
      </c>
      <c r="R368" s="40">
        <f>ROUND($Q368*$F368*$G368,2)</f>
        <v>19.34</v>
      </c>
      <c r="S368" s="38" t="s">
        <v>64</v>
      </c>
      <c r="T368" s="1">
        <v>1</v>
      </c>
      <c r="U368" s="46">
        <f>$T368*$R368</f>
        <v>19.34</v>
      </c>
      <c r="V368" s="48">
        <v>45838</v>
      </c>
      <c r="W368" s="28">
        <v>1</v>
      </c>
      <c r="X368" s="46">
        <f t="shared" si="127"/>
        <v>19.34</v>
      </c>
      <c r="Y368" s="48">
        <v>45840</v>
      </c>
    </row>
    <row r="369" spans="2:25" ht="45" customHeight="1" x14ac:dyDescent="0.75">
      <c r="B369" s="8" t="s">
        <v>16</v>
      </c>
      <c r="C369" s="50" t="s">
        <v>218</v>
      </c>
      <c r="D369" s="51">
        <v>4</v>
      </c>
      <c r="E369" s="67" t="s">
        <v>270</v>
      </c>
      <c r="F369" s="14">
        <v>9.3000000000000007</v>
      </c>
      <c r="G369" s="11">
        <v>1</v>
      </c>
      <c r="H369" s="54">
        <v>2</v>
      </c>
      <c r="I369" s="54">
        <f>VLOOKUP($B369,$B$3:$J$29,7,FALSE)</f>
        <v>670</v>
      </c>
      <c r="J369" s="55">
        <f t="shared" si="120"/>
        <v>1.34</v>
      </c>
      <c r="K369" s="54">
        <v>1</v>
      </c>
      <c r="L369" s="54">
        <f>VLOOKUP($B369,$B$3:$J$29,3,FALSE)</f>
        <v>200</v>
      </c>
      <c r="M369" s="54">
        <f t="shared" si="121"/>
        <v>0.2</v>
      </c>
      <c r="N369" s="54">
        <v>2</v>
      </c>
      <c r="O369" s="54">
        <f>VLOOKUP($B369,$B$3:$J$29,8,FALSE)</f>
        <v>192</v>
      </c>
      <c r="P369" s="54">
        <f t="shared" si="122"/>
        <v>0.38400000000000001</v>
      </c>
      <c r="Q369" s="55">
        <f>($H369*$I369+$K369*$L369+$N369*$O369)/1000</f>
        <v>1.9239999999999999</v>
      </c>
      <c r="R369" s="52">
        <f>ROUND($Q369*$F369*$G369,2)</f>
        <v>17.89</v>
      </c>
      <c r="S369" s="50" t="s">
        <v>64</v>
      </c>
      <c r="T369" s="1">
        <v>1</v>
      </c>
      <c r="U369" s="46">
        <f>$T369*$R369</f>
        <v>17.89</v>
      </c>
      <c r="V369" s="48">
        <v>45838</v>
      </c>
      <c r="W369" s="28">
        <v>1</v>
      </c>
      <c r="X369" s="46">
        <f t="shared" si="127"/>
        <v>17.89</v>
      </c>
      <c r="Y369" s="48">
        <v>45840</v>
      </c>
    </row>
    <row r="370" spans="2:25" ht="45" customHeight="1" x14ac:dyDescent="0.75">
      <c r="B370" s="14" t="s">
        <v>34</v>
      </c>
      <c r="C370" s="50" t="s">
        <v>218</v>
      </c>
      <c r="D370" s="51">
        <v>4</v>
      </c>
      <c r="E370" s="67" t="s">
        <v>154</v>
      </c>
      <c r="F370" s="14">
        <v>10</v>
      </c>
      <c r="G370" s="11">
        <v>4</v>
      </c>
      <c r="H370" s="54">
        <v>2</v>
      </c>
      <c r="I370" s="54">
        <f>VLOOKUP($B370,$B$3:$J$29,7,FALSE)</f>
        <v>530</v>
      </c>
      <c r="J370" s="55">
        <f t="shared" si="120"/>
        <v>1.06</v>
      </c>
      <c r="K370" s="54">
        <v>1</v>
      </c>
      <c r="L370" s="54">
        <f>VLOOKUP($B370,$B$3:$J$29,3,FALSE)</f>
        <v>200</v>
      </c>
      <c r="M370" s="54">
        <f t="shared" si="121"/>
        <v>0.2</v>
      </c>
      <c r="N370" s="54">
        <v>2</v>
      </c>
      <c r="O370" s="54">
        <f>VLOOKUP($B370,$B$3:$J$29,8,FALSE)</f>
        <v>192</v>
      </c>
      <c r="P370" s="54">
        <f t="shared" si="122"/>
        <v>0.38400000000000001</v>
      </c>
      <c r="Q370" s="55">
        <f>($H370*$I370+$K370*$L370+$N370*$O370)/1000</f>
        <v>1.6439999999999999</v>
      </c>
      <c r="R370" s="52">
        <f>ROUND($Q370*$F370*$G370,2)</f>
        <v>65.760000000000005</v>
      </c>
      <c r="S370" s="50" t="s">
        <v>64</v>
      </c>
      <c r="T370" s="1">
        <v>1</v>
      </c>
      <c r="U370" s="46">
        <f>$T370*$R370</f>
        <v>65.760000000000005</v>
      </c>
      <c r="V370" s="48">
        <v>45838</v>
      </c>
      <c r="W370" s="28">
        <v>1</v>
      </c>
      <c r="X370" s="46">
        <f t="shared" si="127"/>
        <v>65.760000000000005</v>
      </c>
      <c r="Y370" s="48">
        <v>45840</v>
      </c>
    </row>
    <row r="371" spans="2:25" ht="45" customHeight="1" x14ac:dyDescent="0.75">
      <c r="J371" s="55"/>
      <c r="M371" s="54"/>
      <c r="P371" s="54"/>
      <c r="T371" s="1"/>
      <c r="U371" s="46"/>
      <c r="W371" s="28"/>
      <c r="X371" s="46">
        <f t="shared" si="127"/>
        <v>0</v>
      </c>
    </row>
    <row r="372" spans="2:25" ht="45" customHeight="1" x14ac:dyDescent="0.75">
      <c r="B372" s="8" t="s">
        <v>19</v>
      </c>
      <c r="C372" s="50" t="s">
        <v>218</v>
      </c>
      <c r="D372" s="51">
        <v>4</v>
      </c>
      <c r="E372" s="67" t="s">
        <v>155</v>
      </c>
      <c r="F372" s="14">
        <v>9.3000000000000007</v>
      </c>
      <c r="G372" s="68">
        <v>1</v>
      </c>
      <c r="H372" s="54">
        <v>2</v>
      </c>
      <c r="I372" s="54">
        <f>VLOOKUP($B372,$B$3:$J$29,7,FALSE)</f>
        <v>720</v>
      </c>
      <c r="J372" s="55">
        <f t="shared" si="120"/>
        <v>1.44</v>
      </c>
      <c r="K372" s="54">
        <v>1</v>
      </c>
      <c r="L372" s="54">
        <f>VLOOKUP($B372,$B$3:$J$29,3,FALSE)</f>
        <v>220</v>
      </c>
      <c r="M372" s="54">
        <f t="shared" si="121"/>
        <v>0.22</v>
      </c>
      <c r="N372" s="54">
        <v>2</v>
      </c>
      <c r="O372" s="54">
        <f>VLOOKUP($B372,$B$3:$J$29,8,FALSE)</f>
        <v>210</v>
      </c>
      <c r="P372" s="54">
        <f t="shared" si="122"/>
        <v>0.42</v>
      </c>
      <c r="Q372" s="55">
        <f>($H372*$I372+$K372*$L372+$N372*$O372)/1000</f>
        <v>2.08</v>
      </c>
      <c r="R372" s="52">
        <f>ROUND($Q372*$F372*$G372,2)</f>
        <v>19.34</v>
      </c>
      <c r="S372" s="50" t="s">
        <v>64</v>
      </c>
      <c r="T372" s="1">
        <v>1</v>
      </c>
      <c r="U372" s="46">
        <f t="shared" ref="U372:U382" si="128">$T372*$R372</f>
        <v>19.34</v>
      </c>
      <c r="V372" s="48">
        <v>45839</v>
      </c>
      <c r="W372" s="28">
        <v>1</v>
      </c>
      <c r="X372" s="46">
        <f t="shared" si="127"/>
        <v>19.34</v>
      </c>
      <c r="Y372" s="48">
        <v>45840</v>
      </c>
    </row>
    <row r="373" spans="2:25" ht="45" customHeight="1" x14ac:dyDescent="0.75">
      <c r="B373" s="8" t="s">
        <v>16</v>
      </c>
      <c r="C373" s="50" t="s">
        <v>218</v>
      </c>
      <c r="D373" s="51">
        <v>4</v>
      </c>
      <c r="E373" s="67" t="s">
        <v>271</v>
      </c>
      <c r="F373" s="14">
        <v>9.25</v>
      </c>
      <c r="G373" s="11">
        <v>1</v>
      </c>
      <c r="H373" s="54">
        <v>2</v>
      </c>
      <c r="I373" s="54">
        <f>VLOOKUP($B373,$B$3:$J$29,7,FALSE)</f>
        <v>670</v>
      </c>
      <c r="J373" s="55">
        <f t="shared" ref="J373:J444" si="129">$H373*($I373/1000)</f>
        <v>1.34</v>
      </c>
      <c r="K373" s="54">
        <v>1</v>
      </c>
      <c r="L373" s="54">
        <f>VLOOKUP($B373,$B$3:$J$29,3,FALSE)</f>
        <v>200</v>
      </c>
      <c r="M373" s="54">
        <f t="shared" ref="M373:M444" si="130">$K373*($L373/1000)</f>
        <v>0.2</v>
      </c>
      <c r="N373" s="54">
        <v>2</v>
      </c>
      <c r="O373" s="54">
        <f>VLOOKUP($B373,$B$3:$J$29,8,FALSE)</f>
        <v>192</v>
      </c>
      <c r="P373" s="54">
        <f t="shared" ref="P373:P444" si="131">$N373*($O373/1000)</f>
        <v>0.38400000000000001</v>
      </c>
      <c r="Q373" s="55">
        <f>($H373*$I373+$K373*$L373+$N373*$O373)/1000</f>
        <v>1.9239999999999999</v>
      </c>
      <c r="R373" s="52">
        <f>ROUND($Q373*$F373*$G373,2)</f>
        <v>17.8</v>
      </c>
      <c r="S373" s="50" t="s">
        <v>64</v>
      </c>
      <c r="T373" s="1">
        <v>1</v>
      </c>
      <c r="U373" s="46">
        <f t="shared" si="128"/>
        <v>17.8</v>
      </c>
      <c r="V373" s="48">
        <v>45839</v>
      </c>
      <c r="W373" s="28">
        <v>1</v>
      </c>
      <c r="X373" s="46">
        <f t="shared" si="127"/>
        <v>17.8</v>
      </c>
      <c r="Y373" s="48">
        <v>45840</v>
      </c>
    </row>
    <row r="374" spans="2:25" ht="45" customHeight="1" x14ac:dyDescent="0.75">
      <c r="B374" s="14" t="s">
        <v>34</v>
      </c>
      <c r="C374" s="50" t="s">
        <v>218</v>
      </c>
      <c r="D374" s="51">
        <v>4</v>
      </c>
      <c r="E374" s="67" t="s">
        <v>157</v>
      </c>
      <c r="F374" s="14">
        <v>10</v>
      </c>
      <c r="G374" s="11">
        <v>4</v>
      </c>
      <c r="H374" s="54">
        <v>2</v>
      </c>
      <c r="I374" s="54">
        <f>VLOOKUP($B374,$B$3:$J$29,7,FALSE)</f>
        <v>530</v>
      </c>
      <c r="J374" s="55">
        <f t="shared" si="129"/>
        <v>1.06</v>
      </c>
      <c r="K374" s="54">
        <v>1</v>
      </c>
      <c r="L374" s="54">
        <f>VLOOKUP($B374,$B$3:$J$29,3,FALSE)</f>
        <v>200</v>
      </c>
      <c r="M374" s="54">
        <f t="shared" si="130"/>
        <v>0.2</v>
      </c>
      <c r="N374" s="54">
        <v>2</v>
      </c>
      <c r="O374" s="54">
        <f>VLOOKUP($B374,$B$3:$J$29,8,FALSE)</f>
        <v>192</v>
      </c>
      <c r="P374" s="54">
        <f t="shared" si="131"/>
        <v>0.38400000000000001</v>
      </c>
      <c r="Q374" s="55">
        <f>($H374*$I374+$K374*$L374+$N374*$O374)/1000</f>
        <v>1.6439999999999999</v>
      </c>
      <c r="R374" s="52">
        <f>ROUND($Q374*$F374*$G374,2)</f>
        <v>65.760000000000005</v>
      </c>
      <c r="S374" s="50" t="s">
        <v>64</v>
      </c>
      <c r="T374" s="1">
        <v>1</v>
      </c>
      <c r="U374" s="46">
        <f t="shared" si="128"/>
        <v>65.760000000000005</v>
      </c>
      <c r="V374" s="48">
        <v>45839</v>
      </c>
      <c r="W374" s="28">
        <v>1</v>
      </c>
      <c r="X374" s="46">
        <f t="shared" si="127"/>
        <v>65.760000000000005</v>
      </c>
      <c r="Y374" s="48">
        <v>45840</v>
      </c>
    </row>
    <row r="375" spans="2:25" ht="45" customHeight="1" x14ac:dyDescent="0.75">
      <c r="J375" s="55"/>
      <c r="M375" s="54"/>
      <c r="P375" s="54"/>
      <c r="T375" s="1"/>
      <c r="U375" s="46">
        <f t="shared" si="128"/>
        <v>0</v>
      </c>
      <c r="W375" s="28"/>
      <c r="X375" s="46">
        <f t="shared" si="127"/>
        <v>0</v>
      </c>
    </row>
    <row r="376" spans="2:25" ht="45" customHeight="1" x14ac:dyDescent="0.75">
      <c r="B376" s="14" t="s">
        <v>22</v>
      </c>
      <c r="C376" s="50" t="s">
        <v>218</v>
      </c>
      <c r="D376" s="51">
        <v>4</v>
      </c>
      <c r="E376" s="67" t="s">
        <v>158</v>
      </c>
      <c r="F376" s="14">
        <v>15.25</v>
      </c>
      <c r="G376" s="68">
        <v>1</v>
      </c>
      <c r="H376" s="54">
        <v>2</v>
      </c>
      <c r="I376" s="54">
        <f>VLOOKUP($B376,$B$3:$J$29,7,FALSE)</f>
        <v>1060</v>
      </c>
      <c r="J376" s="55">
        <f t="shared" si="129"/>
        <v>2.12</v>
      </c>
      <c r="K376" s="54">
        <v>1</v>
      </c>
      <c r="L376" s="54">
        <f>VLOOKUP($B376,$B$3:$J$29,3,FALSE)</f>
        <v>270</v>
      </c>
      <c r="M376" s="54">
        <f t="shared" si="130"/>
        <v>0.27</v>
      </c>
      <c r="N376" s="54">
        <v>2</v>
      </c>
      <c r="O376" s="54">
        <f>VLOOKUP($B376,$B$3:$J$29,8,FALSE)</f>
        <v>255</v>
      </c>
      <c r="P376" s="54">
        <f t="shared" si="131"/>
        <v>0.51</v>
      </c>
      <c r="Q376" s="55">
        <f>($H376*$I376+$K376*$L376+$N376*$O376)/1000</f>
        <v>2.9</v>
      </c>
      <c r="R376" s="52">
        <f>ROUND($Q376*$F376*$G376,2)</f>
        <v>44.23</v>
      </c>
      <c r="S376" s="50" t="s">
        <v>64</v>
      </c>
      <c r="T376" s="1">
        <v>1</v>
      </c>
      <c r="U376" s="46">
        <f t="shared" si="128"/>
        <v>44.23</v>
      </c>
      <c r="V376" s="48">
        <v>45834</v>
      </c>
      <c r="W376" s="28">
        <v>1</v>
      </c>
      <c r="X376" s="46">
        <f t="shared" si="127"/>
        <v>44.23</v>
      </c>
      <c r="Y376" s="48">
        <v>45840</v>
      </c>
    </row>
    <row r="377" spans="2:25" ht="45" customHeight="1" x14ac:dyDescent="0.75">
      <c r="B377" s="14" t="s">
        <v>14</v>
      </c>
      <c r="C377" s="50" t="s">
        <v>218</v>
      </c>
      <c r="D377" s="51">
        <v>4</v>
      </c>
      <c r="E377" s="67" t="s">
        <v>159</v>
      </c>
      <c r="F377" s="14">
        <v>9.25</v>
      </c>
      <c r="G377" s="11">
        <v>1</v>
      </c>
      <c r="H377" s="54">
        <v>2</v>
      </c>
      <c r="I377" s="54">
        <f>VLOOKUP($B377,$B$3:$J$29,7,FALSE)</f>
        <v>526</v>
      </c>
      <c r="J377" s="55">
        <f t="shared" si="129"/>
        <v>1.052</v>
      </c>
      <c r="K377" s="54">
        <v>1</v>
      </c>
      <c r="L377" s="54">
        <f>VLOOKUP($B377,$B$3:$J$29,3,FALSE)</f>
        <v>200</v>
      </c>
      <c r="M377" s="54">
        <f t="shared" si="130"/>
        <v>0.2</v>
      </c>
      <c r="N377" s="54">
        <v>2</v>
      </c>
      <c r="O377" s="54">
        <f>VLOOKUP($B377,$B$3:$J$29,8,FALSE)</f>
        <v>192</v>
      </c>
      <c r="P377" s="54">
        <f t="shared" si="131"/>
        <v>0.38400000000000001</v>
      </c>
      <c r="Q377" s="55">
        <f>($H377*$I377+$K377*$L377+$N377*$O377)/1000</f>
        <v>1.6359999999999999</v>
      </c>
      <c r="R377" s="52">
        <f>ROUND($Q377*$F377*$G377,2)</f>
        <v>15.13</v>
      </c>
      <c r="S377" s="50" t="s">
        <v>64</v>
      </c>
      <c r="T377" s="1">
        <v>1</v>
      </c>
      <c r="U377" s="46">
        <f t="shared" si="128"/>
        <v>15.13</v>
      </c>
      <c r="V377" s="48">
        <v>45834</v>
      </c>
      <c r="W377" s="28">
        <v>1</v>
      </c>
      <c r="X377" s="46">
        <f t="shared" si="127"/>
        <v>15.13</v>
      </c>
      <c r="Y377" s="48">
        <v>45840</v>
      </c>
    </row>
    <row r="378" spans="2:25" ht="45" customHeight="1" x14ac:dyDescent="0.75">
      <c r="B378" s="14" t="s">
        <v>34</v>
      </c>
      <c r="C378" s="50" t="s">
        <v>218</v>
      </c>
      <c r="D378" s="51">
        <v>4</v>
      </c>
      <c r="E378" s="67" t="s">
        <v>160</v>
      </c>
      <c r="F378" s="14">
        <v>10</v>
      </c>
      <c r="G378" s="11">
        <v>7</v>
      </c>
      <c r="H378" s="54">
        <v>2</v>
      </c>
      <c r="I378" s="54">
        <f>VLOOKUP($B378,$B$3:$J$29,7,FALSE)</f>
        <v>530</v>
      </c>
      <c r="J378" s="55">
        <f t="shared" si="129"/>
        <v>1.06</v>
      </c>
      <c r="K378" s="54">
        <v>1</v>
      </c>
      <c r="L378" s="54">
        <f>VLOOKUP($B378,$B$3:$J$29,3,FALSE)</f>
        <v>200</v>
      </c>
      <c r="M378" s="54">
        <f t="shared" si="130"/>
        <v>0.2</v>
      </c>
      <c r="N378" s="54">
        <v>2</v>
      </c>
      <c r="O378" s="54">
        <f>VLOOKUP($B378,$B$3:$J$29,8,FALSE)</f>
        <v>192</v>
      </c>
      <c r="P378" s="54">
        <f t="shared" si="131"/>
        <v>0.38400000000000001</v>
      </c>
      <c r="Q378" s="55">
        <f>($H378*$I378+$K378*$L378+$N378*$O378)/1000</f>
        <v>1.6439999999999999</v>
      </c>
      <c r="R378" s="52">
        <f>ROUND($Q378*$F378*$G378,2)</f>
        <v>115.08</v>
      </c>
      <c r="S378" s="50" t="s">
        <v>64</v>
      </c>
      <c r="T378" s="1">
        <v>1</v>
      </c>
      <c r="U378" s="46">
        <f t="shared" si="128"/>
        <v>115.08</v>
      </c>
      <c r="V378" s="48">
        <v>45834</v>
      </c>
      <c r="W378" s="28">
        <v>1</v>
      </c>
      <c r="X378" s="46">
        <f t="shared" si="127"/>
        <v>115.08</v>
      </c>
      <c r="Y378" s="48">
        <v>45840</v>
      </c>
    </row>
    <row r="379" spans="2:25" ht="45" customHeight="1" x14ac:dyDescent="0.75">
      <c r="J379" s="55"/>
      <c r="M379" s="54"/>
      <c r="P379" s="54"/>
      <c r="T379" s="1"/>
      <c r="U379" s="46">
        <f t="shared" si="128"/>
        <v>0</v>
      </c>
      <c r="W379" s="28"/>
      <c r="X379" s="46">
        <f t="shared" si="127"/>
        <v>0</v>
      </c>
    </row>
    <row r="380" spans="2:25" ht="45" customHeight="1" x14ac:dyDescent="0.75">
      <c r="B380" s="8" t="s">
        <v>25</v>
      </c>
      <c r="C380" s="50" t="s">
        <v>218</v>
      </c>
      <c r="D380" s="51">
        <v>4</v>
      </c>
      <c r="E380" s="67" t="s">
        <v>161</v>
      </c>
      <c r="F380" s="14">
        <v>12.45</v>
      </c>
      <c r="G380" s="68">
        <v>1</v>
      </c>
      <c r="H380" s="54">
        <v>2</v>
      </c>
      <c r="I380" s="54">
        <f>VLOOKUP($B380,$B$3:$J$29,7,FALSE)</f>
        <v>860</v>
      </c>
      <c r="J380" s="55">
        <f t="shared" si="129"/>
        <v>1.72</v>
      </c>
      <c r="K380" s="54">
        <v>1</v>
      </c>
      <c r="L380" s="54">
        <f>VLOOKUP($B380,$B$3:$J$29,3,FALSE)</f>
        <v>270</v>
      </c>
      <c r="M380" s="54">
        <f t="shared" si="130"/>
        <v>0.27</v>
      </c>
      <c r="N380" s="54">
        <v>2</v>
      </c>
      <c r="O380" s="54">
        <f>VLOOKUP($B380,$B$3:$J$29,8,FALSE)</f>
        <v>258</v>
      </c>
      <c r="P380" s="54">
        <f t="shared" si="131"/>
        <v>0.51600000000000001</v>
      </c>
      <c r="Q380" s="55">
        <f>($H380*$I380+$K380*$L380+$N380*$O380)/1000</f>
        <v>2.5059999999999998</v>
      </c>
      <c r="R380" s="52">
        <f>ROUND($Q380*$F380*$G380,2)</f>
        <v>31.2</v>
      </c>
      <c r="S380" s="50" t="s">
        <v>64</v>
      </c>
      <c r="T380" s="1">
        <v>1</v>
      </c>
      <c r="U380" s="46">
        <f t="shared" si="128"/>
        <v>31.2</v>
      </c>
      <c r="V380" s="48">
        <v>45839</v>
      </c>
      <c r="W380" s="28">
        <v>1</v>
      </c>
      <c r="X380" s="46">
        <f t="shared" si="127"/>
        <v>31.2</v>
      </c>
      <c r="Y380" s="48">
        <v>45840</v>
      </c>
    </row>
    <row r="381" spans="2:25" ht="45" customHeight="1" x14ac:dyDescent="0.75">
      <c r="B381" s="14" t="s">
        <v>14</v>
      </c>
      <c r="C381" s="50" t="s">
        <v>218</v>
      </c>
      <c r="D381" s="51">
        <v>4</v>
      </c>
      <c r="E381" s="67" t="s">
        <v>162</v>
      </c>
      <c r="F381" s="14">
        <v>9.25</v>
      </c>
      <c r="G381" s="68">
        <v>1</v>
      </c>
      <c r="H381" s="54">
        <v>2</v>
      </c>
      <c r="I381" s="54">
        <f>VLOOKUP($B381,$B$3:$J$29,7,FALSE)</f>
        <v>526</v>
      </c>
      <c r="J381" s="55">
        <f t="shared" si="129"/>
        <v>1.052</v>
      </c>
      <c r="K381" s="54">
        <v>1</v>
      </c>
      <c r="L381" s="54">
        <f>VLOOKUP($B381,$B$3:$J$29,3,FALSE)</f>
        <v>200</v>
      </c>
      <c r="M381" s="54">
        <f t="shared" si="130"/>
        <v>0.2</v>
      </c>
      <c r="N381" s="54">
        <v>2</v>
      </c>
      <c r="O381" s="54">
        <f>VLOOKUP($B381,$B$3:$J$29,8,FALSE)</f>
        <v>192</v>
      </c>
      <c r="P381" s="54">
        <f t="shared" si="131"/>
        <v>0.38400000000000001</v>
      </c>
      <c r="Q381" s="55">
        <f>($H381*$I381+$K381*$L381+$N381*$O381)/1000</f>
        <v>1.6359999999999999</v>
      </c>
      <c r="R381" s="52">
        <f>ROUND($Q381*$F381*$G381,2)</f>
        <v>15.13</v>
      </c>
      <c r="S381" s="50" t="s">
        <v>64</v>
      </c>
      <c r="T381" s="1">
        <v>1</v>
      </c>
      <c r="U381" s="46">
        <f t="shared" si="128"/>
        <v>15.13</v>
      </c>
      <c r="V381" s="48">
        <v>45839</v>
      </c>
      <c r="W381" s="28">
        <v>1</v>
      </c>
      <c r="X381" s="46">
        <f t="shared" si="127"/>
        <v>15.13</v>
      </c>
      <c r="Y381" s="48">
        <v>45840</v>
      </c>
    </row>
    <row r="382" spans="2:25" ht="45" customHeight="1" x14ac:dyDescent="0.75">
      <c r="B382" s="14" t="s">
        <v>34</v>
      </c>
      <c r="C382" s="50" t="s">
        <v>218</v>
      </c>
      <c r="D382" s="51">
        <v>4</v>
      </c>
      <c r="E382" s="67" t="s">
        <v>163</v>
      </c>
      <c r="F382" s="14">
        <v>10</v>
      </c>
      <c r="G382" s="11">
        <v>6</v>
      </c>
      <c r="H382" s="54">
        <v>2</v>
      </c>
      <c r="I382" s="54">
        <f>VLOOKUP($B382,$B$3:$J$29,7,FALSE)</f>
        <v>530</v>
      </c>
      <c r="J382" s="55">
        <f t="shared" si="129"/>
        <v>1.06</v>
      </c>
      <c r="K382" s="54">
        <v>1</v>
      </c>
      <c r="L382" s="54">
        <f>VLOOKUP($B382,$B$3:$J$29,3,FALSE)</f>
        <v>200</v>
      </c>
      <c r="M382" s="54">
        <f t="shared" si="130"/>
        <v>0.2</v>
      </c>
      <c r="N382" s="54">
        <v>2</v>
      </c>
      <c r="O382" s="54">
        <f>VLOOKUP($B382,$B$3:$J$29,8,FALSE)</f>
        <v>192</v>
      </c>
      <c r="P382" s="54">
        <f t="shared" si="131"/>
        <v>0.38400000000000001</v>
      </c>
      <c r="Q382" s="55">
        <f>($H382*$I382+$K382*$L382+$N382*$O382)/1000</f>
        <v>1.6439999999999999</v>
      </c>
      <c r="R382" s="52">
        <f>ROUND($Q382*$F382*$G382,2)</f>
        <v>98.64</v>
      </c>
      <c r="S382" s="50" t="s">
        <v>64</v>
      </c>
      <c r="T382" s="1">
        <v>1</v>
      </c>
      <c r="U382" s="46">
        <f t="shared" si="128"/>
        <v>98.64</v>
      </c>
      <c r="V382" s="48">
        <v>45839</v>
      </c>
      <c r="W382" s="28">
        <v>1</v>
      </c>
      <c r="X382" s="46">
        <f t="shared" si="127"/>
        <v>98.64</v>
      </c>
      <c r="Y382" s="48">
        <v>45840</v>
      </c>
    </row>
    <row r="383" spans="2:25" ht="45" customHeight="1" x14ac:dyDescent="0.75">
      <c r="J383" s="55"/>
      <c r="M383" s="54"/>
      <c r="P383" s="54"/>
      <c r="T383" s="1"/>
      <c r="U383" s="46"/>
      <c r="W383" s="28"/>
      <c r="X383" s="46">
        <f t="shared" si="127"/>
        <v>0</v>
      </c>
    </row>
    <row r="384" spans="2:25" ht="45" customHeight="1" x14ac:dyDescent="0.75">
      <c r="B384" s="8" t="s">
        <v>19</v>
      </c>
      <c r="C384" s="50" t="s">
        <v>218</v>
      </c>
      <c r="D384" s="51">
        <v>4</v>
      </c>
      <c r="E384" s="67" t="s">
        <v>164</v>
      </c>
      <c r="F384" s="14">
        <v>8.33</v>
      </c>
      <c r="G384" s="68">
        <v>1</v>
      </c>
      <c r="H384" s="54">
        <v>2</v>
      </c>
      <c r="I384" s="54">
        <f>VLOOKUP($B384,$B$3:$J$29,7,FALSE)</f>
        <v>720</v>
      </c>
      <c r="J384" s="55">
        <f t="shared" si="129"/>
        <v>1.44</v>
      </c>
      <c r="K384" s="54">
        <v>1</v>
      </c>
      <c r="L384" s="54">
        <f>VLOOKUP($B384,$B$3:$J$29,3,FALSE)</f>
        <v>220</v>
      </c>
      <c r="M384" s="54">
        <f t="shared" si="130"/>
        <v>0.22</v>
      </c>
      <c r="N384" s="54">
        <v>2</v>
      </c>
      <c r="O384" s="54">
        <f>VLOOKUP($B384,$B$3:$J$29,8,FALSE)</f>
        <v>210</v>
      </c>
      <c r="P384" s="54">
        <f t="shared" si="131"/>
        <v>0.42</v>
      </c>
      <c r="Q384" s="55">
        <f>($H384*$I384+$K384*$L384+$N384*$O384)/1000</f>
        <v>2.08</v>
      </c>
      <c r="R384" s="52">
        <f>ROUND($Q384*$F384*$G384,2)</f>
        <v>17.329999999999998</v>
      </c>
      <c r="S384" s="50" t="s">
        <v>64</v>
      </c>
      <c r="T384" s="1">
        <v>1</v>
      </c>
      <c r="U384" s="46">
        <f>$T384*$R384</f>
        <v>17.329999999999998</v>
      </c>
      <c r="V384" s="48">
        <v>45839</v>
      </c>
      <c r="W384" s="28">
        <v>1</v>
      </c>
      <c r="X384" s="46">
        <f t="shared" si="127"/>
        <v>17.329999999999998</v>
      </c>
      <c r="Y384" s="48">
        <v>45841</v>
      </c>
    </row>
    <row r="385" spans="2:25" ht="45" customHeight="1" x14ac:dyDescent="0.75">
      <c r="B385" s="14" t="s">
        <v>14</v>
      </c>
      <c r="C385" s="50" t="s">
        <v>218</v>
      </c>
      <c r="D385" s="51">
        <v>4</v>
      </c>
      <c r="E385" s="67" t="s">
        <v>165</v>
      </c>
      <c r="F385" s="14">
        <v>9.4</v>
      </c>
      <c r="G385" s="68">
        <v>1</v>
      </c>
      <c r="H385" s="54">
        <v>2</v>
      </c>
      <c r="I385" s="54">
        <f>VLOOKUP($B385,$B$3:$J$29,7,FALSE)</f>
        <v>526</v>
      </c>
      <c r="J385" s="55">
        <f t="shared" si="129"/>
        <v>1.052</v>
      </c>
      <c r="K385" s="54">
        <v>1</v>
      </c>
      <c r="L385" s="54">
        <f>VLOOKUP($B385,$B$3:$J$29,3,FALSE)</f>
        <v>200</v>
      </c>
      <c r="M385" s="54">
        <f t="shared" si="130"/>
        <v>0.2</v>
      </c>
      <c r="N385" s="54">
        <v>2</v>
      </c>
      <c r="O385" s="54">
        <f>VLOOKUP($B385,$B$3:$J$29,8,FALSE)</f>
        <v>192</v>
      </c>
      <c r="P385" s="54">
        <f t="shared" si="131"/>
        <v>0.38400000000000001</v>
      </c>
      <c r="Q385" s="55">
        <f>($H385*$I385+$K385*$L385+$N385*$O385)/1000</f>
        <v>1.6359999999999999</v>
      </c>
      <c r="R385" s="52">
        <f>ROUND($Q385*$F385*$G385,2)</f>
        <v>15.38</v>
      </c>
      <c r="S385" s="50" t="s">
        <v>64</v>
      </c>
      <c r="T385" s="1">
        <v>1</v>
      </c>
      <c r="U385" s="46">
        <f>$T385*$R385</f>
        <v>15.38</v>
      </c>
      <c r="V385" s="48">
        <v>45839</v>
      </c>
      <c r="W385" s="28">
        <v>1</v>
      </c>
      <c r="X385" s="46">
        <f t="shared" si="127"/>
        <v>15.38</v>
      </c>
      <c r="Y385" s="48">
        <v>45841</v>
      </c>
    </row>
    <row r="386" spans="2:25" ht="45" customHeight="1" x14ac:dyDescent="0.75">
      <c r="B386" s="14" t="s">
        <v>34</v>
      </c>
      <c r="C386" s="50" t="s">
        <v>218</v>
      </c>
      <c r="D386" s="51">
        <v>4</v>
      </c>
      <c r="E386" s="67" t="s">
        <v>166</v>
      </c>
      <c r="F386" s="14">
        <v>10</v>
      </c>
      <c r="G386" s="11">
        <v>4</v>
      </c>
      <c r="H386" s="54">
        <v>2</v>
      </c>
      <c r="I386" s="54">
        <f>VLOOKUP($B386,$B$3:$J$29,7,FALSE)</f>
        <v>530</v>
      </c>
      <c r="J386" s="55">
        <f t="shared" si="129"/>
        <v>1.06</v>
      </c>
      <c r="K386" s="54">
        <v>1</v>
      </c>
      <c r="L386" s="54">
        <f>VLOOKUP($B386,$B$3:$J$29,3,FALSE)</f>
        <v>200</v>
      </c>
      <c r="M386" s="54">
        <f t="shared" si="130"/>
        <v>0.2</v>
      </c>
      <c r="N386" s="54">
        <v>2</v>
      </c>
      <c r="O386" s="54">
        <f>VLOOKUP($B386,$B$3:$J$29,8,FALSE)</f>
        <v>192</v>
      </c>
      <c r="P386" s="54">
        <f t="shared" si="131"/>
        <v>0.38400000000000001</v>
      </c>
      <c r="Q386" s="55">
        <f>($H386*$I386+$K386*$L386+$N386*$O386)/1000</f>
        <v>1.6439999999999999</v>
      </c>
      <c r="R386" s="52">
        <f>ROUND($Q386*$F386*$G386,2)</f>
        <v>65.760000000000005</v>
      </c>
      <c r="S386" s="50" t="s">
        <v>64</v>
      </c>
      <c r="T386" s="1">
        <v>1</v>
      </c>
      <c r="U386" s="46">
        <f>$T386*$R386</f>
        <v>65.760000000000005</v>
      </c>
      <c r="V386" s="48">
        <v>45839</v>
      </c>
      <c r="W386" s="28">
        <v>1</v>
      </c>
      <c r="X386" s="46">
        <f t="shared" si="127"/>
        <v>65.760000000000005</v>
      </c>
      <c r="Y386" s="48">
        <v>45841</v>
      </c>
    </row>
    <row r="387" spans="2:25" ht="45" customHeight="1" x14ac:dyDescent="0.75">
      <c r="J387" s="55"/>
      <c r="M387" s="54"/>
      <c r="P387" s="54"/>
      <c r="T387" s="1"/>
      <c r="U387" s="46"/>
      <c r="W387" s="28"/>
      <c r="X387" s="46">
        <f t="shared" si="127"/>
        <v>0</v>
      </c>
    </row>
    <row r="388" spans="2:25" ht="45" customHeight="1" x14ac:dyDescent="0.75">
      <c r="B388" s="8" t="s">
        <v>19</v>
      </c>
      <c r="C388" s="50" t="s">
        <v>218</v>
      </c>
      <c r="D388" s="51">
        <v>4</v>
      </c>
      <c r="E388" s="67" t="s">
        <v>167</v>
      </c>
      <c r="F388" s="14">
        <v>8.1999999999999993</v>
      </c>
      <c r="G388" s="68">
        <v>1</v>
      </c>
      <c r="H388" s="54">
        <v>2</v>
      </c>
      <c r="I388" s="54">
        <f>VLOOKUP($B388,$B$3:$J$29,7,FALSE)</f>
        <v>720</v>
      </c>
      <c r="J388" s="55">
        <f t="shared" si="129"/>
        <v>1.44</v>
      </c>
      <c r="K388" s="54">
        <v>1</v>
      </c>
      <c r="L388" s="54">
        <f>VLOOKUP($B388,$B$3:$J$29,3,FALSE)</f>
        <v>220</v>
      </c>
      <c r="M388" s="54">
        <f t="shared" si="130"/>
        <v>0.22</v>
      </c>
      <c r="N388" s="54">
        <v>2</v>
      </c>
      <c r="O388" s="54">
        <f>VLOOKUP($B388,$B$3:$J$29,8,FALSE)</f>
        <v>210</v>
      </c>
      <c r="P388" s="54">
        <f t="shared" si="131"/>
        <v>0.42</v>
      </c>
      <c r="Q388" s="55">
        <f>($H388*$I388+$K388*$L388+$N388*$O388)/1000</f>
        <v>2.08</v>
      </c>
      <c r="R388" s="52">
        <f>ROUND($Q388*$F388*$G388,2)</f>
        <v>17.059999999999999</v>
      </c>
      <c r="S388" s="50" t="s">
        <v>64</v>
      </c>
      <c r="T388" s="1">
        <v>1</v>
      </c>
      <c r="U388" s="46">
        <f>$T388*$R388</f>
        <v>17.059999999999999</v>
      </c>
      <c r="V388" s="48">
        <v>45839</v>
      </c>
      <c r="W388" s="28">
        <v>1</v>
      </c>
      <c r="X388" s="46">
        <f t="shared" si="127"/>
        <v>17.059999999999999</v>
      </c>
      <c r="Y388" s="48">
        <v>45841</v>
      </c>
    </row>
    <row r="389" spans="2:25" ht="45" customHeight="1" x14ac:dyDescent="0.75">
      <c r="B389" s="14" t="s">
        <v>34</v>
      </c>
      <c r="C389" s="50" t="s">
        <v>218</v>
      </c>
      <c r="D389" s="51">
        <v>4</v>
      </c>
      <c r="E389" s="67" t="s">
        <v>272</v>
      </c>
      <c r="F389" s="14">
        <v>10</v>
      </c>
      <c r="G389" s="11">
        <v>4</v>
      </c>
      <c r="H389" s="54">
        <v>2</v>
      </c>
      <c r="I389" s="54">
        <f>VLOOKUP($B389,$B$3:$J$29,7,FALSE)</f>
        <v>530</v>
      </c>
      <c r="J389" s="55">
        <f t="shared" si="129"/>
        <v>1.06</v>
      </c>
      <c r="K389" s="54">
        <v>1</v>
      </c>
      <c r="L389" s="54">
        <f>VLOOKUP($B389,$B$3:$J$29,3,FALSE)</f>
        <v>200</v>
      </c>
      <c r="M389" s="54">
        <f t="shared" si="130"/>
        <v>0.2</v>
      </c>
      <c r="N389" s="54">
        <v>2</v>
      </c>
      <c r="O389" s="54">
        <f>VLOOKUP($B389,$B$3:$J$29,8,FALSE)</f>
        <v>192</v>
      </c>
      <c r="P389" s="54">
        <f t="shared" si="131"/>
        <v>0.38400000000000001</v>
      </c>
      <c r="Q389" s="55">
        <f>($H389*$I389+$K389*$L389+$N389*$O389)/1000</f>
        <v>1.6439999999999999</v>
      </c>
      <c r="R389" s="52">
        <f>ROUND($Q389*$F389*$G389,2)</f>
        <v>65.760000000000005</v>
      </c>
      <c r="S389" s="50" t="s">
        <v>64</v>
      </c>
      <c r="T389" s="1">
        <v>1</v>
      </c>
      <c r="U389" s="46">
        <f>$T389*$R389</f>
        <v>65.760000000000005</v>
      </c>
      <c r="V389" s="48">
        <v>45839</v>
      </c>
      <c r="W389" s="28">
        <v>1</v>
      </c>
      <c r="X389" s="46">
        <f t="shared" si="127"/>
        <v>65.760000000000005</v>
      </c>
      <c r="Y389" s="48">
        <v>45841</v>
      </c>
    </row>
    <row r="390" spans="2:25" ht="45" customHeight="1" x14ac:dyDescent="0.75">
      <c r="B390" s="14" t="s">
        <v>34</v>
      </c>
      <c r="C390" s="50" t="s">
        <v>218</v>
      </c>
      <c r="D390" s="51">
        <v>4</v>
      </c>
      <c r="E390" s="67" t="s">
        <v>273</v>
      </c>
      <c r="F390" s="14">
        <v>10</v>
      </c>
      <c r="G390" s="11">
        <v>1</v>
      </c>
      <c r="H390" s="54">
        <v>1</v>
      </c>
      <c r="I390" s="54">
        <f>VLOOKUP($B390,$B$3:$J$29,7,FALSE)</f>
        <v>530</v>
      </c>
      <c r="J390" s="55">
        <f t="shared" si="129"/>
        <v>0.53</v>
      </c>
      <c r="K390" s="54">
        <v>1</v>
      </c>
      <c r="L390" s="54">
        <f>VLOOKUP($B390,$B$3:$J$29,3,FALSE)</f>
        <v>200</v>
      </c>
      <c r="M390" s="54">
        <f t="shared" si="130"/>
        <v>0.2</v>
      </c>
      <c r="N390" s="54">
        <v>1</v>
      </c>
      <c r="O390" s="54">
        <f>VLOOKUP($B390,$B$3:$J$29,8,FALSE)</f>
        <v>192</v>
      </c>
      <c r="P390" s="54">
        <f t="shared" si="131"/>
        <v>0.192</v>
      </c>
      <c r="Q390" s="55">
        <f>($H390*$I390+$K390*$L390+$N390*$O390)/1000</f>
        <v>0.92200000000000004</v>
      </c>
      <c r="R390" s="52">
        <f>ROUND($Q390*$F390*$G390,2)</f>
        <v>9.2200000000000006</v>
      </c>
      <c r="S390" s="50" t="s">
        <v>64</v>
      </c>
      <c r="T390" s="1">
        <v>1</v>
      </c>
      <c r="U390" s="46">
        <f>$T390*$R390</f>
        <v>9.2200000000000006</v>
      </c>
      <c r="V390" s="48">
        <v>45839</v>
      </c>
      <c r="W390" s="28">
        <v>1</v>
      </c>
      <c r="X390" s="46">
        <f t="shared" si="127"/>
        <v>9.2200000000000006</v>
      </c>
      <c r="Y390" s="48">
        <v>45841</v>
      </c>
    </row>
    <row r="391" spans="2:25" ht="45" customHeight="1" x14ac:dyDescent="0.75">
      <c r="B391" s="2"/>
      <c r="C391" s="74"/>
      <c r="D391" s="28"/>
      <c r="G391" s="77"/>
      <c r="H391" s="78"/>
      <c r="I391" s="78"/>
      <c r="J391" s="55"/>
      <c r="K391" s="78"/>
      <c r="L391" s="78"/>
      <c r="M391" s="54"/>
      <c r="N391" s="78"/>
      <c r="O391" s="78"/>
      <c r="P391" s="54"/>
      <c r="Q391" s="79"/>
      <c r="R391" s="75"/>
      <c r="S391" s="74"/>
      <c r="T391" s="1"/>
      <c r="U391" s="46"/>
      <c r="W391" s="28"/>
      <c r="X391" s="46"/>
    </row>
    <row r="392" spans="2:25" ht="45" customHeight="1" x14ac:dyDescent="0.75">
      <c r="J392" s="55"/>
      <c r="M392" s="54"/>
      <c r="P392" s="54"/>
      <c r="T392" s="1"/>
      <c r="U392" s="46"/>
      <c r="W392" s="28"/>
      <c r="X392" s="46"/>
    </row>
    <row r="393" spans="2:25" ht="45" customHeight="1" x14ac:dyDescent="0.75">
      <c r="B393" s="14" t="s">
        <v>14</v>
      </c>
      <c r="C393" s="50" t="s">
        <v>218</v>
      </c>
      <c r="D393" s="51">
        <v>5</v>
      </c>
      <c r="E393" s="67" t="s">
        <v>274</v>
      </c>
      <c r="F393" s="80">
        <v>9.4</v>
      </c>
      <c r="G393" s="68">
        <v>1</v>
      </c>
      <c r="H393" s="54">
        <v>1</v>
      </c>
      <c r="I393" s="54">
        <f>VLOOKUP($B393,$B$3:$J$29,7,FALSE)</f>
        <v>526</v>
      </c>
      <c r="J393" s="55">
        <f t="shared" si="129"/>
        <v>0.52600000000000002</v>
      </c>
      <c r="K393" s="54">
        <v>1</v>
      </c>
      <c r="L393" s="54">
        <f>VLOOKUP($B393,$B$3:$J$29,3,FALSE)</f>
        <v>200</v>
      </c>
      <c r="M393" s="54">
        <f t="shared" si="130"/>
        <v>0.2</v>
      </c>
      <c r="N393" s="54">
        <v>1</v>
      </c>
      <c r="O393" s="54">
        <f>VLOOKUP($B393,$B$3:$J$29,8,FALSE)</f>
        <v>192</v>
      </c>
      <c r="P393" s="54">
        <f t="shared" si="131"/>
        <v>0.192</v>
      </c>
      <c r="Q393" s="55">
        <f>($H393*$I393+$K393*$L393+$N393*$O393)/1000</f>
        <v>0.91800000000000004</v>
      </c>
      <c r="R393" s="52">
        <f>ROUND($Q393*$F393*$G393,2)</f>
        <v>8.6300000000000008</v>
      </c>
      <c r="S393" s="50" t="s">
        <v>64</v>
      </c>
      <c r="T393" s="1">
        <v>1</v>
      </c>
      <c r="U393" s="46">
        <f t="shared" ref="U393:U404" si="132">$T393*$R393</f>
        <v>8.6300000000000008</v>
      </c>
      <c r="V393" s="48">
        <v>45838</v>
      </c>
      <c r="W393" s="28">
        <v>1</v>
      </c>
      <c r="X393" s="46">
        <f t="shared" ref="X393:X420" si="133">$W393*$R393</f>
        <v>8.6300000000000008</v>
      </c>
      <c r="Y393" s="48">
        <v>45842</v>
      </c>
    </row>
    <row r="394" spans="2:25" ht="45" customHeight="1" x14ac:dyDescent="0.75">
      <c r="B394" s="14" t="s">
        <v>15</v>
      </c>
      <c r="C394" s="50" t="s">
        <v>218</v>
      </c>
      <c r="D394" s="51">
        <v>5</v>
      </c>
      <c r="E394" s="67" t="s">
        <v>275</v>
      </c>
      <c r="F394" s="14">
        <v>6.35</v>
      </c>
      <c r="G394" s="68">
        <v>1</v>
      </c>
      <c r="H394" s="54">
        <v>2</v>
      </c>
      <c r="I394" s="54">
        <f>VLOOKUP($B394,$B$3:$J$29,7,FALSE)</f>
        <v>576</v>
      </c>
      <c r="J394" s="55">
        <f t="shared" si="129"/>
        <v>1.1519999999999999</v>
      </c>
      <c r="K394" s="54">
        <v>1</v>
      </c>
      <c r="L394" s="54">
        <f>VLOOKUP($B394,$B$3:$J$29,3,FALSE)</f>
        <v>200</v>
      </c>
      <c r="M394" s="54">
        <f t="shared" si="130"/>
        <v>0.2</v>
      </c>
      <c r="N394" s="54">
        <v>2</v>
      </c>
      <c r="O394" s="54">
        <f>VLOOKUP($B394,$B$3:$J$29,8,FALSE)</f>
        <v>192</v>
      </c>
      <c r="P394" s="54">
        <f t="shared" si="131"/>
        <v>0.38400000000000001</v>
      </c>
      <c r="Q394" s="55">
        <f>($H394*$I394+$K394*$L394+$N394*$O394)/1000</f>
        <v>1.736</v>
      </c>
      <c r="R394" s="52">
        <f>ROUND($Q394*$F394*$G394,2)</f>
        <v>11.02</v>
      </c>
      <c r="S394" s="50" t="s">
        <v>64</v>
      </c>
      <c r="T394" s="1">
        <v>1</v>
      </c>
      <c r="U394" s="46">
        <f t="shared" si="132"/>
        <v>11.02</v>
      </c>
      <c r="V394" s="48">
        <v>45838</v>
      </c>
      <c r="W394" s="28">
        <v>1</v>
      </c>
      <c r="X394" s="46">
        <f t="shared" si="133"/>
        <v>11.02</v>
      </c>
      <c r="Y394" s="48">
        <v>45842</v>
      </c>
    </row>
    <row r="395" spans="2:25" ht="45" customHeight="1" x14ac:dyDescent="0.75">
      <c r="B395" s="8" t="s">
        <v>16</v>
      </c>
      <c r="C395" s="50" t="s">
        <v>218</v>
      </c>
      <c r="D395" s="51">
        <v>5</v>
      </c>
      <c r="E395" s="67" t="s">
        <v>276</v>
      </c>
      <c r="F395" s="14">
        <v>9.3000000000000007</v>
      </c>
      <c r="G395" s="68">
        <v>1</v>
      </c>
      <c r="H395" s="54">
        <v>2</v>
      </c>
      <c r="I395" s="54">
        <f>VLOOKUP($B395,$B$3:$J$29,7,FALSE)</f>
        <v>670</v>
      </c>
      <c r="J395" s="55">
        <f t="shared" si="129"/>
        <v>1.34</v>
      </c>
      <c r="K395" s="54">
        <v>1</v>
      </c>
      <c r="L395" s="54">
        <f>VLOOKUP($B395,$B$3:$J$29,3,FALSE)</f>
        <v>200</v>
      </c>
      <c r="M395" s="54">
        <f t="shared" si="130"/>
        <v>0.2</v>
      </c>
      <c r="N395" s="54">
        <v>2</v>
      </c>
      <c r="O395" s="54">
        <f>VLOOKUP($B395,$B$3:$J$29,8,FALSE)</f>
        <v>192</v>
      </c>
      <c r="P395" s="54">
        <f t="shared" si="131"/>
        <v>0.38400000000000001</v>
      </c>
      <c r="Q395" s="55">
        <f>($H395*$I395+$K395*$L395+$N395*$O395)/1000</f>
        <v>1.9239999999999999</v>
      </c>
      <c r="R395" s="52">
        <f>ROUND($Q395*$F395*$G395,2)</f>
        <v>17.89</v>
      </c>
      <c r="S395" s="50" t="s">
        <v>64</v>
      </c>
      <c r="T395" s="1">
        <v>1</v>
      </c>
      <c r="U395" s="46">
        <f t="shared" si="132"/>
        <v>17.89</v>
      </c>
      <c r="V395" s="48">
        <v>45838</v>
      </c>
      <c r="W395" s="28">
        <v>1</v>
      </c>
      <c r="X395" s="46">
        <f t="shared" si="133"/>
        <v>17.89</v>
      </c>
      <c r="Y395" s="48">
        <v>45842</v>
      </c>
    </row>
    <row r="396" spans="2:25" ht="45" customHeight="1" x14ac:dyDescent="0.75">
      <c r="B396" s="14" t="s">
        <v>34</v>
      </c>
      <c r="C396" s="38" t="s">
        <v>218</v>
      </c>
      <c r="D396" s="51">
        <v>5</v>
      </c>
      <c r="E396" s="67" t="s">
        <v>277</v>
      </c>
      <c r="F396" s="14">
        <v>10</v>
      </c>
      <c r="G396" s="69">
        <v>3</v>
      </c>
      <c r="H396" s="54">
        <v>2</v>
      </c>
      <c r="I396" s="54">
        <f>VLOOKUP($B396,$B$3:$J$29,7,FALSE)</f>
        <v>530</v>
      </c>
      <c r="J396" s="55">
        <f t="shared" si="129"/>
        <v>1.06</v>
      </c>
      <c r="K396" s="54">
        <v>1</v>
      </c>
      <c r="L396" s="54">
        <f>VLOOKUP($B396,$B$3:$J$29,3,FALSE)</f>
        <v>200</v>
      </c>
      <c r="M396" s="54">
        <f t="shared" si="130"/>
        <v>0.2</v>
      </c>
      <c r="N396" s="54">
        <v>2</v>
      </c>
      <c r="O396" s="54">
        <f>VLOOKUP($B396,$B$3:$J$29,8,FALSE)</f>
        <v>192</v>
      </c>
      <c r="P396" s="54">
        <f t="shared" si="131"/>
        <v>0.38400000000000001</v>
      </c>
      <c r="Q396" s="55">
        <f>($H396*$I396+$K396*$L396+$N396*$O396)/1000</f>
        <v>1.6439999999999999</v>
      </c>
      <c r="R396" s="52">
        <f>ROUND($Q396*$F396*$G396,2)</f>
        <v>49.32</v>
      </c>
      <c r="S396" s="50" t="s">
        <v>64</v>
      </c>
      <c r="T396" s="1">
        <v>1</v>
      </c>
      <c r="U396" s="46">
        <f t="shared" si="132"/>
        <v>49.32</v>
      </c>
      <c r="V396" s="48">
        <v>45838</v>
      </c>
      <c r="W396" s="28">
        <v>1</v>
      </c>
      <c r="X396" s="46">
        <f t="shared" si="133"/>
        <v>49.32</v>
      </c>
      <c r="Y396" s="48">
        <v>45842</v>
      </c>
    </row>
    <row r="397" spans="2:25" ht="45" customHeight="1" x14ac:dyDescent="0.75">
      <c r="B397" s="8"/>
      <c r="C397" s="38"/>
      <c r="D397" s="39"/>
      <c r="E397" s="67"/>
      <c r="F397" s="14"/>
      <c r="G397" s="69"/>
      <c r="H397" s="43"/>
      <c r="I397" s="43"/>
      <c r="J397" s="55"/>
      <c r="K397" s="43"/>
      <c r="L397" s="43"/>
      <c r="M397" s="54"/>
      <c r="N397" s="43"/>
      <c r="O397" s="43"/>
      <c r="P397" s="54"/>
      <c r="Q397" s="44"/>
      <c r="R397" s="40"/>
      <c r="S397" s="38"/>
      <c r="T397" s="1"/>
      <c r="U397" s="46">
        <f t="shared" si="132"/>
        <v>0</v>
      </c>
      <c r="W397" s="28"/>
      <c r="X397" s="46">
        <f t="shared" si="133"/>
        <v>0</v>
      </c>
    </row>
    <row r="398" spans="2:25" ht="45" customHeight="1" x14ac:dyDescent="0.75">
      <c r="B398" s="8" t="s">
        <v>19</v>
      </c>
      <c r="C398" s="38" t="s">
        <v>218</v>
      </c>
      <c r="D398" s="51">
        <v>5</v>
      </c>
      <c r="E398" s="67" t="s">
        <v>171</v>
      </c>
      <c r="F398" s="14">
        <v>9.3000000000000007</v>
      </c>
      <c r="G398" s="69">
        <v>1</v>
      </c>
      <c r="H398" s="43">
        <v>2</v>
      </c>
      <c r="I398" s="43">
        <f>VLOOKUP($B398,$B$3:$J$29,7,FALSE)</f>
        <v>720</v>
      </c>
      <c r="J398" s="55">
        <f t="shared" si="129"/>
        <v>1.44</v>
      </c>
      <c r="K398" s="43">
        <v>1</v>
      </c>
      <c r="L398" s="43">
        <f>VLOOKUP($B398,$B$3:$J$29,3,FALSE)</f>
        <v>220</v>
      </c>
      <c r="M398" s="54">
        <f t="shared" si="130"/>
        <v>0.22</v>
      </c>
      <c r="N398" s="43">
        <v>2</v>
      </c>
      <c r="O398" s="43">
        <f>VLOOKUP($B398,$B$3:$J$29,8,FALSE)</f>
        <v>210</v>
      </c>
      <c r="P398" s="54">
        <f t="shared" si="131"/>
        <v>0.42</v>
      </c>
      <c r="Q398" s="44">
        <f>($H398*$I398+$K398*$L398+$N398*$O398)/1000</f>
        <v>2.08</v>
      </c>
      <c r="R398" s="40">
        <f>ROUND($Q398*$F398*$G398,2)</f>
        <v>19.34</v>
      </c>
      <c r="S398" s="38" t="s">
        <v>64</v>
      </c>
      <c r="T398" s="1">
        <v>1</v>
      </c>
      <c r="U398" s="46">
        <f t="shared" si="132"/>
        <v>19.34</v>
      </c>
      <c r="V398" s="48">
        <v>45836</v>
      </c>
      <c r="W398" s="28">
        <v>1</v>
      </c>
      <c r="X398" s="46">
        <f t="shared" si="133"/>
        <v>19.34</v>
      </c>
      <c r="Y398" s="48">
        <v>45842</v>
      </c>
    </row>
    <row r="399" spans="2:25" ht="45" customHeight="1" x14ac:dyDescent="0.75">
      <c r="B399" s="8" t="s">
        <v>16</v>
      </c>
      <c r="C399" s="50" t="s">
        <v>218</v>
      </c>
      <c r="D399" s="51">
        <v>5</v>
      </c>
      <c r="E399" s="67" t="s">
        <v>172</v>
      </c>
      <c r="F399" s="14">
        <v>9.3000000000000007</v>
      </c>
      <c r="G399" s="11">
        <v>1</v>
      </c>
      <c r="H399" s="54">
        <v>2</v>
      </c>
      <c r="I399" s="54">
        <f>VLOOKUP($B399,$B$3:$J$29,7,FALSE)</f>
        <v>670</v>
      </c>
      <c r="J399" s="55">
        <f t="shared" si="129"/>
        <v>1.34</v>
      </c>
      <c r="K399" s="54">
        <v>1</v>
      </c>
      <c r="L399" s="54">
        <f>VLOOKUP($B399,$B$3:$J$29,3,FALSE)</f>
        <v>200</v>
      </c>
      <c r="M399" s="54">
        <f t="shared" si="130"/>
        <v>0.2</v>
      </c>
      <c r="N399" s="54">
        <v>2</v>
      </c>
      <c r="O399" s="54">
        <f>VLOOKUP($B399,$B$3:$J$29,8,FALSE)</f>
        <v>192</v>
      </c>
      <c r="P399" s="54">
        <f t="shared" si="131"/>
        <v>0.38400000000000001</v>
      </c>
      <c r="Q399" s="55">
        <f>($H399*$I399+$K399*$L399+$N399*$O399)/1000</f>
        <v>1.9239999999999999</v>
      </c>
      <c r="R399" s="52">
        <f>ROUND($Q399*$F399*$G399,2)</f>
        <v>17.89</v>
      </c>
      <c r="S399" s="50" t="s">
        <v>64</v>
      </c>
      <c r="T399" s="1">
        <v>1</v>
      </c>
      <c r="U399" s="46">
        <f t="shared" si="132"/>
        <v>17.89</v>
      </c>
      <c r="V399" s="48">
        <v>45836</v>
      </c>
      <c r="W399" s="28">
        <v>1</v>
      </c>
      <c r="X399" s="46">
        <f t="shared" si="133"/>
        <v>17.89</v>
      </c>
      <c r="Y399" s="48">
        <v>45842</v>
      </c>
    </row>
    <row r="400" spans="2:25" ht="45" customHeight="1" x14ac:dyDescent="0.75">
      <c r="B400" s="14" t="s">
        <v>34</v>
      </c>
      <c r="C400" s="50" t="s">
        <v>218</v>
      </c>
      <c r="D400" s="51">
        <v>5</v>
      </c>
      <c r="E400" s="67" t="s">
        <v>173</v>
      </c>
      <c r="F400" s="14">
        <v>10</v>
      </c>
      <c r="G400" s="11">
        <v>4</v>
      </c>
      <c r="H400" s="54">
        <v>2</v>
      </c>
      <c r="I400" s="54">
        <f>VLOOKUP($B400,$B$3:$J$29,7,FALSE)</f>
        <v>530</v>
      </c>
      <c r="J400" s="55">
        <f t="shared" si="129"/>
        <v>1.06</v>
      </c>
      <c r="K400" s="54">
        <v>1</v>
      </c>
      <c r="L400" s="54">
        <f>VLOOKUP($B400,$B$3:$J$29,3,FALSE)</f>
        <v>200</v>
      </c>
      <c r="M400" s="54">
        <f t="shared" si="130"/>
        <v>0.2</v>
      </c>
      <c r="N400" s="54">
        <v>2</v>
      </c>
      <c r="O400" s="54">
        <f>VLOOKUP($B400,$B$3:$J$29,8,FALSE)</f>
        <v>192</v>
      </c>
      <c r="P400" s="54">
        <f t="shared" si="131"/>
        <v>0.38400000000000001</v>
      </c>
      <c r="Q400" s="55">
        <f>($H400*$I400+$K400*$L400+$N400*$O400)/1000</f>
        <v>1.6439999999999999</v>
      </c>
      <c r="R400" s="52">
        <f>ROUND($Q400*$F400*$G400,2)</f>
        <v>65.760000000000005</v>
      </c>
      <c r="S400" s="50" t="s">
        <v>64</v>
      </c>
      <c r="T400" s="1">
        <v>1</v>
      </c>
      <c r="U400" s="46">
        <f t="shared" si="132"/>
        <v>65.760000000000005</v>
      </c>
      <c r="V400" s="48">
        <v>45836</v>
      </c>
      <c r="W400" s="28">
        <v>1</v>
      </c>
      <c r="X400" s="46">
        <f t="shared" si="133"/>
        <v>65.760000000000005</v>
      </c>
      <c r="Y400" s="48">
        <v>45842</v>
      </c>
    </row>
    <row r="401" spans="2:25" ht="45" customHeight="1" x14ac:dyDescent="0.75">
      <c r="J401" s="55"/>
      <c r="M401" s="54"/>
      <c r="P401" s="54"/>
      <c r="T401" s="1"/>
      <c r="U401" s="46">
        <f t="shared" si="132"/>
        <v>0</v>
      </c>
      <c r="W401" s="28"/>
      <c r="X401" s="46">
        <f t="shared" si="133"/>
        <v>0</v>
      </c>
    </row>
    <row r="402" spans="2:25" ht="45" customHeight="1" x14ac:dyDescent="0.75">
      <c r="B402" s="8" t="s">
        <v>19</v>
      </c>
      <c r="C402" s="50" t="s">
        <v>218</v>
      </c>
      <c r="D402" s="51">
        <v>5</v>
      </c>
      <c r="E402" s="67" t="s">
        <v>174</v>
      </c>
      <c r="F402" s="14">
        <v>9.3000000000000007</v>
      </c>
      <c r="G402" s="68">
        <v>1</v>
      </c>
      <c r="H402" s="54">
        <v>2</v>
      </c>
      <c r="I402" s="54">
        <f>VLOOKUP($B402,$B$3:$J$29,7,FALSE)</f>
        <v>720</v>
      </c>
      <c r="J402" s="55">
        <f t="shared" si="129"/>
        <v>1.44</v>
      </c>
      <c r="K402" s="54">
        <v>1</v>
      </c>
      <c r="L402" s="54">
        <f>VLOOKUP($B402,$B$3:$J$29,3,FALSE)</f>
        <v>220</v>
      </c>
      <c r="M402" s="54">
        <f t="shared" si="130"/>
        <v>0.22</v>
      </c>
      <c r="N402" s="54">
        <v>2</v>
      </c>
      <c r="O402" s="54">
        <f>VLOOKUP($B402,$B$3:$J$29,8,FALSE)</f>
        <v>210</v>
      </c>
      <c r="P402" s="54">
        <f t="shared" si="131"/>
        <v>0.42</v>
      </c>
      <c r="Q402" s="55">
        <f>($H402*$I402+$K402*$L402+$N402*$O402)/1000</f>
        <v>2.08</v>
      </c>
      <c r="R402" s="52">
        <f>ROUND($Q402*$F402*$G402,2)</f>
        <v>19.34</v>
      </c>
      <c r="S402" s="50" t="s">
        <v>64</v>
      </c>
      <c r="T402" s="1">
        <v>1</v>
      </c>
      <c r="U402" s="46">
        <f t="shared" si="132"/>
        <v>19.34</v>
      </c>
      <c r="V402" s="48">
        <v>45836</v>
      </c>
      <c r="W402" s="28">
        <v>1</v>
      </c>
      <c r="X402" s="46">
        <f t="shared" si="133"/>
        <v>19.34</v>
      </c>
      <c r="Y402" s="48">
        <v>45842</v>
      </c>
    </row>
    <row r="403" spans="2:25" ht="45" customHeight="1" x14ac:dyDescent="0.75">
      <c r="B403" s="8" t="s">
        <v>16</v>
      </c>
      <c r="C403" s="50" t="s">
        <v>218</v>
      </c>
      <c r="D403" s="51">
        <v>5</v>
      </c>
      <c r="E403" s="67" t="s">
        <v>175</v>
      </c>
      <c r="F403" s="14">
        <v>9.25</v>
      </c>
      <c r="G403" s="11">
        <v>1</v>
      </c>
      <c r="H403" s="54">
        <v>2</v>
      </c>
      <c r="I403" s="54">
        <f>VLOOKUP($B403,$B$3:$J$29,7,FALSE)</f>
        <v>670</v>
      </c>
      <c r="J403" s="55">
        <f t="shared" si="129"/>
        <v>1.34</v>
      </c>
      <c r="K403" s="54">
        <v>1</v>
      </c>
      <c r="L403" s="54">
        <f>VLOOKUP($B403,$B$3:$J$29,3,FALSE)</f>
        <v>200</v>
      </c>
      <c r="M403" s="54">
        <f t="shared" si="130"/>
        <v>0.2</v>
      </c>
      <c r="N403" s="54">
        <v>2</v>
      </c>
      <c r="O403" s="54">
        <f>VLOOKUP($B403,$B$3:$J$29,8,FALSE)</f>
        <v>192</v>
      </c>
      <c r="P403" s="54">
        <f t="shared" si="131"/>
        <v>0.38400000000000001</v>
      </c>
      <c r="Q403" s="55">
        <f>($H403*$I403+$K403*$L403+$N403*$O403)/1000</f>
        <v>1.9239999999999999</v>
      </c>
      <c r="R403" s="52">
        <f>ROUND($Q403*$F403*$G403,2)</f>
        <v>17.8</v>
      </c>
      <c r="S403" s="50" t="s">
        <v>64</v>
      </c>
      <c r="T403" s="1">
        <v>1</v>
      </c>
      <c r="U403" s="46">
        <f t="shared" si="132"/>
        <v>17.8</v>
      </c>
      <c r="V403" s="48">
        <v>45836</v>
      </c>
      <c r="W403" s="28">
        <v>1</v>
      </c>
      <c r="X403" s="46">
        <f t="shared" si="133"/>
        <v>17.8</v>
      </c>
      <c r="Y403" s="48">
        <v>45842</v>
      </c>
    </row>
    <row r="404" spans="2:25" ht="45" customHeight="1" x14ac:dyDescent="0.75">
      <c r="B404" s="14" t="s">
        <v>34</v>
      </c>
      <c r="C404" s="50" t="s">
        <v>218</v>
      </c>
      <c r="D404" s="51">
        <v>5</v>
      </c>
      <c r="E404" s="67" t="s">
        <v>176</v>
      </c>
      <c r="F404" s="14">
        <v>10</v>
      </c>
      <c r="G404" s="11">
        <v>4</v>
      </c>
      <c r="H404" s="54">
        <v>2</v>
      </c>
      <c r="I404" s="54">
        <f>VLOOKUP($B404,$B$3:$J$29,7,FALSE)</f>
        <v>530</v>
      </c>
      <c r="J404" s="55">
        <f t="shared" si="129"/>
        <v>1.06</v>
      </c>
      <c r="K404" s="54">
        <v>1</v>
      </c>
      <c r="L404" s="54">
        <f>VLOOKUP($B404,$B$3:$J$29,3,FALSE)</f>
        <v>200</v>
      </c>
      <c r="M404" s="54">
        <f t="shared" si="130"/>
        <v>0.2</v>
      </c>
      <c r="N404" s="54">
        <v>2</v>
      </c>
      <c r="O404" s="54">
        <f>VLOOKUP($B404,$B$3:$J$29,8,FALSE)</f>
        <v>192</v>
      </c>
      <c r="P404" s="54">
        <f t="shared" si="131"/>
        <v>0.38400000000000001</v>
      </c>
      <c r="Q404" s="55">
        <f>($H404*$I404+$K404*$L404+$N404*$O404)/1000</f>
        <v>1.6439999999999999</v>
      </c>
      <c r="R404" s="52">
        <f>ROUND($Q404*$F404*$G404,2)</f>
        <v>65.760000000000005</v>
      </c>
      <c r="S404" s="50" t="s">
        <v>64</v>
      </c>
      <c r="T404" s="1">
        <v>1</v>
      </c>
      <c r="U404" s="46">
        <f t="shared" si="132"/>
        <v>65.760000000000005</v>
      </c>
      <c r="V404" s="48">
        <v>45836</v>
      </c>
      <c r="W404" s="28">
        <v>1</v>
      </c>
      <c r="X404" s="46">
        <f t="shared" si="133"/>
        <v>65.760000000000005</v>
      </c>
      <c r="Y404" s="48">
        <v>45842</v>
      </c>
    </row>
    <row r="405" spans="2:25" ht="45" customHeight="1" x14ac:dyDescent="0.75">
      <c r="J405" s="55"/>
      <c r="M405" s="54"/>
      <c r="P405" s="54"/>
      <c r="T405" s="1"/>
      <c r="U405" s="46"/>
      <c r="W405" s="28"/>
      <c r="X405" s="46">
        <f t="shared" si="133"/>
        <v>0</v>
      </c>
    </row>
    <row r="406" spans="2:25" ht="45" customHeight="1" x14ac:dyDescent="0.75">
      <c r="B406" s="14" t="s">
        <v>22</v>
      </c>
      <c r="C406" s="50" t="s">
        <v>218</v>
      </c>
      <c r="D406" s="51">
        <v>5</v>
      </c>
      <c r="E406" s="67" t="s">
        <v>177</v>
      </c>
      <c r="F406" s="14">
        <v>15.25</v>
      </c>
      <c r="G406" s="68">
        <v>1</v>
      </c>
      <c r="H406" s="54">
        <v>2</v>
      </c>
      <c r="I406" s="54">
        <f>VLOOKUP($B406,$B$3:$J$29,7,FALSE)</f>
        <v>1060</v>
      </c>
      <c r="J406" s="55">
        <f t="shared" si="129"/>
        <v>2.12</v>
      </c>
      <c r="K406" s="54">
        <v>1</v>
      </c>
      <c r="L406" s="54">
        <f>VLOOKUP($B406,$B$3:$J$29,3,FALSE)</f>
        <v>270</v>
      </c>
      <c r="M406" s="54">
        <f t="shared" si="130"/>
        <v>0.27</v>
      </c>
      <c r="N406" s="54">
        <v>2</v>
      </c>
      <c r="O406" s="54">
        <f>VLOOKUP($B406,$B$3:$J$29,8,FALSE)</f>
        <v>255</v>
      </c>
      <c r="P406" s="54">
        <f t="shared" si="131"/>
        <v>0.51</v>
      </c>
      <c r="Q406" s="55">
        <f>($H406*$I406+$K406*$L406+$N406*$O406)/1000</f>
        <v>2.9</v>
      </c>
      <c r="R406" s="52">
        <f>ROUND($Q406*$F406*$G406,2)</f>
        <v>44.23</v>
      </c>
      <c r="S406" s="50" t="s">
        <v>64</v>
      </c>
      <c r="T406" s="1">
        <v>1</v>
      </c>
      <c r="U406" s="46">
        <f t="shared" ref="U406:U420" si="134">$T406*$R406</f>
        <v>44.23</v>
      </c>
      <c r="V406" s="48">
        <v>45835</v>
      </c>
      <c r="W406" s="28">
        <v>1</v>
      </c>
      <c r="X406" s="46">
        <f t="shared" si="133"/>
        <v>44.23</v>
      </c>
      <c r="Y406" s="48">
        <v>45842</v>
      </c>
    </row>
    <row r="407" spans="2:25" ht="45" customHeight="1" x14ac:dyDescent="0.75">
      <c r="B407" s="14" t="s">
        <v>14</v>
      </c>
      <c r="C407" s="50" t="s">
        <v>218</v>
      </c>
      <c r="D407" s="51">
        <v>5</v>
      </c>
      <c r="E407" s="67" t="s">
        <v>178</v>
      </c>
      <c r="F407" s="14">
        <v>9.25</v>
      </c>
      <c r="G407" s="11">
        <v>1</v>
      </c>
      <c r="H407" s="54">
        <v>2</v>
      </c>
      <c r="I407" s="54">
        <f>VLOOKUP($B407,$B$3:$J$29,7,FALSE)</f>
        <v>526</v>
      </c>
      <c r="J407" s="55">
        <f t="shared" si="129"/>
        <v>1.052</v>
      </c>
      <c r="K407" s="54">
        <v>1</v>
      </c>
      <c r="L407" s="54">
        <f>VLOOKUP($B407,$B$3:$J$29,3,FALSE)</f>
        <v>200</v>
      </c>
      <c r="M407" s="54">
        <f t="shared" si="130"/>
        <v>0.2</v>
      </c>
      <c r="N407" s="54">
        <v>2</v>
      </c>
      <c r="O407" s="54">
        <f>VLOOKUP($B407,$B$3:$J$29,8,FALSE)</f>
        <v>192</v>
      </c>
      <c r="P407" s="54">
        <f t="shared" si="131"/>
        <v>0.38400000000000001</v>
      </c>
      <c r="Q407" s="55">
        <f>($H407*$I407+$K407*$L407+$N407*$O407)/1000</f>
        <v>1.6359999999999999</v>
      </c>
      <c r="R407" s="52">
        <f>ROUND($Q407*$F407*$G407,2)</f>
        <v>15.13</v>
      </c>
      <c r="S407" s="50" t="s">
        <v>64</v>
      </c>
      <c r="T407" s="1">
        <v>1</v>
      </c>
      <c r="U407" s="46">
        <f t="shared" si="134"/>
        <v>15.13</v>
      </c>
      <c r="V407" s="48">
        <v>45835</v>
      </c>
      <c r="W407" s="28">
        <v>1</v>
      </c>
      <c r="X407" s="46">
        <f t="shared" si="133"/>
        <v>15.13</v>
      </c>
      <c r="Y407" s="48">
        <v>45842</v>
      </c>
    </row>
    <row r="408" spans="2:25" ht="45" customHeight="1" x14ac:dyDescent="0.75">
      <c r="B408" s="14" t="s">
        <v>34</v>
      </c>
      <c r="C408" s="50" t="s">
        <v>218</v>
      </c>
      <c r="D408" s="51">
        <v>5</v>
      </c>
      <c r="E408" s="67" t="s">
        <v>179</v>
      </c>
      <c r="F408" s="14">
        <v>10</v>
      </c>
      <c r="G408" s="11">
        <v>7</v>
      </c>
      <c r="H408" s="54">
        <v>2</v>
      </c>
      <c r="I408" s="54">
        <f>VLOOKUP($B408,$B$3:$J$29,7,FALSE)</f>
        <v>530</v>
      </c>
      <c r="J408" s="55">
        <f t="shared" si="129"/>
        <v>1.06</v>
      </c>
      <c r="K408" s="54">
        <v>1</v>
      </c>
      <c r="L408" s="54">
        <f>VLOOKUP($B408,$B$3:$J$29,3,FALSE)</f>
        <v>200</v>
      </c>
      <c r="M408" s="54">
        <f t="shared" si="130"/>
        <v>0.2</v>
      </c>
      <c r="N408" s="54">
        <v>2</v>
      </c>
      <c r="O408" s="54">
        <f>VLOOKUP($B408,$B$3:$J$29,8,FALSE)</f>
        <v>192</v>
      </c>
      <c r="P408" s="54">
        <f t="shared" si="131"/>
        <v>0.38400000000000001</v>
      </c>
      <c r="Q408" s="55">
        <f>($H408*$I408+$K408*$L408+$N408*$O408)/1000</f>
        <v>1.6439999999999999</v>
      </c>
      <c r="R408" s="52">
        <f>ROUND($Q408*$F408*$G408,2)</f>
        <v>115.08</v>
      </c>
      <c r="S408" s="50" t="s">
        <v>64</v>
      </c>
      <c r="T408" s="1">
        <v>1</v>
      </c>
      <c r="U408" s="46">
        <f t="shared" si="134"/>
        <v>115.08</v>
      </c>
      <c r="V408" s="48">
        <v>45835</v>
      </c>
      <c r="W408" s="28">
        <v>1</v>
      </c>
      <c r="X408" s="46">
        <f t="shared" si="133"/>
        <v>115.08</v>
      </c>
      <c r="Y408" s="48">
        <v>45842</v>
      </c>
    </row>
    <row r="409" spans="2:25" ht="45" customHeight="1" x14ac:dyDescent="0.75">
      <c r="J409" s="55"/>
      <c r="M409" s="54"/>
      <c r="P409" s="54"/>
      <c r="T409" s="1"/>
      <c r="U409" s="46">
        <f t="shared" si="134"/>
        <v>0</v>
      </c>
      <c r="W409" s="28"/>
      <c r="X409" s="46">
        <f t="shared" si="133"/>
        <v>0</v>
      </c>
    </row>
    <row r="410" spans="2:25" ht="45" customHeight="1" x14ac:dyDescent="0.75">
      <c r="B410" s="8" t="s">
        <v>25</v>
      </c>
      <c r="C410" s="50" t="s">
        <v>218</v>
      </c>
      <c r="D410" s="51">
        <v>5</v>
      </c>
      <c r="E410" s="67" t="s">
        <v>180</v>
      </c>
      <c r="F410" s="14">
        <v>12.45</v>
      </c>
      <c r="G410" s="68">
        <v>1</v>
      </c>
      <c r="H410" s="54">
        <v>2</v>
      </c>
      <c r="I410" s="54">
        <f>VLOOKUP($B410,$B$3:$J$29,7,FALSE)</f>
        <v>860</v>
      </c>
      <c r="J410" s="55">
        <f t="shared" si="129"/>
        <v>1.72</v>
      </c>
      <c r="K410" s="54">
        <v>1</v>
      </c>
      <c r="L410" s="54">
        <f>VLOOKUP($B410,$B$3:$J$29,3,FALSE)</f>
        <v>270</v>
      </c>
      <c r="M410" s="54">
        <f t="shared" si="130"/>
        <v>0.27</v>
      </c>
      <c r="N410" s="54">
        <v>2</v>
      </c>
      <c r="O410" s="54">
        <f>VLOOKUP($B410,$B$3:$J$29,8,FALSE)</f>
        <v>258</v>
      </c>
      <c r="P410" s="54">
        <f t="shared" si="131"/>
        <v>0.51600000000000001</v>
      </c>
      <c r="Q410" s="55">
        <f>($H410*$I410+$K410*$L410+$N410*$O410)/1000</f>
        <v>2.5059999999999998</v>
      </c>
      <c r="R410" s="52">
        <f>ROUND($Q410*$F410*$G410,2)</f>
        <v>31.2</v>
      </c>
      <c r="S410" s="50" t="s">
        <v>64</v>
      </c>
      <c r="T410" s="1">
        <v>1</v>
      </c>
      <c r="U410" s="46">
        <f t="shared" si="134"/>
        <v>31.2</v>
      </c>
      <c r="V410" s="48">
        <v>45835</v>
      </c>
      <c r="W410" s="28">
        <v>1</v>
      </c>
      <c r="X410" s="46">
        <f t="shared" si="133"/>
        <v>31.2</v>
      </c>
      <c r="Y410" s="48">
        <v>45841</v>
      </c>
    </row>
    <row r="411" spans="2:25" ht="45" customHeight="1" x14ac:dyDescent="0.75">
      <c r="B411" s="14" t="s">
        <v>14</v>
      </c>
      <c r="C411" s="50" t="s">
        <v>218</v>
      </c>
      <c r="D411" s="51">
        <v>5</v>
      </c>
      <c r="E411" s="67" t="s">
        <v>181</v>
      </c>
      <c r="F411" s="14">
        <v>9.25</v>
      </c>
      <c r="G411" s="68">
        <v>1</v>
      </c>
      <c r="H411" s="54">
        <v>2</v>
      </c>
      <c r="I411" s="54">
        <f>VLOOKUP($B411,$B$3:$J$29,7,FALSE)</f>
        <v>526</v>
      </c>
      <c r="J411" s="55">
        <f t="shared" si="129"/>
        <v>1.052</v>
      </c>
      <c r="K411" s="54">
        <v>1</v>
      </c>
      <c r="L411" s="54">
        <f>VLOOKUP($B411,$B$3:$J$29,3,FALSE)</f>
        <v>200</v>
      </c>
      <c r="M411" s="54">
        <f t="shared" si="130"/>
        <v>0.2</v>
      </c>
      <c r="N411" s="54">
        <v>2</v>
      </c>
      <c r="O411" s="54">
        <f>VLOOKUP($B411,$B$3:$J$29,8,FALSE)</f>
        <v>192</v>
      </c>
      <c r="P411" s="54">
        <f t="shared" si="131"/>
        <v>0.38400000000000001</v>
      </c>
      <c r="Q411" s="55">
        <f>($H411*$I411+$K411*$L411+$N411*$O411)/1000</f>
        <v>1.6359999999999999</v>
      </c>
      <c r="R411" s="52">
        <f>ROUND($Q411*$F411*$G411,2)</f>
        <v>15.13</v>
      </c>
      <c r="S411" s="50" t="s">
        <v>64</v>
      </c>
      <c r="T411" s="1">
        <v>1</v>
      </c>
      <c r="U411" s="46">
        <f t="shared" si="134"/>
        <v>15.13</v>
      </c>
      <c r="V411" s="48">
        <v>45835</v>
      </c>
      <c r="W411" s="28">
        <v>1</v>
      </c>
      <c r="X411" s="46">
        <f t="shared" si="133"/>
        <v>15.13</v>
      </c>
      <c r="Y411" s="48">
        <v>45841</v>
      </c>
    </row>
    <row r="412" spans="2:25" ht="45" customHeight="1" x14ac:dyDescent="0.75">
      <c r="B412" s="14" t="s">
        <v>34</v>
      </c>
      <c r="C412" s="50" t="s">
        <v>218</v>
      </c>
      <c r="D412" s="51">
        <v>5</v>
      </c>
      <c r="E412" s="67" t="s">
        <v>182</v>
      </c>
      <c r="F412" s="14">
        <v>10</v>
      </c>
      <c r="G412" s="11">
        <v>6</v>
      </c>
      <c r="H412" s="54">
        <v>2</v>
      </c>
      <c r="I412" s="54">
        <f>VLOOKUP($B412,$B$3:$J$29,7,FALSE)</f>
        <v>530</v>
      </c>
      <c r="J412" s="55">
        <f t="shared" si="129"/>
        <v>1.06</v>
      </c>
      <c r="K412" s="54">
        <v>1</v>
      </c>
      <c r="L412" s="54">
        <f>VLOOKUP($B412,$B$3:$J$29,3,FALSE)</f>
        <v>200</v>
      </c>
      <c r="M412" s="54">
        <f t="shared" si="130"/>
        <v>0.2</v>
      </c>
      <c r="N412" s="54">
        <v>2</v>
      </c>
      <c r="O412" s="54">
        <f>VLOOKUP($B412,$B$3:$J$29,8,FALSE)</f>
        <v>192</v>
      </c>
      <c r="P412" s="54">
        <f t="shared" si="131"/>
        <v>0.38400000000000001</v>
      </c>
      <c r="Q412" s="55">
        <f>($H412*$I412+$K412*$L412+$N412*$O412)/1000</f>
        <v>1.6439999999999999</v>
      </c>
      <c r="R412" s="52">
        <f>ROUND($Q412*$F412*$G412,2)</f>
        <v>98.64</v>
      </c>
      <c r="S412" s="50" t="s">
        <v>64</v>
      </c>
      <c r="T412" s="1">
        <v>1</v>
      </c>
      <c r="U412" s="46">
        <f t="shared" si="134"/>
        <v>98.64</v>
      </c>
      <c r="V412" s="48">
        <v>45835</v>
      </c>
      <c r="W412" s="28">
        <v>1</v>
      </c>
      <c r="X412" s="46">
        <f t="shared" si="133"/>
        <v>98.64</v>
      </c>
      <c r="Y412" s="48">
        <v>45841</v>
      </c>
    </row>
    <row r="413" spans="2:25" ht="45" customHeight="1" x14ac:dyDescent="0.75">
      <c r="J413" s="55"/>
      <c r="M413" s="54"/>
      <c r="P413" s="54"/>
      <c r="T413" s="1"/>
      <c r="U413" s="46">
        <f t="shared" si="134"/>
        <v>0</v>
      </c>
      <c r="W413" s="28"/>
      <c r="X413" s="46">
        <f t="shared" si="133"/>
        <v>0</v>
      </c>
    </row>
    <row r="414" spans="2:25" ht="45" customHeight="1" x14ac:dyDescent="0.75">
      <c r="B414" s="8" t="s">
        <v>19</v>
      </c>
      <c r="C414" s="50" t="s">
        <v>218</v>
      </c>
      <c r="D414" s="51">
        <v>5</v>
      </c>
      <c r="E414" s="67" t="s">
        <v>183</v>
      </c>
      <c r="F414" s="14">
        <v>8.33</v>
      </c>
      <c r="G414" s="68">
        <v>1</v>
      </c>
      <c r="H414" s="54">
        <v>2</v>
      </c>
      <c r="I414" s="54">
        <f>VLOOKUP($B414,$B$3:$J$29,7,FALSE)</f>
        <v>720</v>
      </c>
      <c r="J414" s="55">
        <f t="shared" si="129"/>
        <v>1.44</v>
      </c>
      <c r="K414" s="54">
        <v>1</v>
      </c>
      <c r="L414" s="54">
        <f>VLOOKUP($B414,$B$3:$J$29,3,FALSE)</f>
        <v>220</v>
      </c>
      <c r="M414" s="54">
        <f t="shared" si="130"/>
        <v>0.22</v>
      </c>
      <c r="N414" s="54">
        <v>2</v>
      </c>
      <c r="O414" s="54">
        <f>VLOOKUP($B414,$B$3:$J$29,8,FALSE)</f>
        <v>210</v>
      </c>
      <c r="P414" s="54">
        <f t="shared" si="131"/>
        <v>0.42</v>
      </c>
      <c r="Q414" s="55">
        <f>($H414*$I414+$K414*$L414+$N414*$O414)/1000</f>
        <v>2.08</v>
      </c>
      <c r="R414" s="52">
        <f>ROUND($Q414*$F414*$G414,2)</f>
        <v>17.329999999999998</v>
      </c>
      <c r="S414" s="50" t="s">
        <v>64</v>
      </c>
      <c r="T414" s="1">
        <v>1</v>
      </c>
      <c r="U414" s="46">
        <f t="shared" si="134"/>
        <v>17.329999999999998</v>
      </c>
      <c r="V414" s="48">
        <v>45836</v>
      </c>
      <c r="W414" s="28">
        <v>1</v>
      </c>
      <c r="X414" s="46">
        <f t="shared" si="133"/>
        <v>17.329999999999998</v>
      </c>
      <c r="Y414" s="48">
        <v>45841</v>
      </c>
    </row>
    <row r="415" spans="2:25" ht="45" customHeight="1" x14ac:dyDescent="0.75">
      <c r="B415" s="14" t="s">
        <v>14</v>
      </c>
      <c r="C415" s="50" t="s">
        <v>218</v>
      </c>
      <c r="D415" s="51">
        <v>5</v>
      </c>
      <c r="E415" s="67" t="s">
        <v>184</v>
      </c>
      <c r="F415" s="14">
        <v>9.4</v>
      </c>
      <c r="G415" s="68">
        <v>1</v>
      </c>
      <c r="H415" s="54">
        <v>2</v>
      </c>
      <c r="I415" s="54">
        <f>VLOOKUP($B415,$B$3:$J$29,7,FALSE)</f>
        <v>526</v>
      </c>
      <c r="J415" s="55">
        <f t="shared" si="129"/>
        <v>1.052</v>
      </c>
      <c r="K415" s="54">
        <v>1</v>
      </c>
      <c r="L415" s="54">
        <f>VLOOKUP($B415,$B$3:$J$29,3,FALSE)</f>
        <v>200</v>
      </c>
      <c r="M415" s="54">
        <f t="shared" si="130"/>
        <v>0.2</v>
      </c>
      <c r="N415" s="54">
        <v>2</v>
      </c>
      <c r="O415" s="54">
        <f>VLOOKUP($B415,$B$3:$J$29,8,FALSE)</f>
        <v>192</v>
      </c>
      <c r="P415" s="54">
        <f t="shared" si="131"/>
        <v>0.38400000000000001</v>
      </c>
      <c r="Q415" s="55">
        <f>($H415*$I415+$K415*$L415+$N415*$O415)/1000</f>
        <v>1.6359999999999999</v>
      </c>
      <c r="R415" s="52">
        <f>ROUND($Q415*$F415*$G415,2)</f>
        <v>15.38</v>
      </c>
      <c r="S415" s="50" t="s">
        <v>64</v>
      </c>
      <c r="T415" s="1">
        <v>1</v>
      </c>
      <c r="U415" s="46">
        <f t="shared" si="134"/>
        <v>15.38</v>
      </c>
      <c r="V415" s="48">
        <v>45836</v>
      </c>
      <c r="W415" s="28">
        <v>1</v>
      </c>
      <c r="X415" s="46">
        <f t="shared" si="133"/>
        <v>15.38</v>
      </c>
      <c r="Y415" s="48">
        <v>45841</v>
      </c>
    </row>
    <row r="416" spans="2:25" ht="45" customHeight="1" x14ac:dyDescent="0.75">
      <c r="B416" s="14" t="s">
        <v>34</v>
      </c>
      <c r="C416" s="50" t="s">
        <v>218</v>
      </c>
      <c r="D416" s="51">
        <v>5</v>
      </c>
      <c r="E416" s="67" t="s">
        <v>185</v>
      </c>
      <c r="F416" s="14">
        <v>10</v>
      </c>
      <c r="G416" s="11">
        <v>4</v>
      </c>
      <c r="H416" s="54">
        <v>2</v>
      </c>
      <c r="I416" s="54">
        <f>VLOOKUP($B416,$B$3:$J$29,7,FALSE)</f>
        <v>530</v>
      </c>
      <c r="J416" s="55">
        <f t="shared" si="129"/>
        <v>1.06</v>
      </c>
      <c r="K416" s="54">
        <v>1</v>
      </c>
      <c r="L416" s="54">
        <f>VLOOKUP($B416,$B$3:$J$29,3,FALSE)</f>
        <v>200</v>
      </c>
      <c r="M416" s="54">
        <f t="shared" si="130"/>
        <v>0.2</v>
      </c>
      <c r="N416" s="54">
        <v>2</v>
      </c>
      <c r="O416" s="54">
        <f>VLOOKUP($B416,$B$3:$J$29,8,FALSE)</f>
        <v>192</v>
      </c>
      <c r="P416" s="54">
        <f t="shared" si="131"/>
        <v>0.38400000000000001</v>
      </c>
      <c r="Q416" s="55">
        <f>($H416*$I416+$K416*$L416+$N416*$O416)/1000</f>
        <v>1.6439999999999999</v>
      </c>
      <c r="R416" s="52">
        <f>ROUND($Q416*$F416*$G416,2)</f>
        <v>65.760000000000005</v>
      </c>
      <c r="S416" s="50" t="s">
        <v>64</v>
      </c>
      <c r="T416" s="1">
        <v>1</v>
      </c>
      <c r="U416" s="46">
        <f t="shared" si="134"/>
        <v>65.760000000000005</v>
      </c>
      <c r="V416" s="48">
        <v>45836</v>
      </c>
      <c r="W416" s="28">
        <v>1</v>
      </c>
      <c r="X416" s="46">
        <f t="shared" si="133"/>
        <v>65.760000000000005</v>
      </c>
      <c r="Y416" s="48">
        <v>45841</v>
      </c>
    </row>
    <row r="417" spans="1:25" ht="45" customHeight="1" x14ac:dyDescent="0.75">
      <c r="J417" s="55"/>
      <c r="M417" s="54"/>
      <c r="P417" s="54"/>
      <c r="T417" s="1"/>
      <c r="U417" s="46">
        <f t="shared" si="134"/>
        <v>0</v>
      </c>
      <c r="W417" s="28"/>
      <c r="X417" s="46">
        <f t="shared" si="133"/>
        <v>0</v>
      </c>
    </row>
    <row r="418" spans="1:25" ht="45" customHeight="1" x14ac:dyDescent="0.75">
      <c r="B418" s="8" t="s">
        <v>19</v>
      </c>
      <c r="C418" s="50" t="s">
        <v>218</v>
      </c>
      <c r="D418" s="51">
        <v>5</v>
      </c>
      <c r="E418" s="67" t="s">
        <v>186</v>
      </c>
      <c r="F418" s="14">
        <v>8.1999999999999993</v>
      </c>
      <c r="G418" s="68">
        <v>1</v>
      </c>
      <c r="H418" s="54">
        <v>2</v>
      </c>
      <c r="I418" s="54">
        <f>VLOOKUP($B418,$B$3:$J$29,7,FALSE)</f>
        <v>720</v>
      </c>
      <c r="J418" s="55">
        <f t="shared" si="129"/>
        <v>1.44</v>
      </c>
      <c r="K418" s="54">
        <v>1</v>
      </c>
      <c r="L418" s="54">
        <f>VLOOKUP($B418,$B$3:$J$29,3,FALSE)</f>
        <v>220</v>
      </c>
      <c r="M418" s="54">
        <f t="shared" si="130"/>
        <v>0.22</v>
      </c>
      <c r="N418" s="54">
        <v>2</v>
      </c>
      <c r="O418" s="54">
        <f>VLOOKUP($B418,$B$3:$J$29,8,FALSE)</f>
        <v>210</v>
      </c>
      <c r="P418" s="54">
        <f t="shared" si="131"/>
        <v>0.42</v>
      </c>
      <c r="Q418" s="55">
        <f>($H418*$I418+$K418*$L418+$N418*$O418)/1000</f>
        <v>2.08</v>
      </c>
      <c r="R418" s="52">
        <f>ROUND($Q418*$F418*$G418,2)</f>
        <v>17.059999999999999</v>
      </c>
      <c r="S418" s="50" t="s">
        <v>64</v>
      </c>
      <c r="T418" s="1">
        <v>1</v>
      </c>
      <c r="U418" s="46">
        <f t="shared" si="134"/>
        <v>17.059999999999999</v>
      </c>
      <c r="V418" s="48">
        <v>45839</v>
      </c>
      <c r="W418" s="28">
        <v>1</v>
      </c>
      <c r="X418" s="46">
        <f t="shared" si="133"/>
        <v>17.059999999999999</v>
      </c>
      <c r="Y418" s="48">
        <v>45841</v>
      </c>
    </row>
    <row r="419" spans="1:25" ht="45" customHeight="1" x14ac:dyDescent="0.75">
      <c r="B419" s="14" t="s">
        <v>34</v>
      </c>
      <c r="C419" s="50" t="s">
        <v>218</v>
      </c>
      <c r="D419" s="51">
        <v>5</v>
      </c>
      <c r="E419" s="67" t="s">
        <v>187</v>
      </c>
      <c r="F419" s="14">
        <v>10</v>
      </c>
      <c r="G419" s="11">
        <v>4</v>
      </c>
      <c r="H419" s="54">
        <v>2</v>
      </c>
      <c r="I419" s="54">
        <f>VLOOKUP($B419,$B$3:$J$29,7,FALSE)</f>
        <v>530</v>
      </c>
      <c r="J419" s="55">
        <f t="shared" si="129"/>
        <v>1.06</v>
      </c>
      <c r="K419" s="54">
        <v>1</v>
      </c>
      <c r="L419" s="54">
        <f>VLOOKUP($B419,$B$3:$J$29,3,FALSE)</f>
        <v>200</v>
      </c>
      <c r="M419" s="54">
        <f t="shared" si="130"/>
        <v>0.2</v>
      </c>
      <c r="N419" s="54">
        <v>2</v>
      </c>
      <c r="O419" s="54">
        <f>VLOOKUP($B419,$B$3:$J$29,8,FALSE)</f>
        <v>192</v>
      </c>
      <c r="P419" s="54">
        <f t="shared" si="131"/>
        <v>0.38400000000000001</v>
      </c>
      <c r="Q419" s="55">
        <f>($H419*$I419+$K419*$L419+$N419*$O419)/1000</f>
        <v>1.6439999999999999</v>
      </c>
      <c r="R419" s="52">
        <f>ROUND($Q419*$F419*$G419,2)</f>
        <v>65.760000000000005</v>
      </c>
      <c r="S419" s="50" t="s">
        <v>64</v>
      </c>
      <c r="T419" s="1">
        <v>1</v>
      </c>
      <c r="U419" s="46">
        <f t="shared" si="134"/>
        <v>65.760000000000005</v>
      </c>
      <c r="V419" s="48">
        <v>45839</v>
      </c>
      <c r="W419" s="28">
        <v>1</v>
      </c>
      <c r="X419" s="46">
        <f t="shared" si="133"/>
        <v>65.760000000000005</v>
      </c>
      <c r="Y419" s="48">
        <v>45841</v>
      </c>
    </row>
    <row r="420" spans="1:25" ht="45" customHeight="1" x14ac:dyDescent="0.75">
      <c r="B420" s="14" t="s">
        <v>34</v>
      </c>
      <c r="C420" s="50" t="s">
        <v>218</v>
      </c>
      <c r="D420" s="51">
        <v>5</v>
      </c>
      <c r="E420" s="67" t="s">
        <v>187</v>
      </c>
      <c r="F420" s="14">
        <v>10</v>
      </c>
      <c r="G420" s="11">
        <v>1</v>
      </c>
      <c r="H420" s="54">
        <v>1</v>
      </c>
      <c r="I420" s="54">
        <f>VLOOKUP($B420,$B$3:$J$29,7,FALSE)</f>
        <v>530</v>
      </c>
      <c r="J420" s="55">
        <f t="shared" si="129"/>
        <v>0.53</v>
      </c>
      <c r="K420" s="54">
        <v>1</v>
      </c>
      <c r="L420" s="54">
        <f>VLOOKUP($B420,$B$3:$J$29,3,FALSE)</f>
        <v>200</v>
      </c>
      <c r="M420" s="54">
        <f t="shared" si="130"/>
        <v>0.2</v>
      </c>
      <c r="N420" s="54">
        <v>1</v>
      </c>
      <c r="O420" s="54">
        <f>VLOOKUP($B420,$B$3:$J$29,8,FALSE)</f>
        <v>192</v>
      </c>
      <c r="P420" s="54">
        <f t="shared" si="131"/>
        <v>0.192</v>
      </c>
      <c r="Q420" s="55">
        <f>($H420*$I420+$K420*$L420+$N420*$O420)/1000</f>
        <v>0.92200000000000004</v>
      </c>
      <c r="R420" s="52">
        <f>ROUND($Q420*$F420*$G420,2)</f>
        <v>9.2200000000000006</v>
      </c>
      <c r="S420" s="50" t="s">
        <v>64</v>
      </c>
      <c r="T420" s="1">
        <v>1</v>
      </c>
      <c r="U420" s="46">
        <f t="shared" si="134"/>
        <v>9.2200000000000006</v>
      </c>
      <c r="V420" s="48">
        <v>45839</v>
      </c>
      <c r="W420" s="28">
        <v>1</v>
      </c>
      <c r="X420" s="46">
        <f t="shared" si="133"/>
        <v>9.2200000000000006</v>
      </c>
      <c r="Y420" s="48">
        <v>45841</v>
      </c>
    </row>
    <row r="421" spans="1:25" ht="45" customHeight="1" x14ac:dyDescent="0.75">
      <c r="B421" s="2"/>
      <c r="C421" s="74"/>
      <c r="D421" s="28"/>
      <c r="G421" s="77"/>
      <c r="H421" s="78"/>
      <c r="I421" s="78"/>
      <c r="J421" s="55"/>
      <c r="K421" s="78"/>
      <c r="L421" s="78"/>
      <c r="M421" s="54"/>
      <c r="N421" s="78"/>
      <c r="O421" s="78"/>
      <c r="P421" s="54"/>
      <c r="Q421" s="79"/>
      <c r="R421" s="75"/>
      <c r="S421" s="74"/>
      <c r="T421" s="1"/>
      <c r="U421" s="46"/>
      <c r="W421" s="28"/>
      <c r="X421" s="46"/>
    </row>
    <row r="422" spans="1:25" ht="45" customHeight="1" x14ac:dyDescent="0.75">
      <c r="B422" s="2"/>
      <c r="C422" s="74"/>
      <c r="D422" s="28"/>
      <c r="G422" s="77"/>
      <c r="H422" s="78"/>
      <c r="I422" s="78"/>
      <c r="J422" s="55"/>
      <c r="K422" s="78"/>
      <c r="L422" s="78"/>
      <c r="M422" s="54"/>
      <c r="N422" s="78"/>
      <c r="O422" s="78"/>
      <c r="P422" s="54"/>
      <c r="Q422" s="79"/>
      <c r="R422" s="75"/>
      <c r="S422" s="74"/>
      <c r="T422" s="1"/>
      <c r="U422" s="46"/>
      <c r="W422" s="28"/>
      <c r="X422" s="46"/>
    </row>
    <row r="423" spans="1:25" ht="45" customHeight="1" x14ac:dyDescent="0.75">
      <c r="B423" s="14" t="s">
        <v>15</v>
      </c>
      <c r="C423" s="50" t="s">
        <v>218</v>
      </c>
      <c r="D423" s="51">
        <v>6</v>
      </c>
      <c r="E423" s="67" t="s">
        <v>278</v>
      </c>
      <c r="F423" s="80">
        <v>3.65</v>
      </c>
      <c r="G423" s="68">
        <v>1</v>
      </c>
      <c r="H423" s="54">
        <v>2</v>
      </c>
      <c r="I423" s="54">
        <f t="shared" ref="I423:I429" si="135">VLOOKUP($B423,$B$3:$J$29,7,FALSE)</f>
        <v>576</v>
      </c>
      <c r="J423" s="55">
        <f t="shared" si="129"/>
        <v>1.1519999999999999</v>
      </c>
      <c r="K423" s="54">
        <v>1</v>
      </c>
      <c r="L423" s="54">
        <f t="shared" ref="L423:L429" si="136">VLOOKUP($B423,$B$3:$J$29,3,FALSE)</f>
        <v>200</v>
      </c>
      <c r="M423" s="54">
        <f t="shared" si="130"/>
        <v>0.2</v>
      </c>
      <c r="N423" s="54">
        <v>2</v>
      </c>
      <c r="O423" s="54">
        <f t="shared" ref="O423:O429" si="137">VLOOKUP($B423,$B$3:$J$29,8,FALSE)</f>
        <v>192</v>
      </c>
      <c r="P423" s="54">
        <f t="shared" si="131"/>
        <v>0.38400000000000001</v>
      </c>
      <c r="Q423" s="55">
        <f t="shared" ref="Q423:Q429" si="138">($H423*$I423+$K423*$L423+$N423*$O423)/1000</f>
        <v>1.736</v>
      </c>
      <c r="R423" s="52">
        <f t="shared" ref="R423:R429" si="139">ROUND($Q423*$F423*$G423,2)</f>
        <v>6.34</v>
      </c>
      <c r="S423" s="50" t="s">
        <v>64</v>
      </c>
      <c r="T423" s="1">
        <v>1</v>
      </c>
      <c r="U423" s="46">
        <f t="shared" ref="U423:U464" si="140">$T423*$R423</f>
        <v>6.34</v>
      </c>
      <c r="V423" s="48">
        <v>45838</v>
      </c>
      <c r="W423" s="28">
        <v>1</v>
      </c>
      <c r="X423" s="46">
        <f t="shared" ref="X423:X464" si="141">$W423*$R423</f>
        <v>6.34</v>
      </c>
      <c r="Y423" s="48">
        <v>45845</v>
      </c>
    </row>
    <row r="424" spans="1:25" ht="45" customHeight="1" x14ac:dyDescent="0.75">
      <c r="B424" s="14" t="s">
        <v>34</v>
      </c>
      <c r="C424" s="50" t="s">
        <v>218</v>
      </c>
      <c r="D424" s="51">
        <v>6</v>
      </c>
      <c r="E424" s="67" t="s">
        <v>279</v>
      </c>
      <c r="F424" s="80">
        <v>4.2</v>
      </c>
      <c r="G424" s="68">
        <v>1</v>
      </c>
      <c r="H424" s="54">
        <v>2</v>
      </c>
      <c r="I424" s="54">
        <f t="shared" si="135"/>
        <v>530</v>
      </c>
      <c r="J424" s="55">
        <f t="shared" si="129"/>
        <v>1.06</v>
      </c>
      <c r="K424" s="54">
        <v>1</v>
      </c>
      <c r="L424" s="54">
        <f t="shared" si="136"/>
        <v>200</v>
      </c>
      <c r="M424" s="54">
        <f t="shared" si="130"/>
        <v>0.2</v>
      </c>
      <c r="N424" s="54">
        <v>2</v>
      </c>
      <c r="O424" s="54">
        <f t="shared" si="137"/>
        <v>192</v>
      </c>
      <c r="P424" s="54">
        <f t="shared" si="131"/>
        <v>0.38400000000000001</v>
      </c>
      <c r="Q424" s="55">
        <f>($H424*$I424+$K424*$L424+$N424*$O424)/1000</f>
        <v>1.6439999999999999</v>
      </c>
      <c r="R424" s="52">
        <f>ROUND($Q424*$F424*$G424,2)</f>
        <v>6.9</v>
      </c>
      <c r="S424" s="50" t="s">
        <v>64</v>
      </c>
      <c r="T424" s="1">
        <v>1</v>
      </c>
      <c r="U424" s="46">
        <f t="shared" si="140"/>
        <v>6.9</v>
      </c>
      <c r="V424" s="48">
        <v>45838</v>
      </c>
      <c r="W424" s="28">
        <v>1</v>
      </c>
      <c r="X424" s="46">
        <f t="shared" si="141"/>
        <v>6.9</v>
      </c>
      <c r="Y424" s="48">
        <v>45845</v>
      </c>
    </row>
    <row r="425" spans="1:25" ht="45" customHeight="1" x14ac:dyDescent="0.75">
      <c r="A425" s="27" t="s">
        <v>280</v>
      </c>
      <c r="B425" s="14" t="s">
        <v>14</v>
      </c>
      <c r="C425" s="50" t="s">
        <v>218</v>
      </c>
      <c r="D425" s="51">
        <v>6</v>
      </c>
      <c r="E425" s="67" t="s">
        <v>281</v>
      </c>
      <c r="F425" s="80">
        <v>9.1999999999999993</v>
      </c>
      <c r="G425" s="68">
        <v>1</v>
      </c>
      <c r="H425" s="54">
        <v>1</v>
      </c>
      <c r="I425" s="54">
        <f t="shared" si="135"/>
        <v>526</v>
      </c>
      <c r="J425" s="55">
        <f t="shared" si="129"/>
        <v>0.52600000000000002</v>
      </c>
      <c r="K425" s="54">
        <v>1</v>
      </c>
      <c r="L425" s="54">
        <f t="shared" si="136"/>
        <v>200</v>
      </c>
      <c r="M425" s="54">
        <f t="shared" si="130"/>
        <v>0.2</v>
      </c>
      <c r="N425" s="54">
        <v>1</v>
      </c>
      <c r="O425" s="54">
        <f t="shared" si="137"/>
        <v>192</v>
      </c>
      <c r="P425" s="54">
        <f t="shared" si="131"/>
        <v>0.192</v>
      </c>
      <c r="Q425" s="55">
        <f t="shared" si="138"/>
        <v>0.91800000000000004</v>
      </c>
      <c r="R425" s="52">
        <f t="shared" si="139"/>
        <v>8.4499999999999993</v>
      </c>
      <c r="S425" s="50" t="s">
        <v>64</v>
      </c>
      <c r="T425" s="1">
        <v>1</v>
      </c>
      <c r="U425" s="46">
        <f t="shared" si="140"/>
        <v>8.4499999999999993</v>
      </c>
      <c r="V425" s="48">
        <v>45838</v>
      </c>
      <c r="W425" s="28">
        <v>1</v>
      </c>
      <c r="X425" s="46">
        <f t="shared" si="141"/>
        <v>8.4499999999999993</v>
      </c>
      <c r="Y425" s="48">
        <v>45843</v>
      </c>
    </row>
    <row r="426" spans="1:25" ht="45" customHeight="1" x14ac:dyDescent="0.75">
      <c r="A426" s="27" t="s">
        <v>282</v>
      </c>
      <c r="B426" s="8" t="s">
        <v>18</v>
      </c>
      <c r="C426" s="50" t="s">
        <v>218</v>
      </c>
      <c r="D426" s="51">
        <v>6</v>
      </c>
      <c r="E426" s="67" t="s">
        <v>283</v>
      </c>
      <c r="F426" s="80">
        <v>5.7</v>
      </c>
      <c r="G426" s="68">
        <v>1</v>
      </c>
      <c r="H426" s="54">
        <v>1</v>
      </c>
      <c r="I426" s="54">
        <f t="shared" si="135"/>
        <v>870</v>
      </c>
      <c r="J426" s="55">
        <f t="shared" si="129"/>
        <v>0.87</v>
      </c>
      <c r="K426" s="54">
        <v>1</v>
      </c>
      <c r="L426" s="54">
        <f t="shared" si="136"/>
        <v>250</v>
      </c>
      <c r="M426" s="54">
        <f t="shared" si="130"/>
        <v>0.25</v>
      </c>
      <c r="N426" s="54">
        <v>1</v>
      </c>
      <c r="O426" s="54">
        <f t="shared" si="137"/>
        <v>238</v>
      </c>
      <c r="P426" s="54">
        <f t="shared" si="131"/>
        <v>0.23799999999999999</v>
      </c>
      <c r="Q426" s="55">
        <f t="shared" si="138"/>
        <v>1.3580000000000001</v>
      </c>
      <c r="R426" s="52">
        <f t="shared" si="139"/>
        <v>7.74</v>
      </c>
      <c r="S426" s="50" t="s">
        <v>64</v>
      </c>
      <c r="T426" s="1">
        <v>1</v>
      </c>
      <c r="U426" s="46">
        <f t="shared" si="140"/>
        <v>7.74</v>
      </c>
      <c r="V426" s="48">
        <v>45838</v>
      </c>
      <c r="W426" s="28">
        <v>1</v>
      </c>
      <c r="X426" s="46">
        <f t="shared" si="141"/>
        <v>7.74</v>
      </c>
      <c r="Y426" s="48">
        <v>45843</v>
      </c>
    </row>
    <row r="427" spans="1:25" ht="45" customHeight="1" x14ac:dyDescent="0.75">
      <c r="A427" s="27"/>
      <c r="B427" s="8" t="s">
        <v>20</v>
      </c>
      <c r="C427" s="50" t="s">
        <v>218</v>
      </c>
      <c r="D427" s="51">
        <v>6</v>
      </c>
      <c r="E427" s="67" t="s">
        <v>284</v>
      </c>
      <c r="F427" s="80">
        <v>2.5</v>
      </c>
      <c r="G427" s="68">
        <v>1</v>
      </c>
      <c r="H427" s="54">
        <v>1</v>
      </c>
      <c r="I427" s="54">
        <f t="shared" si="135"/>
        <v>820</v>
      </c>
      <c r="J427" s="55">
        <f t="shared" si="129"/>
        <v>0.82</v>
      </c>
      <c r="K427" s="54">
        <v>1</v>
      </c>
      <c r="L427" s="54">
        <f t="shared" si="136"/>
        <v>220</v>
      </c>
      <c r="M427" s="54">
        <f t="shared" si="130"/>
        <v>0.22</v>
      </c>
      <c r="N427" s="54">
        <v>1</v>
      </c>
      <c r="O427" s="54">
        <f t="shared" si="137"/>
        <v>210</v>
      </c>
      <c r="P427" s="54">
        <f t="shared" si="131"/>
        <v>0.21</v>
      </c>
      <c r="Q427" s="55">
        <f t="shared" si="138"/>
        <v>1.25</v>
      </c>
      <c r="R427" s="52">
        <f t="shared" si="139"/>
        <v>3.13</v>
      </c>
      <c r="S427" s="50" t="s">
        <v>64</v>
      </c>
      <c r="T427" s="1">
        <v>1</v>
      </c>
      <c r="U427" s="46">
        <f t="shared" si="140"/>
        <v>3.13</v>
      </c>
      <c r="V427" s="48">
        <v>45838</v>
      </c>
      <c r="W427" s="28">
        <v>1</v>
      </c>
      <c r="X427" s="46">
        <f t="shared" si="141"/>
        <v>3.13</v>
      </c>
      <c r="Y427" s="48">
        <v>45843</v>
      </c>
    </row>
    <row r="428" spans="1:25" ht="45" customHeight="1" x14ac:dyDescent="0.75">
      <c r="A428" s="1" t="s">
        <v>285</v>
      </c>
      <c r="B428" s="8" t="s">
        <v>16</v>
      </c>
      <c r="C428" s="50" t="s">
        <v>218</v>
      </c>
      <c r="D428" s="51">
        <v>6</v>
      </c>
      <c r="E428" s="67" t="s">
        <v>286</v>
      </c>
      <c r="F428" s="80">
        <v>8.4</v>
      </c>
      <c r="G428" s="68">
        <v>1</v>
      </c>
      <c r="H428" s="54">
        <v>2</v>
      </c>
      <c r="I428" s="54">
        <f t="shared" si="135"/>
        <v>670</v>
      </c>
      <c r="J428" s="55">
        <f t="shared" si="129"/>
        <v>1.34</v>
      </c>
      <c r="K428" s="54">
        <v>1</v>
      </c>
      <c r="L428" s="54">
        <f t="shared" si="136"/>
        <v>200</v>
      </c>
      <c r="M428" s="54">
        <f t="shared" si="130"/>
        <v>0.2</v>
      </c>
      <c r="N428" s="54">
        <v>2</v>
      </c>
      <c r="O428" s="54">
        <f t="shared" si="137"/>
        <v>192</v>
      </c>
      <c r="P428" s="54">
        <f t="shared" si="131"/>
        <v>0.38400000000000001</v>
      </c>
      <c r="Q428" s="55">
        <f t="shared" si="138"/>
        <v>1.9239999999999999</v>
      </c>
      <c r="R428" s="52">
        <f t="shared" si="139"/>
        <v>16.16</v>
      </c>
      <c r="S428" s="50" t="s">
        <v>64</v>
      </c>
      <c r="T428" s="1">
        <v>1</v>
      </c>
      <c r="U428" s="46">
        <f t="shared" si="140"/>
        <v>16.16</v>
      </c>
      <c r="V428" s="48">
        <v>45838</v>
      </c>
      <c r="W428" s="28">
        <v>1</v>
      </c>
      <c r="X428" s="46">
        <f t="shared" si="141"/>
        <v>16.16</v>
      </c>
      <c r="Y428" s="48">
        <v>45843</v>
      </c>
    </row>
    <row r="429" spans="1:25" ht="45" customHeight="1" x14ac:dyDescent="0.75">
      <c r="B429" s="14" t="s">
        <v>34</v>
      </c>
      <c r="C429" s="38" t="s">
        <v>218</v>
      </c>
      <c r="D429" s="51">
        <v>6</v>
      </c>
      <c r="E429" s="67" t="s">
        <v>287</v>
      </c>
      <c r="F429" s="14">
        <v>9.5500000000000007</v>
      </c>
      <c r="G429" s="69">
        <v>3</v>
      </c>
      <c r="H429" s="54">
        <v>2</v>
      </c>
      <c r="I429" s="54">
        <f t="shared" si="135"/>
        <v>530</v>
      </c>
      <c r="J429" s="55">
        <f t="shared" si="129"/>
        <v>1.06</v>
      </c>
      <c r="K429" s="54">
        <v>1</v>
      </c>
      <c r="L429" s="54">
        <f t="shared" si="136"/>
        <v>200</v>
      </c>
      <c r="M429" s="54">
        <f t="shared" si="130"/>
        <v>0.2</v>
      </c>
      <c r="N429" s="54">
        <v>2</v>
      </c>
      <c r="O429" s="54">
        <f t="shared" si="137"/>
        <v>192</v>
      </c>
      <c r="P429" s="54">
        <f t="shared" si="131"/>
        <v>0.38400000000000001</v>
      </c>
      <c r="Q429" s="55">
        <f t="shared" si="138"/>
        <v>1.6439999999999999</v>
      </c>
      <c r="R429" s="52">
        <f t="shared" si="139"/>
        <v>47.1</v>
      </c>
      <c r="S429" s="50" t="s">
        <v>64</v>
      </c>
      <c r="T429" s="1">
        <v>1</v>
      </c>
      <c r="U429" s="46">
        <f t="shared" si="140"/>
        <v>47.1</v>
      </c>
      <c r="V429" s="48">
        <v>45838</v>
      </c>
      <c r="W429" s="28">
        <v>1</v>
      </c>
      <c r="X429" s="46">
        <f t="shared" si="141"/>
        <v>47.1</v>
      </c>
      <c r="Y429" s="48">
        <v>45843</v>
      </c>
    </row>
    <row r="430" spans="1:25" ht="45" customHeight="1" x14ac:dyDescent="0.75">
      <c r="B430" s="8"/>
      <c r="C430" s="38"/>
      <c r="D430" s="39"/>
      <c r="E430" s="67"/>
      <c r="F430" s="14"/>
      <c r="G430" s="69"/>
      <c r="H430" s="43"/>
      <c r="I430" s="43"/>
      <c r="J430" s="55"/>
      <c r="K430" s="43"/>
      <c r="L430" s="43"/>
      <c r="M430" s="54"/>
      <c r="N430" s="43"/>
      <c r="O430" s="43"/>
      <c r="P430" s="54"/>
      <c r="Q430" s="44"/>
      <c r="R430" s="40"/>
      <c r="S430" s="38"/>
      <c r="T430" s="1"/>
      <c r="U430" s="46"/>
      <c r="W430" s="28"/>
      <c r="X430" s="46"/>
    </row>
    <row r="431" spans="1:25" ht="45" customHeight="1" x14ac:dyDescent="0.75">
      <c r="B431" s="14" t="s">
        <v>34</v>
      </c>
      <c r="C431" s="38" t="s">
        <v>218</v>
      </c>
      <c r="D431" s="51">
        <v>6</v>
      </c>
      <c r="E431" s="67" t="s">
        <v>288</v>
      </c>
      <c r="F431" s="14">
        <v>4.3</v>
      </c>
      <c r="G431" s="69">
        <v>2</v>
      </c>
      <c r="H431" s="54">
        <v>2</v>
      </c>
      <c r="I431" s="54">
        <f t="shared" ref="I431:I437" si="142">VLOOKUP($B431,$B$3:$J$29,7,FALSE)</f>
        <v>530</v>
      </c>
      <c r="J431" s="55">
        <f t="shared" si="129"/>
        <v>1.06</v>
      </c>
      <c r="K431" s="54">
        <v>1</v>
      </c>
      <c r="L431" s="54">
        <f t="shared" ref="L431:L437" si="143">VLOOKUP($B431,$B$3:$J$29,3,FALSE)</f>
        <v>200</v>
      </c>
      <c r="M431" s="54">
        <f t="shared" si="130"/>
        <v>0.2</v>
      </c>
      <c r="N431" s="54">
        <v>2</v>
      </c>
      <c r="O431" s="54">
        <f t="shared" ref="O431:O437" si="144">VLOOKUP($B431,$B$3:$J$29,8,FALSE)</f>
        <v>192</v>
      </c>
      <c r="P431" s="54">
        <f t="shared" si="131"/>
        <v>0.38400000000000001</v>
      </c>
      <c r="Q431" s="55">
        <f t="shared" ref="Q431:Q437" si="145">($H431*$I431+$K431*$L431+$N431*$O431)/1000</f>
        <v>1.6439999999999999</v>
      </c>
      <c r="R431" s="52">
        <f t="shared" ref="R431:R437" si="146">ROUND($Q431*$F431*$G431,2)</f>
        <v>14.14</v>
      </c>
      <c r="S431" s="50" t="s">
        <v>64</v>
      </c>
      <c r="T431" s="1">
        <v>1</v>
      </c>
      <c r="U431" s="46">
        <f t="shared" si="140"/>
        <v>14.14</v>
      </c>
      <c r="V431" s="48">
        <v>45838</v>
      </c>
      <c r="W431" s="28">
        <v>1</v>
      </c>
      <c r="X431" s="46">
        <f t="shared" si="141"/>
        <v>14.14</v>
      </c>
      <c r="Y431" s="48">
        <v>45842</v>
      </c>
    </row>
    <row r="432" spans="1:25" ht="45" customHeight="1" x14ac:dyDescent="0.75">
      <c r="B432" s="14" t="s">
        <v>34</v>
      </c>
      <c r="C432" s="38" t="s">
        <v>218</v>
      </c>
      <c r="D432" s="51">
        <v>6</v>
      </c>
      <c r="E432" s="67" t="s">
        <v>289</v>
      </c>
      <c r="F432" s="14">
        <v>4.05</v>
      </c>
      <c r="G432" s="69">
        <v>2</v>
      </c>
      <c r="H432" s="54">
        <v>2</v>
      </c>
      <c r="I432" s="54">
        <f t="shared" si="142"/>
        <v>530</v>
      </c>
      <c r="J432" s="55">
        <f t="shared" si="129"/>
        <v>1.06</v>
      </c>
      <c r="K432" s="54">
        <v>1</v>
      </c>
      <c r="L432" s="54">
        <f t="shared" si="143"/>
        <v>200</v>
      </c>
      <c r="M432" s="54">
        <f t="shared" si="130"/>
        <v>0.2</v>
      </c>
      <c r="N432" s="54">
        <v>2</v>
      </c>
      <c r="O432" s="54">
        <f t="shared" si="144"/>
        <v>192</v>
      </c>
      <c r="P432" s="54">
        <f t="shared" si="131"/>
        <v>0.38400000000000001</v>
      </c>
      <c r="Q432" s="55">
        <f t="shared" si="145"/>
        <v>1.6439999999999999</v>
      </c>
      <c r="R432" s="52">
        <f t="shared" si="146"/>
        <v>13.32</v>
      </c>
      <c r="S432" s="50" t="s">
        <v>64</v>
      </c>
      <c r="T432" s="1">
        <v>1</v>
      </c>
      <c r="U432" s="46">
        <f t="shared" si="140"/>
        <v>13.32</v>
      </c>
      <c r="V432" s="48">
        <v>45838</v>
      </c>
      <c r="W432" s="28">
        <v>1</v>
      </c>
      <c r="X432" s="46">
        <f t="shared" si="141"/>
        <v>13.32</v>
      </c>
      <c r="Y432" s="48">
        <v>45842</v>
      </c>
    </row>
    <row r="433" spans="1:25" ht="45" customHeight="1" x14ac:dyDescent="0.75">
      <c r="B433" s="14" t="s">
        <v>15</v>
      </c>
      <c r="C433" s="50" t="s">
        <v>218</v>
      </c>
      <c r="D433" s="51">
        <v>6</v>
      </c>
      <c r="E433" s="67" t="s">
        <v>290</v>
      </c>
      <c r="F433" s="80">
        <v>3.65</v>
      </c>
      <c r="G433" s="68">
        <v>1</v>
      </c>
      <c r="H433" s="54">
        <v>2</v>
      </c>
      <c r="I433" s="54">
        <f t="shared" si="142"/>
        <v>576</v>
      </c>
      <c r="J433" s="55">
        <f t="shared" si="129"/>
        <v>1.1519999999999999</v>
      </c>
      <c r="K433" s="54">
        <v>1</v>
      </c>
      <c r="L433" s="54">
        <f t="shared" si="143"/>
        <v>200</v>
      </c>
      <c r="M433" s="54">
        <f t="shared" si="130"/>
        <v>0.2</v>
      </c>
      <c r="N433" s="54">
        <v>2</v>
      </c>
      <c r="O433" s="54">
        <f t="shared" si="144"/>
        <v>192</v>
      </c>
      <c r="P433" s="54">
        <f t="shared" si="131"/>
        <v>0.38400000000000001</v>
      </c>
      <c r="Q433" s="55">
        <f t="shared" si="145"/>
        <v>1.736</v>
      </c>
      <c r="R433" s="52">
        <f t="shared" si="146"/>
        <v>6.34</v>
      </c>
      <c r="S433" s="50" t="s">
        <v>64</v>
      </c>
      <c r="T433" s="1">
        <v>1</v>
      </c>
      <c r="U433" s="46">
        <f t="shared" si="140"/>
        <v>6.34</v>
      </c>
      <c r="V433" s="48">
        <v>45838</v>
      </c>
      <c r="W433" s="28">
        <v>1</v>
      </c>
      <c r="X433" s="46">
        <f t="shared" si="141"/>
        <v>6.34</v>
      </c>
      <c r="Y433" s="48">
        <v>45842</v>
      </c>
    </row>
    <row r="434" spans="1:25" ht="45" customHeight="1" x14ac:dyDescent="0.75">
      <c r="A434" s="1" t="s">
        <v>285</v>
      </c>
      <c r="B434" s="8" t="s">
        <v>19</v>
      </c>
      <c r="C434" s="38" t="s">
        <v>218</v>
      </c>
      <c r="D434" s="51">
        <v>6</v>
      </c>
      <c r="E434" s="67" t="s">
        <v>189</v>
      </c>
      <c r="F434" s="14">
        <v>8.5500000000000007</v>
      </c>
      <c r="G434" s="69">
        <v>1</v>
      </c>
      <c r="H434" s="43">
        <v>2</v>
      </c>
      <c r="I434" s="43">
        <f t="shared" si="142"/>
        <v>720</v>
      </c>
      <c r="J434" s="55">
        <f t="shared" si="129"/>
        <v>1.44</v>
      </c>
      <c r="K434" s="43">
        <v>1</v>
      </c>
      <c r="L434" s="43">
        <f t="shared" si="143"/>
        <v>220</v>
      </c>
      <c r="M434" s="54">
        <f t="shared" si="130"/>
        <v>0.22</v>
      </c>
      <c r="N434" s="43">
        <v>2</v>
      </c>
      <c r="O434" s="43">
        <f t="shared" si="144"/>
        <v>210</v>
      </c>
      <c r="P434" s="54">
        <f t="shared" si="131"/>
        <v>0.42</v>
      </c>
      <c r="Q434" s="44">
        <f t="shared" si="145"/>
        <v>2.08</v>
      </c>
      <c r="R434" s="40">
        <f t="shared" si="146"/>
        <v>17.78</v>
      </c>
      <c r="S434" s="38" t="s">
        <v>64</v>
      </c>
      <c r="T434" s="1">
        <v>1</v>
      </c>
      <c r="U434" s="46">
        <f t="shared" si="140"/>
        <v>17.78</v>
      </c>
      <c r="V434" s="48">
        <v>45838</v>
      </c>
      <c r="W434" s="28">
        <v>1</v>
      </c>
      <c r="X434" s="46">
        <f t="shared" si="141"/>
        <v>17.78</v>
      </c>
      <c r="Y434" s="48">
        <v>45842</v>
      </c>
    </row>
    <row r="435" spans="1:25" ht="45" customHeight="1" x14ac:dyDescent="0.75">
      <c r="B435" s="8" t="s">
        <v>16</v>
      </c>
      <c r="C435" s="50" t="s">
        <v>218</v>
      </c>
      <c r="D435" s="51">
        <v>6</v>
      </c>
      <c r="E435" s="67" t="s">
        <v>190</v>
      </c>
      <c r="F435" s="80">
        <v>8.4</v>
      </c>
      <c r="G435" s="11">
        <v>1</v>
      </c>
      <c r="H435" s="54">
        <v>2</v>
      </c>
      <c r="I435" s="54">
        <f t="shared" si="142"/>
        <v>670</v>
      </c>
      <c r="J435" s="55">
        <f t="shared" si="129"/>
        <v>1.34</v>
      </c>
      <c r="K435" s="54">
        <v>1</v>
      </c>
      <c r="L435" s="54">
        <f t="shared" si="143"/>
        <v>200</v>
      </c>
      <c r="M435" s="54">
        <f t="shared" si="130"/>
        <v>0.2</v>
      </c>
      <c r="N435" s="54">
        <v>2</v>
      </c>
      <c r="O435" s="54">
        <f t="shared" si="144"/>
        <v>192</v>
      </c>
      <c r="P435" s="54">
        <f t="shared" si="131"/>
        <v>0.38400000000000001</v>
      </c>
      <c r="Q435" s="55">
        <f t="shared" si="145"/>
        <v>1.9239999999999999</v>
      </c>
      <c r="R435" s="52">
        <f t="shared" si="146"/>
        <v>16.16</v>
      </c>
      <c r="S435" s="50" t="s">
        <v>64</v>
      </c>
      <c r="T435" s="1">
        <v>1</v>
      </c>
      <c r="U435" s="46">
        <f t="shared" si="140"/>
        <v>16.16</v>
      </c>
      <c r="V435" s="48">
        <v>45838</v>
      </c>
      <c r="W435" s="28">
        <v>1</v>
      </c>
      <c r="X435" s="46">
        <f t="shared" si="141"/>
        <v>16.16</v>
      </c>
      <c r="Y435" s="48">
        <v>45842</v>
      </c>
    </row>
    <row r="436" spans="1:25" ht="45" customHeight="1" x14ac:dyDescent="0.75">
      <c r="A436" s="1" t="s">
        <v>291</v>
      </c>
      <c r="B436" s="14" t="s">
        <v>15</v>
      </c>
      <c r="C436" s="50" t="s">
        <v>218</v>
      </c>
      <c r="D436" s="51">
        <v>6</v>
      </c>
      <c r="E436" s="67" t="s">
        <v>191</v>
      </c>
      <c r="F436" s="14">
        <v>9.1999999999999993</v>
      </c>
      <c r="G436" s="11">
        <v>1</v>
      </c>
      <c r="H436" s="54">
        <v>1</v>
      </c>
      <c r="I436" s="54">
        <f t="shared" si="142"/>
        <v>576</v>
      </c>
      <c r="J436" s="55">
        <f t="shared" si="129"/>
        <v>0.57599999999999996</v>
      </c>
      <c r="K436" s="54">
        <v>1</v>
      </c>
      <c r="L436" s="54">
        <f t="shared" si="143"/>
        <v>200</v>
      </c>
      <c r="M436" s="54">
        <f t="shared" si="130"/>
        <v>0.2</v>
      </c>
      <c r="N436" s="54">
        <v>1</v>
      </c>
      <c r="O436" s="54">
        <f t="shared" si="144"/>
        <v>192</v>
      </c>
      <c r="P436" s="54">
        <f t="shared" si="131"/>
        <v>0.192</v>
      </c>
      <c r="Q436" s="55">
        <f t="shared" si="145"/>
        <v>0.96799999999999997</v>
      </c>
      <c r="R436" s="52">
        <f t="shared" si="146"/>
        <v>8.91</v>
      </c>
      <c r="S436" s="50" t="s">
        <v>64</v>
      </c>
      <c r="T436" s="1">
        <v>1</v>
      </c>
      <c r="U436" s="46">
        <f t="shared" si="140"/>
        <v>8.91</v>
      </c>
      <c r="V436" s="48">
        <v>45838</v>
      </c>
      <c r="W436" s="28">
        <v>1</v>
      </c>
      <c r="X436" s="46">
        <f t="shared" si="141"/>
        <v>8.91</v>
      </c>
      <c r="Y436" s="48">
        <v>45842</v>
      </c>
    </row>
    <row r="437" spans="1:25" ht="45" customHeight="1" x14ac:dyDescent="0.75">
      <c r="B437" s="14" t="s">
        <v>34</v>
      </c>
      <c r="C437" s="50" t="s">
        <v>218</v>
      </c>
      <c r="D437" s="51">
        <v>6</v>
      </c>
      <c r="E437" s="67" t="s">
        <v>194</v>
      </c>
      <c r="F437" s="14">
        <v>9.1999999999999993</v>
      </c>
      <c r="G437" s="11">
        <v>4</v>
      </c>
      <c r="H437" s="54">
        <v>2</v>
      </c>
      <c r="I437" s="54">
        <f t="shared" si="142"/>
        <v>530</v>
      </c>
      <c r="J437" s="55">
        <f t="shared" si="129"/>
        <v>1.06</v>
      </c>
      <c r="K437" s="54">
        <v>1</v>
      </c>
      <c r="L437" s="54">
        <f t="shared" si="143"/>
        <v>200</v>
      </c>
      <c r="M437" s="54">
        <f t="shared" si="130"/>
        <v>0.2</v>
      </c>
      <c r="N437" s="54">
        <v>2</v>
      </c>
      <c r="O437" s="54">
        <f t="shared" si="144"/>
        <v>192</v>
      </c>
      <c r="P437" s="54">
        <f t="shared" si="131"/>
        <v>0.38400000000000001</v>
      </c>
      <c r="Q437" s="55">
        <f t="shared" si="145"/>
        <v>1.6439999999999999</v>
      </c>
      <c r="R437" s="52">
        <f t="shared" si="146"/>
        <v>60.5</v>
      </c>
      <c r="S437" s="50" t="s">
        <v>64</v>
      </c>
      <c r="T437" s="1">
        <v>1</v>
      </c>
      <c r="U437" s="46">
        <f t="shared" si="140"/>
        <v>60.5</v>
      </c>
      <c r="V437" s="48">
        <v>45838</v>
      </c>
      <c r="W437" s="28">
        <v>1</v>
      </c>
      <c r="X437" s="46">
        <f t="shared" si="141"/>
        <v>60.5</v>
      </c>
      <c r="Y437" s="48">
        <v>45842</v>
      </c>
    </row>
    <row r="438" spans="1:25" ht="45" customHeight="1" x14ac:dyDescent="0.75">
      <c r="J438" s="55"/>
      <c r="M438" s="54"/>
      <c r="P438" s="54"/>
      <c r="T438" s="1"/>
      <c r="U438" s="46">
        <f t="shared" si="140"/>
        <v>0</v>
      </c>
      <c r="W438" s="28"/>
      <c r="X438" s="46">
        <f t="shared" si="141"/>
        <v>0</v>
      </c>
    </row>
    <row r="439" spans="1:25" ht="45" customHeight="1" x14ac:dyDescent="0.75">
      <c r="B439" s="14" t="s">
        <v>34</v>
      </c>
      <c r="C439" s="38" t="s">
        <v>218</v>
      </c>
      <c r="D439" s="51">
        <v>6</v>
      </c>
      <c r="E439" s="67" t="s">
        <v>292</v>
      </c>
      <c r="F439" s="14">
        <v>4.0999999999999996</v>
      </c>
      <c r="G439" s="68">
        <v>4</v>
      </c>
      <c r="H439" s="54">
        <v>2</v>
      </c>
      <c r="I439" s="54">
        <f t="shared" ref="I439:I444" si="147">VLOOKUP($B439,$B$3:$J$29,7,FALSE)</f>
        <v>530</v>
      </c>
      <c r="J439" s="55">
        <f t="shared" si="129"/>
        <v>1.06</v>
      </c>
      <c r="K439" s="54">
        <v>1</v>
      </c>
      <c r="L439" s="54">
        <f t="shared" ref="L439:L444" si="148">VLOOKUP($B439,$B$3:$J$29,3,FALSE)</f>
        <v>200</v>
      </c>
      <c r="M439" s="54">
        <f t="shared" si="130"/>
        <v>0.2</v>
      </c>
      <c r="N439" s="54">
        <v>2</v>
      </c>
      <c r="O439" s="54">
        <f t="shared" ref="O439:O444" si="149">VLOOKUP($B439,$B$3:$J$29,8,FALSE)</f>
        <v>192</v>
      </c>
      <c r="P439" s="54">
        <f t="shared" si="131"/>
        <v>0.38400000000000001</v>
      </c>
      <c r="Q439" s="55">
        <f t="shared" ref="Q439:Q444" si="150">($H439*$I439+$K439*$L439+$N439*$O439)/1000</f>
        <v>1.6439999999999999</v>
      </c>
      <c r="R439" s="52">
        <f t="shared" ref="R439:R444" si="151">ROUND($Q439*$F439*$G439,2)</f>
        <v>26.96</v>
      </c>
      <c r="S439" s="50" t="s">
        <v>64</v>
      </c>
      <c r="T439" s="1">
        <v>1</v>
      </c>
      <c r="U439" s="46">
        <f t="shared" si="140"/>
        <v>26.96</v>
      </c>
      <c r="V439" s="48">
        <v>45836</v>
      </c>
      <c r="W439" s="28">
        <v>1</v>
      </c>
      <c r="X439" s="46">
        <f t="shared" si="141"/>
        <v>26.96</v>
      </c>
      <c r="Y439" s="48">
        <v>45842</v>
      </c>
    </row>
    <row r="440" spans="1:25" ht="45" customHeight="1" x14ac:dyDescent="0.75">
      <c r="B440" s="14" t="s">
        <v>15</v>
      </c>
      <c r="C440" s="38" t="s">
        <v>218</v>
      </c>
      <c r="D440" s="51">
        <v>6</v>
      </c>
      <c r="E440" s="67" t="s">
        <v>293</v>
      </c>
      <c r="F440" s="14">
        <v>3.65</v>
      </c>
      <c r="G440" s="68">
        <v>1</v>
      </c>
      <c r="H440" s="54">
        <v>1</v>
      </c>
      <c r="I440" s="54">
        <f t="shared" si="147"/>
        <v>576</v>
      </c>
      <c r="J440" s="55">
        <f t="shared" si="129"/>
        <v>0.57599999999999996</v>
      </c>
      <c r="K440" s="54">
        <v>1</v>
      </c>
      <c r="L440" s="54">
        <f t="shared" si="148"/>
        <v>200</v>
      </c>
      <c r="M440" s="54">
        <f t="shared" si="130"/>
        <v>0.2</v>
      </c>
      <c r="N440" s="54">
        <v>1</v>
      </c>
      <c r="O440" s="54">
        <f t="shared" si="149"/>
        <v>192</v>
      </c>
      <c r="P440" s="54">
        <f t="shared" si="131"/>
        <v>0.192</v>
      </c>
      <c r="Q440" s="55">
        <f t="shared" si="150"/>
        <v>0.96799999999999997</v>
      </c>
      <c r="R440" s="52">
        <f t="shared" si="151"/>
        <v>3.53</v>
      </c>
      <c r="S440" s="50" t="s">
        <v>64</v>
      </c>
      <c r="T440" s="1">
        <v>1</v>
      </c>
      <c r="U440" s="46">
        <f t="shared" si="140"/>
        <v>3.53</v>
      </c>
      <c r="V440" s="48">
        <v>45836</v>
      </c>
      <c r="W440" s="28">
        <v>1</v>
      </c>
      <c r="X440" s="46">
        <f t="shared" si="141"/>
        <v>3.53</v>
      </c>
      <c r="Y440" s="48">
        <v>45842</v>
      </c>
    </row>
    <row r="441" spans="1:25" ht="45" customHeight="1" x14ac:dyDescent="0.75">
      <c r="B441" s="8" t="s">
        <v>19</v>
      </c>
      <c r="C441" s="50" t="s">
        <v>218</v>
      </c>
      <c r="D441" s="51">
        <v>6</v>
      </c>
      <c r="E441" s="67" t="s">
        <v>195</v>
      </c>
      <c r="F441" s="14">
        <v>9.3000000000000007</v>
      </c>
      <c r="G441" s="68">
        <v>1</v>
      </c>
      <c r="H441" s="54">
        <v>2</v>
      </c>
      <c r="I441" s="54">
        <f t="shared" si="147"/>
        <v>720</v>
      </c>
      <c r="J441" s="55">
        <f t="shared" si="129"/>
        <v>1.44</v>
      </c>
      <c r="K441" s="54">
        <v>1</v>
      </c>
      <c r="L441" s="54">
        <f t="shared" si="148"/>
        <v>220</v>
      </c>
      <c r="M441" s="54">
        <f t="shared" si="130"/>
        <v>0.22</v>
      </c>
      <c r="N441" s="54">
        <v>2</v>
      </c>
      <c r="O441" s="54">
        <f t="shared" si="149"/>
        <v>210</v>
      </c>
      <c r="P441" s="54">
        <f t="shared" si="131"/>
        <v>0.42</v>
      </c>
      <c r="Q441" s="55">
        <f t="shared" si="150"/>
        <v>2.08</v>
      </c>
      <c r="R441" s="52">
        <f t="shared" si="151"/>
        <v>19.34</v>
      </c>
      <c r="S441" s="50" t="s">
        <v>64</v>
      </c>
      <c r="T441" s="1">
        <v>1</v>
      </c>
      <c r="U441" s="46">
        <f t="shared" si="140"/>
        <v>19.34</v>
      </c>
      <c r="V441" s="48">
        <v>45836</v>
      </c>
      <c r="W441" s="28">
        <v>1</v>
      </c>
      <c r="X441" s="46">
        <f t="shared" si="141"/>
        <v>19.34</v>
      </c>
      <c r="Y441" s="48">
        <v>45842</v>
      </c>
    </row>
    <row r="442" spans="1:25" ht="45" customHeight="1" x14ac:dyDescent="0.75">
      <c r="B442" s="14" t="s">
        <v>15</v>
      </c>
      <c r="C442" s="50" t="s">
        <v>218</v>
      </c>
      <c r="D442" s="51">
        <v>6</v>
      </c>
      <c r="E442" s="67" t="s">
        <v>196</v>
      </c>
      <c r="F442" s="14">
        <v>9.4</v>
      </c>
      <c r="G442" s="11">
        <v>1</v>
      </c>
      <c r="H442" s="54">
        <v>1</v>
      </c>
      <c r="I442" s="54">
        <f t="shared" si="147"/>
        <v>576</v>
      </c>
      <c r="J442" s="55">
        <f t="shared" si="129"/>
        <v>0.57599999999999996</v>
      </c>
      <c r="K442" s="54">
        <v>1</v>
      </c>
      <c r="L442" s="54">
        <f t="shared" si="148"/>
        <v>200</v>
      </c>
      <c r="M442" s="54">
        <f t="shared" si="130"/>
        <v>0.2</v>
      </c>
      <c r="N442" s="54">
        <v>1</v>
      </c>
      <c r="O442" s="54">
        <f t="shared" si="149"/>
        <v>192</v>
      </c>
      <c r="P442" s="54">
        <f t="shared" si="131"/>
        <v>0.192</v>
      </c>
      <c r="Q442" s="55">
        <f t="shared" si="150"/>
        <v>0.96799999999999997</v>
      </c>
      <c r="R442" s="52">
        <f t="shared" si="151"/>
        <v>9.1</v>
      </c>
      <c r="S442" s="50" t="s">
        <v>64</v>
      </c>
      <c r="T442" s="1">
        <v>1</v>
      </c>
      <c r="U442" s="46">
        <f t="shared" si="140"/>
        <v>9.1</v>
      </c>
      <c r="V442" s="48">
        <v>45836</v>
      </c>
      <c r="W442" s="28">
        <v>1</v>
      </c>
      <c r="X442" s="46">
        <f t="shared" si="141"/>
        <v>9.1</v>
      </c>
      <c r="Y442" s="48">
        <v>45842</v>
      </c>
    </row>
    <row r="443" spans="1:25" ht="45" customHeight="1" x14ac:dyDescent="0.75">
      <c r="B443" s="8" t="s">
        <v>16</v>
      </c>
      <c r="C443" s="50" t="s">
        <v>218</v>
      </c>
      <c r="D443" s="51">
        <v>6</v>
      </c>
      <c r="E443" s="67" t="s">
        <v>197</v>
      </c>
      <c r="F443" s="14">
        <v>8.4499999999999993</v>
      </c>
      <c r="G443" s="11">
        <v>1</v>
      </c>
      <c r="H443" s="54">
        <v>2</v>
      </c>
      <c r="I443" s="54">
        <f t="shared" si="147"/>
        <v>670</v>
      </c>
      <c r="J443" s="55">
        <f t="shared" si="129"/>
        <v>1.34</v>
      </c>
      <c r="K443" s="54">
        <v>1</v>
      </c>
      <c r="L443" s="54">
        <f t="shared" si="148"/>
        <v>200</v>
      </c>
      <c r="M443" s="54">
        <f t="shared" si="130"/>
        <v>0.2</v>
      </c>
      <c r="N443" s="54">
        <v>2</v>
      </c>
      <c r="O443" s="54">
        <f t="shared" si="149"/>
        <v>192</v>
      </c>
      <c r="P443" s="54">
        <f t="shared" si="131"/>
        <v>0.38400000000000001</v>
      </c>
      <c r="Q443" s="55">
        <f t="shared" si="150"/>
        <v>1.9239999999999999</v>
      </c>
      <c r="R443" s="52">
        <f t="shared" si="151"/>
        <v>16.260000000000002</v>
      </c>
      <c r="S443" s="50" t="s">
        <v>64</v>
      </c>
      <c r="T443" s="1">
        <v>1</v>
      </c>
      <c r="U443" s="46">
        <f t="shared" si="140"/>
        <v>16.260000000000002</v>
      </c>
      <c r="V443" s="48">
        <v>45836</v>
      </c>
      <c r="W443" s="28">
        <v>1</v>
      </c>
      <c r="X443" s="46">
        <f t="shared" si="141"/>
        <v>16.260000000000002</v>
      </c>
      <c r="Y443" s="48">
        <v>45842</v>
      </c>
    </row>
    <row r="444" spans="1:25" ht="45" customHeight="1" x14ac:dyDescent="0.75">
      <c r="B444" s="14" t="s">
        <v>34</v>
      </c>
      <c r="C444" s="50" t="s">
        <v>218</v>
      </c>
      <c r="D444" s="51">
        <v>6</v>
      </c>
      <c r="E444" s="67" t="s">
        <v>199</v>
      </c>
      <c r="F444" s="14">
        <v>9.1999999999999993</v>
      </c>
      <c r="G444" s="11">
        <v>4</v>
      </c>
      <c r="H444" s="54">
        <v>2</v>
      </c>
      <c r="I444" s="54">
        <f t="shared" si="147"/>
        <v>530</v>
      </c>
      <c r="J444" s="55">
        <f t="shared" si="129"/>
        <v>1.06</v>
      </c>
      <c r="K444" s="54">
        <v>1</v>
      </c>
      <c r="L444" s="54">
        <f t="shared" si="148"/>
        <v>200</v>
      </c>
      <c r="M444" s="54">
        <f t="shared" si="130"/>
        <v>0.2</v>
      </c>
      <c r="N444" s="54">
        <v>2</v>
      </c>
      <c r="O444" s="54">
        <f t="shared" si="149"/>
        <v>192</v>
      </c>
      <c r="P444" s="54">
        <f t="shared" si="131"/>
        <v>0.38400000000000001</v>
      </c>
      <c r="Q444" s="55">
        <f t="shared" si="150"/>
        <v>1.6439999999999999</v>
      </c>
      <c r="R444" s="52">
        <f t="shared" si="151"/>
        <v>60.5</v>
      </c>
      <c r="S444" s="50" t="s">
        <v>64</v>
      </c>
      <c r="T444" s="1">
        <v>1</v>
      </c>
      <c r="U444" s="46">
        <f t="shared" si="140"/>
        <v>60.5</v>
      </c>
      <c r="V444" s="48">
        <v>45836</v>
      </c>
      <c r="W444" s="28">
        <v>1</v>
      </c>
      <c r="X444" s="46">
        <f t="shared" si="141"/>
        <v>60.5</v>
      </c>
      <c r="Y444" s="48">
        <v>45842</v>
      </c>
    </row>
    <row r="445" spans="1:25" ht="45" customHeight="1" x14ac:dyDescent="0.75">
      <c r="J445" s="55"/>
      <c r="M445" s="54"/>
      <c r="P445" s="54"/>
      <c r="T445" s="1"/>
      <c r="U445" s="46">
        <f t="shared" si="140"/>
        <v>0</v>
      </c>
      <c r="W445" s="28"/>
      <c r="X445" s="46">
        <f t="shared" si="141"/>
        <v>0</v>
      </c>
    </row>
    <row r="446" spans="1:25" ht="45" customHeight="1" x14ac:dyDescent="0.75">
      <c r="B446" s="14" t="s">
        <v>22</v>
      </c>
      <c r="C446" s="50" t="s">
        <v>218</v>
      </c>
      <c r="D446" s="51">
        <v>6</v>
      </c>
      <c r="E446" s="67" t="s">
        <v>200</v>
      </c>
      <c r="F446" s="14">
        <v>15.25</v>
      </c>
      <c r="G446" s="68">
        <v>1</v>
      </c>
      <c r="H446" s="54">
        <v>2</v>
      </c>
      <c r="I446" s="54">
        <f>VLOOKUP($B446,$B$3:$J$29,7,FALSE)</f>
        <v>1060</v>
      </c>
      <c r="J446" s="55">
        <f t="shared" ref="J446:J517" si="152">$H446*($I446/1000)</f>
        <v>2.12</v>
      </c>
      <c r="K446" s="54">
        <v>1</v>
      </c>
      <c r="L446" s="54">
        <f>VLOOKUP($B446,$B$3:$J$29,3,FALSE)</f>
        <v>270</v>
      </c>
      <c r="M446" s="54">
        <f t="shared" ref="M446:M517" si="153">$K446*($L446/1000)</f>
        <v>0.27</v>
      </c>
      <c r="N446" s="54">
        <v>2</v>
      </c>
      <c r="O446" s="54">
        <f>VLOOKUP($B446,$B$3:$J$29,8,FALSE)</f>
        <v>255</v>
      </c>
      <c r="P446" s="54">
        <f t="shared" ref="P446:P517" si="154">$N446*($O446/1000)</f>
        <v>0.51</v>
      </c>
      <c r="Q446" s="55">
        <f>($H446*$I446+$K446*$L446+$N446*$O446)/1000</f>
        <v>2.9</v>
      </c>
      <c r="R446" s="52">
        <f>ROUND($Q446*$F446*$G446,2)</f>
        <v>44.23</v>
      </c>
      <c r="S446" s="50" t="s">
        <v>64</v>
      </c>
      <c r="T446" s="1">
        <v>1</v>
      </c>
      <c r="U446" s="46">
        <f t="shared" si="140"/>
        <v>44.23</v>
      </c>
      <c r="V446" s="48">
        <v>45835</v>
      </c>
      <c r="W446" s="28">
        <v>1</v>
      </c>
      <c r="X446" s="46">
        <f t="shared" si="141"/>
        <v>44.23</v>
      </c>
      <c r="Y446" s="48">
        <v>45842</v>
      </c>
    </row>
    <row r="447" spans="1:25" ht="45" customHeight="1" x14ac:dyDescent="0.75">
      <c r="B447" s="14" t="s">
        <v>14</v>
      </c>
      <c r="C447" s="50" t="s">
        <v>218</v>
      </c>
      <c r="D447" s="51">
        <v>6</v>
      </c>
      <c r="E447" s="67" t="s">
        <v>294</v>
      </c>
      <c r="F447" s="14">
        <v>8.4499999999999993</v>
      </c>
      <c r="G447" s="11">
        <v>1</v>
      </c>
      <c r="H447" s="54">
        <v>2</v>
      </c>
      <c r="I447" s="54">
        <f>VLOOKUP($B447,$B$3:$J$29,7,FALSE)</f>
        <v>526</v>
      </c>
      <c r="J447" s="55">
        <f t="shared" si="152"/>
        <v>1.052</v>
      </c>
      <c r="K447" s="54">
        <v>1</v>
      </c>
      <c r="L447" s="54">
        <f>VLOOKUP($B447,$B$3:$J$29,3,FALSE)</f>
        <v>200</v>
      </c>
      <c r="M447" s="54">
        <f t="shared" si="153"/>
        <v>0.2</v>
      </c>
      <c r="N447" s="54">
        <v>2</v>
      </c>
      <c r="O447" s="54">
        <f>VLOOKUP($B447,$B$3:$J$29,8,FALSE)</f>
        <v>192</v>
      </c>
      <c r="P447" s="54">
        <f t="shared" si="154"/>
        <v>0.38400000000000001</v>
      </c>
      <c r="Q447" s="55">
        <f>($H447*$I447+$K447*$L447+$N447*$O447)/1000</f>
        <v>1.6359999999999999</v>
      </c>
      <c r="R447" s="52">
        <f>ROUND($Q447*$F447*$G447,2)</f>
        <v>13.82</v>
      </c>
      <c r="S447" s="50" t="s">
        <v>64</v>
      </c>
      <c r="T447" s="1">
        <v>1</v>
      </c>
      <c r="U447" s="46">
        <f t="shared" si="140"/>
        <v>13.82</v>
      </c>
      <c r="V447" s="48">
        <v>45835</v>
      </c>
      <c r="W447" s="28">
        <v>1</v>
      </c>
      <c r="X447" s="46">
        <f t="shared" si="141"/>
        <v>13.82</v>
      </c>
      <c r="Y447" s="48">
        <v>45842</v>
      </c>
    </row>
    <row r="448" spans="1:25" ht="45" customHeight="1" x14ac:dyDescent="0.75">
      <c r="B448" s="14" t="s">
        <v>34</v>
      </c>
      <c r="C448" s="50" t="s">
        <v>218</v>
      </c>
      <c r="D448" s="51">
        <v>6</v>
      </c>
      <c r="E448" s="67" t="s">
        <v>202</v>
      </c>
      <c r="F448" s="14">
        <v>9.1999999999999993</v>
      </c>
      <c r="G448" s="11">
        <v>7</v>
      </c>
      <c r="H448" s="54">
        <v>2</v>
      </c>
      <c r="I448" s="54">
        <f>VLOOKUP($B448,$B$3:$J$29,7,FALSE)</f>
        <v>530</v>
      </c>
      <c r="J448" s="55">
        <f t="shared" si="152"/>
        <v>1.06</v>
      </c>
      <c r="K448" s="54">
        <v>1</v>
      </c>
      <c r="L448" s="54">
        <f>VLOOKUP($B448,$B$3:$J$29,3,FALSE)</f>
        <v>200</v>
      </c>
      <c r="M448" s="54">
        <f t="shared" si="153"/>
        <v>0.2</v>
      </c>
      <c r="N448" s="54">
        <v>2</v>
      </c>
      <c r="O448" s="54">
        <f>VLOOKUP($B448,$B$3:$J$29,8,FALSE)</f>
        <v>192</v>
      </c>
      <c r="P448" s="54">
        <f t="shared" si="154"/>
        <v>0.38400000000000001</v>
      </c>
      <c r="Q448" s="55">
        <f>($H448*$I448+$K448*$L448+$N448*$O448)/1000</f>
        <v>1.6439999999999999</v>
      </c>
      <c r="R448" s="52">
        <f>ROUND($Q448*$F448*$G448,2)</f>
        <v>105.87</v>
      </c>
      <c r="S448" s="50" t="s">
        <v>64</v>
      </c>
      <c r="T448" s="1">
        <v>1</v>
      </c>
      <c r="U448" s="46">
        <f t="shared" si="140"/>
        <v>105.87</v>
      </c>
      <c r="V448" s="48">
        <v>45835</v>
      </c>
      <c r="W448" s="28">
        <v>1</v>
      </c>
      <c r="X448" s="46">
        <f t="shared" si="141"/>
        <v>105.87</v>
      </c>
      <c r="Y448" s="48">
        <v>45842</v>
      </c>
    </row>
    <row r="449" spans="1:25" ht="45" customHeight="1" x14ac:dyDescent="0.75">
      <c r="J449" s="55"/>
      <c r="M449" s="54"/>
      <c r="P449" s="54"/>
      <c r="T449" s="1"/>
      <c r="U449" s="46">
        <f t="shared" si="140"/>
        <v>0</v>
      </c>
      <c r="W449" s="28"/>
      <c r="X449" s="46">
        <f t="shared" si="141"/>
        <v>0</v>
      </c>
    </row>
    <row r="450" spans="1:25" ht="45" customHeight="1" x14ac:dyDescent="0.75">
      <c r="B450" s="8" t="s">
        <v>25</v>
      </c>
      <c r="C450" s="50" t="s">
        <v>218</v>
      </c>
      <c r="D450" s="51">
        <v>6</v>
      </c>
      <c r="E450" s="67" t="s">
        <v>203</v>
      </c>
      <c r="F450" s="14">
        <v>12.45</v>
      </c>
      <c r="G450" s="68">
        <v>1</v>
      </c>
      <c r="H450" s="54">
        <v>1</v>
      </c>
      <c r="I450" s="54">
        <f>VLOOKUP($B450,$B$3:$J$29,7,FALSE)</f>
        <v>860</v>
      </c>
      <c r="J450" s="55">
        <f t="shared" si="152"/>
        <v>0.86</v>
      </c>
      <c r="K450" s="54">
        <v>1</v>
      </c>
      <c r="L450" s="54">
        <f>VLOOKUP($B450,$B$3:$J$29,3,FALSE)</f>
        <v>270</v>
      </c>
      <c r="M450" s="54">
        <f t="shared" si="153"/>
        <v>0.27</v>
      </c>
      <c r="N450" s="54">
        <v>1</v>
      </c>
      <c r="O450" s="54">
        <f>VLOOKUP($B450,$B$3:$J$29,8,FALSE)</f>
        <v>258</v>
      </c>
      <c r="P450" s="54">
        <f t="shared" si="154"/>
        <v>0.25800000000000001</v>
      </c>
      <c r="Q450" s="55">
        <f>($H450*$I450+$K450*$L450+$N450*$O450)/1000</f>
        <v>1.3879999999999999</v>
      </c>
      <c r="R450" s="52">
        <f>ROUND($Q450*$F450*$G450,2)</f>
        <v>17.28</v>
      </c>
      <c r="S450" s="50" t="s">
        <v>64</v>
      </c>
      <c r="T450" s="1">
        <v>1</v>
      </c>
      <c r="U450" s="46">
        <f t="shared" si="140"/>
        <v>17.28</v>
      </c>
      <c r="V450" s="48">
        <v>45835</v>
      </c>
      <c r="W450" s="28">
        <v>1</v>
      </c>
      <c r="X450" s="46">
        <f t="shared" si="141"/>
        <v>17.28</v>
      </c>
      <c r="Y450" s="48">
        <v>45842</v>
      </c>
    </row>
    <row r="451" spans="1:25" ht="45" customHeight="1" x14ac:dyDescent="0.75">
      <c r="B451" s="8" t="s">
        <v>17</v>
      </c>
      <c r="C451" s="50" t="s">
        <v>218</v>
      </c>
      <c r="D451" s="51">
        <v>6</v>
      </c>
      <c r="E451" s="67" t="s">
        <v>204</v>
      </c>
      <c r="F451" s="14">
        <v>12.5</v>
      </c>
      <c r="G451" s="68">
        <v>1</v>
      </c>
      <c r="H451" s="54">
        <v>2</v>
      </c>
      <c r="I451" s="54">
        <f>VLOOKUP($B451,$B$3:$J$29,7,FALSE)</f>
        <v>770</v>
      </c>
      <c r="J451" s="55">
        <f t="shared" si="152"/>
        <v>1.54</v>
      </c>
      <c r="K451" s="54">
        <v>1</v>
      </c>
      <c r="L451" s="54">
        <f>VLOOKUP($B451,$B$3:$J$29,3,FALSE)</f>
        <v>200</v>
      </c>
      <c r="M451" s="54">
        <f t="shared" si="153"/>
        <v>0.2</v>
      </c>
      <c r="N451" s="54">
        <v>1</v>
      </c>
      <c r="O451" s="54">
        <f>VLOOKUP($B451,$B$3:$J$29,8,FALSE)</f>
        <v>190</v>
      </c>
      <c r="P451" s="54">
        <f t="shared" si="154"/>
        <v>0.19</v>
      </c>
      <c r="Q451" s="55">
        <f>($H451*$I451+$K451*$L451+$N451*$O451)/1000</f>
        <v>1.93</v>
      </c>
      <c r="R451" s="52">
        <f>ROUND($Q451*$F451*$G451,2)</f>
        <v>24.13</v>
      </c>
      <c r="S451" s="50" t="s">
        <v>64</v>
      </c>
      <c r="T451" s="1">
        <v>1</v>
      </c>
      <c r="U451" s="46">
        <f t="shared" si="140"/>
        <v>24.13</v>
      </c>
      <c r="V451" s="48">
        <v>45835</v>
      </c>
      <c r="W451" s="28">
        <v>1</v>
      </c>
      <c r="X451" s="46">
        <f t="shared" si="141"/>
        <v>24.13</v>
      </c>
      <c r="Y451" s="48">
        <v>45842</v>
      </c>
    </row>
    <row r="452" spans="1:25" ht="45" customHeight="1" x14ac:dyDescent="0.75">
      <c r="B452" s="14" t="s">
        <v>14</v>
      </c>
      <c r="C452" s="50" t="s">
        <v>218</v>
      </c>
      <c r="D452" s="51">
        <v>6</v>
      </c>
      <c r="E452" s="67" t="s">
        <v>205</v>
      </c>
      <c r="F452" s="14">
        <v>8.4499999999999993</v>
      </c>
      <c r="G452" s="68">
        <v>1</v>
      </c>
      <c r="H452" s="54">
        <v>2</v>
      </c>
      <c r="I452" s="54">
        <f>VLOOKUP($B452,$B$3:$J$29,7,FALSE)</f>
        <v>526</v>
      </c>
      <c r="J452" s="55">
        <f t="shared" si="152"/>
        <v>1.052</v>
      </c>
      <c r="K452" s="54">
        <v>1</v>
      </c>
      <c r="L452" s="54">
        <f>VLOOKUP($B452,$B$3:$J$29,3,FALSE)</f>
        <v>200</v>
      </c>
      <c r="M452" s="54">
        <f t="shared" si="153"/>
        <v>0.2</v>
      </c>
      <c r="N452" s="54">
        <v>2</v>
      </c>
      <c r="O452" s="54">
        <f>VLOOKUP($B452,$B$3:$J$29,8,FALSE)</f>
        <v>192</v>
      </c>
      <c r="P452" s="54">
        <f t="shared" si="154"/>
        <v>0.38400000000000001</v>
      </c>
      <c r="Q452" s="55">
        <f>($H452*$I452+$K452*$L452+$N452*$O452)/1000</f>
        <v>1.6359999999999999</v>
      </c>
      <c r="R452" s="52">
        <f>ROUND($Q452*$F452*$G452,2)</f>
        <v>13.82</v>
      </c>
      <c r="S452" s="50" t="s">
        <v>64</v>
      </c>
      <c r="T452" s="1">
        <v>1</v>
      </c>
      <c r="U452" s="46">
        <f t="shared" si="140"/>
        <v>13.82</v>
      </c>
      <c r="V452" s="48">
        <v>45835</v>
      </c>
      <c r="W452" s="28">
        <v>1</v>
      </c>
      <c r="X452" s="46">
        <f t="shared" si="141"/>
        <v>13.82</v>
      </c>
      <c r="Y452" s="48">
        <v>45842</v>
      </c>
    </row>
    <row r="453" spans="1:25" ht="45" customHeight="1" x14ac:dyDescent="0.75">
      <c r="B453" s="14" t="s">
        <v>34</v>
      </c>
      <c r="C453" s="50" t="s">
        <v>218</v>
      </c>
      <c r="D453" s="51">
        <v>6</v>
      </c>
      <c r="E453" s="67" t="s">
        <v>295</v>
      </c>
      <c r="F453" s="14">
        <v>9.1999999999999993</v>
      </c>
      <c r="G453" s="11">
        <v>6</v>
      </c>
      <c r="H453" s="54">
        <v>2</v>
      </c>
      <c r="I453" s="54">
        <f>VLOOKUP($B453,$B$3:$J$29,7,FALSE)</f>
        <v>530</v>
      </c>
      <c r="J453" s="55">
        <f t="shared" si="152"/>
        <v>1.06</v>
      </c>
      <c r="K453" s="54">
        <v>1</v>
      </c>
      <c r="L453" s="54">
        <f>VLOOKUP($B453,$B$3:$J$29,3,FALSE)</f>
        <v>200</v>
      </c>
      <c r="M453" s="54">
        <f t="shared" si="153"/>
        <v>0.2</v>
      </c>
      <c r="N453" s="54">
        <v>2</v>
      </c>
      <c r="O453" s="54">
        <f>VLOOKUP($B453,$B$3:$J$29,8,FALSE)</f>
        <v>192</v>
      </c>
      <c r="P453" s="54">
        <f t="shared" si="154"/>
        <v>0.38400000000000001</v>
      </c>
      <c r="Q453" s="55">
        <f>($H453*$I453+$K453*$L453+$N453*$O453)/1000</f>
        <v>1.6439999999999999</v>
      </c>
      <c r="R453" s="52">
        <f>ROUND($Q453*$F453*$G453,2)</f>
        <v>90.75</v>
      </c>
      <c r="S453" s="50" t="s">
        <v>64</v>
      </c>
      <c r="T453" s="1">
        <v>1</v>
      </c>
      <c r="U453" s="46">
        <f t="shared" si="140"/>
        <v>90.75</v>
      </c>
      <c r="V453" s="48">
        <v>45835</v>
      </c>
      <c r="W453" s="28">
        <v>1</v>
      </c>
      <c r="X453" s="46">
        <f t="shared" si="141"/>
        <v>90.75</v>
      </c>
      <c r="Y453" s="48">
        <v>45842</v>
      </c>
    </row>
    <row r="454" spans="1:25" ht="45" customHeight="1" x14ac:dyDescent="0.75">
      <c r="J454" s="55"/>
      <c r="M454" s="54"/>
      <c r="P454" s="54"/>
      <c r="T454" s="1"/>
      <c r="U454" s="46">
        <f t="shared" si="140"/>
        <v>0</v>
      </c>
      <c r="W454" s="28"/>
      <c r="X454" s="46">
        <f t="shared" si="141"/>
        <v>0</v>
      </c>
    </row>
    <row r="455" spans="1:25" ht="45" customHeight="1" x14ac:dyDescent="0.75">
      <c r="B455" s="8" t="s">
        <v>19</v>
      </c>
      <c r="C455" s="50" t="s">
        <v>218</v>
      </c>
      <c r="D455" s="51">
        <v>6</v>
      </c>
      <c r="E455" s="67" t="s">
        <v>208</v>
      </c>
      <c r="F455" s="14">
        <v>5.18</v>
      </c>
      <c r="G455" s="68">
        <v>1</v>
      </c>
      <c r="H455" s="54">
        <v>1</v>
      </c>
      <c r="I455" s="54">
        <f t="shared" ref="I455:I461" si="155">VLOOKUP($B455,$B$3:$J$29,7,FALSE)</f>
        <v>720</v>
      </c>
      <c r="J455" s="55">
        <f t="shared" si="152"/>
        <v>0.72</v>
      </c>
      <c r="K455" s="54">
        <v>1</v>
      </c>
      <c r="L455" s="54">
        <f t="shared" ref="L455:L461" si="156">VLOOKUP($B455,$B$3:$J$29,3,FALSE)</f>
        <v>220</v>
      </c>
      <c r="M455" s="54">
        <f t="shared" si="153"/>
        <v>0.22</v>
      </c>
      <c r="N455" s="54">
        <v>1</v>
      </c>
      <c r="O455" s="54">
        <f t="shared" ref="O455:O461" si="157">VLOOKUP($B455,$B$3:$J$29,8,FALSE)</f>
        <v>210</v>
      </c>
      <c r="P455" s="54">
        <f t="shared" si="154"/>
        <v>0.21</v>
      </c>
      <c r="Q455" s="55">
        <f t="shared" ref="Q455:Q461" si="158">($H455*$I455+$K455*$L455+$N455*$O455)/1000</f>
        <v>1.1499999999999999</v>
      </c>
      <c r="R455" s="52">
        <f t="shared" ref="R455:R461" si="159">ROUND($Q455*$F455*$G455,2)</f>
        <v>5.96</v>
      </c>
      <c r="S455" s="50" t="s">
        <v>64</v>
      </c>
      <c r="T455" s="1">
        <v>1</v>
      </c>
      <c r="U455" s="46">
        <f t="shared" si="140"/>
        <v>5.96</v>
      </c>
      <c r="V455" s="48">
        <v>45841</v>
      </c>
      <c r="W455" s="28">
        <v>1</v>
      </c>
      <c r="X455" s="46">
        <f t="shared" si="141"/>
        <v>5.96</v>
      </c>
      <c r="Y455" s="48">
        <v>45842</v>
      </c>
    </row>
    <row r="456" spans="1:25" ht="45" customHeight="1" x14ac:dyDescent="0.75">
      <c r="B456" s="14" t="s">
        <v>15</v>
      </c>
      <c r="C456" s="50" t="s">
        <v>218</v>
      </c>
      <c r="D456" s="51">
        <v>6</v>
      </c>
      <c r="E456" s="67" t="s">
        <v>209</v>
      </c>
      <c r="F456" s="14">
        <v>5.18</v>
      </c>
      <c r="G456" s="68">
        <v>1</v>
      </c>
      <c r="H456" s="54">
        <v>2</v>
      </c>
      <c r="I456" s="54">
        <f t="shared" si="155"/>
        <v>576</v>
      </c>
      <c r="J456" s="55">
        <f t="shared" si="152"/>
        <v>1.1519999999999999</v>
      </c>
      <c r="K456" s="54">
        <v>1</v>
      </c>
      <c r="L456" s="54">
        <f t="shared" si="156"/>
        <v>200</v>
      </c>
      <c r="M456" s="54">
        <f t="shared" si="153"/>
        <v>0.2</v>
      </c>
      <c r="N456" s="54">
        <v>2</v>
      </c>
      <c r="O456" s="54">
        <f t="shared" si="157"/>
        <v>192</v>
      </c>
      <c r="P456" s="54">
        <f t="shared" si="154"/>
        <v>0.38400000000000001</v>
      </c>
      <c r="Q456" s="55">
        <f t="shared" si="158"/>
        <v>1.736</v>
      </c>
      <c r="R456" s="52">
        <f t="shared" si="159"/>
        <v>8.99</v>
      </c>
      <c r="S456" s="50" t="s">
        <v>64</v>
      </c>
      <c r="T456" s="1">
        <v>1</v>
      </c>
      <c r="U456" s="46">
        <f t="shared" si="140"/>
        <v>8.99</v>
      </c>
      <c r="V456" s="48">
        <v>45841</v>
      </c>
      <c r="W456" s="28">
        <v>1</v>
      </c>
      <c r="X456" s="46">
        <f t="shared" si="141"/>
        <v>8.99</v>
      </c>
      <c r="Y456" s="48">
        <v>45842</v>
      </c>
    </row>
    <row r="457" spans="1:25" ht="45" customHeight="1" x14ac:dyDescent="0.75">
      <c r="B457" s="14" t="s">
        <v>14</v>
      </c>
      <c r="C457" s="50" t="s">
        <v>218</v>
      </c>
      <c r="D457" s="51">
        <v>6</v>
      </c>
      <c r="E457" s="67" t="s">
        <v>214</v>
      </c>
      <c r="F457" s="14">
        <v>3.4</v>
      </c>
      <c r="G457" s="68">
        <v>1</v>
      </c>
      <c r="H457" s="54">
        <v>2</v>
      </c>
      <c r="I457" s="54">
        <f t="shared" si="155"/>
        <v>526</v>
      </c>
      <c r="J457" s="55">
        <f t="shared" si="152"/>
        <v>1.052</v>
      </c>
      <c r="K457" s="54">
        <v>1</v>
      </c>
      <c r="L457" s="54">
        <f t="shared" si="156"/>
        <v>200</v>
      </c>
      <c r="M457" s="54">
        <f t="shared" si="153"/>
        <v>0.2</v>
      </c>
      <c r="N457" s="54">
        <v>2</v>
      </c>
      <c r="O457" s="54">
        <f t="shared" si="157"/>
        <v>192</v>
      </c>
      <c r="P457" s="54">
        <f t="shared" si="154"/>
        <v>0.38400000000000001</v>
      </c>
      <c r="Q457" s="55">
        <f t="shared" si="158"/>
        <v>1.6359999999999999</v>
      </c>
      <c r="R457" s="52">
        <f t="shared" si="159"/>
        <v>5.56</v>
      </c>
      <c r="S457" s="50" t="s">
        <v>64</v>
      </c>
      <c r="T457" s="1">
        <v>1</v>
      </c>
      <c r="U457" s="46">
        <f t="shared" si="140"/>
        <v>5.56</v>
      </c>
      <c r="V457" s="48">
        <v>45841</v>
      </c>
      <c r="W457" s="28">
        <v>1</v>
      </c>
      <c r="X457" s="46">
        <f t="shared" si="141"/>
        <v>5.56</v>
      </c>
      <c r="Y457" s="48">
        <v>45842</v>
      </c>
    </row>
    <row r="458" spans="1:25" ht="45" customHeight="1" x14ac:dyDescent="0.75">
      <c r="B458" s="14" t="s">
        <v>34</v>
      </c>
      <c r="C458" s="50" t="s">
        <v>218</v>
      </c>
      <c r="D458" s="51">
        <v>6</v>
      </c>
      <c r="E458" s="67" t="s">
        <v>296</v>
      </c>
      <c r="F458" s="14">
        <v>9.1999999999999993</v>
      </c>
      <c r="G458" s="11">
        <v>2</v>
      </c>
      <c r="H458" s="54">
        <v>2</v>
      </c>
      <c r="I458" s="54">
        <f t="shared" si="155"/>
        <v>530</v>
      </c>
      <c r="J458" s="55">
        <f t="shared" si="152"/>
        <v>1.06</v>
      </c>
      <c r="K458" s="54">
        <v>1</v>
      </c>
      <c r="L458" s="54">
        <f t="shared" si="156"/>
        <v>200</v>
      </c>
      <c r="M458" s="54">
        <f t="shared" si="153"/>
        <v>0.2</v>
      </c>
      <c r="N458" s="54">
        <v>2</v>
      </c>
      <c r="O458" s="54">
        <f t="shared" si="157"/>
        <v>192</v>
      </c>
      <c r="P458" s="54">
        <f t="shared" si="154"/>
        <v>0.38400000000000001</v>
      </c>
      <c r="Q458" s="55">
        <f t="shared" si="158"/>
        <v>1.6439999999999999</v>
      </c>
      <c r="R458" s="52">
        <f t="shared" si="159"/>
        <v>30.25</v>
      </c>
      <c r="S458" s="50" t="s">
        <v>64</v>
      </c>
      <c r="T458" s="1">
        <v>1</v>
      </c>
      <c r="U458" s="46">
        <f t="shared" si="140"/>
        <v>30.25</v>
      </c>
      <c r="V458" s="48">
        <v>45841</v>
      </c>
      <c r="W458" s="28">
        <v>1</v>
      </c>
      <c r="X458" s="46">
        <f t="shared" si="141"/>
        <v>30.25</v>
      </c>
      <c r="Y458" s="48">
        <v>45842</v>
      </c>
    </row>
    <row r="459" spans="1:25" ht="45" customHeight="1" x14ac:dyDescent="0.75">
      <c r="B459" s="14" t="s">
        <v>34</v>
      </c>
      <c r="C459" s="50" t="s">
        <v>218</v>
      </c>
      <c r="D459" s="51">
        <v>6</v>
      </c>
      <c r="E459" s="67" t="s">
        <v>297</v>
      </c>
      <c r="F459" s="14">
        <v>3.7</v>
      </c>
      <c r="G459" s="11">
        <v>1</v>
      </c>
      <c r="H459" s="54">
        <v>2</v>
      </c>
      <c r="I459" s="54">
        <f t="shared" si="155"/>
        <v>530</v>
      </c>
      <c r="J459" s="55">
        <f t="shared" si="152"/>
        <v>1.06</v>
      </c>
      <c r="K459" s="54">
        <v>1</v>
      </c>
      <c r="L459" s="54">
        <f t="shared" si="156"/>
        <v>200</v>
      </c>
      <c r="M459" s="54">
        <f t="shared" si="153"/>
        <v>0.2</v>
      </c>
      <c r="N459" s="54">
        <v>2</v>
      </c>
      <c r="O459" s="54">
        <f t="shared" si="157"/>
        <v>192</v>
      </c>
      <c r="P459" s="54">
        <f t="shared" si="154"/>
        <v>0.38400000000000001</v>
      </c>
      <c r="Q459" s="55">
        <f t="shared" si="158"/>
        <v>1.6439999999999999</v>
      </c>
      <c r="R459" s="52">
        <f t="shared" si="159"/>
        <v>6.08</v>
      </c>
      <c r="S459" s="50" t="s">
        <v>64</v>
      </c>
      <c r="T459" s="1">
        <v>1</v>
      </c>
      <c r="U459" s="46">
        <f t="shared" si="140"/>
        <v>6.08</v>
      </c>
      <c r="V459" s="48">
        <v>45841</v>
      </c>
      <c r="W459" s="28">
        <v>1</v>
      </c>
      <c r="X459" s="46">
        <f t="shared" si="141"/>
        <v>6.08</v>
      </c>
      <c r="Y459" s="48">
        <v>45842</v>
      </c>
    </row>
    <row r="460" spans="1:25" ht="45" customHeight="1" x14ac:dyDescent="0.75">
      <c r="B460" s="14" t="s">
        <v>34</v>
      </c>
      <c r="C460" s="50" t="s">
        <v>218</v>
      </c>
      <c r="D460" s="51">
        <v>6</v>
      </c>
      <c r="E460" s="67" t="s">
        <v>298</v>
      </c>
      <c r="F460" s="14">
        <v>3.7</v>
      </c>
      <c r="G460" s="11">
        <v>1</v>
      </c>
      <c r="H460" s="54">
        <v>2</v>
      </c>
      <c r="I460" s="54">
        <f t="shared" si="155"/>
        <v>530</v>
      </c>
      <c r="J460" s="55">
        <f t="shared" si="152"/>
        <v>1.06</v>
      </c>
      <c r="K460" s="54">
        <v>1</v>
      </c>
      <c r="L460" s="54">
        <f t="shared" si="156"/>
        <v>200</v>
      </c>
      <c r="M460" s="54">
        <f t="shared" si="153"/>
        <v>0.2</v>
      </c>
      <c r="N460" s="54">
        <v>2</v>
      </c>
      <c r="O460" s="54">
        <f t="shared" si="157"/>
        <v>192</v>
      </c>
      <c r="P460" s="54">
        <f t="shared" si="154"/>
        <v>0.38400000000000001</v>
      </c>
      <c r="Q460" s="55">
        <f t="shared" si="158"/>
        <v>1.6439999999999999</v>
      </c>
      <c r="R460" s="52">
        <f t="shared" si="159"/>
        <v>6.08</v>
      </c>
      <c r="S460" s="50" t="s">
        <v>64</v>
      </c>
      <c r="T460" s="1">
        <v>1</v>
      </c>
      <c r="U460" s="46">
        <f t="shared" si="140"/>
        <v>6.08</v>
      </c>
      <c r="V460" s="48">
        <v>45841</v>
      </c>
      <c r="W460" s="28">
        <v>1</v>
      </c>
      <c r="X460" s="46">
        <f t="shared" si="141"/>
        <v>6.08</v>
      </c>
      <c r="Y460" s="48">
        <v>45842</v>
      </c>
    </row>
    <row r="461" spans="1:25" ht="45" customHeight="1" x14ac:dyDescent="0.75">
      <c r="A461" s="1" t="s">
        <v>299</v>
      </c>
      <c r="B461" s="14" t="s">
        <v>34</v>
      </c>
      <c r="C461" s="50" t="s">
        <v>218</v>
      </c>
      <c r="D461" s="51">
        <v>6</v>
      </c>
      <c r="E461" s="67" t="s">
        <v>300</v>
      </c>
      <c r="F461" s="14">
        <v>2.7</v>
      </c>
      <c r="G461" s="11">
        <v>1</v>
      </c>
      <c r="H461" s="54">
        <v>1</v>
      </c>
      <c r="I461" s="54">
        <f t="shared" si="155"/>
        <v>530</v>
      </c>
      <c r="J461" s="55">
        <f t="shared" si="152"/>
        <v>0.53</v>
      </c>
      <c r="K461" s="54">
        <v>0</v>
      </c>
      <c r="L461" s="54">
        <f t="shared" si="156"/>
        <v>200</v>
      </c>
      <c r="M461" s="54">
        <f t="shared" si="153"/>
        <v>0</v>
      </c>
      <c r="N461" s="54">
        <v>1</v>
      </c>
      <c r="O461" s="54">
        <f t="shared" si="157"/>
        <v>192</v>
      </c>
      <c r="P461" s="54">
        <f t="shared" si="154"/>
        <v>0.192</v>
      </c>
      <c r="Q461" s="55">
        <f t="shared" si="158"/>
        <v>0.72199999999999998</v>
      </c>
      <c r="R461" s="52">
        <f t="shared" si="159"/>
        <v>1.95</v>
      </c>
      <c r="S461" s="50" t="s">
        <v>64</v>
      </c>
      <c r="T461" s="1">
        <v>1</v>
      </c>
      <c r="U461" s="46">
        <f t="shared" si="140"/>
        <v>1.95</v>
      </c>
      <c r="V461" s="48">
        <v>45841</v>
      </c>
      <c r="W461" s="28">
        <v>1</v>
      </c>
      <c r="X461" s="46">
        <f t="shared" si="141"/>
        <v>1.95</v>
      </c>
      <c r="Y461" s="48">
        <v>45842</v>
      </c>
    </row>
    <row r="462" spans="1:25" ht="45" customHeight="1" x14ac:dyDescent="0.75">
      <c r="J462" s="55"/>
      <c r="M462" s="54"/>
      <c r="P462" s="54"/>
      <c r="T462" s="1"/>
      <c r="U462" s="46">
        <f>$T462*$R462</f>
        <v>0</v>
      </c>
      <c r="W462" s="28"/>
      <c r="X462" s="46">
        <f>$W462*$R462</f>
        <v>0</v>
      </c>
    </row>
    <row r="463" spans="1:25" ht="45" customHeight="1" x14ac:dyDescent="0.75">
      <c r="A463" s="1" t="s">
        <v>299</v>
      </c>
      <c r="B463" s="14" t="s">
        <v>34</v>
      </c>
      <c r="C463" s="50" t="s">
        <v>218</v>
      </c>
      <c r="D463" s="51">
        <v>6</v>
      </c>
      <c r="E463" s="67" t="s">
        <v>301</v>
      </c>
      <c r="F463" s="14">
        <v>3.4</v>
      </c>
      <c r="G463" s="11">
        <v>4</v>
      </c>
      <c r="H463" s="54">
        <v>2</v>
      </c>
      <c r="I463" s="54">
        <f t="shared" ref="I463:I476" si="160">VLOOKUP($B463,$B$3:$J$29,7,FALSE)</f>
        <v>530</v>
      </c>
      <c r="J463" s="55">
        <f t="shared" si="152"/>
        <v>1.06</v>
      </c>
      <c r="K463" s="54">
        <v>1</v>
      </c>
      <c r="L463" s="54">
        <f t="shared" ref="L463:L476" si="161">VLOOKUP($B463,$B$3:$J$29,3,FALSE)</f>
        <v>200</v>
      </c>
      <c r="M463" s="54">
        <f t="shared" si="153"/>
        <v>0.2</v>
      </c>
      <c r="N463" s="54">
        <v>2</v>
      </c>
      <c r="O463" s="54">
        <f t="shared" ref="O463:O476" si="162">VLOOKUP($B463,$B$3:$J$29,8,FALSE)</f>
        <v>192</v>
      </c>
      <c r="P463" s="54">
        <f t="shared" si="154"/>
        <v>0.38400000000000001</v>
      </c>
      <c r="Q463" s="55">
        <f>($H463*$I463+$K463*$L463+$N463*$O463)/1000</f>
        <v>1.6439999999999999</v>
      </c>
      <c r="R463" s="52">
        <f>ROUND($Q463*$F463*$G463,2)</f>
        <v>22.36</v>
      </c>
      <c r="S463" s="50" t="s">
        <v>64</v>
      </c>
      <c r="T463" s="1">
        <v>1</v>
      </c>
      <c r="U463" s="46">
        <f t="shared" si="140"/>
        <v>22.36</v>
      </c>
      <c r="V463" s="48">
        <v>45841</v>
      </c>
      <c r="W463" s="28">
        <v>1</v>
      </c>
      <c r="X463" s="46">
        <f t="shared" si="141"/>
        <v>22.36</v>
      </c>
      <c r="Y463" s="48">
        <v>45842</v>
      </c>
    </row>
    <row r="464" spans="1:25" ht="45" customHeight="1" x14ac:dyDescent="0.75">
      <c r="B464" s="14" t="s">
        <v>34</v>
      </c>
      <c r="C464" s="50" t="s">
        <v>218</v>
      </c>
      <c r="D464" s="51">
        <v>6</v>
      </c>
      <c r="E464" s="67" t="s">
        <v>302</v>
      </c>
      <c r="F464" s="14">
        <v>3.4</v>
      </c>
      <c r="G464" s="11">
        <v>1</v>
      </c>
      <c r="H464" s="54">
        <v>1</v>
      </c>
      <c r="I464" s="54">
        <f t="shared" si="160"/>
        <v>530</v>
      </c>
      <c r="J464" s="55">
        <f t="shared" si="152"/>
        <v>0.53</v>
      </c>
      <c r="K464" s="54">
        <v>1</v>
      </c>
      <c r="L464" s="54">
        <f t="shared" si="161"/>
        <v>200</v>
      </c>
      <c r="M464" s="54">
        <f t="shared" si="153"/>
        <v>0.2</v>
      </c>
      <c r="N464" s="54">
        <v>1</v>
      </c>
      <c r="O464" s="54">
        <f t="shared" si="162"/>
        <v>192</v>
      </c>
      <c r="P464" s="54">
        <f t="shared" si="154"/>
        <v>0.192</v>
      </c>
      <c r="Q464" s="55">
        <f>($H464*$I464+$K464*$L464+$N464*$O464)/1000</f>
        <v>0.92200000000000004</v>
      </c>
      <c r="R464" s="52">
        <f>ROUND($Q464*$F464*$G464,2)</f>
        <v>3.13</v>
      </c>
      <c r="S464" s="50" t="s">
        <v>64</v>
      </c>
      <c r="T464" s="1">
        <v>1</v>
      </c>
      <c r="U464" s="46">
        <f t="shared" si="140"/>
        <v>3.13</v>
      </c>
      <c r="V464" s="48">
        <v>45841</v>
      </c>
      <c r="W464" s="28">
        <v>1</v>
      </c>
      <c r="X464" s="46">
        <f t="shared" si="141"/>
        <v>3.13</v>
      </c>
      <c r="Y464" s="48">
        <v>45842</v>
      </c>
    </row>
    <row r="465" spans="1:25" ht="55" customHeight="1" x14ac:dyDescent="0.75">
      <c r="A465" s="29" t="s">
        <v>303</v>
      </c>
      <c r="B465" s="8" t="s">
        <v>19</v>
      </c>
      <c r="C465" s="50" t="s">
        <v>304</v>
      </c>
      <c r="D465" s="51">
        <v>1</v>
      </c>
      <c r="E465" s="67" t="s">
        <v>305</v>
      </c>
      <c r="F465" s="14">
        <v>13</v>
      </c>
      <c r="G465" s="68">
        <v>1</v>
      </c>
      <c r="H465" s="54">
        <v>1</v>
      </c>
      <c r="I465" s="54">
        <f t="shared" si="160"/>
        <v>720</v>
      </c>
      <c r="J465" s="55">
        <f t="shared" si="152"/>
        <v>0.72</v>
      </c>
      <c r="K465" s="54">
        <v>0.5</v>
      </c>
      <c r="L465" s="54">
        <f t="shared" si="161"/>
        <v>220</v>
      </c>
      <c r="M465" s="54">
        <f t="shared" si="153"/>
        <v>0.11</v>
      </c>
      <c r="N465" s="54">
        <v>1</v>
      </c>
      <c r="O465" s="54">
        <f t="shared" si="162"/>
        <v>210</v>
      </c>
      <c r="P465" s="54">
        <f t="shared" si="154"/>
        <v>0.21</v>
      </c>
      <c r="Q465" s="55">
        <f t="shared" ref="Q465:Q476" si="163">($H465*$I465+$K465*$L465+$N465*$O465)/1000</f>
        <v>1.04</v>
      </c>
      <c r="R465" s="52">
        <f t="shared" ref="R465:R476" si="164">ROUND($Q465*$F465*$G465,2)</f>
        <v>13.52</v>
      </c>
      <c r="S465" s="50" t="s">
        <v>64</v>
      </c>
      <c r="T465" s="1">
        <v>1</v>
      </c>
      <c r="U465" s="46">
        <f t="shared" ref="U465:U476" si="165">$T465*$R465</f>
        <v>13.52</v>
      </c>
      <c r="V465" s="48">
        <v>45834</v>
      </c>
      <c r="W465" s="28">
        <v>1</v>
      </c>
      <c r="X465" s="46">
        <f t="shared" ref="X465:X505" si="166">$W465*$R465</f>
        <v>13.52</v>
      </c>
      <c r="Y465" s="48">
        <v>45843</v>
      </c>
    </row>
    <row r="466" spans="1:25" ht="55" customHeight="1" x14ac:dyDescent="0.75">
      <c r="B466" s="8" t="s">
        <v>19</v>
      </c>
      <c r="C466" s="50" t="s">
        <v>304</v>
      </c>
      <c r="D466" s="51">
        <v>1</v>
      </c>
      <c r="E466" s="67" t="s">
        <v>306</v>
      </c>
      <c r="F466" s="14">
        <v>12.5</v>
      </c>
      <c r="G466" s="68">
        <v>1</v>
      </c>
      <c r="H466" s="54">
        <v>2</v>
      </c>
      <c r="I466" s="54">
        <f t="shared" si="160"/>
        <v>720</v>
      </c>
      <c r="J466" s="55">
        <f t="shared" si="152"/>
        <v>1.44</v>
      </c>
      <c r="K466" s="54">
        <v>1</v>
      </c>
      <c r="L466" s="54">
        <f t="shared" si="161"/>
        <v>220</v>
      </c>
      <c r="M466" s="54">
        <f t="shared" si="153"/>
        <v>0.22</v>
      </c>
      <c r="N466" s="54">
        <v>2</v>
      </c>
      <c r="O466" s="54">
        <f t="shared" si="162"/>
        <v>210</v>
      </c>
      <c r="P466" s="54">
        <f t="shared" si="154"/>
        <v>0.42</v>
      </c>
      <c r="Q466" s="55">
        <f t="shared" si="163"/>
        <v>2.08</v>
      </c>
      <c r="R466" s="52">
        <f t="shared" si="164"/>
        <v>26</v>
      </c>
      <c r="S466" s="50" t="s">
        <v>64</v>
      </c>
      <c r="T466" s="1">
        <v>1</v>
      </c>
      <c r="U466" s="46">
        <f t="shared" si="165"/>
        <v>26</v>
      </c>
      <c r="V466" s="48">
        <v>45834</v>
      </c>
      <c r="W466" s="28">
        <v>1</v>
      </c>
      <c r="X466" s="46">
        <f t="shared" si="166"/>
        <v>26</v>
      </c>
      <c r="Y466" s="48">
        <v>45843</v>
      </c>
    </row>
    <row r="467" spans="1:25" ht="55" customHeight="1" x14ac:dyDescent="0.75">
      <c r="B467" s="8" t="s">
        <v>19</v>
      </c>
      <c r="C467" s="50" t="s">
        <v>304</v>
      </c>
      <c r="D467" s="51">
        <v>1</v>
      </c>
      <c r="E467" s="67" t="s">
        <v>307</v>
      </c>
      <c r="F467" s="14">
        <v>0.5</v>
      </c>
      <c r="G467" s="68">
        <v>2</v>
      </c>
      <c r="H467" s="54">
        <v>2</v>
      </c>
      <c r="I467" s="54">
        <f t="shared" si="160"/>
        <v>720</v>
      </c>
      <c r="J467" s="55">
        <f t="shared" si="152"/>
        <v>1.44</v>
      </c>
      <c r="K467" s="54">
        <v>1</v>
      </c>
      <c r="L467" s="54">
        <f t="shared" si="161"/>
        <v>220</v>
      </c>
      <c r="M467" s="54">
        <f t="shared" si="153"/>
        <v>0.22</v>
      </c>
      <c r="N467" s="54">
        <v>2</v>
      </c>
      <c r="O467" s="54">
        <f t="shared" si="162"/>
        <v>210</v>
      </c>
      <c r="P467" s="54">
        <f t="shared" si="154"/>
        <v>0.42</v>
      </c>
      <c r="Q467" s="55">
        <f t="shared" si="163"/>
        <v>2.08</v>
      </c>
      <c r="R467" s="52">
        <f t="shared" si="164"/>
        <v>2.08</v>
      </c>
      <c r="S467" s="50" t="s">
        <v>64</v>
      </c>
      <c r="T467" s="1">
        <v>1</v>
      </c>
      <c r="U467" s="46">
        <f t="shared" si="165"/>
        <v>2.08</v>
      </c>
      <c r="V467" s="48">
        <v>45834</v>
      </c>
      <c r="W467" s="28">
        <v>1</v>
      </c>
      <c r="X467" s="46">
        <f t="shared" si="166"/>
        <v>2.08</v>
      </c>
      <c r="Y467" s="48">
        <v>45843</v>
      </c>
    </row>
    <row r="468" spans="1:25" ht="55" customHeight="1" x14ac:dyDescent="0.75">
      <c r="B468" s="8" t="s">
        <v>13</v>
      </c>
      <c r="C468" s="50" t="s">
        <v>304</v>
      </c>
      <c r="D468" s="51">
        <v>1</v>
      </c>
      <c r="E468" s="67" t="s">
        <v>308</v>
      </c>
      <c r="F468" s="14">
        <v>3.2</v>
      </c>
      <c r="G468" s="68">
        <v>1</v>
      </c>
      <c r="H468" s="54">
        <v>1</v>
      </c>
      <c r="I468" s="54">
        <f t="shared" si="160"/>
        <v>620</v>
      </c>
      <c r="J468" s="55">
        <f t="shared" si="152"/>
        <v>0.62</v>
      </c>
      <c r="K468" s="54">
        <v>0</v>
      </c>
      <c r="L468" s="54">
        <f t="shared" si="161"/>
        <v>200</v>
      </c>
      <c r="M468" s="54">
        <f t="shared" si="153"/>
        <v>0</v>
      </c>
      <c r="N468" s="54">
        <v>1</v>
      </c>
      <c r="O468" s="54">
        <f t="shared" si="162"/>
        <v>192</v>
      </c>
      <c r="P468" s="54">
        <f t="shared" si="154"/>
        <v>0.192</v>
      </c>
      <c r="Q468" s="55">
        <f t="shared" si="163"/>
        <v>0.81200000000000006</v>
      </c>
      <c r="R468" s="52">
        <f t="shared" si="164"/>
        <v>2.6</v>
      </c>
      <c r="S468" s="50" t="s">
        <v>64</v>
      </c>
      <c r="T468" s="1">
        <v>1</v>
      </c>
      <c r="U468" s="46">
        <f t="shared" si="165"/>
        <v>2.6</v>
      </c>
      <c r="V468" s="48">
        <v>45834</v>
      </c>
      <c r="W468" s="28">
        <v>1</v>
      </c>
      <c r="X468" s="46">
        <f t="shared" si="166"/>
        <v>2.6</v>
      </c>
      <c r="Y468" s="48">
        <v>45843</v>
      </c>
    </row>
    <row r="469" spans="1:25" ht="55" customHeight="1" x14ac:dyDescent="0.75">
      <c r="A469" s="1" t="s">
        <v>309</v>
      </c>
      <c r="B469" s="8" t="s">
        <v>12</v>
      </c>
      <c r="C469" s="50" t="s">
        <v>304</v>
      </c>
      <c r="D469" s="51">
        <v>1</v>
      </c>
      <c r="E469" s="67" t="s">
        <v>310</v>
      </c>
      <c r="F469" s="14">
        <v>0.75</v>
      </c>
      <c r="G469" s="68">
        <v>1</v>
      </c>
      <c r="H469" s="54">
        <v>1</v>
      </c>
      <c r="I469" s="54">
        <f t="shared" si="160"/>
        <v>476</v>
      </c>
      <c r="J469" s="55">
        <f t="shared" si="152"/>
        <v>0.47599999999999998</v>
      </c>
      <c r="K469" s="54">
        <v>0</v>
      </c>
      <c r="L469" s="54">
        <f t="shared" si="161"/>
        <v>200</v>
      </c>
      <c r="M469" s="54">
        <f t="shared" si="153"/>
        <v>0</v>
      </c>
      <c r="N469" s="54">
        <v>1</v>
      </c>
      <c r="O469" s="54">
        <f t="shared" si="162"/>
        <v>192</v>
      </c>
      <c r="P469" s="54">
        <f t="shared" si="154"/>
        <v>0.192</v>
      </c>
      <c r="Q469" s="55">
        <f t="shared" si="163"/>
        <v>0.66800000000000004</v>
      </c>
      <c r="R469" s="52">
        <f t="shared" si="164"/>
        <v>0.5</v>
      </c>
      <c r="S469" s="50" t="s">
        <v>64</v>
      </c>
      <c r="T469" s="1">
        <v>1</v>
      </c>
      <c r="U469" s="46">
        <f t="shared" si="165"/>
        <v>0.5</v>
      </c>
      <c r="V469" s="48">
        <v>45834</v>
      </c>
      <c r="W469" s="28">
        <v>1</v>
      </c>
      <c r="X469" s="46">
        <f t="shared" si="166"/>
        <v>0.5</v>
      </c>
      <c r="Y469" s="48">
        <v>45843</v>
      </c>
    </row>
    <row r="470" spans="1:25" ht="55" customHeight="1" x14ac:dyDescent="0.75">
      <c r="B470" s="8" t="s">
        <v>15</v>
      </c>
      <c r="C470" s="50" t="s">
        <v>304</v>
      </c>
      <c r="D470" s="51">
        <v>1</v>
      </c>
      <c r="E470" s="67" t="s">
        <v>311</v>
      </c>
      <c r="F470" s="14">
        <v>3.35</v>
      </c>
      <c r="G470" s="68">
        <v>1</v>
      </c>
      <c r="H470" s="54">
        <v>2</v>
      </c>
      <c r="I470" s="54">
        <f t="shared" si="160"/>
        <v>576</v>
      </c>
      <c r="J470" s="55">
        <f t="shared" si="152"/>
        <v>1.1519999999999999</v>
      </c>
      <c r="K470" s="54">
        <v>1</v>
      </c>
      <c r="L470" s="54">
        <f t="shared" si="161"/>
        <v>200</v>
      </c>
      <c r="M470" s="54">
        <f t="shared" si="153"/>
        <v>0.2</v>
      </c>
      <c r="N470" s="54">
        <v>2</v>
      </c>
      <c r="O470" s="54">
        <f t="shared" si="162"/>
        <v>192</v>
      </c>
      <c r="P470" s="54">
        <f t="shared" si="154"/>
        <v>0.38400000000000001</v>
      </c>
      <c r="Q470" s="55">
        <f t="shared" si="163"/>
        <v>1.736</v>
      </c>
      <c r="R470" s="52">
        <f t="shared" si="164"/>
        <v>5.82</v>
      </c>
      <c r="S470" s="50" t="s">
        <v>64</v>
      </c>
      <c r="T470" s="1">
        <v>1</v>
      </c>
      <c r="U470" s="46">
        <f t="shared" si="165"/>
        <v>5.82</v>
      </c>
      <c r="V470" s="48">
        <v>45834</v>
      </c>
      <c r="W470" s="28">
        <v>1</v>
      </c>
      <c r="X470" s="46">
        <f t="shared" si="166"/>
        <v>5.82</v>
      </c>
      <c r="Y470" s="48">
        <v>45843</v>
      </c>
    </row>
    <row r="471" spans="1:25" ht="55" customHeight="1" x14ac:dyDescent="0.75">
      <c r="B471" s="8" t="s">
        <v>19</v>
      </c>
      <c r="C471" s="50" t="s">
        <v>304</v>
      </c>
      <c r="D471" s="51">
        <v>1</v>
      </c>
      <c r="E471" s="67" t="s">
        <v>312</v>
      </c>
      <c r="F471" s="14">
        <v>3.55</v>
      </c>
      <c r="G471" s="68">
        <v>2</v>
      </c>
      <c r="H471" s="54">
        <v>2</v>
      </c>
      <c r="I471" s="54">
        <f t="shared" si="160"/>
        <v>720</v>
      </c>
      <c r="J471" s="55">
        <f t="shared" si="152"/>
        <v>1.44</v>
      </c>
      <c r="K471" s="54">
        <v>1</v>
      </c>
      <c r="L471" s="54">
        <f t="shared" si="161"/>
        <v>220</v>
      </c>
      <c r="M471" s="54">
        <f t="shared" si="153"/>
        <v>0.22</v>
      </c>
      <c r="N471" s="54">
        <v>2</v>
      </c>
      <c r="O471" s="54">
        <f t="shared" si="162"/>
        <v>210</v>
      </c>
      <c r="P471" s="54">
        <f t="shared" si="154"/>
        <v>0.42</v>
      </c>
      <c r="Q471" s="55">
        <f t="shared" si="163"/>
        <v>2.08</v>
      </c>
      <c r="R471" s="52">
        <f t="shared" si="164"/>
        <v>14.77</v>
      </c>
      <c r="S471" s="50" t="s">
        <v>64</v>
      </c>
      <c r="T471" s="1">
        <v>1</v>
      </c>
      <c r="U471" s="46">
        <f t="shared" si="165"/>
        <v>14.77</v>
      </c>
      <c r="V471" s="48">
        <v>45834</v>
      </c>
      <c r="W471" s="28">
        <v>1</v>
      </c>
      <c r="X471" s="46">
        <f t="shared" si="166"/>
        <v>14.77</v>
      </c>
      <c r="Y471" s="48">
        <v>45843</v>
      </c>
    </row>
    <row r="472" spans="1:25" ht="55" customHeight="1" x14ac:dyDescent="0.75">
      <c r="B472" s="8" t="s">
        <v>19</v>
      </c>
      <c r="C472" s="50" t="s">
        <v>304</v>
      </c>
      <c r="D472" s="51">
        <v>1</v>
      </c>
      <c r="E472" s="67" t="s">
        <v>313</v>
      </c>
      <c r="F472" s="14">
        <v>12.4</v>
      </c>
      <c r="G472" s="68">
        <v>1</v>
      </c>
      <c r="H472" s="54">
        <v>2</v>
      </c>
      <c r="I472" s="54">
        <f t="shared" si="160"/>
        <v>720</v>
      </c>
      <c r="J472" s="55">
        <f t="shared" si="152"/>
        <v>1.44</v>
      </c>
      <c r="K472" s="54">
        <v>1</v>
      </c>
      <c r="L472" s="54">
        <f t="shared" si="161"/>
        <v>220</v>
      </c>
      <c r="M472" s="54">
        <f t="shared" si="153"/>
        <v>0.22</v>
      </c>
      <c r="N472" s="54">
        <v>2</v>
      </c>
      <c r="O472" s="54">
        <f t="shared" si="162"/>
        <v>210</v>
      </c>
      <c r="P472" s="54">
        <f t="shared" si="154"/>
        <v>0.42</v>
      </c>
      <c r="Q472" s="55">
        <f t="shared" si="163"/>
        <v>2.08</v>
      </c>
      <c r="R472" s="52">
        <f t="shared" si="164"/>
        <v>25.79</v>
      </c>
      <c r="S472" s="50" t="s">
        <v>64</v>
      </c>
      <c r="T472" s="1">
        <v>1</v>
      </c>
      <c r="U472" s="46">
        <f t="shared" si="165"/>
        <v>25.79</v>
      </c>
      <c r="V472" s="48">
        <v>45834</v>
      </c>
      <c r="W472" s="28">
        <v>1</v>
      </c>
      <c r="X472" s="46">
        <f t="shared" si="166"/>
        <v>25.79</v>
      </c>
      <c r="Y472" s="48">
        <v>45843</v>
      </c>
    </row>
    <row r="473" spans="1:25" ht="55" customHeight="1" x14ac:dyDescent="0.75">
      <c r="B473" s="8" t="s">
        <v>12</v>
      </c>
      <c r="C473" s="50" t="s">
        <v>304</v>
      </c>
      <c r="D473" s="51">
        <v>1</v>
      </c>
      <c r="E473" s="67" t="s">
        <v>314</v>
      </c>
      <c r="F473" s="14">
        <v>3.9</v>
      </c>
      <c r="G473" s="68">
        <v>1</v>
      </c>
      <c r="H473" s="54">
        <v>2</v>
      </c>
      <c r="I473" s="54">
        <f t="shared" si="160"/>
        <v>476</v>
      </c>
      <c r="J473" s="55">
        <f t="shared" si="152"/>
        <v>0.95199999999999996</v>
      </c>
      <c r="K473" s="54">
        <v>1</v>
      </c>
      <c r="L473" s="54">
        <f t="shared" si="161"/>
        <v>200</v>
      </c>
      <c r="M473" s="54">
        <f t="shared" si="153"/>
        <v>0.2</v>
      </c>
      <c r="N473" s="54">
        <v>2</v>
      </c>
      <c r="O473" s="54">
        <f t="shared" si="162"/>
        <v>192</v>
      </c>
      <c r="P473" s="54">
        <f t="shared" si="154"/>
        <v>0.38400000000000001</v>
      </c>
      <c r="Q473" s="55">
        <f t="shared" si="163"/>
        <v>1.536</v>
      </c>
      <c r="R473" s="52">
        <f t="shared" si="164"/>
        <v>5.99</v>
      </c>
      <c r="S473" s="50" t="s">
        <v>64</v>
      </c>
      <c r="T473" s="1">
        <v>1</v>
      </c>
      <c r="U473" s="46">
        <f t="shared" si="165"/>
        <v>5.99</v>
      </c>
      <c r="V473" s="48">
        <v>45834</v>
      </c>
      <c r="W473" s="28">
        <v>1</v>
      </c>
      <c r="X473" s="46">
        <f t="shared" si="166"/>
        <v>5.99</v>
      </c>
      <c r="Y473" s="48">
        <v>45843</v>
      </c>
    </row>
    <row r="474" spans="1:25" ht="55" customHeight="1" x14ac:dyDescent="0.75">
      <c r="B474" s="8" t="s">
        <v>13</v>
      </c>
      <c r="C474" s="50" t="s">
        <v>304</v>
      </c>
      <c r="D474" s="51">
        <v>1</v>
      </c>
      <c r="E474" s="67" t="s">
        <v>315</v>
      </c>
      <c r="F474" s="14">
        <v>3.25</v>
      </c>
      <c r="G474" s="68">
        <v>1</v>
      </c>
      <c r="H474" s="54">
        <v>2</v>
      </c>
      <c r="I474" s="54">
        <f t="shared" si="160"/>
        <v>620</v>
      </c>
      <c r="J474" s="55">
        <f t="shared" si="152"/>
        <v>1.24</v>
      </c>
      <c r="K474" s="54">
        <v>0</v>
      </c>
      <c r="L474" s="54">
        <f t="shared" si="161"/>
        <v>200</v>
      </c>
      <c r="M474" s="54">
        <v>2</v>
      </c>
      <c r="N474" s="54">
        <v>1</v>
      </c>
      <c r="O474" s="54">
        <f t="shared" si="162"/>
        <v>192</v>
      </c>
      <c r="P474" s="54">
        <f t="shared" si="154"/>
        <v>0.192</v>
      </c>
      <c r="Q474" s="55">
        <f t="shared" si="163"/>
        <v>1.4319999999999999</v>
      </c>
      <c r="R474" s="52">
        <f t="shared" si="164"/>
        <v>4.6500000000000004</v>
      </c>
      <c r="S474" s="50" t="s">
        <v>64</v>
      </c>
      <c r="T474" s="1">
        <v>1</v>
      </c>
      <c r="U474" s="46">
        <f t="shared" si="165"/>
        <v>4.6500000000000004</v>
      </c>
      <c r="V474" s="48">
        <v>45834</v>
      </c>
      <c r="W474" s="28">
        <v>1</v>
      </c>
      <c r="X474" s="46">
        <f t="shared" si="166"/>
        <v>4.6500000000000004</v>
      </c>
      <c r="Y474" s="48">
        <v>45843</v>
      </c>
    </row>
    <row r="475" spans="1:25" ht="55" customHeight="1" x14ac:dyDescent="0.75">
      <c r="B475" s="8" t="s">
        <v>35</v>
      </c>
      <c r="C475" s="50" t="s">
        <v>304</v>
      </c>
      <c r="D475" s="51">
        <v>1</v>
      </c>
      <c r="E475" s="67" t="s">
        <v>316</v>
      </c>
      <c r="F475" s="14">
        <v>13</v>
      </c>
      <c r="G475" s="68">
        <v>1</v>
      </c>
      <c r="H475" s="54">
        <v>2</v>
      </c>
      <c r="I475" s="54">
        <f t="shared" si="160"/>
        <v>726</v>
      </c>
      <c r="J475" s="55">
        <f t="shared" si="152"/>
        <v>1.452</v>
      </c>
      <c r="K475" s="54">
        <v>1</v>
      </c>
      <c r="L475" s="54">
        <f t="shared" si="161"/>
        <v>250</v>
      </c>
      <c r="M475" s="54">
        <f t="shared" si="153"/>
        <v>0.25</v>
      </c>
      <c r="N475" s="54">
        <v>2</v>
      </c>
      <c r="O475" s="54">
        <f t="shared" si="162"/>
        <v>242</v>
      </c>
      <c r="P475" s="54">
        <f t="shared" si="154"/>
        <v>0.48399999999999999</v>
      </c>
      <c r="Q475" s="55">
        <f t="shared" si="163"/>
        <v>2.1859999999999999</v>
      </c>
      <c r="R475" s="52">
        <f t="shared" si="164"/>
        <v>28.42</v>
      </c>
      <c r="S475" s="50" t="s">
        <v>64</v>
      </c>
      <c r="T475" s="1">
        <v>1</v>
      </c>
      <c r="U475" s="46">
        <f t="shared" si="165"/>
        <v>28.42</v>
      </c>
      <c r="V475" s="48">
        <v>45834</v>
      </c>
      <c r="W475" s="28">
        <v>1</v>
      </c>
      <c r="X475" s="46">
        <f t="shared" si="166"/>
        <v>28.42</v>
      </c>
      <c r="Y475" s="48">
        <v>45843</v>
      </c>
    </row>
    <row r="476" spans="1:25" ht="55" customHeight="1" x14ac:dyDescent="0.75">
      <c r="B476" s="8" t="s">
        <v>38</v>
      </c>
      <c r="C476" s="50" t="s">
        <v>304</v>
      </c>
      <c r="D476" s="51">
        <v>1</v>
      </c>
      <c r="E476" s="67" t="s">
        <v>317</v>
      </c>
      <c r="F476" s="14">
        <v>3.3</v>
      </c>
      <c r="G476" s="68">
        <v>1</v>
      </c>
      <c r="H476" s="54">
        <v>2</v>
      </c>
      <c r="I476" s="54">
        <f t="shared" si="160"/>
        <v>238</v>
      </c>
      <c r="J476" s="55">
        <f t="shared" si="152"/>
        <v>0.47599999999999998</v>
      </c>
      <c r="K476" s="54">
        <v>1</v>
      </c>
      <c r="L476" s="54">
        <f t="shared" si="161"/>
        <v>100</v>
      </c>
      <c r="M476" s="54">
        <f t="shared" si="153"/>
        <v>0.1</v>
      </c>
      <c r="N476" s="54">
        <v>2</v>
      </c>
      <c r="O476" s="54">
        <f t="shared" si="162"/>
        <v>97</v>
      </c>
      <c r="P476" s="54">
        <f t="shared" si="154"/>
        <v>0.19400000000000001</v>
      </c>
      <c r="Q476" s="55">
        <f t="shared" si="163"/>
        <v>0.77</v>
      </c>
      <c r="R476" s="52">
        <f t="shared" si="164"/>
        <v>2.54</v>
      </c>
      <c r="S476" s="50" t="s">
        <v>64</v>
      </c>
      <c r="T476" s="1">
        <v>1</v>
      </c>
      <c r="U476" s="46">
        <f t="shared" si="165"/>
        <v>2.54</v>
      </c>
      <c r="V476" s="48">
        <v>45834</v>
      </c>
      <c r="W476" s="28">
        <v>1</v>
      </c>
      <c r="X476" s="46">
        <f t="shared" si="166"/>
        <v>2.54</v>
      </c>
      <c r="Y476" s="48">
        <v>45843</v>
      </c>
    </row>
    <row r="477" spans="1:25" ht="55" customHeight="1" x14ac:dyDescent="0.75">
      <c r="B477" s="8"/>
      <c r="C477" s="50"/>
      <c r="D477" s="51"/>
      <c r="E477" s="67"/>
      <c r="F477" s="14"/>
      <c r="G477" s="68"/>
      <c r="H477" s="54"/>
      <c r="I477" s="54"/>
      <c r="J477" s="55"/>
      <c r="K477" s="54"/>
      <c r="L477" s="54"/>
      <c r="M477" s="54"/>
      <c r="N477" s="54"/>
      <c r="O477" s="54"/>
      <c r="P477" s="54"/>
      <c r="Q477" s="55"/>
      <c r="R477" s="52"/>
      <c r="S477" s="50"/>
      <c r="T477" s="1"/>
      <c r="W477" s="28"/>
    </row>
    <row r="478" spans="1:25" ht="55" customHeight="1" x14ac:dyDescent="0.75">
      <c r="B478" s="8" t="s">
        <v>19</v>
      </c>
      <c r="C478" s="50" t="s">
        <v>304</v>
      </c>
      <c r="D478" s="51">
        <v>1</v>
      </c>
      <c r="E478" s="67" t="s">
        <v>318</v>
      </c>
      <c r="F478" s="14">
        <v>6.35</v>
      </c>
      <c r="G478" s="68">
        <v>1</v>
      </c>
      <c r="H478" s="54">
        <v>1</v>
      </c>
      <c r="I478" s="54">
        <f t="shared" ref="I478:I484" si="167">VLOOKUP($B478,$B$3:$J$29,7,FALSE)</f>
        <v>720</v>
      </c>
      <c r="J478" s="55">
        <f t="shared" si="152"/>
        <v>0.72</v>
      </c>
      <c r="K478" s="54">
        <v>1</v>
      </c>
      <c r="L478" s="54">
        <f t="shared" ref="L478:L484" si="168">VLOOKUP($B478,$B$3:$J$29,3,FALSE)</f>
        <v>220</v>
      </c>
      <c r="M478" s="54">
        <f t="shared" si="153"/>
        <v>0.22</v>
      </c>
      <c r="N478" s="54">
        <v>1</v>
      </c>
      <c r="O478" s="54">
        <f t="shared" ref="O478:O484" si="169">VLOOKUP($B478,$B$3:$J$29,8,FALSE)</f>
        <v>210</v>
      </c>
      <c r="P478" s="54">
        <f t="shared" si="154"/>
        <v>0.21</v>
      </c>
      <c r="Q478" s="55">
        <f t="shared" ref="Q478:Q484" si="170">($H478*$I478+$K478*$L478+$N478*$O478)/1000</f>
        <v>1.1499999999999999</v>
      </c>
      <c r="R478" s="52">
        <f t="shared" ref="R478:R484" si="171">ROUND($Q478*$F478*$G478,2)</f>
        <v>7.3</v>
      </c>
      <c r="S478" s="50" t="s">
        <v>64</v>
      </c>
      <c r="T478" s="1">
        <v>1</v>
      </c>
      <c r="U478" s="46">
        <f t="shared" ref="U478:U484" si="172">$T478*$R478</f>
        <v>7.3</v>
      </c>
      <c r="V478" s="48">
        <v>45834</v>
      </c>
      <c r="W478" s="28">
        <v>1</v>
      </c>
      <c r="X478" s="46">
        <f t="shared" si="166"/>
        <v>7.3</v>
      </c>
      <c r="Y478" s="48">
        <v>45843</v>
      </c>
    </row>
    <row r="479" spans="1:25" ht="55" customHeight="1" x14ac:dyDescent="0.75">
      <c r="B479" s="8" t="s">
        <v>19</v>
      </c>
      <c r="C479" s="50" t="s">
        <v>304</v>
      </c>
      <c r="D479" s="51">
        <v>1</v>
      </c>
      <c r="E479" s="67" t="s">
        <v>221</v>
      </c>
      <c r="F479" s="14">
        <v>6.35</v>
      </c>
      <c r="G479" s="68">
        <v>1</v>
      </c>
      <c r="H479" s="54">
        <v>2</v>
      </c>
      <c r="I479" s="54">
        <f t="shared" si="167"/>
        <v>720</v>
      </c>
      <c r="J479" s="55">
        <f t="shared" si="152"/>
        <v>1.44</v>
      </c>
      <c r="K479" s="54">
        <v>1</v>
      </c>
      <c r="L479" s="54">
        <f t="shared" si="168"/>
        <v>220</v>
      </c>
      <c r="M479" s="54">
        <f t="shared" si="153"/>
        <v>0.22</v>
      </c>
      <c r="N479" s="54">
        <v>2</v>
      </c>
      <c r="O479" s="54">
        <f t="shared" si="169"/>
        <v>210</v>
      </c>
      <c r="P479" s="54">
        <f t="shared" si="154"/>
        <v>0.42</v>
      </c>
      <c r="Q479" s="55">
        <f t="shared" si="170"/>
        <v>2.08</v>
      </c>
      <c r="R479" s="52">
        <f t="shared" si="171"/>
        <v>13.21</v>
      </c>
      <c r="S479" s="50" t="s">
        <v>64</v>
      </c>
      <c r="T479" s="1">
        <v>1</v>
      </c>
      <c r="U479" s="46">
        <f t="shared" si="172"/>
        <v>13.21</v>
      </c>
      <c r="V479" s="48">
        <v>45834</v>
      </c>
      <c r="W479" s="28">
        <v>1</v>
      </c>
      <c r="X479" s="46">
        <f t="shared" si="166"/>
        <v>13.21</v>
      </c>
      <c r="Y479" s="48">
        <v>45843</v>
      </c>
    </row>
    <row r="480" spans="1:25" ht="55" customHeight="1" x14ac:dyDescent="0.75">
      <c r="B480" s="8" t="s">
        <v>19</v>
      </c>
      <c r="C480" s="50" t="s">
        <v>304</v>
      </c>
      <c r="D480" s="51">
        <v>1</v>
      </c>
      <c r="E480" s="67" t="s">
        <v>65</v>
      </c>
      <c r="F480" s="14">
        <v>12.3</v>
      </c>
      <c r="G480" s="68">
        <v>1</v>
      </c>
      <c r="H480" s="54">
        <v>2</v>
      </c>
      <c r="I480" s="54">
        <f t="shared" si="167"/>
        <v>720</v>
      </c>
      <c r="J480" s="55">
        <f t="shared" si="152"/>
        <v>1.44</v>
      </c>
      <c r="K480" s="54">
        <v>1</v>
      </c>
      <c r="L480" s="54">
        <f t="shared" si="168"/>
        <v>220</v>
      </c>
      <c r="M480" s="54">
        <f t="shared" si="153"/>
        <v>0.22</v>
      </c>
      <c r="N480" s="54">
        <v>2</v>
      </c>
      <c r="O480" s="54">
        <f t="shared" si="169"/>
        <v>210</v>
      </c>
      <c r="P480" s="54">
        <f t="shared" si="154"/>
        <v>0.42</v>
      </c>
      <c r="Q480" s="55">
        <f t="shared" si="170"/>
        <v>2.08</v>
      </c>
      <c r="R480" s="52">
        <f t="shared" si="171"/>
        <v>25.58</v>
      </c>
      <c r="S480" s="50" t="s">
        <v>64</v>
      </c>
      <c r="T480" s="1">
        <v>1</v>
      </c>
      <c r="U480" s="46">
        <f t="shared" si="172"/>
        <v>25.58</v>
      </c>
      <c r="V480" s="48">
        <v>45834</v>
      </c>
      <c r="W480" s="28">
        <v>1</v>
      </c>
      <c r="X480" s="46">
        <f t="shared" si="166"/>
        <v>25.58</v>
      </c>
      <c r="Y480" s="48">
        <v>45843</v>
      </c>
    </row>
    <row r="481" spans="1:25" ht="55" customHeight="1" x14ac:dyDescent="0.75">
      <c r="B481" s="8" t="s">
        <v>12</v>
      </c>
      <c r="C481" s="50" t="s">
        <v>304</v>
      </c>
      <c r="D481" s="51">
        <v>1</v>
      </c>
      <c r="E481" s="67" t="s">
        <v>319</v>
      </c>
      <c r="F481" s="14">
        <v>7</v>
      </c>
      <c r="G481" s="68">
        <v>1</v>
      </c>
      <c r="H481" s="54">
        <v>1</v>
      </c>
      <c r="I481" s="54">
        <f t="shared" si="167"/>
        <v>476</v>
      </c>
      <c r="J481" s="55">
        <f t="shared" si="152"/>
        <v>0.47599999999999998</v>
      </c>
      <c r="K481" s="54">
        <v>0.5</v>
      </c>
      <c r="L481" s="54">
        <f t="shared" si="168"/>
        <v>200</v>
      </c>
      <c r="M481" s="54">
        <f t="shared" si="153"/>
        <v>0.1</v>
      </c>
      <c r="N481" s="54">
        <v>1</v>
      </c>
      <c r="O481" s="54">
        <f t="shared" si="169"/>
        <v>192</v>
      </c>
      <c r="P481" s="54">
        <f t="shared" si="154"/>
        <v>0.192</v>
      </c>
      <c r="Q481" s="55">
        <f t="shared" si="170"/>
        <v>0.76800000000000002</v>
      </c>
      <c r="R481" s="52">
        <f t="shared" si="171"/>
        <v>5.38</v>
      </c>
      <c r="S481" s="50" t="s">
        <v>64</v>
      </c>
      <c r="T481" s="1">
        <v>1</v>
      </c>
      <c r="U481" s="46">
        <f t="shared" si="172"/>
        <v>5.38</v>
      </c>
      <c r="V481" s="48">
        <v>45834</v>
      </c>
      <c r="W481" s="28">
        <v>1</v>
      </c>
      <c r="X481" s="46">
        <f t="shared" si="166"/>
        <v>5.38</v>
      </c>
      <c r="Y481" s="48">
        <v>45843</v>
      </c>
    </row>
    <row r="482" spans="1:25" ht="55" customHeight="1" x14ac:dyDescent="0.75">
      <c r="B482" s="8" t="s">
        <v>13</v>
      </c>
      <c r="C482" s="50" t="s">
        <v>304</v>
      </c>
      <c r="D482" s="51">
        <v>1</v>
      </c>
      <c r="E482" s="67" t="s">
        <v>320</v>
      </c>
      <c r="F482" s="14">
        <v>2.9</v>
      </c>
      <c r="G482" s="68">
        <v>1</v>
      </c>
      <c r="H482" s="54">
        <v>1</v>
      </c>
      <c r="I482" s="54">
        <f t="shared" si="167"/>
        <v>620</v>
      </c>
      <c r="J482" s="55">
        <f t="shared" si="152"/>
        <v>0.62</v>
      </c>
      <c r="K482" s="54">
        <v>1</v>
      </c>
      <c r="L482" s="54">
        <f t="shared" si="168"/>
        <v>200</v>
      </c>
      <c r="M482" s="54">
        <f t="shared" si="153"/>
        <v>0.2</v>
      </c>
      <c r="N482" s="54">
        <v>1</v>
      </c>
      <c r="O482" s="54">
        <f t="shared" si="169"/>
        <v>192</v>
      </c>
      <c r="P482" s="54">
        <f t="shared" si="154"/>
        <v>0.192</v>
      </c>
      <c r="Q482" s="55">
        <f t="shared" si="170"/>
        <v>1.012</v>
      </c>
      <c r="R482" s="52">
        <f t="shared" si="171"/>
        <v>2.93</v>
      </c>
      <c r="S482" s="50" t="s">
        <v>64</v>
      </c>
      <c r="T482" s="1">
        <v>1</v>
      </c>
      <c r="U482" s="46">
        <f t="shared" si="172"/>
        <v>2.93</v>
      </c>
      <c r="V482" s="48">
        <v>45834</v>
      </c>
      <c r="W482" s="28">
        <v>1</v>
      </c>
      <c r="X482" s="46">
        <f t="shared" si="166"/>
        <v>2.93</v>
      </c>
      <c r="Y482" s="48">
        <v>45843</v>
      </c>
    </row>
    <row r="483" spans="1:25" ht="55" customHeight="1" x14ac:dyDescent="0.75">
      <c r="B483" s="8" t="s">
        <v>35</v>
      </c>
      <c r="C483" s="50" t="s">
        <v>304</v>
      </c>
      <c r="D483" s="51">
        <v>1</v>
      </c>
      <c r="E483" s="67" t="s">
        <v>70</v>
      </c>
      <c r="F483" s="14">
        <v>13</v>
      </c>
      <c r="G483" s="68">
        <v>3</v>
      </c>
      <c r="H483" s="54">
        <v>2</v>
      </c>
      <c r="I483" s="54">
        <f t="shared" si="167"/>
        <v>726</v>
      </c>
      <c r="J483" s="55">
        <f t="shared" si="152"/>
        <v>1.452</v>
      </c>
      <c r="K483" s="54">
        <v>1</v>
      </c>
      <c r="L483" s="54">
        <f t="shared" si="168"/>
        <v>250</v>
      </c>
      <c r="M483" s="54">
        <f t="shared" si="153"/>
        <v>0.25</v>
      </c>
      <c r="N483" s="54">
        <v>2</v>
      </c>
      <c r="O483" s="54">
        <f t="shared" si="169"/>
        <v>242</v>
      </c>
      <c r="P483" s="54">
        <f t="shared" si="154"/>
        <v>0.48399999999999999</v>
      </c>
      <c r="Q483" s="55">
        <f t="shared" si="170"/>
        <v>2.1859999999999999</v>
      </c>
      <c r="R483" s="52">
        <f t="shared" si="171"/>
        <v>85.25</v>
      </c>
      <c r="S483" s="50" t="s">
        <v>64</v>
      </c>
      <c r="T483" s="1">
        <v>1</v>
      </c>
      <c r="U483" s="46">
        <f t="shared" si="172"/>
        <v>85.25</v>
      </c>
      <c r="V483" s="48">
        <v>45834</v>
      </c>
      <c r="W483" s="28">
        <v>1</v>
      </c>
      <c r="X483" s="46">
        <f t="shared" si="166"/>
        <v>85.25</v>
      </c>
      <c r="Y483" s="48">
        <v>45843</v>
      </c>
    </row>
    <row r="484" spans="1:25" ht="55" customHeight="1" x14ac:dyDescent="0.75">
      <c r="B484" s="8" t="s">
        <v>38</v>
      </c>
      <c r="C484" s="50" t="s">
        <v>304</v>
      </c>
      <c r="D484" s="51">
        <v>1</v>
      </c>
      <c r="E484" s="67" t="s">
        <v>321</v>
      </c>
      <c r="F484" s="14">
        <v>3.4</v>
      </c>
      <c r="G484" s="68">
        <v>3</v>
      </c>
      <c r="H484" s="54">
        <v>2</v>
      </c>
      <c r="I484" s="54">
        <f t="shared" si="167"/>
        <v>238</v>
      </c>
      <c r="J484" s="55">
        <f t="shared" si="152"/>
        <v>0.47599999999999998</v>
      </c>
      <c r="K484" s="54">
        <v>1</v>
      </c>
      <c r="L484" s="54">
        <f t="shared" si="168"/>
        <v>100</v>
      </c>
      <c r="M484" s="54">
        <f t="shared" si="153"/>
        <v>0.1</v>
      </c>
      <c r="N484" s="54">
        <v>2</v>
      </c>
      <c r="O484" s="54">
        <f t="shared" si="169"/>
        <v>97</v>
      </c>
      <c r="P484" s="54">
        <f t="shared" si="154"/>
        <v>0.19400000000000001</v>
      </c>
      <c r="Q484" s="55">
        <f t="shared" si="170"/>
        <v>0.77</v>
      </c>
      <c r="R484" s="52">
        <f t="shared" si="171"/>
        <v>7.85</v>
      </c>
      <c r="S484" s="50" t="s">
        <v>64</v>
      </c>
      <c r="T484" s="1">
        <v>1</v>
      </c>
      <c r="U484" s="46">
        <f t="shared" si="172"/>
        <v>7.85</v>
      </c>
      <c r="V484" s="48">
        <v>45834</v>
      </c>
      <c r="W484" s="28">
        <v>1</v>
      </c>
      <c r="X484" s="46">
        <f t="shared" si="166"/>
        <v>7.85</v>
      </c>
      <c r="Y484" s="48">
        <v>45843</v>
      </c>
    </row>
    <row r="485" spans="1:25" ht="55" customHeight="1" x14ac:dyDescent="0.75">
      <c r="B485" s="8"/>
      <c r="C485" s="50"/>
      <c r="D485" s="51"/>
      <c r="E485" s="67"/>
      <c r="F485" s="14"/>
      <c r="G485" s="68"/>
      <c r="H485" s="54"/>
      <c r="I485" s="54"/>
      <c r="J485" s="55">
        <f t="shared" si="152"/>
        <v>0</v>
      </c>
      <c r="K485" s="54"/>
      <c r="L485" s="54"/>
      <c r="M485" s="54">
        <f t="shared" si="153"/>
        <v>0</v>
      </c>
      <c r="N485" s="54"/>
      <c r="O485" s="54"/>
      <c r="P485" s="54">
        <f t="shared" si="154"/>
        <v>0</v>
      </c>
      <c r="Q485" s="55"/>
      <c r="R485" s="52"/>
      <c r="S485" s="50"/>
      <c r="T485" s="1"/>
      <c r="W485" s="28"/>
    </row>
    <row r="486" spans="1:25" ht="55" customHeight="1" x14ac:dyDescent="0.75">
      <c r="B486" s="8" t="s">
        <v>19</v>
      </c>
      <c r="C486" s="50" t="s">
        <v>304</v>
      </c>
      <c r="D486" s="51">
        <v>1</v>
      </c>
      <c r="E486" s="67" t="s">
        <v>322</v>
      </c>
      <c r="F486" s="14">
        <v>9.3000000000000007</v>
      </c>
      <c r="G486" s="68">
        <v>2</v>
      </c>
      <c r="H486" s="54">
        <v>2</v>
      </c>
      <c r="I486" s="54">
        <f t="shared" ref="I486:I491" si="173">VLOOKUP($B486,$B$3:$J$29,7,FALSE)</f>
        <v>720</v>
      </c>
      <c r="J486" s="55">
        <f t="shared" si="152"/>
        <v>1.44</v>
      </c>
      <c r="K486" s="54">
        <v>1</v>
      </c>
      <c r="L486" s="54">
        <f t="shared" ref="L486:L491" si="174">VLOOKUP($B486,$B$3:$J$29,3,FALSE)</f>
        <v>220</v>
      </c>
      <c r="M486" s="54">
        <f t="shared" si="153"/>
        <v>0.22</v>
      </c>
      <c r="N486" s="54">
        <v>2</v>
      </c>
      <c r="O486" s="54">
        <f t="shared" ref="O486:O491" si="175">VLOOKUP($B486,$B$3:$J$29,8,FALSE)</f>
        <v>210</v>
      </c>
      <c r="P486" s="54">
        <f t="shared" si="154"/>
        <v>0.42</v>
      </c>
      <c r="Q486" s="55">
        <f t="shared" ref="Q486:Q491" si="176">($H486*$I486+$K486*$L486+$N486*$O486)/1000</f>
        <v>2.08</v>
      </c>
      <c r="R486" s="52">
        <f t="shared" ref="R486:R491" si="177">ROUND($Q486*$F486*$G486,2)</f>
        <v>38.69</v>
      </c>
      <c r="S486" s="50" t="s">
        <v>64</v>
      </c>
      <c r="T486" s="1">
        <v>1</v>
      </c>
      <c r="U486" s="46">
        <f t="shared" ref="U486:U491" si="178">$T486*$R486</f>
        <v>38.69</v>
      </c>
      <c r="V486" s="48">
        <v>45834</v>
      </c>
      <c r="W486" s="28">
        <v>1</v>
      </c>
      <c r="X486" s="46">
        <f t="shared" si="166"/>
        <v>38.69</v>
      </c>
      <c r="Y486" s="48">
        <v>45845</v>
      </c>
    </row>
    <row r="487" spans="1:25" ht="55" customHeight="1" x14ac:dyDescent="0.75">
      <c r="B487" s="8" t="s">
        <v>19</v>
      </c>
      <c r="C487" s="50" t="s">
        <v>304</v>
      </c>
      <c r="D487" s="51">
        <v>1</v>
      </c>
      <c r="E487" s="67" t="s">
        <v>71</v>
      </c>
      <c r="F487" s="14">
        <v>12.3</v>
      </c>
      <c r="G487" s="68">
        <v>1</v>
      </c>
      <c r="H487" s="54">
        <v>2</v>
      </c>
      <c r="I487" s="54">
        <f t="shared" si="173"/>
        <v>720</v>
      </c>
      <c r="J487" s="55">
        <f t="shared" si="152"/>
        <v>1.44</v>
      </c>
      <c r="K487" s="54">
        <v>1</v>
      </c>
      <c r="L487" s="54">
        <f t="shared" si="174"/>
        <v>220</v>
      </c>
      <c r="M487" s="54">
        <f t="shared" si="153"/>
        <v>0.22</v>
      </c>
      <c r="N487" s="54">
        <v>2</v>
      </c>
      <c r="O487" s="54">
        <f t="shared" si="175"/>
        <v>210</v>
      </c>
      <c r="P487" s="54">
        <f t="shared" si="154"/>
        <v>0.42</v>
      </c>
      <c r="Q487" s="55">
        <f t="shared" si="176"/>
        <v>2.08</v>
      </c>
      <c r="R487" s="52">
        <f t="shared" si="177"/>
        <v>25.58</v>
      </c>
      <c r="S487" s="50" t="s">
        <v>64</v>
      </c>
      <c r="T487" s="1">
        <v>1</v>
      </c>
      <c r="U487" s="46">
        <f t="shared" si="178"/>
        <v>25.58</v>
      </c>
      <c r="V487" s="48">
        <v>45834</v>
      </c>
      <c r="W487" s="28">
        <v>1</v>
      </c>
      <c r="X487" s="46">
        <f t="shared" si="166"/>
        <v>25.58</v>
      </c>
      <c r="Y487" s="48">
        <v>45845</v>
      </c>
    </row>
    <row r="488" spans="1:25" ht="55" customHeight="1" x14ac:dyDescent="0.75">
      <c r="B488" s="8" t="s">
        <v>12</v>
      </c>
      <c r="C488" s="50" t="s">
        <v>304</v>
      </c>
      <c r="D488" s="51">
        <v>1</v>
      </c>
      <c r="E488" s="67" t="s">
        <v>229</v>
      </c>
      <c r="F488" s="14">
        <v>9.75</v>
      </c>
      <c r="G488" s="68">
        <v>1</v>
      </c>
      <c r="H488" s="54">
        <v>1</v>
      </c>
      <c r="I488" s="54">
        <f t="shared" si="173"/>
        <v>476</v>
      </c>
      <c r="J488" s="55">
        <f t="shared" si="152"/>
        <v>0.47599999999999998</v>
      </c>
      <c r="K488" s="54">
        <v>0.5</v>
      </c>
      <c r="L488" s="54">
        <f t="shared" si="174"/>
        <v>200</v>
      </c>
      <c r="M488" s="54">
        <f t="shared" si="153"/>
        <v>0.1</v>
      </c>
      <c r="N488" s="54">
        <v>1</v>
      </c>
      <c r="O488" s="54">
        <f t="shared" si="175"/>
        <v>192</v>
      </c>
      <c r="P488" s="54">
        <f t="shared" si="154"/>
        <v>0.192</v>
      </c>
      <c r="Q488" s="55">
        <f t="shared" si="176"/>
        <v>0.76800000000000002</v>
      </c>
      <c r="R488" s="52">
        <f t="shared" si="177"/>
        <v>7.49</v>
      </c>
      <c r="S488" s="50" t="s">
        <v>64</v>
      </c>
      <c r="T488" s="1">
        <v>1</v>
      </c>
      <c r="U488" s="46">
        <f t="shared" si="178"/>
        <v>7.49</v>
      </c>
      <c r="V488" s="48">
        <v>45834</v>
      </c>
      <c r="W488" s="28">
        <v>1</v>
      </c>
      <c r="X488" s="46">
        <f t="shared" si="166"/>
        <v>7.49</v>
      </c>
      <c r="Y488" s="48">
        <v>45845</v>
      </c>
    </row>
    <row r="489" spans="1:25" ht="55" customHeight="1" x14ac:dyDescent="0.75">
      <c r="B489" s="8" t="s">
        <v>13</v>
      </c>
      <c r="C489" s="50" t="s">
        <v>304</v>
      </c>
      <c r="D489" s="51">
        <v>1</v>
      </c>
      <c r="E489" s="67" t="s">
        <v>230</v>
      </c>
      <c r="F489" s="14">
        <v>2.8</v>
      </c>
      <c r="G489" s="68">
        <v>1</v>
      </c>
      <c r="H489" s="54">
        <v>2</v>
      </c>
      <c r="I489" s="54">
        <f t="shared" si="173"/>
        <v>620</v>
      </c>
      <c r="J489" s="55">
        <f t="shared" si="152"/>
        <v>1.24</v>
      </c>
      <c r="K489" s="54">
        <v>1</v>
      </c>
      <c r="L489" s="54">
        <f t="shared" si="174"/>
        <v>200</v>
      </c>
      <c r="M489" s="54">
        <f t="shared" si="153"/>
        <v>0.2</v>
      </c>
      <c r="N489" s="54">
        <v>2</v>
      </c>
      <c r="O489" s="54">
        <f t="shared" si="175"/>
        <v>192</v>
      </c>
      <c r="P489" s="54">
        <f t="shared" si="154"/>
        <v>0.38400000000000001</v>
      </c>
      <c r="Q489" s="55">
        <f t="shared" si="176"/>
        <v>1.8240000000000001</v>
      </c>
      <c r="R489" s="52">
        <f t="shared" si="177"/>
        <v>5.1100000000000003</v>
      </c>
      <c r="S489" s="50" t="s">
        <v>64</v>
      </c>
      <c r="T489" s="1">
        <v>1</v>
      </c>
      <c r="U489" s="46">
        <f t="shared" si="178"/>
        <v>5.1100000000000003</v>
      </c>
      <c r="V489" s="48">
        <v>45834</v>
      </c>
      <c r="W489" s="28">
        <v>1</v>
      </c>
      <c r="X489" s="46">
        <f t="shared" si="166"/>
        <v>5.1100000000000003</v>
      </c>
      <c r="Y489" s="48">
        <v>45845</v>
      </c>
    </row>
    <row r="490" spans="1:25" ht="55" customHeight="1" x14ac:dyDescent="0.75">
      <c r="B490" s="8" t="s">
        <v>35</v>
      </c>
      <c r="C490" s="50" t="s">
        <v>304</v>
      </c>
      <c r="D490" s="51">
        <v>1</v>
      </c>
      <c r="E490" s="67" t="s">
        <v>231</v>
      </c>
      <c r="F490" s="14">
        <v>13</v>
      </c>
      <c r="G490" s="68">
        <v>4</v>
      </c>
      <c r="H490" s="54">
        <v>2</v>
      </c>
      <c r="I490" s="54">
        <f t="shared" si="173"/>
        <v>726</v>
      </c>
      <c r="J490" s="55">
        <f t="shared" si="152"/>
        <v>1.452</v>
      </c>
      <c r="K490" s="54">
        <v>1</v>
      </c>
      <c r="L490" s="54">
        <f t="shared" si="174"/>
        <v>250</v>
      </c>
      <c r="M490" s="54">
        <f t="shared" si="153"/>
        <v>0.25</v>
      </c>
      <c r="N490" s="54">
        <v>2</v>
      </c>
      <c r="O490" s="54">
        <f t="shared" si="175"/>
        <v>242</v>
      </c>
      <c r="P490" s="54">
        <f t="shared" si="154"/>
        <v>0.48399999999999999</v>
      </c>
      <c r="Q490" s="55">
        <f t="shared" si="176"/>
        <v>2.1859999999999999</v>
      </c>
      <c r="R490" s="52">
        <f t="shared" si="177"/>
        <v>113.67</v>
      </c>
      <c r="S490" s="50" t="s">
        <v>64</v>
      </c>
      <c r="T490" s="1">
        <v>1</v>
      </c>
      <c r="U490" s="46">
        <f t="shared" si="178"/>
        <v>113.67</v>
      </c>
      <c r="V490" s="48">
        <v>45834</v>
      </c>
      <c r="W490" s="28">
        <v>1</v>
      </c>
      <c r="X490" s="46">
        <f t="shared" si="166"/>
        <v>113.67</v>
      </c>
      <c r="Y490" s="48">
        <v>45845</v>
      </c>
    </row>
    <row r="491" spans="1:25" ht="55" customHeight="1" x14ac:dyDescent="0.75">
      <c r="A491" s="81"/>
      <c r="B491" s="8" t="s">
        <v>38</v>
      </c>
      <c r="C491" s="50" t="s">
        <v>304</v>
      </c>
      <c r="D491" s="51">
        <v>1</v>
      </c>
      <c r="E491" s="67" t="s">
        <v>232</v>
      </c>
      <c r="F491" s="14">
        <v>3.3</v>
      </c>
      <c r="G491" s="68">
        <v>4</v>
      </c>
      <c r="H491" s="54">
        <v>2</v>
      </c>
      <c r="I491" s="54">
        <f t="shared" si="173"/>
        <v>238</v>
      </c>
      <c r="J491" s="55">
        <f t="shared" si="152"/>
        <v>0.47599999999999998</v>
      </c>
      <c r="K491" s="54">
        <v>1</v>
      </c>
      <c r="L491" s="54">
        <f t="shared" si="174"/>
        <v>100</v>
      </c>
      <c r="M491" s="54">
        <f t="shared" si="153"/>
        <v>0.1</v>
      </c>
      <c r="N491" s="54">
        <v>2</v>
      </c>
      <c r="O491" s="54">
        <f t="shared" si="175"/>
        <v>97</v>
      </c>
      <c r="P491" s="54">
        <f t="shared" si="154"/>
        <v>0.19400000000000001</v>
      </c>
      <c r="Q491" s="55">
        <f t="shared" si="176"/>
        <v>0.77</v>
      </c>
      <c r="R491" s="52">
        <f t="shared" si="177"/>
        <v>10.16</v>
      </c>
      <c r="S491" s="50" t="s">
        <v>64</v>
      </c>
      <c r="T491" s="1">
        <v>1</v>
      </c>
      <c r="U491" s="46">
        <f t="shared" si="178"/>
        <v>10.16</v>
      </c>
      <c r="V491" s="48">
        <v>45834</v>
      </c>
      <c r="W491" s="28">
        <v>1</v>
      </c>
      <c r="X491" s="46">
        <f t="shared" si="166"/>
        <v>10.16</v>
      </c>
      <c r="Y491" s="48">
        <v>45845</v>
      </c>
    </row>
    <row r="492" spans="1:25" ht="55" customHeight="1" x14ac:dyDescent="0.75">
      <c r="B492" s="8"/>
      <c r="C492" s="50"/>
      <c r="D492" s="51"/>
      <c r="E492" s="67"/>
      <c r="F492" s="14"/>
      <c r="G492" s="68"/>
      <c r="H492" s="54"/>
      <c r="I492" s="54"/>
      <c r="J492" s="55">
        <f t="shared" si="152"/>
        <v>0</v>
      </c>
      <c r="K492" s="54"/>
      <c r="L492" s="54"/>
      <c r="M492" s="54">
        <f t="shared" si="153"/>
        <v>0</v>
      </c>
      <c r="N492" s="54"/>
      <c r="O492" s="54"/>
      <c r="P492" s="54">
        <f t="shared" si="154"/>
        <v>0</v>
      </c>
      <c r="Q492" s="55"/>
      <c r="R492" s="52"/>
      <c r="S492" s="50"/>
      <c r="T492" s="1"/>
      <c r="W492" s="28"/>
    </row>
    <row r="493" spans="1:25" ht="55" customHeight="1" x14ac:dyDescent="0.75">
      <c r="B493" s="8" t="s">
        <v>19</v>
      </c>
      <c r="C493" s="50" t="s">
        <v>304</v>
      </c>
      <c r="D493" s="51">
        <v>1</v>
      </c>
      <c r="E493" s="67" t="s">
        <v>323</v>
      </c>
      <c r="F493" s="14">
        <v>9.3000000000000007</v>
      </c>
      <c r="G493" s="68">
        <v>2</v>
      </c>
      <c r="H493" s="54">
        <v>2</v>
      </c>
      <c r="I493" s="54">
        <f t="shared" ref="I493:I498" si="179">VLOOKUP($B493,$B$3:$J$29,7,FALSE)</f>
        <v>720</v>
      </c>
      <c r="J493" s="55">
        <f t="shared" si="152"/>
        <v>1.44</v>
      </c>
      <c r="K493" s="54">
        <v>1</v>
      </c>
      <c r="L493" s="54">
        <f t="shared" ref="L493:L498" si="180">VLOOKUP($B493,$B$3:$J$29,3,FALSE)</f>
        <v>220</v>
      </c>
      <c r="M493" s="54">
        <f t="shared" si="153"/>
        <v>0.22</v>
      </c>
      <c r="N493" s="54">
        <v>2</v>
      </c>
      <c r="O493" s="54">
        <f t="shared" ref="O493:O498" si="181">VLOOKUP($B493,$B$3:$J$29,8,FALSE)</f>
        <v>210</v>
      </c>
      <c r="P493" s="54">
        <f t="shared" si="154"/>
        <v>0.42</v>
      </c>
      <c r="Q493" s="55">
        <f>($H493*$I493+$K493*$L493+$N493*$O493)/1000</f>
        <v>2.08</v>
      </c>
      <c r="R493" s="52">
        <f>ROUND($Q493*$F493*$G493,2)</f>
        <v>38.69</v>
      </c>
      <c r="S493" s="50" t="s">
        <v>64</v>
      </c>
      <c r="T493" s="1">
        <v>1</v>
      </c>
      <c r="U493" s="46">
        <f t="shared" ref="U493:U498" si="182">$T493*$R493</f>
        <v>38.69</v>
      </c>
      <c r="V493" s="48">
        <v>45836</v>
      </c>
      <c r="W493" s="28">
        <v>1</v>
      </c>
      <c r="X493" s="46">
        <f t="shared" si="166"/>
        <v>38.69</v>
      </c>
      <c r="Y493" s="48">
        <v>45845</v>
      </c>
    </row>
    <row r="494" spans="1:25" ht="55" customHeight="1" x14ac:dyDescent="0.75">
      <c r="B494" s="8" t="s">
        <v>12</v>
      </c>
      <c r="C494" s="50" t="s">
        <v>304</v>
      </c>
      <c r="D494" s="51">
        <v>1</v>
      </c>
      <c r="E494" s="67" t="s">
        <v>74</v>
      </c>
      <c r="F494" s="14">
        <v>9.75</v>
      </c>
      <c r="G494" s="68">
        <v>1</v>
      </c>
      <c r="H494" s="54">
        <v>1</v>
      </c>
      <c r="I494" s="54">
        <f t="shared" si="179"/>
        <v>476</v>
      </c>
      <c r="J494" s="55">
        <f t="shared" si="152"/>
        <v>0.47599999999999998</v>
      </c>
      <c r="K494" s="54">
        <v>0.5</v>
      </c>
      <c r="L494" s="54">
        <f t="shared" si="180"/>
        <v>200</v>
      </c>
      <c r="M494" s="54">
        <f t="shared" si="153"/>
        <v>0.1</v>
      </c>
      <c r="N494" s="54">
        <v>1</v>
      </c>
      <c r="O494" s="54">
        <f t="shared" si="181"/>
        <v>192</v>
      </c>
      <c r="P494" s="54">
        <f t="shared" si="154"/>
        <v>0.192</v>
      </c>
      <c r="Q494" s="55">
        <f>($H494*$I494+$K494*$L494+$N494*$O494)/1000</f>
        <v>0.76800000000000002</v>
      </c>
      <c r="R494" s="52">
        <f>ROUND($Q494*$F494*$G494,2)</f>
        <v>7.49</v>
      </c>
      <c r="S494" s="50" t="s">
        <v>64</v>
      </c>
      <c r="T494" s="1">
        <v>1</v>
      </c>
      <c r="U494" s="46">
        <f t="shared" si="182"/>
        <v>7.49</v>
      </c>
      <c r="V494" s="48">
        <v>45836</v>
      </c>
      <c r="W494" s="28">
        <v>1</v>
      </c>
      <c r="X494" s="46">
        <f t="shared" si="166"/>
        <v>7.49</v>
      </c>
      <c r="Y494" s="48">
        <v>45845</v>
      </c>
    </row>
    <row r="495" spans="1:25" ht="55" customHeight="1" x14ac:dyDescent="0.75">
      <c r="B495" s="8" t="s">
        <v>19</v>
      </c>
      <c r="C495" s="50" t="s">
        <v>304</v>
      </c>
      <c r="D495" s="51">
        <v>1</v>
      </c>
      <c r="E495" s="67" t="s">
        <v>234</v>
      </c>
      <c r="F495" s="14">
        <v>12.3</v>
      </c>
      <c r="G495" s="68">
        <v>1</v>
      </c>
      <c r="H495" s="54">
        <v>2</v>
      </c>
      <c r="I495" s="54">
        <f t="shared" si="179"/>
        <v>720</v>
      </c>
      <c r="J495" s="55">
        <f t="shared" si="152"/>
        <v>1.44</v>
      </c>
      <c r="K495" s="54">
        <v>1</v>
      </c>
      <c r="L495" s="54">
        <f t="shared" si="180"/>
        <v>220</v>
      </c>
      <c r="M495" s="54">
        <f t="shared" si="153"/>
        <v>0.22</v>
      </c>
      <c r="N495" s="54">
        <v>2</v>
      </c>
      <c r="O495" s="54">
        <f t="shared" si="181"/>
        <v>210</v>
      </c>
      <c r="P495" s="54">
        <f t="shared" si="154"/>
        <v>0.42</v>
      </c>
      <c r="Q495" s="55">
        <f>($H495*$I495+$K495*$L495+$N495*$O495)/1000</f>
        <v>2.08</v>
      </c>
      <c r="R495" s="52">
        <f>ROUND($Q495*$F495*$G495,2)</f>
        <v>25.58</v>
      </c>
      <c r="S495" s="50" t="s">
        <v>64</v>
      </c>
      <c r="T495" s="1">
        <v>1</v>
      </c>
      <c r="U495" s="46">
        <f t="shared" si="182"/>
        <v>25.58</v>
      </c>
      <c r="V495" s="48">
        <v>45836</v>
      </c>
      <c r="W495" s="28">
        <v>1</v>
      </c>
      <c r="X495" s="46">
        <f t="shared" si="166"/>
        <v>25.58</v>
      </c>
      <c r="Y495" s="48">
        <v>45845</v>
      </c>
    </row>
    <row r="496" spans="1:25" ht="55" customHeight="1" x14ac:dyDescent="0.75">
      <c r="B496" s="8" t="s">
        <v>19</v>
      </c>
      <c r="C496" s="50" t="s">
        <v>304</v>
      </c>
      <c r="D496" s="51">
        <v>1</v>
      </c>
      <c r="E496" s="67" t="s">
        <v>76</v>
      </c>
      <c r="F496" s="14">
        <v>2.8</v>
      </c>
      <c r="G496" s="68">
        <v>1</v>
      </c>
      <c r="H496" s="54">
        <v>2</v>
      </c>
      <c r="I496" s="54">
        <f t="shared" si="179"/>
        <v>720</v>
      </c>
      <c r="J496" s="55">
        <f t="shared" si="152"/>
        <v>1.44</v>
      </c>
      <c r="K496" s="54">
        <v>1</v>
      </c>
      <c r="L496" s="54">
        <f t="shared" si="180"/>
        <v>220</v>
      </c>
      <c r="M496" s="54">
        <f t="shared" si="153"/>
        <v>0.22</v>
      </c>
      <c r="N496" s="54">
        <v>2</v>
      </c>
      <c r="O496" s="54">
        <f t="shared" si="181"/>
        <v>210</v>
      </c>
      <c r="P496" s="54">
        <f t="shared" si="154"/>
        <v>0.42</v>
      </c>
      <c r="Q496" s="55">
        <f>($H496*$I496+$K496*$L496+$N496*$O496)/1000</f>
        <v>2.08</v>
      </c>
      <c r="R496" s="52">
        <f>ROUND($Q496*$F496*$G496,2)</f>
        <v>5.82</v>
      </c>
      <c r="S496" s="50" t="s">
        <v>64</v>
      </c>
      <c r="T496" s="1">
        <v>1</v>
      </c>
      <c r="U496" s="46">
        <f t="shared" si="182"/>
        <v>5.82</v>
      </c>
      <c r="V496" s="48">
        <v>45836</v>
      </c>
      <c r="W496" s="28">
        <v>1</v>
      </c>
      <c r="X496" s="46">
        <f t="shared" si="166"/>
        <v>5.82</v>
      </c>
      <c r="Y496" s="48">
        <v>45845</v>
      </c>
    </row>
    <row r="497" spans="1:25" ht="55" customHeight="1" x14ac:dyDescent="0.75">
      <c r="B497" s="8" t="s">
        <v>35</v>
      </c>
      <c r="C497" s="50" t="s">
        <v>304</v>
      </c>
      <c r="D497" s="51">
        <v>1</v>
      </c>
      <c r="E497" s="67" t="s">
        <v>231</v>
      </c>
      <c r="F497" s="14">
        <v>13</v>
      </c>
      <c r="G497" s="68">
        <v>4</v>
      </c>
      <c r="H497" s="54">
        <v>2</v>
      </c>
      <c r="I497" s="54">
        <f t="shared" si="179"/>
        <v>726</v>
      </c>
      <c r="J497" s="55">
        <f t="shared" si="152"/>
        <v>1.452</v>
      </c>
      <c r="K497" s="54">
        <v>1</v>
      </c>
      <c r="L497" s="54">
        <f t="shared" si="180"/>
        <v>250</v>
      </c>
      <c r="M497" s="54">
        <f t="shared" si="153"/>
        <v>0.25</v>
      </c>
      <c r="N497" s="54">
        <v>2</v>
      </c>
      <c r="O497" s="54">
        <f t="shared" si="181"/>
        <v>242</v>
      </c>
      <c r="P497" s="54">
        <f t="shared" si="154"/>
        <v>0.48399999999999999</v>
      </c>
      <c r="Q497" s="55">
        <f t="shared" ref="Q497:Q498" si="183">($H497*$I497+$K497*$L497+$N497*$O497)/1000</f>
        <v>2.1859999999999999</v>
      </c>
      <c r="R497" s="52">
        <f t="shared" ref="R497:R498" si="184">ROUND($Q497*$F497*$G497,2)</f>
        <v>113.67</v>
      </c>
      <c r="S497" s="50" t="s">
        <v>64</v>
      </c>
      <c r="T497" s="1">
        <v>1</v>
      </c>
      <c r="U497" s="46">
        <f t="shared" si="182"/>
        <v>113.67</v>
      </c>
      <c r="V497" s="48">
        <v>45836</v>
      </c>
      <c r="W497" s="28">
        <v>1</v>
      </c>
      <c r="X497" s="46">
        <f t="shared" si="166"/>
        <v>113.67</v>
      </c>
      <c r="Y497" s="48">
        <v>45845</v>
      </c>
    </row>
    <row r="498" spans="1:25" ht="55" customHeight="1" x14ac:dyDescent="0.75">
      <c r="A498" s="81"/>
      <c r="B498" s="8" t="s">
        <v>38</v>
      </c>
      <c r="C498" s="50" t="s">
        <v>304</v>
      </c>
      <c r="D498" s="51">
        <v>1</v>
      </c>
      <c r="E498" s="67" t="s">
        <v>232</v>
      </c>
      <c r="F498" s="14">
        <v>3.2</v>
      </c>
      <c r="G498" s="68">
        <v>4</v>
      </c>
      <c r="H498" s="54">
        <v>2</v>
      </c>
      <c r="I498" s="54">
        <f t="shared" si="179"/>
        <v>238</v>
      </c>
      <c r="J498" s="55">
        <f t="shared" si="152"/>
        <v>0.47599999999999998</v>
      </c>
      <c r="K498" s="54">
        <v>1</v>
      </c>
      <c r="L498" s="54">
        <f t="shared" si="180"/>
        <v>100</v>
      </c>
      <c r="M498" s="54">
        <f t="shared" si="153"/>
        <v>0.1</v>
      </c>
      <c r="N498" s="54">
        <v>2</v>
      </c>
      <c r="O498" s="54">
        <f t="shared" si="181"/>
        <v>97</v>
      </c>
      <c r="P498" s="54">
        <f t="shared" si="154"/>
        <v>0.19400000000000001</v>
      </c>
      <c r="Q498" s="55">
        <f t="shared" si="183"/>
        <v>0.77</v>
      </c>
      <c r="R498" s="52">
        <f t="shared" si="184"/>
        <v>9.86</v>
      </c>
      <c r="S498" s="50" t="s">
        <v>64</v>
      </c>
      <c r="T498" s="1">
        <v>1</v>
      </c>
      <c r="U498" s="46">
        <f t="shared" si="182"/>
        <v>9.86</v>
      </c>
      <c r="V498" s="48">
        <v>45836</v>
      </c>
      <c r="W498" s="28">
        <v>1</v>
      </c>
      <c r="X498" s="46">
        <f t="shared" si="166"/>
        <v>9.86</v>
      </c>
      <c r="Y498" s="48">
        <v>45845</v>
      </c>
    </row>
    <row r="499" spans="1:25" ht="55" customHeight="1" x14ac:dyDescent="0.75">
      <c r="B499" s="8"/>
      <c r="C499" s="50"/>
      <c r="D499" s="51"/>
      <c r="E499" s="67"/>
      <c r="F499" s="14"/>
      <c r="G499" s="68"/>
      <c r="H499" s="54"/>
      <c r="I499" s="54"/>
      <c r="J499" s="55"/>
      <c r="K499" s="54"/>
      <c r="L499" s="54"/>
      <c r="M499" s="54"/>
      <c r="N499" s="54"/>
      <c r="O499" s="54"/>
      <c r="P499" s="54"/>
      <c r="Q499" s="55"/>
      <c r="R499" s="52"/>
      <c r="S499" s="50"/>
      <c r="T499" s="1"/>
      <c r="W499" s="28"/>
    </row>
    <row r="500" spans="1:25" ht="55" customHeight="1" x14ac:dyDescent="0.75">
      <c r="B500" s="8" t="s">
        <v>22</v>
      </c>
      <c r="C500" s="50" t="s">
        <v>304</v>
      </c>
      <c r="D500" s="51">
        <v>1</v>
      </c>
      <c r="E500" s="67" t="s">
        <v>236</v>
      </c>
      <c r="F500" s="14">
        <v>15.25</v>
      </c>
      <c r="G500" s="68">
        <v>2</v>
      </c>
      <c r="H500" s="54">
        <v>2</v>
      </c>
      <c r="I500" s="54">
        <f t="shared" ref="I500:I505" si="185">VLOOKUP($B500,$B$3:$J$29,7,FALSE)</f>
        <v>1060</v>
      </c>
      <c r="J500" s="55">
        <f t="shared" si="152"/>
        <v>2.12</v>
      </c>
      <c r="K500" s="54">
        <v>1</v>
      </c>
      <c r="L500" s="54">
        <f t="shared" ref="L500:L505" si="186">VLOOKUP($B500,$B$3:$J$29,3,FALSE)</f>
        <v>270</v>
      </c>
      <c r="M500" s="54">
        <f t="shared" si="153"/>
        <v>0.27</v>
      </c>
      <c r="N500" s="54">
        <v>2</v>
      </c>
      <c r="O500" s="54">
        <f t="shared" ref="O500:O505" si="187">VLOOKUP($B500,$B$3:$J$29,8,FALSE)</f>
        <v>255</v>
      </c>
      <c r="P500" s="54">
        <f t="shared" si="154"/>
        <v>0.51</v>
      </c>
      <c r="Q500" s="55">
        <f>($H500*$I500+$K500*$L500+$N500*$O500)/1000</f>
        <v>2.9</v>
      </c>
      <c r="R500" s="52">
        <f>ROUND($Q500*$F500*$G500,2)</f>
        <v>88.45</v>
      </c>
      <c r="S500" s="50" t="s">
        <v>64</v>
      </c>
      <c r="T500" s="1">
        <v>1</v>
      </c>
      <c r="U500" s="46">
        <f t="shared" ref="U500:U505" si="188">$T500*$R500</f>
        <v>88.45</v>
      </c>
      <c r="V500" s="48">
        <v>45836</v>
      </c>
      <c r="W500" s="28">
        <v>1</v>
      </c>
      <c r="X500" s="46">
        <f t="shared" si="166"/>
        <v>88.45</v>
      </c>
      <c r="Y500" s="48">
        <v>45845</v>
      </c>
    </row>
    <row r="501" spans="1:25" ht="55" customHeight="1" x14ac:dyDescent="0.75">
      <c r="B501" s="8" t="s">
        <v>19</v>
      </c>
      <c r="C501" s="50" t="s">
        <v>304</v>
      </c>
      <c r="D501" s="51">
        <v>1</v>
      </c>
      <c r="E501" s="67" t="s">
        <v>83</v>
      </c>
      <c r="F501" s="14">
        <v>16</v>
      </c>
      <c r="G501" s="68">
        <v>1</v>
      </c>
      <c r="H501" s="54">
        <v>1</v>
      </c>
      <c r="I501" s="54">
        <f t="shared" si="185"/>
        <v>720</v>
      </c>
      <c r="J501" s="55">
        <f t="shared" si="152"/>
        <v>0.72</v>
      </c>
      <c r="K501" s="54">
        <v>0.5</v>
      </c>
      <c r="L501" s="54">
        <f t="shared" si="186"/>
        <v>220</v>
      </c>
      <c r="M501" s="54">
        <f t="shared" si="153"/>
        <v>0.11</v>
      </c>
      <c r="N501" s="54">
        <v>1</v>
      </c>
      <c r="O501" s="54">
        <f t="shared" si="187"/>
        <v>210</v>
      </c>
      <c r="P501" s="54">
        <f t="shared" si="154"/>
        <v>0.21</v>
      </c>
      <c r="Q501" s="55">
        <f>($H501*$I501+$K501*$L501+$N501*$O501)/1000</f>
        <v>1.04</v>
      </c>
      <c r="R501" s="52">
        <f>ROUND($Q501*$F501*$G501,2)</f>
        <v>16.64</v>
      </c>
      <c r="S501" s="50" t="s">
        <v>64</v>
      </c>
      <c r="T501" s="1">
        <v>1</v>
      </c>
      <c r="U501" s="46">
        <f t="shared" si="188"/>
        <v>16.64</v>
      </c>
      <c r="V501" s="48">
        <v>45836</v>
      </c>
      <c r="W501" s="28">
        <v>1</v>
      </c>
      <c r="X501" s="46">
        <f t="shared" si="166"/>
        <v>16.64</v>
      </c>
      <c r="Y501" s="48">
        <v>45845</v>
      </c>
    </row>
    <row r="502" spans="1:25" ht="55" customHeight="1" x14ac:dyDescent="0.75">
      <c r="B502" s="8" t="s">
        <v>19</v>
      </c>
      <c r="C502" s="50" t="s">
        <v>304</v>
      </c>
      <c r="D502" s="51">
        <v>1</v>
      </c>
      <c r="E502" s="67" t="s">
        <v>81</v>
      </c>
      <c r="F502" s="14">
        <v>12.25</v>
      </c>
      <c r="G502" s="68">
        <v>1</v>
      </c>
      <c r="H502" s="54">
        <v>2</v>
      </c>
      <c r="I502" s="54">
        <f t="shared" si="185"/>
        <v>720</v>
      </c>
      <c r="J502" s="55">
        <f t="shared" si="152"/>
        <v>1.44</v>
      </c>
      <c r="K502" s="54">
        <v>1</v>
      </c>
      <c r="L502" s="54">
        <f t="shared" si="186"/>
        <v>220</v>
      </c>
      <c r="M502" s="54">
        <f t="shared" si="153"/>
        <v>0.22</v>
      </c>
      <c r="N502" s="54">
        <v>2</v>
      </c>
      <c r="O502" s="54">
        <f t="shared" si="187"/>
        <v>210</v>
      </c>
      <c r="P502" s="54">
        <f t="shared" si="154"/>
        <v>0.42</v>
      </c>
      <c r="Q502" s="55">
        <f>($H502*$I502+$K502*$L502+$N502*$O502)/1000</f>
        <v>2.08</v>
      </c>
      <c r="R502" s="52">
        <f>ROUND($Q502*$F502*$G502,2)</f>
        <v>25.48</v>
      </c>
      <c r="S502" s="50" t="s">
        <v>64</v>
      </c>
      <c r="T502" s="1">
        <v>1</v>
      </c>
      <c r="U502" s="46">
        <f t="shared" si="188"/>
        <v>25.48</v>
      </c>
      <c r="V502" s="48">
        <v>45836</v>
      </c>
      <c r="W502" s="28">
        <v>1</v>
      </c>
      <c r="X502" s="46">
        <f t="shared" si="166"/>
        <v>25.48</v>
      </c>
      <c r="Y502" s="48">
        <v>45845</v>
      </c>
    </row>
    <row r="503" spans="1:25" ht="55" customHeight="1" x14ac:dyDescent="0.75">
      <c r="B503" s="8" t="s">
        <v>13</v>
      </c>
      <c r="C503" s="50" t="s">
        <v>304</v>
      </c>
      <c r="D503" s="51">
        <v>1</v>
      </c>
      <c r="E503" s="67" t="s">
        <v>82</v>
      </c>
      <c r="F503" s="14">
        <v>2.8</v>
      </c>
      <c r="G503" s="68">
        <v>1</v>
      </c>
      <c r="H503" s="54">
        <v>2</v>
      </c>
      <c r="I503" s="54">
        <f t="shared" si="185"/>
        <v>620</v>
      </c>
      <c r="J503" s="55">
        <f t="shared" si="152"/>
        <v>1.24</v>
      </c>
      <c r="K503" s="54">
        <v>1</v>
      </c>
      <c r="L503" s="54">
        <f t="shared" si="186"/>
        <v>200</v>
      </c>
      <c r="M503" s="54">
        <f t="shared" si="153"/>
        <v>0.2</v>
      </c>
      <c r="N503" s="54">
        <v>2</v>
      </c>
      <c r="O503" s="54">
        <f t="shared" si="187"/>
        <v>192</v>
      </c>
      <c r="P503" s="54">
        <f t="shared" si="154"/>
        <v>0.38400000000000001</v>
      </c>
      <c r="Q503" s="55">
        <f>($H503*$I503+$K503*$L503+$N503*$O503)/1000</f>
        <v>1.8240000000000001</v>
      </c>
      <c r="R503" s="52">
        <f>ROUND($Q503*$F503*$G503,2)</f>
        <v>5.1100000000000003</v>
      </c>
      <c r="S503" s="50" t="s">
        <v>64</v>
      </c>
      <c r="T503" s="1">
        <v>1</v>
      </c>
      <c r="U503" s="46">
        <f t="shared" si="188"/>
        <v>5.1100000000000003</v>
      </c>
      <c r="V503" s="48">
        <v>45836</v>
      </c>
      <c r="W503" s="28">
        <v>1</v>
      </c>
      <c r="X503" s="46">
        <f t="shared" si="166"/>
        <v>5.1100000000000003</v>
      </c>
      <c r="Y503" s="48">
        <v>45845</v>
      </c>
    </row>
    <row r="504" spans="1:25" ht="55" customHeight="1" x14ac:dyDescent="0.75">
      <c r="B504" s="8" t="s">
        <v>35</v>
      </c>
      <c r="C504" s="50" t="s">
        <v>304</v>
      </c>
      <c r="D504" s="51">
        <v>1</v>
      </c>
      <c r="E504" s="67" t="s">
        <v>84</v>
      </c>
      <c r="F504" s="14">
        <v>13</v>
      </c>
      <c r="G504" s="68">
        <v>7</v>
      </c>
      <c r="H504" s="54">
        <v>2</v>
      </c>
      <c r="I504" s="54">
        <f t="shared" si="185"/>
        <v>726</v>
      </c>
      <c r="J504" s="55">
        <f t="shared" si="152"/>
        <v>1.452</v>
      </c>
      <c r="K504" s="54">
        <v>1</v>
      </c>
      <c r="L504" s="54">
        <f t="shared" si="186"/>
        <v>250</v>
      </c>
      <c r="M504" s="54">
        <f t="shared" si="153"/>
        <v>0.25</v>
      </c>
      <c r="N504" s="54">
        <v>2</v>
      </c>
      <c r="O504" s="54">
        <f t="shared" si="187"/>
        <v>242</v>
      </c>
      <c r="P504" s="54">
        <f t="shared" si="154"/>
        <v>0.48399999999999999</v>
      </c>
      <c r="Q504" s="55">
        <f t="shared" ref="Q504:Q510" si="189">($H504*$I504+$K504*$L504+$N504*$O504)/1000</f>
        <v>2.1859999999999999</v>
      </c>
      <c r="R504" s="52">
        <f t="shared" ref="R504:R510" si="190">ROUND($Q504*$F504*$G504,2)</f>
        <v>198.93</v>
      </c>
      <c r="S504" s="50" t="s">
        <v>64</v>
      </c>
      <c r="T504" s="1">
        <v>1</v>
      </c>
      <c r="U504" s="46">
        <f t="shared" si="188"/>
        <v>198.93</v>
      </c>
      <c r="V504" s="48">
        <v>45836</v>
      </c>
      <c r="W504" s="28">
        <v>1</v>
      </c>
      <c r="X504" s="46">
        <f t="shared" si="166"/>
        <v>198.93</v>
      </c>
      <c r="Y504" s="48">
        <v>45845</v>
      </c>
    </row>
    <row r="505" spans="1:25" ht="55" customHeight="1" x14ac:dyDescent="0.75">
      <c r="A505" s="81"/>
      <c r="B505" s="8" t="s">
        <v>38</v>
      </c>
      <c r="C505" s="50" t="s">
        <v>304</v>
      </c>
      <c r="D505" s="51">
        <v>1</v>
      </c>
      <c r="E505" s="67" t="s">
        <v>85</v>
      </c>
      <c r="F505" s="14">
        <v>3.2</v>
      </c>
      <c r="G505" s="68">
        <v>7</v>
      </c>
      <c r="H505" s="54">
        <v>2</v>
      </c>
      <c r="I505" s="54">
        <f t="shared" si="185"/>
        <v>238</v>
      </c>
      <c r="J505" s="55">
        <f t="shared" si="152"/>
        <v>0.47599999999999998</v>
      </c>
      <c r="K505" s="54">
        <v>1</v>
      </c>
      <c r="L505" s="54">
        <f t="shared" si="186"/>
        <v>100</v>
      </c>
      <c r="M505" s="54">
        <f t="shared" si="153"/>
        <v>0.1</v>
      </c>
      <c r="N505" s="54">
        <v>2</v>
      </c>
      <c r="O505" s="54">
        <f t="shared" si="187"/>
        <v>97</v>
      </c>
      <c r="P505" s="54">
        <f t="shared" si="154"/>
        <v>0.19400000000000001</v>
      </c>
      <c r="Q505" s="55">
        <f t="shared" si="189"/>
        <v>0.77</v>
      </c>
      <c r="R505" s="52">
        <f t="shared" si="190"/>
        <v>17.25</v>
      </c>
      <c r="S505" s="50" t="s">
        <v>64</v>
      </c>
      <c r="T505" s="1">
        <v>1</v>
      </c>
      <c r="U505" s="46">
        <f t="shared" si="188"/>
        <v>17.25</v>
      </c>
      <c r="V505" s="48">
        <v>45836</v>
      </c>
      <c r="W505" s="28">
        <v>1</v>
      </c>
      <c r="X505" s="46">
        <f t="shared" si="166"/>
        <v>17.25</v>
      </c>
      <c r="Y505" s="48">
        <v>45845</v>
      </c>
    </row>
    <row r="506" spans="1:25" ht="55" customHeight="1" x14ac:dyDescent="0.75">
      <c r="B506" s="8"/>
      <c r="C506" s="50"/>
      <c r="D506" s="51"/>
      <c r="E506" s="67"/>
      <c r="F506" s="14"/>
      <c r="G506" s="68"/>
      <c r="H506" s="54"/>
      <c r="I506" s="54"/>
      <c r="J506" s="55"/>
      <c r="K506" s="54"/>
      <c r="L506" s="54"/>
      <c r="M506" s="54"/>
      <c r="N506" s="54"/>
      <c r="O506" s="54"/>
      <c r="P506" s="54"/>
      <c r="Q506" s="55"/>
      <c r="R506" s="52"/>
      <c r="S506" s="50"/>
      <c r="T506" s="1"/>
      <c r="W506" s="28"/>
    </row>
    <row r="507" spans="1:25" ht="55" customHeight="1" x14ac:dyDescent="0.75">
      <c r="B507" s="8" t="s">
        <v>25</v>
      </c>
      <c r="C507" s="50" t="s">
        <v>304</v>
      </c>
      <c r="D507" s="51">
        <v>1</v>
      </c>
      <c r="E507" s="67" t="s">
        <v>86</v>
      </c>
      <c r="F507" s="14">
        <v>12.41</v>
      </c>
      <c r="G507" s="68">
        <v>1</v>
      </c>
      <c r="H507" s="54">
        <v>2</v>
      </c>
      <c r="I507" s="54">
        <f>VLOOKUP($B507,$B$3:$J$29,7,FALSE)</f>
        <v>860</v>
      </c>
      <c r="J507" s="55">
        <f t="shared" si="152"/>
        <v>1.72</v>
      </c>
      <c r="K507" s="54">
        <v>0</v>
      </c>
      <c r="L507" s="54">
        <f>VLOOKUP($B507,$B$3:$J$29,3,FALSE)</f>
        <v>270</v>
      </c>
      <c r="M507" s="54">
        <f t="shared" si="153"/>
        <v>0</v>
      </c>
      <c r="N507" s="54">
        <v>2</v>
      </c>
      <c r="O507" s="54">
        <f>VLOOKUP($B507,$B$3:$J$29,8,FALSE)</f>
        <v>258</v>
      </c>
      <c r="P507" s="54">
        <f t="shared" si="154"/>
        <v>0.51600000000000001</v>
      </c>
      <c r="Q507" s="55">
        <f t="shared" si="189"/>
        <v>2.2360000000000002</v>
      </c>
      <c r="R507" s="52">
        <f t="shared" si="190"/>
        <v>27.75</v>
      </c>
      <c r="S507" s="50" t="s">
        <v>64</v>
      </c>
      <c r="T507" s="1">
        <v>1</v>
      </c>
      <c r="U507" s="46">
        <f>$T507*$R507</f>
        <v>27.75</v>
      </c>
      <c r="V507" s="48">
        <v>45836</v>
      </c>
      <c r="W507" s="28">
        <v>1</v>
      </c>
      <c r="X507" s="46">
        <f t="shared" ref="X507:X510" si="191">$W507*$R507</f>
        <v>27.75</v>
      </c>
      <c r="Y507" s="48">
        <v>45853</v>
      </c>
    </row>
    <row r="508" spans="1:25" ht="55" customHeight="1" x14ac:dyDescent="0.75">
      <c r="B508" s="8" t="s">
        <v>25</v>
      </c>
      <c r="C508" s="50" t="s">
        <v>304</v>
      </c>
      <c r="D508" s="51">
        <v>1</v>
      </c>
      <c r="E508" s="67" t="s">
        <v>89</v>
      </c>
      <c r="F508" s="14">
        <v>12.41</v>
      </c>
      <c r="G508" s="68">
        <v>1</v>
      </c>
      <c r="H508" s="54">
        <v>2</v>
      </c>
      <c r="I508" s="54">
        <f>VLOOKUP($B508,$B$3:$J$29,7,FALSE)</f>
        <v>860</v>
      </c>
      <c r="J508" s="55">
        <f t="shared" si="152"/>
        <v>1.72</v>
      </c>
      <c r="K508" s="54">
        <v>1</v>
      </c>
      <c r="L508" s="54">
        <f>VLOOKUP($B508,$B$3:$J$29,3,FALSE)</f>
        <v>270</v>
      </c>
      <c r="M508" s="54">
        <f t="shared" si="153"/>
        <v>0.27</v>
      </c>
      <c r="N508" s="54">
        <v>2</v>
      </c>
      <c r="O508" s="54">
        <f>VLOOKUP($B508,$B$3:$J$29,8,FALSE)</f>
        <v>258</v>
      </c>
      <c r="P508" s="54">
        <f t="shared" si="154"/>
        <v>0.51600000000000001</v>
      </c>
      <c r="Q508" s="55">
        <f t="shared" si="189"/>
        <v>2.5059999999999998</v>
      </c>
      <c r="R508" s="52">
        <f t="shared" si="190"/>
        <v>31.1</v>
      </c>
      <c r="S508" s="50" t="s">
        <v>64</v>
      </c>
      <c r="T508" s="1">
        <v>1</v>
      </c>
      <c r="U508" s="46">
        <f>$T508*$R508</f>
        <v>31.1</v>
      </c>
      <c r="V508" s="48">
        <v>45836</v>
      </c>
      <c r="W508" s="28">
        <v>1</v>
      </c>
      <c r="X508" s="46">
        <f t="shared" si="191"/>
        <v>31.1</v>
      </c>
      <c r="Y508" s="48">
        <v>45853</v>
      </c>
    </row>
    <row r="509" spans="1:25" ht="55" customHeight="1" x14ac:dyDescent="0.75">
      <c r="B509" s="8" t="s">
        <v>35</v>
      </c>
      <c r="C509" s="50" t="s">
        <v>304</v>
      </c>
      <c r="D509" s="51">
        <v>1</v>
      </c>
      <c r="E509" s="67" t="s">
        <v>94</v>
      </c>
      <c r="F509" s="14">
        <v>13</v>
      </c>
      <c r="G509" s="68">
        <v>6</v>
      </c>
      <c r="H509" s="54">
        <v>2</v>
      </c>
      <c r="I509" s="54">
        <f>VLOOKUP($B509,$B$3:$J$29,7,FALSE)</f>
        <v>726</v>
      </c>
      <c r="J509" s="55">
        <f t="shared" si="152"/>
        <v>1.452</v>
      </c>
      <c r="K509" s="54">
        <v>1</v>
      </c>
      <c r="L509" s="54">
        <f>VLOOKUP($B509,$B$3:$J$29,3,FALSE)</f>
        <v>250</v>
      </c>
      <c r="M509" s="54">
        <f t="shared" si="153"/>
        <v>0.25</v>
      </c>
      <c r="N509" s="54">
        <v>2</v>
      </c>
      <c r="O509" s="54">
        <f>VLOOKUP($B509,$B$3:$J$29,8,FALSE)</f>
        <v>242</v>
      </c>
      <c r="P509" s="54">
        <f t="shared" si="154"/>
        <v>0.48399999999999999</v>
      </c>
      <c r="Q509" s="55">
        <f t="shared" si="189"/>
        <v>2.1859999999999999</v>
      </c>
      <c r="R509" s="52">
        <f t="shared" si="190"/>
        <v>170.51</v>
      </c>
      <c r="S509" s="50" t="s">
        <v>64</v>
      </c>
      <c r="T509" s="1">
        <v>1</v>
      </c>
      <c r="U509" s="46">
        <f>$T509*$R509</f>
        <v>170.51</v>
      </c>
      <c r="V509" s="48">
        <v>45836</v>
      </c>
      <c r="W509" s="28">
        <v>1</v>
      </c>
      <c r="X509" s="46">
        <f t="shared" si="191"/>
        <v>170.51</v>
      </c>
      <c r="Y509" s="48">
        <v>45853</v>
      </c>
    </row>
    <row r="510" spans="1:25" ht="55" customHeight="1" x14ac:dyDescent="0.75">
      <c r="A510" s="81"/>
      <c r="B510" s="8" t="s">
        <v>38</v>
      </c>
      <c r="C510" s="50" t="s">
        <v>304</v>
      </c>
      <c r="D510" s="51">
        <v>1</v>
      </c>
      <c r="E510" s="67" t="s">
        <v>95</v>
      </c>
      <c r="F510" s="14">
        <v>3.2</v>
      </c>
      <c r="G510" s="68">
        <v>6</v>
      </c>
      <c r="H510" s="54">
        <v>2</v>
      </c>
      <c r="I510" s="54">
        <f>VLOOKUP($B510,$B$3:$J$29,7,FALSE)</f>
        <v>238</v>
      </c>
      <c r="J510" s="55">
        <f t="shared" si="152"/>
        <v>0.47599999999999998</v>
      </c>
      <c r="K510" s="54">
        <v>1</v>
      </c>
      <c r="L510" s="54">
        <f>VLOOKUP($B510,$B$3:$J$29,3,FALSE)</f>
        <v>100</v>
      </c>
      <c r="M510" s="54">
        <f t="shared" si="153"/>
        <v>0.1</v>
      </c>
      <c r="N510" s="54">
        <v>2</v>
      </c>
      <c r="O510" s="54">
        <f>VLOOKUP($B510,$B$3:$J$29,8,FALSE)</f>
        <v>97</v>
      </c>
      <c r="P510" s="54">
        <f t="shared" si="154"/>
        <v>0.19400000000000001</v>
      </c>
      <c r="Q510" s="55">
        <f t="shared" si="189"/>
        <v>0.77</v>
      </c>
      <c r="R510" s="52">
        <f t="shared" si="190"/>
        <v>14.78</v>
      </c>
      <c r="S510" s="50" t="s">
        <v>64</v>
      </c>
      <c r="T510" s="1">
        <v>1</v>
      </c>
      <c r="U510" s="46">
        <f>$T510*$R510</f>
        <v>14.78</v>
      </c>
      <c r="V510" s="48">
        <v>45836</v>
      </c>
      <c r="W510" s="28">
        <v>1</v>
      </c>
      <c r="X510" s="46">
        <f t="shared" si="191"/>
        <v>14.78</v>
      </c>
      <c r="Y510" s="48">
        <v>45853</v>
      </c>
    </row>
    <row r="511" spans="1:25" ht="55" customHeight="1" x14ac:dyDescent="0.75">
      <c r="B511" s="8"/>
      <c r="C511" s="50"/>
      <c r="D511" s="51"/>
      <c r="E511" s="67"/>
      <c r="F511" s="14"/>
      <c r="G511" s="68"/>
      <c r="H511" s="54"/>
      <c r="I511" s="54"/>
      <c r="J511" s="55"/>
      <c r="K511" s="54"/>
      <c r="L511" s="54"/>
      <c r="M511" s="54"/>
      <c r="N511" s="54"/>
      <c r="O511" s="54"/>
      <c r="P511" s="54"/>
      <c r="Q511" s="55"/>
      <c r="R511" s="52"/>
      <c r="S511" s="50"/>
      <c r="T511" s="1"/>
      <c r="W511" s="28"/>
    </row>
    <row r="512" spans="1:25" ht="55" customHeight="1" x14ac:dyDescent="0.75">
      <c r="B512" s="8"/>
      <c r="C512" s="50"/>
      <c r="D512" s="51"/>
      <c r="E512" s="67"/>
      <c r="F512" s="14"/>
      <c r="G512" s="68"/>
      <c r="H512" s="54"/>
      <c r="I512" s="54"/>
      <c r="J512" s="55"/>
      <c r="K512" s="54"/>
      <c r="L512" s="54"/>
      <c r="M512" s="54"/>
      <c r="N512" s="54"/>
      <c r="O512" s="54"/>
      <c r="P512" s="54"/>
      <c r="Q512" s="55"/>
      <c r="R512" s="52"/>
      <c r="S512" s="50"/>
      <c r="T512" s="1"/>
      <c r="W512" s="28"/>
    </row>
    <row r="513" spans="1:25" ht="55" customHeight="1" x14ac:dyDescent="0.75">
      <c r="B513" s="8" t="s">
        <v>12</v>
      </c>
      <c r="C513" s="50" t="s">
        <v>304</v>
      </c>
      <c r="D513" s="51">
        <v>2</v>
      </c>
      <c r="E513" s="67" t="s">
        <v>324</v>
      </c>
      <c r="F513" s="14">
        <v>10</v>
      </c>
      <c r="G513" s="68">
        <v>1</v>
      </c>
      <c r="H513" s="54">
        <v>1</v>
      </c>
      <c r="I513" s="54">
        <f t="shared" ref="I513:I518" si="192">VLOOKUP($B513,$B$3:$J$29,7,FALSE)</f>
        <v>476</v>
      </c>
      <c r="J513" s="55">
        <f t="shared" si="152"/>
        <v>0.47599999999999998</v>
      </c>
      <c r="K513" s="54">
        <v>0.5</v>
      </c>
      <c r="L513" s="54">
        <f t="shared" ref="L513:L518" si="193">VLOOKUP($B513,$B$3:$J$29,3,FALSE)</f>
        <v>200</v>
      </c>
      <c r="M513" s="54">
        <f t="shared" si="153"/>
        <v>0.1</v>
      </c>
      <c r="N513" s="54">
        <v>1</v>
      </c>
      <c r="O513" s="54">
        <f t="shared" ref="O513:O518" si="194">VLOOKUP($B513,$B$3:$J$29,8,FALSE)</f>
        <v>192</v>
      </c>
      <c r="P513" s="54">
        <f t="shared" si="154"/>
        <v>0.192</v>
      </c>
      <c r="Q513" s="55">
        <f t="shared" ref="Q513:Q518" si="195">($H513*$I513+$K513*$L513+$N513*$O513)/1000</f>
        <v>0.76800000000000002</v>
      </c>
      <c r="R513" s="52">
        <f t="shared" ref="R513:R518" si="196">ROUND($Q513*$F513*$G513,2)</f>
        <v>7.68</v>
      </c>
      <c r="S513" s="50" t="s">
        <v>64</v>
      </c>
      <c r="T513" s="1">
        <v>1</v>
      </c>
      <c r="U513" s="46">
        <f t="shared" ref="U513:U518" si="197">$T513*$R513</f>
        <v>7.68</v>
      </c>
      <c r="V513" s="48">
        <v>45833</v>
      </c>
      <c r="W513" s="28">
        <v>1</v>
      </c>
      <c r="X513" s="46">
        <f t="shared" ref="X513:X537" si="198">$W513*$R513</f>
        <v>7.68</v>
      </c>
      <c r="Y513" s="48">
        <v>45846</v>
      </c>
    </row>
    <row r="514" spans="1:25" ht="55" customHeight="1" x14ac:dyDescent="0.75">
      <c r="B514" s="8" t="s">
        <v>12</v>
      </c>
      <c r="C514" s="50" t="s">
        <v>304</v>
      </c>
      <c r="D514" s="51">
        <v>2</v>
      </c>
      <c r="E514" s="67" t="s">
        <v>248</v>
      </c>
      <c r="F514" s="14">
        <v>9.5</v>
      </c>
      <c r="G514" s="68">
        <v>1</v>
      </c>
      <c r="H514" s="54">
        <v>2</v>
      </c>
      <c r="I514" s="54">
        <f t="shared" si="192"/>
        <v>476</v>
      </c>
      <c r="J514" s="55">
        <f t="shared" si="152"/>
        <v>0.95199999999999996</v>
      </c>
      <c r="K514" s="54">
        <v>1</v>
      </c>
      <c r="L514" s="54">
        <f t="shared" si="193"/>
        <v>200</v>
      </c>
      <c r="M514" s="54">
        <f t="shared" si="153"/>
        <v>0.2</v>
      </c>
      <c r="N514" s="54">
        <v>2</v>
      </c>
      <c r="O514" s="54">
        <f t="shared" si="194"/>
        <v>192</v>
      </c>
      <c r="P514" s="54">
        <f t="shared" si="154"/>
        <v>0.38400000000000001</v>
      </c>
      <c r="Q514" s="55">
        <f t="shared" si="195"/>
        <v>1.536</v>
      </c>
      <c r="R514" s="52">
        <f t="shared" si="196"/>
        <v>14.59</v>
      </c>
      <c r="S514" s="50" t="s">
        <v>64</v>
      </c>
      <c r="T514" s="1">
        <v>1</v>
      </c>
      <c r="U514" s="46">
        <f t="shared" si="197"/>
        <v>14.59</v>
      </c>
      <c r="V514" s="48">
        <v>45833</v>
      </c>
      <c r="W514" s="28">
        <v>1</v>
      </c>
      <c r="X514" s="46">
        <f t="shared" si="198"/>
        <v>14.59</v>
      </c>
      <c r="Y514" s="48">
        <v>45846</v>
      </c>
    </row>
    <row r="515" spans="1:25" ht="55" customHeight="1" x14ac:dyDescent="0.75">
      <c r="B515" s="8" t="s">
        <v>12</v>
      </c>
      <c r="C515" s="50" t="s">
        <v>304</v>
      </c>
      <c r="D515" s="51">
        <v>2</v>
      </c>
      <c r="E515" s="67" t="s">
        <v>325</v>
      </c>
      <c r="F515" s="14">
        <v>0.5</v>
      </c>
      <c r="G515" s="68">
        <v>1</v>
      </c>
      <c r="H515" s="54">
        <v>2</v>
      </c>
      <c r="I515" s="54">
        <f t="shared" si="192"/>
        <v>476</v>
      </c>
      <c r="J515" s="55">
        <f t="shared" si="152"/>
        <v>0.95199999999999996</v>
      </c>
      <c r="K515" s="54">
        <v>1</v>
      </c>
      <c r="L515" s="54">
        <f t="shared" si="193"/>
        <v>200</v>
      </c>
      <c r="M515" s="54">
        <f t="shared" si="153"/>
        <v>0.2</v>
      </c>
      <c r="N515" s="54">
        <v>2</v>
      </c>
      <c r="O515" s="54">
        <f t="shared" si="194"/>
        <v>192</v>
      </c>
      <c r="P515" s="54">
        <f t="shared" si="154"/>
        <v>0.38400000000000001</v>
      </c>
      <c r="Q515" s="55">
        <f t="shared" si="195"/>
        <v>1.536</v>
      </c>
      <c r="R515" s="52">
        <f t="shared" si="196"/>
        <v>0.77</v>
      </c>
      <c r="S515" s="50" t="s">
        <v>64</v>
      </c>
      <c r="T515" s="1">
        <v>1</v>
      </c>
      <c r="U515" s="46">
        <f t="shared" si="197"/>
        <v>0.77</v>
      </c>
      <c r="V515" s="48">
        <v>45833</v>
      </c>
      <c r="W515" s="28">
        <v>1</v>
      </c>
      <c r="X515" s="46">
        <f t="shared" si="198"/>
        <v>0.77</v>
      </c>
      <c r="Y515" s="48">
        <v>45846</v>
      </c>
    </row>
    <row r="516" spans="1:25" ht="55" customHeight="1" x14ac:dyDescent="0.75">
      <c r="B516" s="8" t="s">
        <v>15</v>
      </c>
      <c r="C516" s="50" t="s">
        <v>304</v>
      </c>
      <c r="D516" s="51">
        <v>2</v>
      </c>
      <c r="E516" s="67" t="s">
        <v>249</v>
      </c>
      <c r="F516" s="14">
        <v>3.6</v>
      </c>
      <c r="G516" s="68">
        <v>1</v>
      </c>
      <c r="H516" s="54">
        <v>2</v>
      </c>
      <c r="I516" s="54">
        <f t="shared" si="192"/>
        <v>576</v>
      </c>
      <c r="J516" s="55">
        <f t="shared" si="152"/>
        <v>1.1519999999999999</v>
      </c>
      <c r="K516" s="54">
        <v>1</v>
      </c>
      <c r="L516" s="54">
        <f t="shared" si="193"/>
        <v>200</v>
      </c>
      <c r="M516" s="54">
        <f t="shared" si="153"/>
        <v>0.2</v>
      </c>
      <c r="N516" s="54">
        <v>2</v>
      </c>
      <c r="O516" s="54">
        <f t="shared" si="194"/>
        <v>192</v>
      </c>
      <c r="P516" s="54">
        <f t="shared" si="154"/>
        <v>0.38400000000000001</v>
      </c>
      <c r="Q516" s="55">
        <f t="shared" si="195"/>
        <v>1.736</v>
      </c>
      <c r="R516" s="52">
        <f t="shared" si="196"/>
        <v>6.25</v>
      </c>
      <c r="S516" s="50" t="s">
        <v>64</v>
      </c>
      <c r="T516" s="1">
        <v>1</v>
      </c>
      <c r="U516" s="46">
        <f t="shared" si="197"/>
        <v>6.25</v>
      </c>
      <c r="V516" s="48">
        <v>45833</v>
      </c>
      <c r="W516" s="28">
        <v>1</v>
      </c>
      <c r="X516" s="46">
        <f t="shared" si="198"/>
        <v>6.25</v>
      </c>
      <c r="Y516" s="48">
        <v>45846</v>
      </c>
    </row>
    <row r="517" spans="1:25" ht="55" customHeight="1" x14ac:dyDescent="0.75">
      <c r="B517" s="8" t="s">
        <v>14</v>
      </c>
      <c r="C517" s="50" t="s">
        <v>304</v>
      </c>
      <c r="D517" s="51">
        <v>2</v>
      </c>
      <c r="E517" s="67" t="s">
        <v>251</v>
      </c>
      <c r="F517" s="14">
        <v>9.4</v>
      </c>
      <c r="G517" s="68">
        <v>1</v>
      </c>
      <c r="H517" s="54">
        <v>2</v>
      </c>
      <c r="I517" s="54">
        <f t="shared" si="192"/>
        <v>526</v>
      </c>
      <c r="J517" s="55">
        <f t="shared" si="152"/>
        <v>1.052</v>
      </c>
      <c r="K517" s="54">
        <v>1</v>
      </c>
      <c r="L517" s="54">
        <f t="shared" si="193"/>
        <v>200</v>
      </c>
      <c r="M517" s="54">
        <f t="shared" si="153"/>
        <v>0.2</v>
      </c>
      <c r="N517" s="54">
        <v>2</v>
      </c>
      <c r="O517" s="54">
        <f t="shared" si="194"/>
        <v>192</v>
      </c>
      <c r="P517" s="54">
        <f t="shared" si="154"/>
        <v>0.38400000000000001</v>
      </c>
      <c r="Q517" s="55">
        <f t="shared" si="195"/>
        <v>1.6359999999999999</v>
      </c>
      <c r="R517" s="52">
        <f t="shared" si="196"/>
        <v>15.38</v>
      </c>
      <c r="S517" s="50" t="s">
        <v>64</v>
      </c>
      <c r="T517" s="1">
        <v>1</v>
      </c>
      <c r="U517" s="46">
        <f t="shared" si="197"/>
        <v>15.38</v>
      </c>
      <c r="V517" s="48">
        <v>45833</v>
      </c>
      <c r="W517" s="28">
        <v>1</v>
      </c>
      <c r="X517" s="46">
        <f t="shared" si="198"/>
        <v>15.38</v>
      </c>
      <c r="Y517" s="48">
        <v>45846</v>
      </c>
    </row>
    <row r="518" spans="1:25" ht="55" customHeight="1" x14ac:dyDescent="0.75">
      <c r="A518" s="81"/>
      <c r="B518" s="8" t="s">
        <v>34</v>
      </c>
      <c r="C518" s="50" t="s">
        <v>304</v>
      </c>
      <c r="D518" s="51">
        <v>2</v>
      </c>
      <c r="E518" s="67" t="s">
        <v>250</v>
      </c>
      <c r="F518" s="14">
        <v>10</v>
      </c>
      <c r="G518" s="68">
        <v>1</v>
      </c>
      <c r="H518" s="54">
        <v>2</v>
      </c>
      <c r="I518" s="54">
        <f t="shared" si="192"/>
        <v>530</v>
      </c>
      <c r="J518" s="55">
        <f t="shared" ref="J518:J526" si="199">$H518*($I518/1000)</f>
        <v>1.06</v>
      </c>
      <c r="K518" s="54">
        <v>1</v>
      </c>
      <c r="L518" s="54">
        <f t="shared" si="193"/>
        <v>200</v>
      </c>
      <c r="M518" s="54">
        <f t="shared" ref="M518:M526" si="200">$K518*($L518/1000)</f>
        <v>0.2</v>
      </c>
      <c r="N518" s="54">
        <v>2</v>
      </c>
      <c r="O518" s="54">
        <f t="shared" si="194"/>
        <v>192</v>
      </c>
      <c r="P518" s="54">
        <f t="shared" ref="P518:P526" si="201">$N518*($O518/1000)</f>
        <v>0.38400000000000001</v>
      </c>
      <c r="Q518" s="55">
        <f t="shared" si="195"/>
        <v>1.6439999999999999</v>
      </c>
      <c r="R518" s="52">
        <f t="shared" si="196"/>
        <v>16.440000000000001</v>
      </c>
      <c r="S518" s="50" t="s">
        <v>64</v>
      </c>
      <c r="T518" s="1">
        <v>1</v>
      </c>
      <c r="U518" s="46">
        <f t="shared" si="197"/>
        <v>16.440000000000001</v>
      </c>
      <c r="V518" s="48">
        <v>45833</v>
      </c>
      <c r="W518" s="28">
        <v>1</v>
      </c>
      <c r="X518" s="46">
        <f t="shared" si="198"/>
        <v>16.440000000000001</v>
      </c>
      <c r="Y518" s="48">
        <v>45846</v>
      </c>
    </row>
    <row r="519" spans="1:25" ht="55" customHeight="1" x14ac:dyDescent="0.75">
      <c r="B519" s="8"/>
      <c r="C519" s="50"/>
      <c r="D519" s="51"/>
      <c r="E519" s="67"/>
      <c r="F519" s="14"/>
      <c r="G519" s="68"/>
      <c r="H519" s="54"/>
      <c r="I519" s="54"/>
      <c r="J519" s="55">
        <f t="shared" si="199"/>
        <v>0</v>
      </c>
      <c r="K519" s="54"/>
      <c r="L519" s="54"/>
      <c r="M519" s="54">
        <f t="shared" si="200"/>
        <v>0</v>
      </c>
      <c r="N519" s="54"/>
      <c r="O519" s="54"/>
      <c r="P519" s="54">
        <f t="shared" si="201"/>
        <v>0</v>
      </c>
      <c r="Q519" s="55"/>
      <c r="R519" s="52"/>
      <c r="S519" s="50"/>
      <c r="T519" s="1"/>
    </row>
    <row r="520" spans="1:25" ht="55" customHeight="1" x14ac:dyDescent="0.75">
      <c r="B520" s="8" t="s">
        <v>15</v>
      </c>
      <c r="C520" s="50" t="s">
        <v>304</v>
      </c>
      <c r="D520" s="51">
        <v>2</v>
      </c>
      <c r="E520" s="67" t="s">
        <v>252</v>
      </c>
      <c r="F520" s="14">
        <v>6.35</v>
      </c>
      <c r="G520" s="68">
        <v>1</v>
      </c>
      <c r="H520" s="54">
        <v>2</v>
      </c>
      <c r="I520" s="54">
        <f>VLOOKUP($B520,$B$3:$J$29,7,FALSE)</f>
        <v>576</v>
      </c>
      <c r="J520" s="55">
        <f t="shared" si="199"/>
        <v>1.1519999999999999</v>
      </c>
      <c r="K520" s="54">
        <v>1</v>
      </c>
      <c r="L520" s="54">
        <f>VLOOKUP($B520,$B$3:$J$29,3,FALSE)</f>
        <v>200</v>
      </c>
      <c r="M520" s="54">
        <f t="shared" si="200"/>
        <v>0.2</v>
      </c>
      <c r="N520" s="54">
        <v>2</v>
      </c>
      <c r="O520" s="54">
        <f>VLOOKUP($B520,$B$3:$J$29,8,FALSE)</f>
        <v>192</v>
      </c>
      <c r="P520" s="54">
        <f t="shared" si="201"/>
        <v>0.38400000000000001</v>
      </c>
      <c r="Q520" s="55">
        <f>($H520*$I520+$K520*$L520+$N520*$O520)/1000</f>
        <v>1.736</v>
      </c>
      <c r="R520" s="52">
        <f>ROUND($Q520*$F520*$G520,2)</f>
        <v>11.02</v>
      </c>
      <c r="S520" s="50" t="s">
        <v>64</v>
      </c>
      <c r="T520" s="1">
        <v>1</v>
      </c>
      <c r="U520" s="46">
        <f>$T520*$R520</f>
        <v>11.02</v>
      </c>
      <c r="V520" s="48">
        <v>45833</v>
      </c>
      <c r="W520" s="28">
        <v>1</v>
      </c>
      <c r="X520" s="46">
        <f t="shared" si="198"/>
        <v>11.02</v>
      </c>
      <c r="Y520" s="48">
        <v>45846</v>
      </c>
    </row>
    <row r="521" spans="1:25" ht="55" customHeight="1" x14ac:dyDescent="0.75">
      <c r="B521" s="8" t="s">
        <v>14</v>
      </c>
      <c r="C521" s="50" t="s">
        <v>304</v>
      </c>
      <c r="D521" s="51">
        <v>2</v>
      </c>
      <c r="E521" s="67" t="s">
        <v>114</v>
      </c>
      <c r="F521" s="14">
        <v>9.3000000000000007</v>
      </c>
      <c r="G521" s="68">
        <v>1</v>
      </c>
      <c r="H521" s="54">
        <v>2</v>
      </c>
      <c r="I521" s="54">
        <f>VLOOKUP($B521,$B$3:$J$29,7,FALSE)</f>
        <v>526</v>
      </c>
      <c r="J521" s="55">
        <f t="shared" si="199"/>
        <v>1.052</v>
      </c>
      <c r="K521" s="54">
        <v>1</v>
      </c>
      <c r="L521" s="54">
        <f>VLOOKUP($B521,$B$3:$J$29,3,FALSE)</f>
        <v>200</v>
      </c>
      <c r="M521" s="54">
        <f t="shared" si="200"/>
        <v>0.2</v>
      </c>
      <c r="N521" s="54">
        <v>2</v>
      </c>
      <c r="O521" s="54">
        <f>VLOOKUP($B521,$B$3:$J$29,8,FALSE)</f>
        <v>192</v>
      </c>
      <c r="P521" s="54">
        <f t="shared" si="201"/>
        <v>0.38400000000000001</v>
      </c>
      <c r="Q521" s="55">
        <f>($H521*$I521+$K521*$L521+$N521*$O521)/1000</f>
        <v>1.6359999999999999</v>
      </c>
      <c r="R521" s="52">
        <f>ROUND($Q521*$F521*$G521,2)</f>
        <v>15.21</v>
      </c>
      <c r="S521" s="50" t="s">
        <v>64</v>
      </c>
      <c r="T521" s="1">
        <v>1</v>
      </c>
      <c r="U521" s="46">
        <f>$T521*$R521</f>
        <v>15.21</v>
      </c>
      <c r="V521" s="48">
        <v>45833</v>
      </c>
      <c r="W521" s="28">
        <v>1</v>
      </c>
      <c r="X521" s="46">
        <f t="shared" si="198"/>
        <v>15.21</v>
      </c>
      <c r="Y521" s="48">
        <v>45846</v>
      </c>
    </row>
    <row r="522" spans="1:25" ht="55" customHeight="1" x14ac:dyDescent="0.75">
      <c r="B522" s="8" t="s">
        <v>34</v>
      </c>
      <c r="C522" s="50" t="s">
        <v>304</v>
      </c>
      <c r="D522" s="51">
        <v>2</v>
      </c>
      <c r="E522" s="67" t="s">
        <v>113</v>
      </c>
      <c r="F522" s="14">
        <v>10</v>
      </c>
      <c r="G522" s="68">
        <v>3</v>
      </c>
      <c r="H522" s="54">
        <v>2</v>
      </c>
      <c r="I522" s="54">
        <f>VLOOKUP($B522,$B$3:$J$29,7,FALSE)</f>
        <v>530</v>
      </c>
      <c r="J522" s="55">
        <f t="shared" si="199"/>
        <v>1.06</v>
      </c>
      <c r="K522" s="54">
        <v>1</v>
      </c>
      <c r="L522" s="54">
        <f>VLOOKUP($B522,$B$3:$J$29,3,FALSE)</f>
        <v>200</v>
      </c>
      <c r="M522" s="54">
        <f t="shared" si="200"/>
        <v>0.2</v>
      </c>
      <c r="N522" s="54">
        <v>2</v>
      </c>
      <c r="O522" s="54">
        <f>VLOOKUP($B522,$B$3:$J$29,8,FALSE)</f>
        <v>192</v>
      </c>
      <c r="P522" s="54">
        <f t="shared" si="201"/>
        <v>0.38400000000000001</v>
      </c>
      <c r="Q522" s="55">
        <f>($H522*$I522+$K522*$L522+$N522*$O522)/1000</f>
        <v>1.6439999999999999</v>
      </c>
      <c r="R522" s="52">
        <f>ROUND($Q522*$F522*$G522,2)</f>
        <v>49.32</v>
      </c>
      <c r="S522" s="50" t="s">
        <v>64</v>
      </c>
      <c r="T522" s="1">
        <v>1</v>
      </c>
      <c r="U522" s="46">
        <f>$T522*$R522</f>
        <v>49.32</v>
      </c>
      <c r="V522" s="48">
        <v>45833</v>
      </c>
      <c r="W522" s="28">
        <v>1</v>
      </c>
      <c r="X522" s="46">
        <f t="shared" si="198"/>
        <v>49.32</v>
      </c>
      <c r="Y522" s="48">
        <v>45846</v>
      </c>
    </row>
    <row r="523" spans="1:25" ht="55" customHeight="1" x14ac:dyDescent="0.75">
      <c r="B523" s="8"/>
      <c r="C523" s="50"/>
      <c r="D523" s="51"/>
      <c r="E523" s="67"/>
      <c r="F523" s="14"/>
      <c r="G523" s="68"/>
      <c r="H523" s="54"/>
      <c r="I523" s="54"/>
      <c r="J523" s="55"/>
      <c r="K523" s="54"/>
      <c r="L523" s="54"/>
      <c r="M523" s="54"/>
      <c r="N523" s="54"/>
      <c r="O523" s="54"/>
      <c r="P523" s="54"/>
      <c r="Q523" s="55"/>
      <c r="R523" s="52"/>
      <c r="S523" s="50"/>
      <c r="T523" s="1"/>
      <c r="U523" s="28"/>
    </row>
    <row r="524" spans="1:25" ht="55" customHeight="1" x14ac:dyDescent="0.75">
      <c r="B524" s="8" t="s">
        <v>19</v>
      </c>
      <c r="C524" s="50" t="s">
        <v>304</v>
      </c>
      <c r="D524" s="51">
        <v>2</v>
      </c>
      <c r="E524" s="67" t="s">
        <v>115</v>
      </c>
      <c r="F524" s="14">
        <v>9.3000000000000007</v>
      </c>
      <c r="G524" s="68">
        <v>1</v>
      </c>
      <c r="H524" s="54">
        <v>2</v>
      </c>
      <c r="I524" s="54">
        <f>VLOOKUP($B524,$B$3:$J$29,7,FALSE)</f>
        <v>720</v>
      </c>
      <c r="J524" s="55">
        <f t="shared" si="199"/>
        <v>1.44</v>
      </c>
      <c r="K524" s="54">
        <v>1</v>
      </c>
      <c r="L524" s="54">
        <f>VLOOKUP($B524,$B$3:$J$29,3,FALSE)</f>
        <v>220</v>
      </c>
      <c r="M524" s="54">
        <f t="shared" si="200"/>
        <v>0.22</v>
      </c>
      <c r="N524" s="54">
        <v>2</v>
      </c>
      <c r="O524" s="54">
        <f>VLOOKUP($B524,$B$3:$J$29,8,FALSE)</f>
        <v>210</v>
      </c>
      <c r="P524" s="54">
        <f t="shared" si="201"/>
        <v>0.42</v>
      </c>
      <c r="Q524" s="55">
        <f>($H524*$I524+$K524*$L524+$N524*$O524)/1000</f>
        <v>2.08</v>
      </c>
      <c r="R524" s="52">
        <f>ROUND($Q524*$F524*$G524,2)</f>
        <v>19.34</v>
      </c>
      <c r="S524" s="50" t="s">
        <v>64</v>
      </c>
      <c r="T524" s="1">
        <v>1</v>
      </c>
      <c r="U524" s="46">
        <f>$T524*$R524</f>
        <v>19.34</v>
      </c>
      <c r="V524" s="48">
        <v>45838</v>
      </c>
      <c r="W524" s="28">
        <v>1</v>
      </c>
      <c r="X524" s="46">
        <f t="shared" si="198"/>
        <v>19.34</v>
      </c>
      <c r="Y524" s="48">
        <v>45846</v>
      </c>
    </row>
    <row r="525" spans="1:25" ht="55" customHeight="1" x14ac:dyDescent="0.75">
      <c r="B525" s="8" t="s">
        <v>14</v>
      </c>
      <c r="C525" s="50" t="s">
        <v>304</v>
      </c>
      <c r="D525" s="51">
        <v>2</v>
      </c>
      <c r="E525" s="67" t="s">
        <v>326</v>
      </c>
      <c r="F525" s="14">
        <v>9.3000000000000007</v>
      </c>
      <c r="G525" s="68">
        <v>1</v>
      </c>
      <c r="H525" s="54">
        <v>2</v>
      </c>
      <c r="I525" s="54">
        <f>VLOOKUP($B525,$B$3:$J$29,7,FALSE)</f>
        <v>526</v>
      </c>
      <c r="J525" s="55">
        <f t="shared" si="199"/>
        <v>1.052</v>
      </c>
      <c r="K525" s="54">
        <v>1</v>
      </c>
      <c r="L525" s="54">
        <f>VLOOKUP($B525,$B$3:$J$29,3,FALSE)</f>
        <v>200</v>
      </c>
      <c r="M525" s="54">
        <f t="shared" si="200"/>
        <v>0.2</v>
      </c>
      <c r="N525" s="54">
        <v>2</v>
      </c>
      <c r="O525" s="54">
        <f>VLOOKUP($B525,$B$3:$J$29,8,FALSE)</f>
        <v>192</v>
      </c>
      <c r="P525" s="54">
        <f t="shared" si="201"/>
        <v>0.38400000000000001</v>
      </c>
      <c r="Q525" s="55">
        <f>($H525*$I525+$K525*$L525+$N525*$O525)/1000</f>
        <v>1.6359999999999999</v>
      </c>
      <c r="R525" s="52">
        <f>ROUND($Q525*$F525*$G525,2)</f>
        <v>15.21</v>
      </c>
      <c r="S525" s="50" t="s">
        <v>64</v>
      </c>
      <c r="T525" s="1">
        <v>1</v>
      </c>
      <c r="U525" s="46">
        <f>$T525*$R525</f>
        <v>15.21</v>
      </c>
      <c r="V525" s="48">
        <v>45838</v>
      </c>
      <c r="W525" s="28">
        <v>1</v>
      </c>
      <c r="X525" s="46">
        <f t="shared" si="198"/>
        <v>15.21</v>
      </c>
      <c r="Y525" s="48">
        <v>45846</v>
      </c>
    </row>
    <row r="526" spans="1:25" ht="55" customHeight="1" x14ac:dyDescent="0.75">
      <c r="A526" s="81"/>
      <c r="B526" s="8" t="s">
        <v>34</v>
      </c>
      <c r="C526" s="50" t="s">
        <v>304</v>
      </c>
      <c r="D526" s="51">
        <v>2</v>
      </c>
      <c r="E526" s="67" t="s">
        <v>117</v>
      </c>
      <c r="F526" s="14">
        <v>10</v>
      </c>
      <c r="G526" s="68">
        <v>4</v>
      </c>
      <c r="H526" s="54">
        <v>2</v>
      </c>
      <c r="I526" s="54">
        <f>VLOOKUP($B526,$B$3:$J$29,7,FALSE)</f>
        <v>530</v>
      </c>
      <c r="J526" s="55">
        <f t="shared" si="199"/>
        <v>1.06</v>
      </c>
      <c r="K526" s="54">
        <v>1</v>
      </c>
      <c r="L526" s="54">
        <f>VLOOKUP($B526,$B$3:$J$29,3,FALSE)</f>
        <v>200</v>
      </c>
      <c r="M526" s="54">
        <f t="shared" si="200"/>
        <v>0.2</v>
      </c>
      <c r="N526" s="54">
        <v>2</v>
      </c>
      <c r="O526" s="54">
        <f>VLOOKUP($B526,$B$3:$J$29,8,FALSE)</f>
        <v>192</v>
      </c>
      <c r="P526" s="54">
        <f t="shared" si="201"/>
        <v>0.38400000000000001</v>
      </c>
      <c r="Q526" s="55">
        <f>($H526*$I526+$K526*$L526+$N526*$O526)/1000</f>
        <v>1.6439999999999999</v>
      </c>
      <c r="R526" s="52">
        <f>ROUND($Q526*$F526*$G526,2)</f>
        <v>65.760000000000005</v>
      </c>
      <c r="S526" s="50" t="s">
        <v>64</v>
      </c>
      <c r="T526" s="1">
        <v>1</v>
      </c>
      <c r="U526" s="46">
        <f>$T526*$R526</f>
        <v>65.760000000000005</v>
      </c>
      <c r="V526" s="48">
        <v>45838</v>
      </c>
      <c r="W526" s="28">
        <v>1</v>
      </c>
      <c r="X526" s="46">
        <f t="shared" si="198"/>
        <v>65.760000000000005</v>
      </c>
      <c r="Y526" s="48">
        <v>45846</v>
      </c>
    </row>
    <row r="527" spans="1:25" ht="55" customHeight="1" x14ac:dyDescent="0.75">
      <c r="B527" s="8"/>
      <c r="C527" s="50"/>
      <c r="D527" s="51"/>
      <c r="E527" s="67"/>
      <c r="F527" s="14"/>
      <c r="G527" s="68"/>
      <c r="H527" s="54"/>
      <c r="I527" s="54"/>
      <c r="J527" s="55"/>
      <c r="K527" s="54"/>
      <c r="L527" s="54"/>
      <c r="M527" s="54"/>
      <c r="N527" s="54"/>
      <c r="O527" s="54"/>
      <c r="P527" s="54"/>
      <c r="Q527" s="55"/>
      <c r="R527" s="52"/>
      <c r="S527" s="50"/>
      <c r="T527" s="1"/>
      <c r="U527" s="28"/>
    </row>
    <row r="528" spans="1:25" ht="55" customHeight="1" x14ac:dyDescent="0.75">
      <c r="B528" s="8" t="s">
        <v>19</v>
      </c>
      <c r="C528" s="50" t="s">
        <v>304</v>
      </c>
      <c r="D528" s="51">
        <v>2</v>
      </c>
      <c r="E528" s="67" t="s">
        <v>118</v>
      </c>
      <c r="F528" s="14">
        <v>9.25</v>
      </c>
      <c r="G528" s="68">
        <v>1</v>
      </c>
      <c r="H528" s="54">
        <v>2</v>
      </c>
      <c r="I528" s="54">
        <f t="shared" ref="I528:I533" si="202">VLOOKUP($B528,$B$3:$J$29,7,FALSE)</f>
        <v>720</v>
      </c>
      <c r="J528" s="55">
        <f t="shared" ref="J528:J533" si="203">$H528*($I528/1000)</f>
        <v>1.44</v>
      </c>
      <c r="K528" s="54">
        <v>1</v>
      </c>
      <c r="L528" s="54">
        <f t="shared" ref="L528:L533" si="204">VLOOKUP($B528,$B$3:$J$29,3,FALSE)</f>
        <v>220</v>
      </c>
      <c r="M528" s="54">
        <f t="shared" ref="M528:M533" si="205">$K528*($L528/1000)</f>
        <v>0.22</v>
      </c>
      <c r="N528" s="54">
        <v>2</v>
      </c>
      <c r="O528" s="54">
        <f t="shared" ref="O528:O533" si="206">VLOOKUP($B528,$B$3:$J$29,8,FALSE)</f>
        <v>210</v>
      </c>
      <c r="P528" s="54">
        <f t="shared" ref="P528:P533" si="207">$N528*($O528/1000)</f>
        <v>0.42</v>
      </c>
      <c r="Q528" s="55">
        <f t="shared" ref="Q528:Q533" si="208">($H528*$I528+$K528*$L528+$N528*$O528)/1000</f>
        <v>2.08</v>
      </c>
      <c r="R528" s="52">
        <f t="shared" ref="R528:R533" si="209">ROUND($Q528*$F528*$G528,2)</f>
        <v>19.239999999999998</v>
      </c>
      <c r="S528" s="50" t="s">
        <v>64</v>
      </c>
      <c r="T528" s="1">
        <v>1</v>
      </c>
      <c r="U528" s="46">
        <f t="shared" ref="U528:U533" si="210">$T528*$R528</f>
        <v>19.239999999999998</v>
      </c>
      <c r="V528" s="48">
        <v>45838</v>
      </c>
      <c r="W528" s="28">
        <v>1</v>
      </c>
      <c r="X528" s="46">
        <f t="shared" si="198"/>
        <v>19.239999999999998</v>
      </c>
      <c r="Y528" s="48">
        <v>45846</v>
      </c>
    </row>
    <row r="529" spans="1:25" ht="55" customHeight="1" x14ac:dyDescent="0.75">
      <c r="B529" s="8" t="s">
        <v>14</v>
      </c>
      <c r="C529" s="50" t="s">
        <v>304</v>
      </c>
      <c r="D529" s="51">
        <v>2</v>
      </c>
      <c r="E529" s="67" t="s">
        <v>327</v>
      </c>
      <c r="F529" s="14">
        <v>9.25</v>
      </c>
      <c r="G529" s="68">
        <v>1</v>
      </c>
      <c r="H529" s="54">
        <v>2</v>
      </c>
      <c r="I529" s="54">
        <f t="shared" si="202"/>
        <v>526</v>
      </c>
      <c r="J529" s="55">
        <f t="shared" si="203"/>
        <v>1.052</v>
      </c>
      <c r="K529" s="54">
        <v>1</v>
      </c>
      <c r="L529" s="54">
        <f t="shared" si="204"/>
        <v>200</v>
      </c>
      <c r="M529" s="54">
        <f t="shared" si="205"/>
        <v>0.2</v>
      </c>
      <c r="N529" s="54">
        <v>2</v>
      </c>
      <c r="O529" s="54">
        <f t="shared" si="206"/>
        <v>192</v>
      </c>
      <c r="P529" s="54">
        <f t="shared" si="207"/>
        <v>0.38400000000000001</v>
      </c>
      <c r="Q529" s="55">
        <f t="shared" si="208"/>
        <v>1.6359999999999999</v>
      </c>
      <c r="R529" s="52">
        <f t="shared" si="209"/>
        <v>15.13</v>
      </c>
      <c r="S529" s="50" t="s">
        <v>64</v>
      </c>
      <c r="T529" s="1">
        <v>1</v>
      </c>
      <c r="U529" s="46">
        <f t="shared" si="210"/>
        <v>15.13</v>
      </c>
      <c r="V529" s="48">
        <v>45838</v>
      </c>
      <c r="W529" s="28">
        <v>1</v>
      </c>
      <c r="X529" s="46">
        <f t="shared" si="198"/>
        <v>15.13</v>
      </c>
      <c r="Y529" s="48">
        <v>45846</v>
      </c>
    </row>
    <row r="530" spans="1:25" ht="55" customHeight="1" x14ac:dyDescent="0.75">
      <c r="B530" s="8" t="s">
        <v>15</v>
      </c>
      <c r="C530" s="50" t="s">
        <v>304</v>
      </c>
      <c r="D530" s="51">
        <v>2</v>
      </c>
      <c r="E530" s="67" t="s">
        <v>328</v>
      </c>
      <c r="F530" s="14">
        <v>10</v>
      </c>
      <c r="G530" s="68">
        <v>2</v>
      </c>
      <c r="H530" s="54">
        <v>2</v>
      </c>
      <c r="I530" s="54">
        <f t="shared" si="202"/>
        <v>576</v>
      </c>
      <c r="J530" s="55">
        <f t="shared" si="203"/>
        <v>1.1519999999999999</v>
      </c>
      <c r="K530" s="54">
        <v>1</v>
      </c>
      <c r="L530" s="54">
        <f t="shared" si="204"/>
        <v>200</v>
      </c>
      <c r="M530" s="54">
        <f t="shared" si="205"/>
        <v>0.2</v>
      </c>
      <c r="N530" s="54">
        <v>2</v>
      </c>
      <c r="O530" s="54">
        <f t="shared" si="206"/>
        <v>192</v>
      </c>
      <c r="P530" s="54">
        <f t="shared" si="207"/>
        <v>0.38400000000000001</v>
      </c>
      <c r="Q530" s="55">
        <f t="shared" si="208"/>
        <v>1.736</v>
      </c>
      <c r="R530" s="52">
        <f t="shared" si="209"/>
        <v>34.72</v>
      </c>
      <c r="S530" s="50" t="s">
        <v>64</v>
      </c>
      <c r="T530" s="1">
        <v>1</v>
      </c>
      <c r="U530" s="46">
        <f t="shared" si="210"/>
        <v>34.72</v>
      </c>
      <c r="V530" s="48">
        <v>45838</v>
      </c>
      <c r="W530" s="28">
        <v>1</v>
      </c>
      <c r="X530" s="46">
        <f t="shared" si="198"/>
        <v>34.72</v>
      </c>
      <c r="Y530" s="48">
        <v>45846</v>
      </c>
    </row>
    <row r="531" spans="1:25" ht="55" customHeight="1" x14ac:dyDescent="0.75">
      <c r="B531" s="8" t="s">
        <v>12</v>
      </c>
      <c r="C531" s="50" t="s">
        <v>304</v>
      </c>
      <c r="D531" s="51">
        <v>2</v>
      </c>
      <c r="E531" s="67" t="s">
        <v>329</v>
      </c>
      <c r="F531" s="14">
        <v>1.8</v>
      </c>
      <c r="G531" s="68">
        <v>2</v>
      </c>
      <c r="H531" s="54">
        <v>2</v>
      </c>
      <c r="I531" s="54">
        <f t="shared" si="202"/>
        <v>476</v>
      </c>
      <c r="J531" s="55">
        <f t="shared" si="203"/>
        <v>0.95199999999999996</v>
      </c>
      <c r="K531" s="54">
        <v>1</v>
      </c>
      <c r="L531" s="54">
        <f t="shared" si="204"/>
        <v>200</v>
      </c>
      <c r="M531" s="54">
        <f t="shared" si="205"/>
        <v>0.2</v>
      </c>
      <c r="N531" s="54">
        <v>2</v>
      </c>
      <c r="O531" s="54">
        <f t="shared" si="206"/>
        <v>192</v>
      </c>
      <c r="P531" s="54">
        <f t="shared" si="207"/>
        <v>0.38400000000000001</v>
      </c>
      <c r="Q531" s="55">
        <f t="shared" si="208"/>
        <v>1.536</v>
      </c>
      <c r="R531" s="52">
        <f t="shared" si="209"/>
        <v>5.53</v>
      </c>
      <c r="S531" s="50" t="s">
        <v>64</v>
      </c>
      <c r="T531" s="1">
        <v>1</v>
      </c>
      <c r="U531" s="46">
        <f t="shared" si="210"/>
        <v>5.53</v>
      </c>
      <c r="V531" s="48">
        <v>45838</v>
      </c>
      <c r="W531" s="28">
        <v>1</v>
      </c>
      <c r="X531" s="46">
        <f t="shared" si="198"/>
        <v>5.53</v>
      </c>
      <c r="Y531" s="48">
        <v>45846</v>
      </c>
    </row>
    <row r="532" spans="1:25" ht="55" customHeight="1" x14ac:dyDescent="0.75">
      <c r="B532" s="8" t="s">
        <v>12</v>
      </c>
      <c r="C532" s="50" t="s">
        <v>304</v>
      </c>
      <c r="D532" s="51">
        <v>2</v>
      </c>
      <c r="E532" s="67" t="s">
        <v>330</v>
      </c>
      <c r="F532" s="14">
        <v>4</v>
      </c>
      <c r="G532" s="68">
        <v>1</v>
      </c>
      <c r="H532" s="54">
        <v>2</v>
      </c>
      <c r="I532" s="54">
        <f t="shared" si="202"/>
        <v>476</v>
      </c>
      <c r="J532" s="55">
        <f t="shared" si="203"/>
        <v>0.95199999999999996</v>
      </c>
      <c r="K532" s="54">
        <v>1</v>
      </c>
      <c r="L532" s="54">
        <f t="shared" si="204"/>
        <v>200</v>
      </c>
      <c r="M532" s="54">
        <f t="shared" si="205"/>
        <v>0.2</v>
      </c>
      <c r="N532" s="54">
        <v>2</v>
      </c>
      <c r="O532" s="54">
        <f t="shared" si="206"/>
        <v>192</v>
      </c>
      <c r="P532" s="54">
        <f t="shared" si="207"/>
        <v>0.38400000000000001</v>
      </c>
      <c r="Q532" s="55">
        <f t="shared" si="208"/>
        <v>1.536</v>
      </c>
      <c r="R532" s="52">
        <f t="shared" si="209"/>
        <v>6.14</v>
      </c>
      <c r="S532" s="50" t="s">
        <v>64</v>
      </c>
      <c r="T532" s="1">
        <v>1</v>
      </c>
      <c r="U532" s="46">
        <f t="shared" si="210"/>
        <v>6.14</v>
      </c>
      <c r="V532" s="48">
        <v>45838</v>
      </c>
      <c r="W532" s="28">
        <v>1</v>
      </c>
      <c r="X532" s="46">
        <f t="shared" si="198"/>
        <v>6.14</v>
      </c>
      <c r="Y532" s="48">
        <v>45846</v>
      </c>
    </row>
    <row r="533" spans="1:25" ht="55" customHeight="1" x14ac:dyDescent="0.75">
      <c r="A533" s="81"/>
      <c r="B533" s="8" t="s">
        <v>34</v>
      </c>
      <c r="C533" s="50" t="s">
        <v>304</v>
      </c>
      <c r="D533" s="51">
        <v>2</v>
      </c>
      <c r="E533" s="67" t="s">
        <v>120</v>
      </c>
      <c r="F533" s="14">
        <v>10</v>
      </c>
      <c r="G533" s="68">
        <v>4</v>
      </c>
      <c r="H533" s="54">
        <v>2</v>
      </c>
      <c r="I533" s="54">
        <f t="shared" si="202"/>
        <v>530</v>
      </c>
      <c r="J533" s="55">
        <f t="shared" si="203"/>
        <v>1.06</v>
      </c>
      <c r="K533" s="54">
        <v>1</v>
      </c>
      <c r="L533" s="54">
        <f t="shared" si="204"/>
        <v>200</v>
      </c>
      <c r="M533" s="54">
        <f t="shared" si="205"/>
        <v>0.2</v>
      </c>
      <c r="N533" s="54">
        <v>2</v>
      </c>
      <c r="O533" s="54">
        <f t="shared" si="206"/>
        <v>192</v>
      </c>
      <c r="P533" s="54">
        <f t="shared" si="207"/>
        <v>0.38400000000000001</v>
      </c>
      <c r="Q533" s="55">
        <f t="shared" si="208"/>
        <v>1.6439999999999999</v>
      </c>
      <c r="R533" s="52">
        <f t="shared" si="209"/>
        <v>65.760000000000005</v>
      </c>
      <c r="S533" s="50" t="s">
        <v>64</v>
      </c>
      <c r="T533" s="1">
        <v>1</v>
      </c>
      <c r="U533" s="46">
        <f t="shared" si="210"/>
        <v>65.760000000000005</v>
      </c>
      <c r="V533" s="48">
        <v>45838</v>
      </c>
      <c r="W533" s="28">
        <v>1</v>
      </c>
      <c r="X533" s="46">
        <f t="shared" si="198"/>
        <v>65.760000000000005</v>
      </c>
      <c r="Y533" s="48">
        <v>45846</v>
      </c>
    </row>
    <row r="534" spans="1:25" ht="55" customHeight="1" x14ac:dyDescent="0.75">
      <c r="B534" s="8"/>
      <c r="C534" s="50"/>
      <c r="D534" s="51"/>
      <c r="E534" s="67"/>
      <c r="F534" s="14"/>
      <c r="G534" s="68"/>
      <c r="H534" s="54"/>
      <c r="I534" s="54"/>
      <c r="J534" s="55"/>
      <c r="K534" s="54"/>
      <c r="L534" s="54"/>
      <c r="M534" s="54"/>
      <c r="N534" s="54"/>
      <c r="O534" s="54"/>
      <c r="P534" s="54"/>
      <c r="Q534" s="55"/>
      <c r="R534" s="52"/>
      <c r="S534" s="50"/>
      <c r="T534" s="1"/>
      <c r="U534" s="28"/>
    </row>
    <row r="535" spans="1:25" ht="55" customHeight="1" x14ac:dyDescent="0.75">
      <c r="B535" s="8" t="s">
        <v>22</v>
      </c>
      <c r="C535" s="50" t="s">
        <v>304</v>
      </c>
      <c r="D535" s="51">
        <v>2</v>
      </c>
      <c r="E535" s="67" t="s">
        <v>121</v>
      </c>
      <c r="F535" s="14">
        <v>15.25</v>
      </c>
      <c r="G535" s="68">
        <v>1</v>
      </c>
      <c r="H535" s="54">
        <v>2</v>
      </c>
      <c r="I535" s="54">
        <f>VLOOKUP($B535,$B$3:$J$29,7,FALSE)</f>
        <v>1060</v>
      </c>
      <c r="J535" s="55">
        <f t="shared" ref="J535:J537" si="211">$H535*($I535/1000)</f>
        <v>2.12</v>
      </c>
      <c r="K535" s="54">
        <v>1</v>
      </c>
      <c r="L535" s="54">
        <f>VLOOKUP($B535,$B$3:$J$29,3,FALSE)</f>
        <v>270</v>
      </c>
      <c r="M535" s="54">
        <f t="shared" ref="M535:M537" si="212">$K535*($L535/1000)</f>
        <v>0.27</v>
      </c>
      <c r="N535" s="54">
        <v>2</v>
      </c>
      <c r="O535" s="54">
        <f>VLOOKUP($B535,$B$3:$J$29,8,FALSE)</f>
        <v>255</v>
      </c>
      <c r="P535" s="54">
        <f t="shared" ref="P535:P537" si="213">$N535*($O535/1000)</f>
        <v>0.51</v>
      </c>
      <c r="Q535" s="55">
        <f>($H535*$I535+$K535*$L535+$N535*$O535)/1000</f>
        <v>2.9</v>
      </c>
      <c r="R535" s="52">
        <f>ROUND($Q535*$F535*$G535,2)</f>
        <v>44.23</v>
      </c>
      <c r="S535" s="50" t="s">
        <v>64</v>
      </c>
      <c r="T535" s="1">
        <v>1</v>
      </c>
      <c r="U535" s="46">
        <f>$T535*$R535</f>
        <v>44.23</v>
      </c>
      <c r="V535" s="48">
        <v>45838</v>
      </c>
      <c r="W535" s="28">
        <v>1</v>
      </c>
      <c r="X535" s="46">
        <f t="shared" si="198"/>
        <v>44.23</v>
      </c>
      <c r="Y535" s="48">
        <v>45846</v>
      </c>
    </row>
    <row r="536" spans="1:25" ht="55" customHeight="1" x14ac:dyDescent="0.75">
      <c r="B536" s="8" t="s">
        <v>14</v>
      </c>
      <c r="C536" s="50" t="s">
        <v>304</v>
      </c>
      <c r="D536" s="51">
        <v>2</v>
      </c>
      <c r="E536" s="67" t="s">
        <v>331</v>
      </c>
      <c r="F536" s="14">
        <v>9.25</v>
      </c>
      <c r="G536" s="68">
        <v>1</v>
      </c>
      <c r="H536" s="54">
        <v>2</v>
      </c>
      <c r="I536" s="54">
        <f>VLOOKUP($B536,$B$3:$J$29,7,FALSE)</f>
        <v>526</v>
      </c>
      <c r="J536" s="55">
        <f t="shared" si="211"/>
        <v>1.052</v>
      </c>
      <c r="K536" s="54">
        <v>1</v>
      </c>
      <c r="L536" s="54">
        <f>VLOOKUP($B536,$B$3:$J$29,3,FALSE)</f>
        <v>200</v>
      </c>
      <c r="M536" s="54">
        <f t="shared" si="212"/>
        <v>0.2</v>
      </c>
      <c r="N536" s="54">
        <v>2</v>
      </c>
      <c r="O536" s="54">
        <f>VLOOKUP($B536,$B$3:$J$29,8,FALSE)</f>
        <v>192</v>
      </c>
      <c r="P536" s="54">
        <f t="shared" si="213"/>
        <v>0.38400000000000001</v>
      </c>
      <c r="Q536" s="55">
        <f>($H536*$I536+$K536*$L536+$N536*$O536)/1000</f>
        <v>1.6359999999999999</v>
      </c>
      <c r="R536" s="52">
        <f>ROUND($Q536*$F536*$G536,2)</f>
        <v>15.13</v>
      </c>
      <c r="S536" s="50" t="s">
        <v>64</v>
      </c>
      <c r="T536" s="1">
        <v>1</v>
      </c>
      <c r="U536" s="46">
        <f>$T536*$R536</f>
        <v>15.13</v>
      </c>
      <c r="V536" s="48">
        <v>45838</v>
      </c>
      <c r="W536" s="28">
        <v>1</v>
      </c>
      <c r="X536" s="46">
        <f t="shared" si="198"/>
        <v>15.13</v>
      </c>
      <c r="Y536" s="48">
        <v>45846</v>
      </c>
    </row>
    <row r="537" spans="1:25" ht="55" customHeight="1" x14ac:dyDescent="0.75">
      <c r="A537" s="81"/>
      <c r="B537" s="8" t="s">
        <v>34</v>
      </c>
      <c r="C537" s="50" t="s">
        <v>304</v>
      </c>
      <c r="D537" s="51">
        <v>2</v>
      </c>
      <c r="E537" s="67" t="s">
        <v>123</v>
      </c>
      <c r="F537" s="14">
        <v>10</v>
      </c>
      <c r="G537" s="68">
        <v>7</v>
      </c>
      <c r="H537" s="54">
        <v>2</v>
      </c>
      <c r="I537" s="54">
        <f>VLOOKUP($B537,$B$3:$J$29,7,FALSE)</f>
        <v>530</v>
      </c>
      <c r="J537" s="55">
        <f t="shared" si="211"/>
        <v>1.06</v>
      </c>
      <c r="K537" s="54">
        <v>1</v>
      </c>
      <c r="L537" s="54">
        <f>VLOOKUP($B537,$B$3:$J$29,3,FALSE)</f>
        <v>200</v>
      </c>
      <c r="M537" s="54">
        <f t="shared" si="212"/>
        <v>0.2</v>
      </c>
      <c r="N537" s="54">
        <v>2</v>
      </c>
      <c r="O537" s="54">
        <f>VLOOKUP($B537,$B$3:$J$29,8,FALSE)</f>
        <v>192</v>
      </c>
      <c r="P537" s="54">
        <f t="shared" si="213"/>
        <v>0.38400000000000001</v>
      </c>
      <c r="Q537" s="55">
        <f>($H537*$I537+$K537*$L537+$N537*$O537)/1000</f>
        <v>1.6439999999999999</v>
      </c>
      <c r="R537" s="52">
        <f>ROUND($Q537*$F537*$G537,2)</f>
        <v>115.08</v>
      </c>
      <c r="S537" s="50" t="s">
        <v>64</v>
      </c>
      <c r="T537" s="1">
        <v>1</v>
      </c>
      <c r="U537" s="46">
        <f>$T537*$R537</f>
        <v>115.08</v>
      </c>
      <c r="V537" s="48">
        <v>45838</v>
      </c>
      <c r="W537" s="28">
        <v>1</v>
      </c>
      <c r="X537" s="46">
        <f t="shared" si="198"/>
        <v>115.08</v>
      </c>
      <c r="Y537" s="48">
        <v>45846</v>
      </c>
    </row>
    <row r="538" spans="1:25" ht="55" customHeight="1" x14ac:dyDescent="0.75">
      <c r="B538" s="8"/>
      <c r="C538" s="50"/>
      <c r="D538" s="51"/>
      <c r="E538" s="67"/>
      <c r="F538" s="14"/>
      <c r="G538" s="68"/>
      <c r="H538" s="54"/>
      <c r="I538" s="54"/>
      <c r="J538" s="55"/>
      <c r="K538" s="54"/>
      <c r="L538" s="54"/>
      <c r="M538" s="54"/>
      <c r="N538" s="54"/>
      <c r="O538" s="54"/>
      <c r="P538" s="54"/>
      <c r="Q538" s="55"/>
      <c r="R538" s="52"/>
      <c r="S538" s="50"/>
    </row>
    <row r="539" spans="1:25" ht="55" customHeight="1" x14ac:dyDescent="0.75">
      <c r="B539" s="8" t="s">
        <v>25</v>
      </c>
      <c r="C539" s="50" t="s">
        <v>304</v>
      </c>
      <c r="D539" s="51">
        <v>2</v>
      </c>
      <c r="E539" s="67" t="s">
        <v>124</v>
      </c>
      <c r="F539" s="14">
        <v>12.35</v>
      </c>
      <c r="G539" s="68">
        <v>1</v>
      </c>
      <c r="H539" s="54">
        <v>2</v>
      </c>
      <c r="I539" s="54">
        <f>VLOOKUP($B539,$B$3:$J$29,7,FALSE)</f>
        <v>860</v>
      </c>
      <c r="J539" s="55">
        <f t="shared" ref="J539:J540" si="214">$H539*($I539/1000)</f>
        <v>1.72</v>
      </c>
      <c r="K539" s="54">
        <v>1</v>
      </c>
      <c r="L539" s="54">
        <f>VLOOKUP($B539,$B$3:$J$29,3,FALSE)</f>
        <v>270</v>
      </c>
      <c r="M539" s="54">
        <f t="shared" ref="M539:M540" si="215">$K539*($L539/1000)</f>
        <v>0.27</v>
      </c>
      <c r="N539" s="54">
        <v>2</v>
      </c>
      <c r="O539" s="54">
        <f>VLOOKUP($B539,$B$3:$J$29,8,FALSE)</f>
        <v>258</v>
      </c>
      <c r="P539" s="54">
        <f t="shared" ref="P539:P540" si="216">$N539*($O539/1000)</f>
        <v>0.51600000000000001</v>
      </c>
      <c r="Q539" s="55">
        <f t="shared" ref="Q539:Q540" si="217">($H539*$I539+$K539*$L539+$N539*$O539)/1000</f>
        <v>2.5059999999999998</v>
      </c>
      <c r="R539" s="52">
        <f t="shared" ref="R539:R540" si="218">ROUND($Q539*$F539*$G539,2)</f>
        <v>30.95</v>
      </c>
      <c r="S539" s="50" t="s">
        <v>64</v>
      </c>
      <c r="T539" s="1">
        <v>1</v>
      </c>
      <c r="U539" s="46">
        <f>$T539*$R539</f>
        <v>30.95</v>
      </c>
      <c r="V539" s="48">
        <v>45839</v>
      </c>
      <c r="W539" s="28">
        <v>1</v>
      </c>
      <c r="X539" s="46">
        <f t="shared" ref="X539:X540" si="219">$W539*$R539</f>
        <v>30.95</v>
      </c>
      <c r="Y539" s="48">
        <v>45854</v>
      </c>
    </row>
    <row r="540" spans="1:25" ht="55" customHeight="1" x14ac:dyDescent="0.75">
      <c r="A540" s="81"/>
      <c r="B540" s="8" t="s">
        <v>34</v>
      </c>
      <c r="C540" s="50" t="s">
        <v>304</v>
      </c>
      <c r="D540" s="51">
        <v>2</v>
      </c>
      <c r="E540" s="67" t="s">
        <v>126</v>
      </c>
      <c r="F540" s="14">
        <v>10</v>
      </c>
      <c r="G540" s="68">
        <v>6</v>
      </c>
      <c r="H540" s="54">
        <v>2</v>
      </c>
      <c r="I540" s="54">
        <f>VLOOKUP($B540,$B$3:$J$29,7,FALSE)</f>
        <v>530</v>
      </c>
      <c r="J540" s="55">
        <f t="shared" si="214"/>
        <v>1.06</v>
      </c>
      <c r="K540" s="54">
        <v>1</v>
      </c>
      <c r="L540" s="54">
        <f>VLOOKUP($B540,$B$3:$J$29,3,FALSE)</f>
        <v>200</v>
      </c>
      <c r="M540" s="54">
        <f t="shared" si="215"/>
        <v>0.2</v>
      </c>
      <c r="N540" s="54">
        <v>2</v>
      </c>
      <c r="O540" s="54">
        <f>VLOOKUP($B540,$B$3:$J$29,8,FALSE)</f>
        <v>192</v>
      </c>
      <c r="P540" s="54">
        <f t="shared" si="216"/>
        <v>0.38400000000000001</v>
      </c>
      <c r="Q540" s="55">
        <f t="shared" si="217"/>
        <v>1.6439999999999999</v>
      </c>
      <c r="R540" s="52">
        <f t="shared" si="218"/>
        <v>98.64</v>
      </c>
      <c r="S540" s="50" t="s">
        <v>64</v>
      </c>
      <c r="T540" s="1">
        <v>1</v>
      </c>
      <c r="U540" s="46">
        <f>$T540*$R540</f>
        <v>98.64</v>
      </c>
      <c r="V540" s="48">
        <v>45839</v>
      </c>
      <c r="W540" s="28">
        <v>1</v>
      </c>
      <c r="X540" s="46">
        <f t="shared" si="219"/>
        <v>98.64</v>
      </c>
      <c r="Y540" s="48">
        <v>45845</v>
      </c>
    </row>
    <row r="541" spans="1:25" ht="55" customHeight="1" x14ac:dyDescent="0.75">
      <c r="B541" s="8"/>
      <c r="C541" s="50"/>
      <c r="D541" s="51"/>
      <c r="E541" s="67"/>
      <c r="F541" s="14"/>
      <c r="G541" s="68"/>
      <c r="H541" s="54"/>
      <c r="I541" s="54"/>
      <c r="J541" s="55"/>
      <c r="K541" s="54"/>
      <c r="L541" s="54"/>
      <c r="M541" s="54"/>
      <c r="N541" s="54"/>
      <c r="O541" s="54"/>
      <c r="P541" s="54"/>
      <c r="Q541" s="55"/>
      <c r="R541" s="52"/>
      <c r="S541" s="50"/>
    </row>
    <row r="542" spans="1:25" ht="55" customHeight="1" x14ac:dyDescent="0.75">
      <c r="B542" s="8"/>
      <c r="C542" s="50"/>
      <c r="D542" s="51"/>
      <c r="E542" s="67"/>
      <c r="F542" s="14"/>
      <c r="G542" s="68"/>
      <c r="H542" s="54"/>
      <c r="I542" s="54"/>
      <c r="J542" s="55"/>
      <c r="K542" s="54"/>
      <c r="L542" s="54"/>
      <c r="M542" s="54"/>
      <c r="N542" s="54"/>
      <c r="O542" s="54"/>
      <c r="P542" s="54"/>
      <c r="Q542" s="55"/>
      <c r="R542" s="52"/>
      <c r="S542" s="50"/>
    </row>
    <row r="543" spans="1:25" ht="55" customHeight="1" x14ac:dyDescent="0.75">
      <c r="B543" s="8" t="s">
        <v>12</v>
      </c>
      <c r="C543" s="50" t="s">
        <v>304</v>
      </c>
      <c r="D543" s="51">
        <v>3</v>
      </c>
      <c r="E543" s="67" t="s">
        <v>332</v>
      </c>
      <c r="F543" s="14">
        <v>10</v>
      </c>
      <c r="G543" s="68">
        <v>1</v>
      </c>
      <c r="H543" s="54">
        <v>1</v>
      </c>
      <c r="I543" s="54">
        <f t="shared" ref="I543:I548" si="220">VLOOKUP($B543,$B$3:$J$29,7,FALSE)</f>
        <v>476</v>
      </c>
      <c r="J543" s="55">
        <f t="shared" ref="J543:J556" si="221">$H543*($I543/1000)</f>
        <v>0.47599999999999998</v>
      </c>
      <c r="K543" s="54">
        <v>0.5</v>
      </c>
      <c r="L543" s="54">
        <f t="shared" ref="L543:L548" si="222">VLOOKUP($B543,$B$3:$J$29,3,FALSE)</f>
        <v>200</v>
      </c>
      <c r="M543" s="54">
        <f t="shared" ref="M543:M556" si="223">$K543*($L543/1000)</f>
        <v>0.1</v>
      </c>
      <c r="N543" s="54">
        <v>1</v>
      </c>
      <c r="O543" s="54">
        <f t="shared" ref="O543:O548" si="224">VLOOKUP($B543,$B$3:$J$29,8,FALSE)</f>
        <v>192</v>
      </c>
      <c r="P543" s="54">
        <f t="shared" ref="P543:P556" si="225">$N543*($O543/1000)</f>
        <v>0.192</v>
      </c>
      <c r="Q543" s="55">
        <f t="shared" ref="Q543:Q548" si="226">($H543*$I543+$K543*$L543+$N543*$O543)/1000</f>
        <v>0.76800000000000002</v>
      </c>
      <c r="R543" s="52">
        <f t="shared" ref="R543:R548" si="227">ROUND($Q543*$F543*$G543,2)</f>
        <v>7.68</v>
      </c>
      <c r="S543" s="50" t="s">
        <v>64</v>
      </c>
      <c r="T543" s="1">
        <v>1</v>
      </c>
      <c r="U543" s="46">
        <f t="shared" ref="U543:U548" si="228">$T543*$R543</f>
        <v>7.68</v>
      </c>
      <c r="V543" s="48">
        <v>45839</v>
      </c>
      <c r="W543" s="28">
        <v>1</v>
      </c>
      <c r="X543" s="46">
        <f t="shared" ref="X543:X569" si="229">$W543*$R543</f>
        <v>7.68</v>
      </c>
      <c r="Y543" s="48">
        <v>45847</v>
      </c>
    </row>
    <row r="544" spans="1:25" ht="55" customHeight="1" x14ac:dyDescent="0.75">
      <c r="B544" s="8" t="s">
        <v>12</v>
      </c>
      <c r="C544" s="50" t="s">
        <v>304</v>
      </c>
      <c r="D544" s="51">
        <v>3</v>
      </c>
      <c r="E544" s="67" t="s">
        <v>333</v>
      </c>
      <c r="F544" s="14">
        <v>9.5</v>
      </c>
      <c r="G544" s="68">
        <v>1</v>
      </c>
      <c r="H544" s="54">
        <v>2</v>
      </c>
      <c r="I544" s="54">
        <f t="shared" si="220"/>
        <v>476</v>
      </c>
      <c r="J544" s="55">
        <f t="shared" si="221"/>
        <v>0.95199999999999996</v>
      </c>
      <c r="K544" s="54">
        <v>1</v>
      </c>
      <c r="L544" s="54">
        <f t="shared" si="222"/>
        <v>200</v>
      </c>
      <c r="M544" s="54">
        <f t="shared" si="223"/>
        <v>0.2</v>
      </c>
      <c r="N544" s="54">
        <v>2</v>
      </c>
      <c r="O544" s="54">
        <f t="shared" si="224"/>
        <v>192</v>
      </c>
      <c r="P544" s="54">
        <f t="shared" si="225"/>
        <v>0.38400000000000001</v>
      </c>
      <c r="Q544" s="55">
        <f t="shared" si="226"/>
        <v>1.536</v>
      </c>
      <c r="R544" s="52">
        <f t="shared" si="227"/>
        <v>14.59</v>
      </c>
      <c r="S544" s="50" t="s">
        <v>64</v>
      </c>
      <c r="T544" s="1">
        <v>1</v>
      </c>
      <c r="U544" s="46">
        <f t="shared" si="228"/>
        <v>14.59</v>
      </c>
      <c r="V544" s="48">
        <v>45839</v>
      </c>
      <c r="W544" s="28">
        <v>1</v>
      </c>
      <c r="X544" s="46">
        <f t="shared" si="229"/>
        <v>14.59</v>
      </c>
      <c r="Y544" s="48">
        <v>45847</v>
      </c>
    </row>
    <row r="545" spans="1:25" ht="55" customHeight="1" x14ac:dyDescent="0.75">
      <c r="B545" s="8" t="s">
        <v>12</v>
      </c>
      <c r="C545" s="50" t="s">
        <v>304</v>
      </c>
      <c r="D545" s="51">
        <v>3</v>
      </c>
      <c r="E545" s="67" t="s">
        <v>334</v>
      </c>
      <c r="F545" s="14">
        <v>0.5</v>
      </c>
      <c r="G545" s="68">
        <v>1</v>
      </c>
      <c r="H545" s="54">
        <v>2</v>
      </c>
      <c r="I545" s="54">
        <f t="shared" si="220"/>
        <v>476</v>
      </c>
      <c r="J545" s="55">
        <f t="shared" si="221"/>
        <v>0.95199999999999996</v>
      </c>
      <c r="K545" s="54">
        <v>1</v>
      </c>
      <c r="L545" s="54">
        <f t="shared" si="222"/>
        <v>200</v>
      </c>
      <c r="M545" s="54">
        <f t="shared" si="223"/>
        <v>0.2</v>
      </c>
      <c r="N545" s="54">
        <v>2</v>
      </c>
      <c r="O545" s="54">
        <f t="shared" si="224"/>
        <v>192</v>
      </c>
      <c r="P545" s="54">
        <f t="shared" si="225"/>
        <v>0.38400000000000001</v>
      </c>
      <c r="Q545" s="55">
        <f t="shared" si="226"/>
        <v>1.536</v>
      </c>
      <c r="R545" s="52">
        <f t="shared" si="227"/>
        <v>0.77</v>
      </c>
      <c r="S545" s="50" t="s">
        <v>64</v>
      </c>
      <c r="T545" s="1">
        <v>1</v>
      </c>
      <c r="U545" s="46">
        <f t="shared" si="228"/>
        <v>0.77</v>
      </c>
      <c r="V545" s="48">
        <v>45839</v>
      </c>
      <c r="W545" s="28">
        <v>1</v>
      </c>
      <c r="X545" s="46">
        <f t="shared" si="229"/>
        <v>0.77</v>
      </c>
      <c r="Y545" s="48">
        <v>45847</v>
      </c>
    </row>
    <row r="546" spans="1:25" ht="55" customHeight="1" x14ac:dyDescent="0.75">
      <c r="B546" s="8" t="s">
        <v>15</v>
      </c>
      <c r="C546" s="50" t="s">
        <v>304</v>
      </c>
      <c r="D546" s="51">
        <v>3</v>
      </c>
      <c r="E546" s="67" t="s">
        <v>335</v>
      </c>
      <c r="F546" s="14">
        <v>3.6</v>
      </c>
      <c r="G546" s="68">
        <v>1</v>
      </c>
      <c r="H546" s="54">
        <v>2</v>
      </c>
      <c r="I546" s="54">
        <f t="shared" si="220"/>
        <v>576</v>
      </c>
      <c r="J546" s="55">
        <f t="shared" si="221"/>
        <v>1.1519999999999999</v>
      </c>
      <c r="K546" s="54">
        <v>1</v>
      </c>
      <c r="L546" s="54">
        <f t="shared" si="222"/>
        <v>200</v>
      </c>
      <c r="M546" s="54">
        <f t="shared" si="223"/>
        <v>0.2</v>
      </c>
      <c r="N546" s="54">
        <v>2</v>
      </c>
      <c r="O546" s="54">
        <f t="shared" si="224"/>
        <v>192</v>
      </c>
      <c r="P546" s="54">
        <f t="shared" si="225"/>
        <v>0.38400000000000001</v>
      </c>
      <c r="Q546" s="55">
        <f t="shared" si="226"/>
        <v>1.736</v>
      </c>
      <c r="R546" s="52">
        <f t="shared" si="227"/>
        <v>6.25</v>
      </c>
      <c r="S546" s="50" t="s">
        <v>64</v>
      </c>
      <c r="T546" s="1">
        <v>1</v>
      </c>
      <c r="U546" s="46">
        <f t="shared" si="228"/>
        <v>6.25</v>
      </c>
      <c r="V546" s="48">
        <v>45839</v>
      </c>
      <c r="W546" s="28">
        <v>1</v>
      </c>
      <c r="X546" s="46">
        <f t="shared" si="229"/>
        <v>6.25</v>
      </c>
      <c r="Y546" s="48">
        <v>45847</v>
      </c>
    </row>
    <row r="547" spans="1:25" ht="55" customHeight="1" x14ac:dyDescent="0.75">
      <c r="B547" s="8" t="s">
        <v>14</v>
      </c>
      <c r="C547" s="50" t="s">
        <v>304</v>
      </c>
      <c r="D547" s="51">
        <v>3</v>
      </c>
      <c r="E547" s="67" t="s">
        <v>257</v>
      </c>
      <c r="F547" s="14">
        <v>9.4</v>
      </c>
      <c r="G547" s="68">
        <v>1</v>
      </c>
      <c r="H547" s="54">
        <v>2</v>
      </c>
      <c r="I547" s="54">
        <f t="shared" si="220"/>
        <v>526</v>
      </c>
      <c r="J547" s="55">
        <f t="shared" si="221"/>
        <v>1.052</v>
      </c>
      <c r="K547" s="54">
        <v>1</v>
      </c>
      <c r="L547" s="54">
        <f t="shared" si="222"/>
        <v>200</v>
      </c>
      <c r="M547" s="54">
        <f t="shared" si="223"/>
        <v>0.2</v>
      </c>
      <c r="N547" s="54">
        <v>2</v>
      </c>
      <c r="O547" s="54">
        <f t="shared" si="224"/>
        <v>192</v>
      </c>
      <c r="P547" s="54">
        <f t="shared" si="225"/>
        <v>0.38400000000000001</v>
      </c>
      <c r="Q547" s="55">
        <f t="shared" si="226"/>
        <v>1.6359999999999999</v>
      </c>
      <c r="R547" s="52">
        <f t="shared" si="227"/>
        <v>15.38</v>
      </c>
      <c r="S547" s="50" t="s">
        <v>64</v>
      </c>
      <c r="T547" s="1">
        <v>1</v>
      </c>
      <c r="U547" s="46">
        <f t="shared" si="228"/>
        <v>15.38</v>
      </c>
      <c r="V547" s="48">
        <v>45839</v>
      </c>
      <c r="W547" s="28">
        <v>1</v>
      </c>
      <c r="X547" s="46">
        <f t="shared" si="229"/>
        <v>15.38</v>
      </c>
      <c r="Y547" s="48">
        <v>45847</v>
      </c>
    </row>
    <row r="548" spans="1:25" ht="55" customHeight="1" x14ac:dyDescent="0.75">
      <c r="A548" s="81"/>
      <c r="B548" s="8" t="s">
        <v>34</v>
      </c>
      <c r="C548" s="50" t="s">
        <v>304</v>
      </c>
      <c r="D548" s="51">
        <v>3</v>
      </c>
      <c r="E548" s="67" t="s">
        <v>336</v>
      </c>
      <c r="F548" s="14">
        <v>10</v>
      </c>
      <c r="G548" s="68">
        <v>1</v>
      </c>
      <c r="H548" s="54">
        <v>2</v>
      </c>
      <c r="I548" s="54">
        <f t="shared" si="220"/>
        <v>530</v>
      </c>
      <c r="J548" s="55">
        <f t="shared" si="221"/>
        <v>1.06</v>
      </c>
      <c r="K548" s="54">
        <v>1</v>
      </c>
      <c r="L548" s="54">
        <f t="shared" si="222"/>
        <v>200</v>
      </c>
      <c r="M548" s="54">
        <f t="shared" si="223"/>
        <v>0.2</v>
      </c>
      <c r="N548" s="54">
        <v>2</v>
      </c>
      <c r="O548" s="54">
        <f t="shared" si="224"/>
        <v>192</v>
      </c>
      <c r="P548" s="54">
        <f t="shared" si="225"/>
        <v>0.38400000000000001</v>
      </c>
      <c r="Q548" s="55">
        <f t="shared" si="226"/>
        <v>1.6439999999999999</v>
      </c>
      <c r="R548" s="52">
        <f t="shared" si="227"/>
        <v>16.440000000000001</v>
      </c>
      <c r="S548" s="50" t="s">
        <v>64</v>
      </c>
      <c r="T548" s="1">
        <v>1</v>
      </c>
      <c r="U548" s="46">
        <f t="shared" si="228"/>
        <v>16.440000000000001</v>
      </c>
      <c r="V548" s="48">
        <v>45839</v>
      </c>
      <c r="W548" s="28">
        <v>1</v>
      </c>
      <c r="X548" s="46">
        <f t="shared" si="229"/>
        <v>16.440000000000001</v>
      </c>
      <c r="Y548" s="48">
        <v>45847</v>
      </c>
    </row>
    <row r="549" spans="1:25" ht="55" customHeight="1" x14ac:dyDescent="0.75">
      <c r="B549" s="8"/>
      <c r="C549" s="50"/>
      <c r="D549" s="51"/>
      <c r="E549" s="67"/>
      <c r="F549" s="14"/>
      <c r="G549" s="68"/>
      <c r="H549" s="54"/>
      <c r="I549" s="54"/>
      <c r="J549" s="55">
        <f t="shared" si="221"/>
        <v>0</v>
      </c>
      <c r="K549" s="54"/>
      <c r="L549" s="54"/>
      <c r="M549" s="54">
        <f t="shared" si="223"/>
        <v>0</v>
      </c>
      <c r="N549" s="54"/>
      <c r="O549" s="54"/>
      <c r="P549" s="54">
        <f t="shared" si="225"/>
        <v>0</v>
      </c>
      <c r="Q549" s="55"/>
      <c r="R549" s="52"/>
      <c r="S549" s="50"/>
    </row>
    <row r="550" spans="1:25" ht="55" customHeight="1" x14ac:dyDescent="0.75">
      <c r="B550" s="8" t="s">
        <v>15</v>
      </c>
      <c r="C550" s="50" t="s">
        <v>304</v>
      </c>
      <c r="D550" s="51">
        <v>3</v>
      </c>
      <c r="E550" s="67" t="s">
        <v>258</v>
      </c>
      <c r="F550" s="14">
        <v>6.35</v>
      </c>
      <c r="G550" s="68">
        <v>1</v>
      </c>
      <c r="H550" s="54">
        <v>2</v>
      </c>
      <c r="I550" s="54">
        <f>VLOOKUP($B550,$B$3:$J$29,7,FALSE)</f>
        <v>576</v>
      </c>
      <c r="J550" s="55">
        <f t="shared" si="221"/>
        <v>1.1519999999999999</v>
      </c>
      <c r="K550" s="54">
        <v>1</v>
      </c>
      <c r="L550" s="54">
        <f>VLOOKUP($B550,$B$3:$J$29,3,FALSE)</f>
        <v>200</v>
      </c>
      <c r="M550" s="54">
        <f t="shared" si="223"/>
        <v>0.2</v>
      </c>
      <c r="N550" s="54">
        <v>2</v>
      </c>
      <c r="O550" s="54">
        <f>VLOOKUP($B550,$B$3:$J$29,8,FALSE)</f>
        <v>192</v>
      </c>
      <c r="P550" s="54">
        <f t="shared" si="225"/>
        <v>0.38400000000000001</v>
      </c>
      <c r="Q550" s="55">
        <f>($H550*$I550+$K550*$L550+$N550*$O550)/1000</f>
        <v>1.736</v>
      </c>
      <c r="R550" s="52">
        <f>ROUND($Q550*$F550*$G550,2)</f>
        <v>11.02</v>
      </c>
      <c r="S550" s="50" t="s">
        <v>64</v>
      </c>
      <c r="T550" s="1">
        <v>1</v>
      </c>
      <c r="U550" s="46">
        <f>$T550*$R550</f>
        <v>11.02</v>
      </c>
      <c r="V550" s="48">
        <v>45839</v>
      </c>
      <c r="W550" s="28">
        <v>1</v>
      </c>
      <c r="X550" s="46">
        <f t="shared" si="229"/>
        <v>11.02</v>
      </c>
      <c r="Y550" s="48">
        <v>45847</v>
      </c>
    </row>
    <row r="551" spans="1:25" ht="55" customHeight="1" x14ac:dyDescent="0.75">
      <c r="B551" s="8" t="s">
        <v>14</v>
      </c>
      <c r="C551" s="50" t="s">
        <v>304</v>
      </c>
      <c r="D551" s="51">
        <v>3</v>
      </c>
      <c r="E551" s="67" t="s">
        <v>133</v>
      </c>
      <c r="F551" s="14">
        <v>9.3000000000000007</v>
      </c>
      <c r="G551" s="68">
        <v>1</v>
      </c>
      <c r="H551" s="54">
        <v>2</v>
      </c>
      <c r="I551" s="54">
        <f>VLOOKUP($B551,$B$3:$J$29,7,FALSE)</f>
        <v>526</v>
      </c>
      <c r="J551" s="55">
        <f t="shared" si="221"/>
        <v>1.052</v>
      </c>
      <c r="K551" s="54">
        <v>1</v>
      </c>
      <c r="L551" s="54">
        <f>VLOOKUP($B551,$B$3:$J$29,3,FALSE)</f>
        <v>200</v>
      </c>
      <c r="M551" s="54">
        <f t="shared" si="223"/>
        <v>0.2</v>
      </c>
      <c r="N551" s="54">
        <v>2</v>
      </c>
      <c r="O551" s="54">
        <f>VLOOKUP($B551,$B$3:$J$29,8,FALSE)</f>
        <v>192</v>
      </c>
      <c r="P551" s="54">
        <f t="shared" si="225"/>
        <v>0.38400000000000001</v>
      </c>
      <c r="Q551" s="55">
        <f>($H551*$I551+$K551*$L551+$N551*$O551)/1000</f>
        <v>1.6359999999999999</v>
      </c>
      <c r="R551" s="52">
        <f>ROUND($Q551*$F551*$G551,2)</f>
        <v>15.21</v>
      </c>
      <c r="S551" s="50" t="s">
        <v>64</v>
      </c>
      <c r="T551" s="1">
        <v>1</v>
      </c>
      <c r="U551" s="46">
        <f>$T551*$R551</f>
        <v>15.21</v>
      </c>
      <c r="V551" s="48">
        <v>45839</v>
      </c>
      <c r="W551" s="28">
        <v>1</v>
      </c>
      <c r="X551" s="46">
        <f t="shared" si="229"/>
        <v>15.21</v>
      </c>
      <c r="Y551" s="48">
        <v>45847</v>
      </c>
    </row>
    <row r="552" spans="1:25" ht="55" customHeight="1" x14ac:dyDescent="0.75">
      <c r="A552" s="81"/>
      <c r="B552" s="8" t="s">
        <v>34</v>
      </c>
      <c r="C552" s="50" t="s">
        <v>304</v>
      </c>
      <c r="D552" s="51">
        <v>3</v>
      </c>
      <c r="E552" s="67" t="s">
        <v>132</v>
      </c>
      <c r="F552" s="14">
        <v>10</v>
      </c>
      <c r="G552" s="68">
        <v>3</v>
      </c>
      <c r="H552" s="54">
        <v>2</v>
      </c>
      <c r="I552" s="54">
        <f>VLOOKUP($B552,$B$3:$J$29,7,FALSE)</f>
        <v>530</v>
      </c>
      <c r="J552" s="55">
        <f t="shared" si="221"/>
        <v>1.06</v>
      </c>
      <c r="K552" s="54">
        <v>1</v>
      </c>
      <c r="L552" s="54">
        <f>VLOOKUP($B552,$B$3:$J$29,3,FALSE)</f>
        <v>200</v>
      </c>
      <c r="M552" s="54">
        <f t="shared" si="223"/>
        <v>0.2</v>
      </c>
      <c r="N552" s="54">
        <v>2</v>
      </c>
      <c r="O552" s="54">
        <f>VLOOKUP($B552,$B$3:$J$29,8,FALSE)</f>
        <v>192</v>
      </c>
      <c r="P552" s="54">
        <f t="shared" si="225"/>
        <v>0.38400000000000001</v>
      </c>
      <c r="Q552" s="55">
        <f>($H552*$I552+$K552*$L552+$N552*$O552)/1000</f>
        <v>1.6439999999999999</v>
      </c>
      <c r="R552" s="52">
        <f>ROUND($Q552*$F552*$G552,2)</f>
        <v>49.32</v>
      </c>
      <c r="S552" s="50" t="s">
        <v>64</v>
      </c>
      <c r="T552" s="1">
        <v>1</v>
      </c>
      <c r="U552" s="46">
        <f>$T552*$R552</f>
        <v>49.32</v>
      </c>
      <c r="V552" s="48">
        <v>45839</v>
      </c>
      <c r="W552" s="28">
        <v>1</v>
      </c>
      <c r="X552" s="46">
        <f t="shared" si="229"/>
        <v>49.32</v>
      </c>
      <c r="Y552" s="48">
        <v>45847</v>
      </c>
    </row>
    <row r="553" spans="1:25" ht="55" customHeight="1" x14ac:dyDescent="0.75">
      <c r="B553" s="8"/>
      <c r="C553" s="50"/>
      <c r="D553" s="51"/>
      <c r="E553" s="67"/>
      <c r="F553" s="14"/>
      <c r="G553" s="68"/>
      <c r="H553" s="54"/>
      <c r="I553" s="54"/>
      <c r="J553" s="55"/>
      <c r="K553" s="54"/>
      <c r="L553" s="54"/>
      <c r="M553" s="54"/>
      <c r="N553" s="54"/>
      <c r="O553" s="54"/>
      <c r="P553" s="54"/>
      <c r="Q553" s="55"/>
      <c r="R553" s="52"/>
      <c r="S553" s="50"/>
    </row>
    <row r="554" spans="1:25" ht="55" customHeight="1" x14ac:dyDescent="0.75">
      <c r="B554" s="8" t="s">
        <v>19</v>
      </c>
      <c r="C554" s="50" t="s">
        <v>304</v>
      </c>
      <c r="D554" s="51">
        <v>3</v>
      </c>
      <c r="E554" s="67" t="s">
        <v>134</v>
      </c>
      <c r="F554" s="14">
        <v>9.3000000000000007</v>
      </c>
      <c r="G554" s="68">
        <v>1</v>
      </c>
      <c r="H554" s="54">
        <v>2</v>
      </c>
      <c r="I554" s="54">
        <f>VLOOKUP($B554,$B$3:$J$29,7,FALSE)</f>
        <v>720</v>
      </c>
      <c r="J554" s="55">
        <f t="shared" si="221"/>
        <v>1.44</v>
      </c>
      <c r="K554" s="54">
        <v>1</v>
      </c>
      <c r="L554" s="54">
        <f>VLOOKUP($B554,$B$3:$J$29,3,FALSE)</f>
        <v>220</v>
      </c>
      <c r="M554" s="54">
        <f t="shared" si="223"/>
        <v>0.22</v>
      </c>
      <c r="N554" s="54">
        <v>2</v>
      </c>
      <c r="O554" s="54">
        <f>VLOOKUP($B554,$B$3:$J$29,8,FALSE)</f>
        <v>210</v>
      </c>
      <c r="P554" s="54">
        <f t="shared" si="225"/>
        <v>0.42</v>
      </c>
      <c r="Q554" s="55">
        <f>($H554*$I554+$K554*$L554+$N554*$O554)/1000</f>
        <v>2.08</v>
      </c>
      <c r="R554" s="52">
        <f>ROUND($Q554*$F554*$G554,2)</f>
        <v>19.34</v>
      </c>
      <c r="S554" s="50" t="s">
        <v>64</v>
      </c>
      <c r="T554" s="1">
        <v>1</v>
      </c>
      <c r="U554" s="46">
        <f>$T554*$R554</f>
        <v>19.34</v>
      </c>
      <c r="V554" s="48">
        <v>45840</v>
      </c>
      <c r="W554" s="28">
        <v>1</v>
      </c>
      <c r="X554" s="46">
        <f t="shared" si="229"/>
        <v>19.34</v>
      </c>
      <c r="Y554" s="48">
        <v>45848</v>
      </c>
    </row>
    <row r="555" spans="1:25" ht="55" customHeight="1" x14ac:dyDescent="0.75">
      <c r="B555" s="8" t="s">
        <v>14</v>
      </c>
      <c r="C555" s="50" t="s">
        <v>304</v>
      </c>
      <c r="D555" s="51">
        <v>3</v>
      </c>
      <c r="E555" s="67" t="s">
        <v>337</v>
      </c>
      <c r="F555" s="14">
        <v>9.3000000000000007</v>
      </c>
      <c r="G555" s="68">
        <v>1</v>
      </c>
      <c r="H555" s="54">
        <v>2</v>
      </c>
      <c r="I555" s="54">
        <f>VLOOKUP($B555,$B$3:$J$29,7,FALSE)</f>
        <v>526</v>
      </c>
      <c r="J555" s="55">
        <f t="shared" si="221"/>
        <v>1.052</v>
      </c>
      <c r="K555" s="54">
        <v>1</v>
      </c>
      <c r="L555" s="54">
        <f>VLOOKUP($B555,$B$3:$J$29,3,FALSE)</f>
        <v>200</v>
      </c>
      <c r="M555" s="54">
        <f t="shared" si="223"/>
        <v>0.2</v>
      </c>
      <c r="N555" s="54">
        <v>2</v>
      </c>
      <c r="O555" s="54">
        <f>VLOOKUP($B555,$B$3:$J$29,8,FALSE)</f>
        <v>192</v>
      </c>
      <c r="P555" s="54">
        <f t="shared" si="225"/>
        <v>0.38400000000000001</v>
      </c>
      <c r="Q555" s="55">
        <f>($H555*$I555+$K555*$L555+$N555*$O555)/1000</f>
        <v>1.6359999999999999</v>
      </c>
      <c r="R555" s="52">
        <f>ROUND($Q555*$F555*$G555,2)</f>
        <v>15.21</v>
      </c>
      <c r="S555" s="50" t="s">
        <v>64</v>
      </c>
      <c r="T555" s="1">
        <v>1</v>
      </c>
      <c r="U555" s="46">
        <f>$T555*$R555</f>
        <v>15.21</v>
      </c>
      <c r="V555" s="48">
        <v>45840</v>
      </c>
      <c r="W555" s="28">
        <v>1</v>
      </c>
      <c r="X555" s="46">
        <f t="shared" si="229"/>
        <v>15.21</v>
      </c>
      <c r="Y555" s="48">
        <v>45848</v>
      </c>
    </row>
    <row r="556" spans="1:25" ht="55" customHeight="1" x14ac:dyDescent="0.75">
      <c r="A556" s="81"/>
      <c r="B556" s="8" t="s">
        <v>34</v>
      </c>
      <c r="C556" s="50" t="s">
        <v>304</v>
      </c>
      <c r="D556" s="51">
        <v>3</v>
      </c>
      <c r="E556" s="67" t="s">
        <v>136</v>
      </c>
      <c r="F556" s="14">
        <v>10</v>
      </c>
      <c r="G556" s="68">
        <v>4</v>
      </c>
      <c r="H556" s="54">
        <v>2</v>
      </c>
      <c r="I556" s="54">
        <f>VLOOKUP($B556,$B$3:$J$29,7,FALSE)</f>
        <v>530</v>
      </c>
      <c r="J556" s="55">
        <f t="shared" si="221"/>
        <v>1.06</v>
      </c>
      <c r="K556" s="54">
        <v>1</v>
      </c>
      <c r="L556" s="54">
        <f>VLOOKUP($B556,$B$3:$J$29,3,FALSE)</f>
        <v>200</v>
      </c>
      <c r="M556" s="54">
        <f t="shared" si="223"/>
        <v>0.2</v>
      </c>
      <c r="N556" s="54">
        <v>2</v>
      </c>
      <c r="O556" s="54">
        <f>VLOOKUP($B556,$B$3:$J$29,8,FALSE)</f>
        <v>192</v>
      </c>
      <c r="P556" s="54">
        <f t="shared" si="225"/>
        <v>0.38400000000000001</v>
      </c>
      <c r="Q556" s="55">
        <f>($H556*$I556+$K556*$L556+$N556*$O556)/1000</f>
        <v>1.6439999999999999</v>
      </c>
      <c r="R556" s="52">
        <f>ROUND($Q556*$F556*$G556,2)</f>
        <v>65.760000000000005</v>
      </c>
      <c r="S556" s="50" t="s">
        <v>64</v>
      </c>
      <c r="T556" s="1">
        <v>1</v>
      </c>
      <c r="U556" s="46">
        <f>$T556*$R556</f>
        <v>65.760000000000005</v>
      </c>
      <c r="V556" s="48">
        <v>45840</v>
      </c>
      <c r="W556" s="28">
        <v>1</v>
      </c>
      <c r="X556" s="46">
        <f t="shared" si="229"/>
        <v>65.760000000000005</v>
      </c>
      <c r="Y556" s="48">
        <v>45848</v>
      </c>
    </row>
    <row r="557" spans="1:25" ht="55" customHeight="1" x14ac:dyDescent="0.75">
      <c r="B557" s="8"/>
      <c r="C557" s="50"/>
      <c r="D557" s="51"/>
      <c r="E557" s="67"/>
      <c r="F557" s="14"/>
      <c r="G557" s="68"/>
      <c r="H557" s="54"/>
      <c r="I557" s="54"/>
      <c r="J557" s="55"/>
      <c r="K557" s="54"/>
      <c r="L557" s="54"/>
      <c r="M557" s="54"/>
      <c r="N557" s="54"/>
      <c r="O557" s="54"/>
      <c r="P557" s="54"/>
      <c r="Q557" s="55"/>
      <c r="R557" s="52"/>
      <c r="S557" s="50"/>
    </row>
    <row r="558" spans="1:25" ht="55" customHeight="1" x14ac:dyDescent="0.75">
      <c r="B558" s="8" t="s">
        <v>19</v>
      </c>
      <c r="C558" s="50" t="s">
        <v>304</v>
      </c>
      <c r="D558" s="51">
        <v>3</v>
      </c>
      <c r="E558" s="67" t="s">
        <v>137</v>
      </c>
      <c r="F558" s="14">
        <v>9.2799999999999994</v>
      </c>
      <c r="G558" s="68">
        <v>1</v>
      </c>
      <c r="H558" s="54">
        <v>2</v>
      </c>
      <c r="I558" s="54">
        <f>VLOOKUP($B558,$B$3:$J$29,7,FALSE)</f>
        <v>720</v>
      </c>
      <c r="J558" s="55">
        <f t="shared" ref="J558:J560" si="230">$H558*($I558/1000)</f>
        <v>1.44</v>
      </c>
      <c r="K558" s="54">
        <v>1</v>
      </c>
      <c r="L558" s="54">
        <f>VLOOKUP($B558,$B$3:$J$29,3,FALSE)</f>
        <v>220</v>
      </c>
      <c r="M558" s="54">
        <f t="shared" ref="M558:M560" si="231">$K558*($L558/1000)</f>
        <v>0.22</v>
      </c>
      <c r="N558" s="54">
        <v>2</v>
      </c>
      <c r="O558" s="54">
        <f>VLOOKUP($B558,$B$3:$J$29,8,FALSE)</f>
        <v>210</v>
      </c>
      <c r="P558" s="54">
        <f t="shared" ref="P558:P560" si="232">$N558*($O558/1000)</f>
        <v>0.42</v>
      </c>
      <c r="Q558" s="55">
        <f>($H558*$I558+$K558*$L558+$N558*$O558)/1000</f>
        <v>2.08</v>
      </c>
      <c r="R558" s="52">
        <f>ROUND($Q558*$F558*$G558,2)</f>
        <v>19.3</v>
      </c>
      <c r="S558" s="50" t="s">
        <v>64</v>
      </c>
      <c r="T558" s="1">
        <v>1</v>
      </c>
      <c r="U558" s="46">
        <f>$T558*$R558</f>
        <v>19.3</v>
      </c>
      <c r="V558" s="48">
        <v>45840</v>
      </c>
      <c r="W558" s="28">
        <v>1</v>
      </c>
      <c r="X558" s="46">
        <f t="shared" si="229"/>
        <v>19.3</v>
      </c>
      <c r="Y558" s="48">
        <v>45848</v>
      </c>
    </row>
    <row r="559" spans="1:25" ht="55" customHeight="1" x14ac:dyDescent="0.75">
      <c r="B559" s="8" t="s">
        <v>14</v>
      </c>
      <c r="C559" s="50" t="s">
        <v>304</v>
      </c>
      <c r="D559" s="51">
        <v>3</v>
      </c>
      <c r="E559" s="67" t="s">
        <v>262</v>
      </c>
      <c r="F559" s="14">
        <v>9.25</v>
      </c>
      <c r="G559" s="68">
        <v>1</v>
      </c>
      <c r="H559" s="54">
        <v>2</v>
      </c>
      <c r="I559" s="54">
        <f>VLOOKUP($B559,$B$3:$J$29,7,FALSE)</f>
        <v>526</v>
      </c>
      <c r="J559" s="55">
        <f t="shared" si="230"/>
        <v>1.052</v>
      </c>
      <c r="K559" s="54">
        <v>1</v>
      </c>
      <c r="L559" s="54">
        <f>VLOOKUP($B559,$B$3:$J$29,3,FALSE)</f>
        <v>200</v>
      </c>
      <c r="M559" s="54">
        <f t="shared" si="231"/>
        <v>0.2</v>
      </c>
      <c r="N559" s="54">
        <v>2</v>
      </c>
      <c r="O559" s="54">
        <f>VLOOKUP($B559,$B$3:$J$29,8,FALSE)</f>
        <v>192</v>
      </c>
      <c r="P559" s="54">
        <f t="shared" si="232"/>
        <v>0.38400000000000001</v>
      </c>
      <c r="Q559" s="55">
        <f>($H559*$I559+$K559*$L559+$N559*$O559)/1000</f>
        <v>1.6359999999999999</v>
      </c>
      <c r="R559" s="52">
        <f>ROUND($Q559*$F559*$G559,2)</f>
        <v>15.13</v>
      </c>
      <c r="S559" s="50" t="s">
        <v>64</v>
      </c>
      <c r="T559" s="1">
        <v>1</v>
      </c>
      <c r="U559" s="46">
        <f>$T559*$R559</f>
        <v>15.13</v>
      </c>
      <c r="V559" s="48">
        <v>45840</v>
      </c>
      <c r="W559" s="28">
        <v>1</v>
      </c>
      <c r="X559" s="46">
        <f t="shared" si="229"/>
        <v>15.13</v>
      </c>
      <c r="Y559" s="48">
        <v>45848</v>
      </c>
    </row>
    <row r="560" spans="1:25" ht="55" customHeight="1" x14ac:dyDescent="0.75">
      <c r="A560" s="81"/>
      <c r="B560" s="8" t="s">
        <v>34</v>
      </c>
      <c r="C560" s="50" t="s">
        <v>304</v>
      </c>
      <c r="D560" s="51">
        <v>3</v>
      </c>
      <c r="E560" s="67" t="s">
        <v>139</v>
      </c>
      <c r="F560" s="14">
        <v>10</v>
      </c>
      <c r="G560" s="68">
        <v>4</v>
      </c>
      <c r="H560" s="54">
        <v>2</v>
      </c>
      <c r="I560" s="54">
        <f>VLOOKUP($B560,$B$3:$J$29,7,FALSE)</f>
        <v>530</v>
      </c>
      <c r="J560" s="55">
        <f t="shared" si="230"/>
        <v>1.06</v>
      </c>
      <c r="K560" s="54">
        <v>1</v>
      </c>
      <c r="L560" s="54">
        <f>VLOOKUP($B560,$B$3:$J$29,3,FALSE)</f>
        <v>200</v>
      </c>
      <c r="M560" s="54">
        <f t="shared" si="231"/>
        <v>0.2</v>
      </c>
      <c r="N560" s="54">
        <v>2</v>
      </c>
      <c r="O560" s="54">
        <f>VLOOKUP($B560,$B$3:$J$29,8,FALSE)</f>
        <v>192</v>
      </c>
      <c r="P560" s="54">
        <f t="shared" si="232"/>
        <v>0.38400000000000001</v>
      </c>
      <c r="Q560" s="55">
        <f>($H560*$I560+$K560*$L560+$N560*$O560)/1000</f>
        <v>1.6439999999999999</v>
      </c>
      <c r="R560" s="52">
        <f>ROUND($Q560*$F560*$G560,2)</f>
        <v>65.760000000000005</v>
      </c>
      <c r="S560" s="50" t="s">
        <v>64</v>
      </c>
      <c r="T560" s="1">
        <v>1</v>
      </c>
      <c r="U560" s="46">
        <f>$T560*$R560</f>
        <v>65.760000000000005</v>
      </c>
      <c r="V560" s="48">
        <v>45840</v>
      </c>
      <c r="W560" s="28">
        <v>1</v>
      </c>
      <c r="X560" s="46">
        <f t="shared" si="229"/>
        <v>65.760000000000005</v>
      </c>
      <c r="Y560" s="48">
        <v>45848</v>
      </c>
    </row>
    <row r="561" spans="1:26" ht="55" customHeight="1" x14ac:dyDescent="0.75">
      <c r="B561" s="8"/>
      <c r="C561" s="50"/>
      <c r="D561" s="51"/>
      <c r="E561" s="67"/>
      <c r="F561" s="14"/>
      <c r="G561" s="68"/>
      <c r="H561" s="54"/>
      <c r="I561" s="54"/>
      <c r="J561" s="55"/>
      <c r="K561" s="54"/>
      <c r="L561" s="54"/>
      <c r="M561" s="54"/>
      <c r="N561" s="54"/>
      <c r="O561" s="54"/>
      <c r="P561" s="54"/>
      <c r="Q561" s="55"/>
      <c r="R561" s="52"/>
      <c r="S561" s="50"/>
    </row>
    <row r="562" spans="1:26" ht="55" customHeight="1" x14ac:dyDescent="0.75">
      <c r="B562" s="8" t="s">
        <v>22</v>
      </c>
      <c r="C562" s="50" t="s">
        <v>304</v>
      </c>
      <c r="D562" s="51">
        <v>3</v>
      </c>
      <c r="E562" s="67" t="s">
        <v>264</v>
      </c>
      <c r="F562" s="14">
        <v>15.25</v>
      </c>
      <c r="G562" s="68">
        <v>1</v>
      </c>
      <c r="H562" s="54">
        <v>2</v>
      </c>
      <c r="I562" s="54">
        <f>VLOOKUP($B562,$B$3:$J$29,7,FALSE)</f>
        <v>1060</v>
      </c>
      <c r="J562" s="55">
        <f t="shared" ref="J562:J564" si="233">$H562*($I562/1000)</f>
        <v>2.12</v>
      </c>
      <c r="K562" s="54">
        <v>1</v>
      </c>
      <c r="L562" s="54">
        <f>VLOOKUP($B562,$B$3:$J$29,3,FALSE)</f>
        <v>270</v>
      </c>
      <c r="M562" s="54">
        <f t="shared" ref="M562:M564" si="234">$K562*($L562/1000)</f>
        <v>0.27</v>
      </c>
      <c r="N562" s="54">
        <v>2</v>
      </c>
      <c r="O562" s="54">
        <f>VLOOKUP($B562,$B$3:$J$29,8,FALSE)</f>
        <v>255</v>
      </c>
      <c r="P562" s="54">
        <f t="shared" ref="P562:P564" si="235">$N562*($O562/1000)</f>
        <v>0.51</v>
      </c>
      <c r="Q562" s="55">
        <f>($H562*$I562+$K562*$L562+$N562*$O562)/1000</f>
        <v>2.9</v>
      </c>
      <c r="R562" s="52">
        <f>ROUND($Q562*$F562*$G562,2)</f>
        <v>44.23</v>
      </c>
      <c r="S562" s="50" t="s">
        <v>64</v>
      </c>
      <c r="T562" s="1">
        <v>1</v>
      </c>
      <c r="U562" s="46">
        <f t="shared" ref="U562:U569" si="236">$T562*$R562</f>
        <v>44.23</v>
      </c>
      <c r="V562" s="48">
        <v>45841</v>
      </c>
      <c r="W562" s="28">
        <v>1</v>
      </c>
      <c r="X562" s="46">
        <f t="shared" si="229"/>
        <v>44.23</v>
      </c>
      <c r="Y562" s="48">
        <v>45848</v>
      </c>
    </row>
    <row r="563" spans="1:26" ht="55" customHeight="1" x14ac:dyDescent="0.75">
      <c r="B563" s="8" t="s">
        <v>14</v>
      </c>
      <c r="C563" s="50" t="s">
        <v>304</v>
      </c>
      <c r="D563" s="51">
        <v>3</v>
      </c>
      <c r="E563" s="67" t="s">
        <v>338</v>
      </c>
      <c r="F563" s="14">
        <v>9.25</v>
      </c>
      <c r="G563" s="68">
        <v>1</v>
      </c>
      <c r="H563" s="54">
        <v>2</v>
      </c>
      <c r="I563" s="54">
        <f>VLOOKUP($B563,$B$3:$J$29,7,FALSE)</f>
        <v>526</v>
      </c>
      <c r="J563" s="55">
        <f t="shared" si="233"/>
        <v>1.052</v>
      </c>
      <c r="K563" s="54">
        <v>1</v>
      </c>
      <c r="L563" s="54">
        <f>VLOOKUP($B563,$B$3:$J$29,3,FALSE)</f>
        <v>200</v>
      </c>
      <c r="M563" s="54">
        <f t="shared" si="234"/>
        <v>0.2</v>
      </c>
      <c r="N563" s="54">
        <v>2</v>
      </c>
      <c r="O563" s="54">
        <f>VLOOKUP($B563,$B$3:$J$29,8,FALSE)</f>
        <v>192</v>
      </c>
      <c r="P563" s="54">
        <f t="shared" si="235"/>
        <v>0.38400000000000001</v>
      </c>
      <c r="Q563" s="55">
        <f>($H563*$I563+$K563*$L563+$N563*$O563)/1000</f>
        <v>1.6359999999999999</v>
      </c>
      <c r="R563" s="52">
        <f>ROUND($Q563*$F563*$G563,2)</f>
        <v>15.13</v>
      </c>
      <c r="S563" s="50" t="s">
        <v>64</v>
      </c>
      <c r="T563" s="1">
        <v>1</v>
      </c>
      <c r="U563" s="46">
        <f t="shared" si="236"/>
        <v>15.13</v>
      </c>
      <c r="V563" s="48">
        <v>45841</v>
      </c>
      <c r="W563" s="28">
        <v>1</v>
      </c>
      <c r="X563" s="46">
        <f t="shared" si="229"/>
        <v>15.13</v>
      </c>
      <c r="Y563" s="48">
        <v>45848</v>
      </c>
    </row>
    <row r="564" spans="1:26" ht="55" customHeight="1" x14ac:dyDescent="0.75">
      <c r="A564" s="81"/>
      <c r="B564" s="8" t="s">
        <v>34</v>
      </c>
      <c r="C564" s="50" t="s">
        <v>304</v>
      </c>
      <c r="D564" s="51">
        <v>3</v>
      </c>
      <c r="E564" s="67" t="s">
        <v>142</v>
      </c>
      <c r="F564" s="14">
        <v>10</v>
      </c>
      <c r="G564" s="68">
        <v>7</v>
      </c>
      <c r="H564" s="54">
        <v>2</v>
      </c>
      <c r="I564" s="54">
        <f>VLOOKUP($B564,$B$3:$J$29,7,FALSE)</f>
        <v>530</v>
      </c>
      <c r="J564" s="55">
        <f t="shared" si="233"/>
        <v>1.06</v>
      </c>
      <c r="K564" s="54">
        <v>1</v>
      </c>
      <c r="L564" s="54">
        <f>VLOOKUP($B564,$B$3:$J$29,3,FALSE)</f>
        <v>200</v>
      </c>
      <c r="M564" s="54">
        <f t="shared" si="234"/>
        <v>0.2</v>
      </c>
      <c r="N564" s="54">
        <v>2</v>
      </c>
      <c r="O564" s="54">
        <f>VLOOKUP($B564,$B$3:$J$29,8,FALSE)</f>
        <v>192</v>
      </c>
      <c r="P564" s="54">
        <f t="shared" si="235"/>
        <v>0.38400000000000001</v>
      </c>
      <c r="Q564" s="55">
        <f>($H564*$I564+$K564*$L564+$N564*$O564)/1000</f>
        <v>1.6439999999999999</v>
      </c>
      <c r="R564" s="52">
        <f>ROUND($Q564*$F564*$G564,2)</f>
        <v>115.08</v>
      </c>
      <c r="S564" s="50" t="s">
        <v>64</v>
      </c>
      <c r="T564" s="1">
        <v>1</v>
      </c>
      <c r="U564" s="46">
        <f t="shared" si="236"/>
        <v>115.08</v>
      </c>
      <c r="V564" s="48">
        <v>45841</v>
      </c>
      <c r="W564" s="28">
        <v>1</v>
      </c>
      <c r="X564" s="46">
        <f t="shared" si="229"/>
        <v>115.08</v>
      </c>
      <c r="Y564" s="48">
        <v>45848</v>
      </c>
    </row>
    <row r="565" spans="1:26" ht="55" customHeight="1" x14ac:dyDescent="0.75">
      <c r="B565" s="8"/>
      <c r="C565" s="50"/>
      <c r="D565" s="51"/>
      <c r="E565" s="67"/>
      <c r="F565" s="14"/>
      <c r="G565" s="68"/>
      <c r="H565" s="54"/>
      <c r="I565" s="54"/>
      <c r="J565" s="55"/>
      <c r="K565" s="54"/>
      <c r="L565" s="54"/>
      <c r="M565" s="54"/>
      <c r="N565" s="54"/>
      <c r="O565" s="54"/>
      <c r="P565" s="54"/>
      <c r="Q565" s="55"/>
      <c r="R565" s="52"/>
      <c r="S565" s="50"/>
    </row>
    <row r="566" spans="1:26" ht="55" customHeight="1" x14ac:dyDescent="0.75">
      <c r="B566" s="8" t="s">
        <v>25</v>
      </c>
      <c r="C566" s="50" t="s">
        <v>304</v>
      </c>
      <c r="D566" s="51">
        <v>3</v>
      </c>
      <c r="E566" s="67" t="s">
        <v>143</v>
      </c>
      <c r="F566" s="14">
        <v>12.41</v>
      </c>
      <c r="G566" s="68">
        <v>1</v>
      </c>
      <c r="H566" s="54">
        <v>2</v>
      </c>
      <c r="I566" s="54">
        <f>VLOOKUP($B566,$B$3:$J$29,7,FALSE)</f>
        <v>860</v>
      </c>
      <c r="J566" s="55">
        <f t="shared" ref="J566:J569" si="237">$H566*($I566/1000)</f>
        <v>1.72</v>
      </c>
      <c r="K566" s="54">
        <v>1</v>
      </c>
      <c r="L566" s="54">
        <f>VLOOKUP($B566,$B$3:$J$29,3,FALSE)</f>
        <v>270</v>
      </c>
      <c r="M566" s="54">
        <f t="shared" ref="M566:M569" si="238">$K566*($L566/1000)</f>
        <v>0.27</v>
      </c>
      <c r="N566" s="54">
        <v>2</v>
      </c>
      <c r="O566" s="54">
        <f>VLOOKUP($B566,$B$3:$J$29,8,FALSE)</f>
        <v>258</v>
      </c>
      <c r="P566" s="54">
        <f t="shared" ref="P566:P569" si="239">$N566*($O566/1000)</f>
        <v>0.51600000000000001</v>
      </c>
      <c r="Q566" s="55">
        <f t="shared" ref="Q566:Q569" si="240">($H566*$I566+$K566*$L566+$N566*$O566)/1000</f>
        <v>2.5059999999999998</v>
      </c>
      <c r="R566" s="52">
        <f t="shared" ref="R566:R569" si="241">ROUND($Q566*$F566*$G566,2)</f>
        <v>31.1</v>
      </c>
      <c r="S566" s="50" t="s">
        <v>64</v>
      </c>
      <c r="T566" s="1">
        <v>1</v>
      </c>
      <c r="U566" s="46">
        <f t="shared" si="236"/>
        <v>31.1</v>
      </c>
      <c r="V566" s="48">
        <v>45841</v>
      </c>
      <c r="W566" s="28">
        <v>1</v>
      </c>
      <c r="X566" s="46">
        <f t="shared" si="229"/>
        <v>31.1</v>
      </c>
      <c r="Y566" s="48">
        <v>45848</v>
      </c>
    </row>
    <row r="567" spans="1:26" ht="55" customHeight="1" x14ac:dyDescent="0.75">
      <c r="B567" s="8" t="s">
        <v>14</v>
      </c>
      <c r="C567" s="50" t="s">
        <v>304</v>
      </c>
      <c r="D567" s="51">
        <v>3</v>
      </c>
      <c r="E567" s="67" t="s">
        <v>339</v>
      </c>
      <c r="F567" s="14">
        <v>9.1999999999999993</v>
      </c>
      <c r="G567" s="68">
        <v>1</v>
      </c>
      <c r="H567" s="54">
        <v>1</v>
      </c>
      <c r="I567" s="54">
        <f>VLOOKUP($B567,$B$3:$J$29,7,FALSE)</f>
        <v>526</v>
      </c>
      <c r="J567" s="55">
        <f t="shared" si="237"/>
        <v>0.52600000000000002</v>
      </c>
      <c r="K567" s="54">
        <v>1</v>
      </c>
      <c r="L567" s="54">
        <f>VLOOKUP($B567,$B$3:$J$29,3,FALSE)</f>
        <v>200</v>
      </c>
      <c r="M567" s="54">
        <f t="shared" si="238"/>
        <v>0.2</v>
      </c>
      <c r="N567" s="54">
        <v>1</v>
      </c>
      <c r="O567" s="54">
        <f>VLOOKUP($B567,$B$3:$J$29,8,FALSE)</f>
        <v>192</v>
      </c>
      <c r="P567" s="54">
        <f t="shared" si="239"/>
        <v>0.192</v>
      </c>
      <c r="Q567" s="55">
        <f>($H567*$I567+$K567*$L567+$N567*$O567)/1000</f>
        <v>0.91800000000000004</v>
      </c>
      <c r="R567" s="52">
        <f>ROUND($Q567*$F567*$G567,2)</f>
        <v>8.4499999999999993</v>
      </c>
      <c r="S567" s="50" t="s">
        <v>64</v>
      </c>
      <c r="T567" s="1">
        <v>1</v>
      </c>
      <c r="U567" s="46">
        <f t="shared" si="236"/>
        <v>8.4499999999999993</v>
      </c>
      <c r="V567" s="48">
        <v>45841</v>
      </c>
      <c r="W567" s="28">
        <v>1</v>
      </c>
      <c r="X567" s="46">
        <f t="shared" si="229"/>
        <v>8.4499999999999993</v>
      </c>
      <c r="Y567" s="48">
        <v>45848</v>
      </c>
      <c r="Z567" s="1" t="s">
        <v>340</v>
      </c>
    </row>
    <row r="568" spans="1:26" ht="55" customHeight="1" x14ac:dyDescent="0.75">
      <c r="A568" s="81"/>
      <c r="B568" s="8" t="s">
        <v>34</v>
      </c>
      <c r="C568" s="50" t="s">
        <v>304</v>
      </c>
      <c r="D568" s="51">
        <v>3</v>
      </c>
      <c r="E568" s="67" t="s">
        <v>265</v>
      </c>
      <c r="F568" s="14">
        <v>13</v>
      </c>
      <c r="G568" s="68">
        <v>6</v>
      </c>
      <c r="H568" s="54">
        <v>2</v>
      </c>
      <c r="I568" s="54">
        <f>VLOOKUP($B568,$B$3:$J$29,7,FALSE)</f>
        <v>530</v>
      </c>
      <c r="J568" s="55">
        <f t="shared" si="237"/>
        <v>1.06</v>
      </c>
      <c r="K568" s="54">
        <v>1</v>
      </c>
      <c r="L568" s="54">
        <f>VLOOKUP($B568,$B$3:$J$29,3,FALSE)</f>
        <v>200</v>
      </c>
      <c r="M568" s="54">
        <f t="shared" si="238"/>
        <v>0.2</v>
      </c>
      <c r="N568" s="54">
        <v>2</v>
      </c>
      <c r="O568" s="54">
        <f>VLOOKUP($B568,$B$3:$J$29,8,FALSE)</f>
        <v>192</v>
      </c>
      <c r="P568" s="54">
        <f t="shared" si="239"/>
        <v>0.38400000000000001</v>
      </c>
      <c r="Q568" s="55">
        <f t="shared" si="240"/>
        <v>1.6439999999999999</v>
      </c>
      <c r="R568" s="52">
        <f t="shared" si="241"/>
        <v>128.22999999999999</v>
      </c>
      <c r="S568" s="50" t="s">
        <v>64</v>
      </c>
      <c r="T568" s="1">
        <v>1</v>
      </c>
      <c r="U568" s="46">
        <f t="shared" si="236"/>
        <v>128.22999999999999</v>
      </c>
      <c r="V568" s="48">
        <v>45841</v>
      </c>
      <c r="W568" s="28">
        <v>1</v>
      </c>
      <c r="X568" s="46">
        <f t="shared" si="229"/>
        <v>128.22999999999999</v>
      </c>
      <c r="Y568" s="48">
        <v>45848</v>
      </c>
    </row>
    <row r="569" spans="1:26" ht="55" customHeight="1" x14ac:dyDescent="0.75">
      <c r="A569" s="81"/>
      <c r="B569" s="8" t="s">
        <v>34</v>
      </c>
      <c r="C569" s="50" t="s">
        <v>304</v>
      </c>
      <c r="D569" s="51">
        <v>3</v>
      </c>
      <c r="E569" s="67" t="s">
        <v>341</v>
      </c>
      <c r="F569" s="14">
        <v>9</v>
      </c>
      <c r="G569" s="68">
        <v>1</v>
      </c>
      <c r="H569" s="54">
        <v>2</v>
      </c>
      <c r="I569" s="54">
        <f>VLOOKUP($B569,$B$3:$J$29,7,FALSE)</f>
        <v>530</v>
      </c>
      <c r="J569" s="55">
        <f t="shared" si="237"/>
        <v>1.06</v>
      </c>
      <c r="K569" s="54">
        <v>1</v>
      </c>
      <c r="L569" s="54">
        <f>VLOOKUP($B569,$B$3:$J$29,3,FALSE)</f>
        <v>200</v>
      </c>
      <c r="M569" s="54">
        <f t="shared" si="238"/>
        <v>0.2</v>
      </c>
      <c r="N569" s="54">
        <v>2</v>
      </c>
      <c r="O569" s="54">
        <f>VLOOKUP($B569,$B$3:$J$29,8,FALSE)</f>
        <v>192</v>
      </c>
      <c r="P569" s="54">
        <f t="shared" si="239"/>
        <v>0.38400000000000001</v>
      </c>
      <c r="Q569" s="55">
        <f t="shared" si="240"/>
        <v>1.6439999999999999</v>
      </c>
      <c r="R569" s="52">
        <f t="shared" si="241"/>
        <v>14.8</v>
      </c>
      <c r="S569" s="50" t="s">
        <v>64</v>
      </c>
      <c r="T569" s="1">
        <v>1</v>
      </c>
      <c r="U569" s="46">
        <f t="shared" si="236"/>
        <v>14.8</v>
      </c>
      <c r="V569" s="48">
        <v>45841</v>
      </c>
      <c r="W569" s="28">
        <v>1</v>
      </c>
      <c r="X569" s="46">
        <f t="shared" si="229"/>
        <v>14.8</v>
      </c>
      <c r="Y569" s="48">
        <v>45848</v>
      </c>
    </row>
    <row r="570" spans="1:26" ht="55" customHeight="1" x14ac:dyDescent="0.75">
      <c r="B570" s="8"/>
      <c r="C570" s="50"/>
      <c r="D570" s="51"/>
      <c r="E570" s="67"/>
      <c r="F570" s="14"/>
      <c r="G570" s="68"/>
      <c r="H570" s="54"/>
      <c r="I570" s="54"/>
      <c r="J570" s="55"/>
      <c r="K570" s="54"/>
      <c r="L570" s="54"/>
      <c r="M570" s="54"/>
      <c r="N570" s="54"/>
      <c r="O570" s="54"/>
      <c r="P570" s="54"/>
      <c r="Q570" s="55"/>
      <c r="R570" s="52"/>
      <c r="S570" s="50"/>
    </row>
    <row r="571" spans="1:26" ht="55" customHeight="1" x14ac:dyDescent="0.75">
      <c r="B571" s="8"/>
      <c r="C571" s="50"/>
      <c r="D571" s="51"/>
      <c r="E571" s="67"/>
      <c r="F571" s="14"/>
      <c r="G571" s="68"/>
      <c r="H571" s="54"/>
      <c r="I571" s="54"/>
      <c r="J571" s="55"/>
      <c r="K571" s="54"/>
      <c r="L571" s="54"/>
      <c r="M571" s="54"/>
      <c r="N571" s="54"/>
      <c r="O571" s="54"/>
      <c r="P571" s="54"/>
      <c r="Q571" s="55"/>
      <c r="R571" s="52"/>
      <c r="S571" s="50"/>
    </row>
    <row r="572" spans="1:26" ht="55" customHeight="1" x14ac:dyDescent="0.75">
      <c r="B572" s="8" t="s">
        <v>12</v>
      </c>
      <c r="C572" s="50" t="s">
        <v>304</v>
      </c>
      <c r="D572" s="51">
        <v>4</v>
      </c>
      <c r="E572" s="67" t="s">
        <v>342</v>
      </c>
      <c r="F572" s="14">
        <v>10</v>
      </c>
      <c r="G572" s="68">
        <v>1</v>
      </c>
      <c r="H572" s="54">
        <v>1</v>
      </c>
      <c r="I572" s="54">
        <f t="shared" ref="I572:I577" si="242">VLOOKUP($B572,$B$3:$J$29,7,FALSE)</f>
        <v>476</v>
      </c>
      <c r="J572" s="55">
        <f t="shared" ref="J572:J585" si="243">$H572*($I572/1000)</f>
        <v>0.47599999999999998</v>
      </c>
      <c r="K572" s="54">
        <v>0.5</v>
      </c>
      <c r="L572" s="54">
        <f t="shared" ref="L572:L577" si="244">VLOOKUP($B572,$B$3:$J$29,3,FALSE)</f>
        <v>200</v>
      </c>
      <c r="M572" s="54">
        <f t="shared" ref="M572:M585" si="245">$K572*($L572/1000)</f>
        <v>0.1</v>
      </c>
      <c r="N572" s="54">
        <v>1</v>
      </c>
      <c r="O572" s="54">
        <f t="shared" ref="O572:O577" si="246">VLOOKUP($B572,$B$3:$J$29,8,FALSE)</f>
        <v>192</v>
      </c>
      <c r="P572" s="54">
        <f t="shared" ref="P572:P585" si="247">$N572*($O572/1000)</f>
        <v>0.192</v>
      </c>
      <c r="Q572" s="55">
        <f t="shared" ref="Q572:Q577" si="248">($H572*$I572+$K572*$L572+$N572*$O572)/1000</f>
        <v>0.76800000000000002</v>
      </c>
      <c r="R572" s="52">
        <f t="shared" ref="R572:R577" si="249">ROUND($Q572*$F572*$G572,2)</f>
        <v>7.68</v>
      </c>
      <c r="S572" s="50" t="s">
        <v>64</v>
      </c>
      <c r="T572" s="1">
        <v>1</v>
      </c>
      <c r="U572" s="46">
        <f t="shared" ref="U572:U577" si="250">$T572*$R572</f>
        <v>7.68</v>
      </c>
      <c r="V572" s="48">
        <v>45839</v>
      </c>
      <c r="W572" s="28">
        <v>1</v>
      </c>
      <c r="X572" s="46">
        <f t="shared" ref="X572:X585" si="251">$W572*$R572</f>
        <v>7.68</v>
      </c>
      <c r="Y572" s="48">
        <v>45847</v>
      </c>
    </row>
    <row r="573" spans="1:26" ht="55" customHeight="1" x14ac:dyDescent="0.75">
      <c r="B573" s="8" t="s">
        <v>12</v>
      </c>
      <c r="C573" s="50" t="s">
        <v>304</v>
      </c>
      <c r="D573" s="51">
        <v>4</v>
      </c>
      <c r="E573" s="67" t="s">
        <v>343</v>
      </c>
      <c r="F573" s="14">
        <v>9.6</v>
      </c>
      <c r="G573" s="68">
        <v>1</v>
      </c>
      <c r="H573" s="54">
        <v>2</v>
      </c>
      <c r="I573" s="54">
        <f t="shared" si="242"/>
        <v>476</v>
      </c>
      <c r="J573" s="55">
        <f t="shared" si="243"/>
        <v>0.95199999999999996</v>
      </c>
      <c r="K573" s="54">
        <v>1</v>
      </c>
      <c r="L573" s="54">
        <f t="shared" si="244"/>
        <v>200</v>
      </c>
      <c r="M573" s="54">
        <f t="shared" si="245"/>
        <v>0.2</v>
      </c>
      <c r="N573" s="54">
        <v>2</v>
      </c>
      <c r="O573" s="54">
        <f t="shared" si="246"/>
        <v>192</v>
      </c>
      <c r="P573" s="54">
        <f t="shared" si="247"/>
        <v>0.38400000000000001</v>
      </c>
      <c r="Q573" s="55">
        <f t="shared" si="248"/>
        <v>1.536</v>
      </c>
      <c r="R573" s="52">
        <f t="shared" si="249"/>
        <v>14.75</v>
      </c>
      <c r="S573" s="50" t="s">
        <v>64</v>
      </c>
      <c r="T573" s="1">
        <v>1</v>
      </c>
      <c r="U573" s="46">
        <f t="shared" si="250"/>
        <v>14.75</v>
      </c>
      <c r="V573" s="48">
        <v>45839</v>
      </c>
      <c r="W573" s="28">
        <v>1</v>
      </c>
      <c r="X573" s="46">
        <f t="shared" si="251"/>
        <v>14.75</v>
      </c>
      <c r="Y573" s="48">
        <v>45847</v>
      </c>
    </row>
    <row r="574" spans="1:26" ht="55" customHeight="1" x14ac:dyDescent="0.75">
      <c r="B574" s="8" t="s">
        <v>12</v>
      </c>
      <c r="C574" s="50" t="s">
        <v>304</v>
      </c>
      <c r="D574" s="51">
        <v>4</v>
      </c>
      <c r="E574" s="67" t="s">
        <v>344</v>
      </c>
      <c r="F574" s="14">
        <v>0.5</v>
      </c>
      <c r="G574" s="68">
        <v>1</v>
      </c>
      <c r="H574" s="54">
        <v>2</v>
      </c>
      <c r="I574" s="54">
        <f t="shared" si="242"/>
        <v>476</v>
      </c>
      <c r="J574" s="55">
        <f t="shared" si="243"/>
        <v>0.95199999999999996</v>
      </c>
      <c r="K574" s="54">
        <v>1</v>
      </c>
      <c r="L574" s="54">
        <f t="shared" si="244"/>
        <v>200</v>
      </c>
      <c r="M574" s="54">
        <f t="shared" si="245"/>
        <v>0.2</v>
      </c>
      <c r="N574" s="54">
        <v>2</v>
      </c>
      <c r="O574" s="54">
        <f t="shared" si="246"/>
        <v>192</v>
      </c>
      <c r="P574" s="54">
        <f t="shared" si="247"/>
        <v>0.38400000000000001</v>
      </c>
      <c r="Q574" s="55">
        <f t="shared" si="248"/>
        <v>1.536</v>
      </c>
      <c r="R574" s="52">
        <f t="shared" si="249"/>
        <v>0.77</v>
      </c>
      <c r="S574" s="50" t="s">
        <v>64</v>
      </c>
      <c r="T574" s="1">
        <v>1</v>
      </c>
      <c r="U574" s="46">
        <f t="shared" si="250"/>
        <v>0.77</v>
      </c>
      <c r="V574" s="48">
        <v>45839</v>
      </c>
      <c r="W574" s="28">
        <v>1</v>
      </c>
      <c r="X574" s="46">
        <f t="shared" si="251"/>
        <v>0.77</v>
      </c>
      <c r="Y574" s="48">
        <v>45847</v>
      </c>
    </row>
    <row r="575" spans="1:26" ht="55" customHeight="1" x14ac:dyDescent="0.75">
      <c r="B575" s="8" t="s">
        <v>15</v>
      </c>
      <c r="C575" s="50" t="s">
        <v>304</v>
      </c>
      <c r="D575" s="51">
        <v>4</v>
      </c>
      <c r="E575" s="67" t="s">
        <v>345</v>
      </c>
      <c r="F575" s="14">
        <v>3.6</v>
      </c>
      <c r="G575" s="68">
        <v>1</v>
      </c>
      <c r="H575" s="54">
        <v>2</v>
      </c>
      <c r="I575" s="54">
        <f t="shared" si="242"/>
        <v>576</v>
      </c>
      <c r="J575" s="55">
        <f t="shared" si="243"/>
        <v>1.1519999999999999</v>
      </c>
      <c r="K575" s="54">
        <v>1</v>
      </c>
      <c r="L575" s="54">
        <f t="shared" si="244"/>
        <v>200</v>
      </c>
      <c r="M575" s="54">
        <f t="shared" si="245"/>
        <v>0.2</v>
      </c>
      <c r="N575" s="54">
        <v>2</v>
      </c>
      <c r="O575" s="54">
        <f t="shared" si="246"/>
        <v>192</v>
      </c>
      <c r="P575" s="54">
        <f t="shared" si="247"/>
        <v>0.38400000000000001</v>
      </c>
      <c r="Q575" s="55">
        <f t="shared" si="248"/>
        <v>1.736</v>
      </c>
      <c r="R575" s="52">
        <f t="shared" si="249"/>
        <v>6.25</v>
      </c>
      <c r="S575" s="50" t="s">
        <v>64</v>
      </c>
      <c r="T575" s="1">
        <v>1</v>
      </c>
      <c r="U575" s="46">
        <f t="shared" si="250"/>
        <v>6.25</v>
      </c>
      <c r="V575" s="48">
        <v>45839</v>
      </c>
      <c r="W575" s="28">
        <v>1</v>
      </c>
      <c r="X575" s="46">
        <f t="shared" si="251"/>
        <v>6.25</v>
      </c>
      <c r="Y575" s="48">
        <v>45847</v>
      </c>
    </row>
    <row r="576" spans="1:26" ht="55" customHeight="1" x14ac:dyDescent="0.75">
      <c r="B576" s="8" t="s">
        <v>14</v>
      </c>
      <c r="C576" s="50" t="s">
        <v>304</v>
      </c>
      <c r="D576" s="51">
        <v>4</v>
      </c>
      <c r="E576" s="67" t="s">
        <v>267</v>
      </c>
      <c r="F576" s="14">
        <v>9.4</v>
      </c>
      <c r="G576" s="68">
        <v>1</v>
      </c>
      <c r="H576" s="54">
        <v>2</v>
      </c>
      <c r="I576" s="54">
        <f t="shared" si="242"/>
        <v>526</v>
      </c>
      <c r="J576" s="55">
        <f t="shared" si="243"/>
        <v>1.052</v>
      </c>
      <c r="K576" s="54">
        <v>1</v>
      </c>
      <c r="L576" s="54">
        <f t="shared" si="244"/>
        <v>200</v>
      </c>
      <c r="M576" s="54">
        <f t="shared" si="245"/>
        <v>0.2</v>
      </c>
      <c r="N576" s="54">
        <v>2</v>
      </c>
      <c r="O576" s="54">
        <f t="shared" si="246"/>
        <v>192</v>
      </c>
      <c r="P576" s="54">
        <f t="shared" si="247"/>
        <v>0.38400000000000001</v>
      </c>
      <c r="Q576" s="55">
        <f t="shared" si="248"/>
        <v>1.6359999999999999</v>
      </c>
      <c r="R576" s="52">
        <f t="shared" si="249"/>
        <v>15.38</v>
      </c>
      <c r="S576" s="50" t="s">
        <v>64</v>
      </c>
      <c r="T576" s="1">
        <v>1</v>
      </c>
      <c r="U576" s="46">
        <f t="shared" si="250"/>
        <v>15.38</v>
      </c>
      <c r="V576" s="48">
        <v>45839</v>
      </c>
      <c r="W576" s="28">
        <v>1</v>
      </c>
      <c r="X576" s="46">
        <f t="shared" si="251"/>
        <v>15.38</v>
      </c>
      <c r="Y576" s="48">
        <v>45847</v>
      </c>
    </row>
    <row r="577" spans="1:25" ht="55" customHeight="1" x14ac:dyDescent="0.75">
      <c r="A577" s="81"/>
      <c r="B577" s="8" t="s">
        <v>34</v>
      </c>
      <c r="C577" s="50" t="s">
        <v>304</v>
      </c>
      <c r="D577" s="51">
        <v>4</v>
      </c>
      <c r="E577" s="67" t="s">
        <v>346</v>
      </c>
      <c r="F577" s="14">
        <v>10</v>
      </c>
      <c r="G577" s="68">
        <v>1</v>
      </c>
      <c r="H577" s="54">
        <v>2</v>
      </c>
      <c r="I577" s="54">
        <f t="shared" si="242"/>
        <v>530</v>
      </c>
      <c r="J577" s="55">
        <f t="shared" si="243"/>
        <v>1.06</v>
      </c>
      <c r="K577" s="54">
        <v>1</v>
      </c>
      <c r="L577" s="54">
        <f t="shared" si="244"/>
        <v>200</v>
      </c>
      <c r="M577" s="54">
        <f t="shared" si="245"/>
        <v>0.2</v>
      </c>
      <c r="N577" s="54">
        <v>2</v>
      </c>
      <c r="O577" s="54">
        <f t="shared" si="246"/>
        <v>192</v>
      </c>
      <c r="P577" s="54">
        <f t="shared" si="247"/>
        <v>0.38400000000000001</v>
      </c>
      <c r="Q577" s="55">
        <f t="shared" si="248"/>
        <v>1.6439999999999999</v>
      </c>
      <c r="R577" s="52">
        <f t="shared" si="249"/>
        <v>16.440000000000001</v>
      </c>
      <c r="S577" s="50" t="s">
        <v>64</v>
      </c>
      <c r="T577" s="1">
        <v>1</v>
      </c>
      <c r="U577" s="46">
        <f t="shared" si="250"/>
        <v>16.440000000000001</v>
      </c>
      <c r="V577" s="48">
        <v>45839</v>
      </c>
      <c r="W577" s="28">
        <v>1</v>
      </c>
      <c r="X577" s="46">
        <f t="shared" si="251"/>
        <v>16.440000000000001</v>
      </c>
      <c r="Y577" s="48">
        <v>45847</v>
      </c>
    </row>
    <row r="578" spans="1:25" ht="55" customHeight="1" x14ac:dyDescent="0.75">
      <c r="B578" s="8"/>
      <c r="C578" s="50"/>
      <c r="D578" s="51"/>
      <c r="E578" s="67"/>
      <c r="F578" s="14"/>
      <c r="G578" s="68"/>
      <c r="H578" s="54"/>
      <c r="I578" s="54"/>
      <c r="J578" s="55">
        <f t="shared" si="243"/>
        <v>0</v>
      </c>
      <c r="K578" s="54"/>
      <c r="L578" s="54"/>
      <c r="M578" s="54">
        <f t="shared" si="245"/>
        <v>0</v>
      </c>
      <c r="N578" s="54"/>
      <c r="O578" s="54"/>
      <c r="P578" s="54">
        <f t="shared" si="247"/>
        <v>0</v>
      </c>
      <c r="Q578" s="55"/>
      <c r="R578" s="52"/>
      <c r="S578" s="50"/>
    </row>
    <row r="579" spans="1:25" ht="55" customHeight="1" x14ac:dyDescent="0.75">
      <c r="B579" s="8" t="s">
        <v>15</v>
      </c>
      <c r="C579" s="50" t="s">
        <v>304</v>
      </c>
      <c r="D579" s="51">
        <v>4</v>
      </c>
      <c r="E579" s="67" t="s">
        <v>268</v>
      </c>
      <c r="F579" s="14">
        <v>6.35</v>
      </c>
      <c r="G579" s="68">
        <v>1</v>
      </c>
      <c r="H579" s="54">
        <v>2</v>
      </c>
      <c r="I579" s="54">
        <f>VLOOKUP($B579,$B$3:$J$29,7,FALSE)</f>
        <v>576</v>
      </c>
      <c r="J579" s="55">
        <f t="shared" si="243"/>
        <v>1.1519999999999999</v>
      </c>
      <c r="K579" s="54">
        <v>1</v>
      </c>
      <c r="L579" s="54">
        <f>VLOOKUP($B579,$B$3:$J$29,3,FALSE)</f>
        <v>200</v>
      </c>
      <c r="M579" s="54">
        <f t="shared" si="245"/>
        <v>0.2</v>
      </c>
      <c r="N579" s="54">
        <v>2</v>
      </c>
      <c r="O579" s="54">
        <f>VLOOKUP($B579,$B$3:$J$29,8,FALSE)</f>
        <v>192</v>
      </c>
      <c r="P579" s="54">
        <f t="shared" si="247"/>
        <v>0.38400000000000001</v>
      </c>
      <c r="Q579" s="55">
        <f>($H579*$I579+$K579*$L579+$N579*$O579)/1000</f>
        <v>1.736</v>
      </c>
      <c r="R579" s="52">
        <f>ROUND($Q579*$F579*$G579,2)</f>
        <v>11.02</v>
      </c>
      <c r="S579" s="50" t="s">
        <v>64</v>
      </c>
      <c r="T579" s="1">
        <v>1</v>
      </c>
      <c r="U579" s="46">
        <f>$T579*$R579</f>
        <v>11.02</v>
      </c>
      <c r="V579" s="48">
        <v>45839</v>
      </c>
      <c r="W579" s="28">
        <v>1</v>
      </c>
      <c r="X579" s="46">
        <f t="shared" si="251"/>
        <v>11.02</v>
      </c>
      <c r="Y579" s="48">
        <v>45847</v>
      </c>
    </row>
    <row r="580" spans="1:25" ht="55" customHeight="1" x14ac:dyDescent="0.75">
      <c r="B580" s="8" t="s">
        <v>14</v>
      </c>
      <c r="C580" s="50" t="s">
        <v>304</v>
      </c>
      <c r="D580" s="51">
        <v>4</v>
      </c>
      <c r="E580" s="67" t="s">
        <v>347</v>
      </c>
      <c r="F580" s="14">
        <v>9.3000000000000007</v>
      </c>
      <c r="G580" s="68">
        <v>1</v>
      </c>
      <c r="H580" s="54">
        <v>2</v>
      </c>
      <c r="I580" s="54">
        <f>VLOOKUP($B580,$B$3:$J$29,7,FALSE)</f>
        <v>526</v>
      </c>
      <c r="J580" s="55">
        <f t="shared" si="243"/>
        <v>1.052</v>
      </c>
      <c r="K580" s="54">
        <v>1</v>
      </c>
      <c r="L580" s="54">
        <f>VLOOKUP($B580,$B$3:$J$29,3,FALSE)</f>
        <v>200</v>
      </c>
      <c r="M580" s="54">
        <f t="shared" si="245"/>
        <v>0.2</v>
      </c>
      <c r="N580" s="54">
        <v>2</v>
      </c>
      <c r="O580" s="54">
        <f>VLOOKUP($B580,$B$3:$J$29,8,FALSE)</f>
        <v>192</v>
      </c>
      <c r="P580" s="54">
        <f t="shared" si="247"/>
        <v>0.38400000000000001</v>
      </c>
      <c r="Q580" s="55">
        <f>($H580*$I580+$K580*$L580+$N580*$O580)/1000</f>
        <v>1.6359999999999999</v>
      </c>
      <c r="R580" s="52">
        <f>ROUND($Q580*$F580*$G580,2)</f>
        <v>15.21</v>
      </c>
      <c r="S580" s="50" t="s">
        <v>64</v>
      </c>
      <c r="T580" s="1">
        <v>1</v>
      </c>
      <c r="U580" s="46">
        <f>$T580*$R580</f>
        <v>15.21</v>
      </c>
      <c r="V580" s="48">
        <v>45839</v>
      </c>
      <c r="W580" s="28">
        <v>1</v>
      </c>
      <c r="X580" s="46">
        <f t="shared" si="251"/>
        <v>15.21</v>
      </c>
      <c r="Y580" s="48">
        <v>45847</v>
      </c>
    </row>
    <row r="581" spans="1:25" ht="55" customHeight="1" x14ac:dyDescent="0.75">
      <c r="B581" s="8" t="s">
        <v>34</v>
      </c>
      <c r="C581" s="50" t="s">
        <v>304</v>
      </c>
      <c r="D581" s="51">
        <v>4</v>
      </c>
      <c r="E581" s="67" t="s">
        <v>150</v>
      </c>
      <c r="F581" s="14">
        <v>10</v>
      </c>
      <c r="G581" s="68">
        <v>3</v>
      </c>
      <c r="H581" s="54">
        <v>2</v>
      </c>
      <c r="I581" s="54">
        <f>VLOOKUP($B581,$B$3:$J$29,7,FALSE)</f>
        <v>530</v>
      </c>
      <c r="J581" s="55">
        <f t="shared" si="243"/>
        <v>1.06</v>
      </c>
      <c r="K581" s="54">
        <v>1</v>
      </c>
      <c r="L581" s="54">
        <f>VLOOKUP($B581,$B$3:$J$29,3,FALSE)</f>
        <v>200</v>
      </c>
      <c r="M581" s="54">
        <f t="shared" si="245"/>
        <v>0.2</v>
      </c>
      <c r="N581" s="54">
        <v>2</v>
      </c>
      <c r="O581" s="54">
        <f>VLOOKUP($B581,$B$3:$J$29,8,FALSE)</f>
        <v>192</v>
      </c>
      <c r="P581" s="54">
        <f t="shared" si="247"/>
        <v>0.38400000000000001</v>
      </c>
      <c r="Q581" s="55">
        <f>($H581*$I581+$K581*$L581+$N581*$O581)/1000</f>
        <v>1.6439999999999999</v>
      </c>
      <c r="R581" s="52">
        <f>ROUND($Q581*$F581*$G581,2)</f>
        <v>49.32</v>
      </c>
      <c r="S581" s="50" t="s">
        <v>64</v>
      </c>
      <c r="T581" s="1">
        <v>1</v>
      </c>
      <c r="U581" s="46">
        <f>$T581*$R581</f>
        <v>49.32</v>
      </c>
      <c r="V581" s="48">
        <v>45839</v>
      </c>
      <c r="W581" s="28">
        <v>1</v>
      </c>
      <c r="X581" s="46">
        <f t="shared" si="251"/>
        <v>49.32</v>
      </c>
      <c r="Y581" s="48">
        <v>45847</v>
      </c>
    </row>
    <row r="582" spans="1:25" ht="55" customHeight="1" x14ac:dyDescent="0.75">
      <c r="B582" s="8"/>
      <c r="C582" s="50"/>
      <c r="D582" s="51"/>
      <c r="E582" s="67"/>
      <c r="F582" s="14"/>
      <c r="G582" s="68"/>
      <c r="H582" s="54"/>
      <c r="I582" s="54"/>
      <c r="J582" s="55"/>
      <c r="K582" s="54"/>
      <c r="L582" s="54"/>
      <c r="M582" s="54"/>
      <c r="N582" s="54"/>
      <c r="O582" s="54"/>
      <c r="P582" s="54"/>
      <c r="Q582" s="55"/>
      <c r="R582" s="52"/>
      <c r="S582" s="50"/>
    </row>
    <row r="583" spans="1:25" ht="55" customHeight="1" x14ac:dyDescent="0.75">
      <c r="B583" s="8" t="s">
        <v>19</v>
      </c>
      <c r="C583" s="50" t="s">
        <v>304</v>
      </c>
      <c r="D583" s="51">
        <v>4</v>
      </c>
      <c r="E583" s="67" t="s">
        <v>152</v>
      </c>
      <c r="F583" s="14">
        <v>9.25</v>
      </c>
      <c r="G583" s="68">
        <v>1</v>
      </c>
      <c r="H583" s="54">
        <v>2</v>
      </c>
      <c r="I583" s="54">
        <f>VLOOKUP($B583,$B$3:$J$29,7,FALSE)</f>
        <v>720</v>
      </c>
      <c r="J583" s="55">
        <f t="shared" si="243"/>
        <v>1.44</v>
      </c>
      <c r="K583" s="54">
        <v>1</v>
      </c>
      <c r="L583" s="54">
        <f>VLOOKUP($B583,$B$3:$J$29,3,FALSE)</f>
        <v>220</v>
      </c>
      <c r="M583" s="54">
        <f t="shared" si="245"/>
        <v>0.22</v>
      </c>
      <c r="N583" s="54">
        <v>2</v>
      </c>
      <c r="O583" s="54">
        <f>VLOOKUP($B583,$B$3:$J$29,8,FALSE)</f>
        <v>210</v>
      </c>
      <c r="P583" s="54">
        <f t="shared" si="247"/>
        <v>0.42</v>
      </c>
      <c r="Q583" s="55">
        <f>($H583*$I583+$K583*$L583+$N583*$O583)/1000</f>
        <v>2.08</v>
      </c>
      <c r="R583" s="52">
        <f>ROUND($Q583*$F583*$G583,2)</f>
        <v>19.239999999999998</v>
      </c>
      <c r="S583" s="50" t="s">
        <v>64</v>
      </c>
      <c r="T583" s="1">
        <v>1</v>
      </c>
      <c r="U583" s="46">
        <f>$T583*$R583</f>
        <v>19.239999999999998</v>
      </c>
      <c r="V583" s="48">
        <v>45839</v>
      </c>
      <c r="W583" s="28">
        <v>1</v>
      </c>
      <c r="X583" s="46">
        <f t="shared" si="251"/>
        <v>19.239999999999998</v>
      </c>
      <c r="Y583" s="48">
        <v>45847</v>
      </c>
    </row>
    <row r="584" spans="1:25" ht="55" customHeight="1" x14ac:dyDescent="0.75">
      <c r="B584" s="8" t="s">
        <v>14</v>
      </c>
      <c r="C584" s="50" t="s">
        <v>304</v>
      </c>
      <c r="D584" s="51">
        <v>4</v>
      </c>
      <c r="E584" s="67" t="s">
        <v>348</v>
      </c>
      <c r="F584" s="14">
        <v>9.3000000000000007</v>
      </c>
      <c r="G584" s="68">
        <v>1</v>
      </c>
      <c r="H584" s="54">
        <v>2</v>
      </c>
      <c r="I584" s="54">
        <f>VLOOKUP($B584,$B$3:$J$29,7,FALSE)</f>
        <v>526</v>
      </c>
      <c r="J584" s="55">
        <f t="shared" si="243"/>
        <v>1.052</v>
      </c>
      <c r="K584" s="54">
        <v>1</v>
      </c>
      <c r="L584" s="54">
        <f>VLOOKUP($B584,$B$3:$J$29,3,FALSE)</f>
        <v>200</v>
      </c>
      <c r="M584" s="54">
        <f t="shared" si="245"/>
        <v>0.2</v>
      </c>
      <c r="N584" s="54">
        <v>2</v>
      </c>
      <c r="O584" s="54">
        <f>VLOOKUP($B584,$B$3:$J$29,8,FALSE)</f>
        <v>192</v>
      </c>
      <c r="P584" s="54">
        <f t="shared" si="247"/>
        <v>0.38400000000000001</v>
      </c>
      <c r="Q584" s="55">
        <f>($H584*$I584+$K584*$L584+$N584*$O584)/1000</f>
        <v>1.6359999999999999</v>
      </c>
      <c r="R584" s="52">
        <f>ROUND($Q584*$F584*$G584,2)</f>
        <v>15.21</v>
      </c>
      <c r="S584" s="50" t="s">
        <v>64</v>
      </c>
      <c r="T584" s="1">
        <v>1</v>
      </c>
      <c r="U584" s="46">
        <f>$T584*$R584</f>
        <v>15.21</v>
      </c>
      <c r="V584" s="48">
        <v>45839</v>
      </c>
      <c r="W584" s="28">
        <v>1</v>
      </c>
      <c r="X584" s="46">
        <f t="shared" si="251"/>
        <v>15.21</v>
      </c>
      <c r="Y584" s="48">
        <v>45847</v>
      </c>
    </row>
    <row r="585" spans="1:25" ht="55" customHeight="1" x14ac:dyDescent="0.75">
      <c r="B585" s="8" t="s">
        <v>34</v>
      </c>
      <c r="C585" s="50" t="s">
        <v>304</v>
      </c>
      <c r="D585" s="51">
        <v>4</v>
      </c>
      <c r="E585" s="67" t="s">
        <v>154</v>
      </c>
      <c r="F585" s="14">
        <v>10</v>
      </c>
      <c r="G585" s="68">
        <v>4</v>
      </c>
      <c r="H585" s="54">
        <v>2</v>
      </c>
      <c r="I585" s="54">
        <f>VLOOKUP($B585,$B$3:$J$29,7,FALSE)</f>
        <v>530</v>
      </c>
      <c r="J585" s="55">
        <f t="shared" si="243"/>
        <v>1.06</v>
      </c>
      <c r="K585" s="54">
        <v>1</v>
      </c>
      <c r="L585" s="54">
        <f>VLOOKUP($B585,$B$3:$J$29,3,FALSE)</f>
        <v>200</v>
      </c>
      <c r="M585" s="54">
        <f t="shared" si="245"/>
        <v>0.2</v>
      </c>
      <c r="N585" s="54">
        <v>2</v>
      </c>
      <c r="O585" s="54">
        <f>VLOOKUP($B585,$B$3:$J$29,8,FALSE)</f>
        <v>192</v>
      </c>
      <c r="P585" s="54">
        <f t="shared" si="247"/>
        <v>0.38400000000000001</v>
      </c>
      <c r="Q585" s="55">
        <f>($H585*$I585+$K585*$L585+$N585*$O585)/1000</f>
        <v>1.6439999999999999</v>
      </c>
      <c r="R585" s="52">
        <f>ROUND($Q585*$F585*$G585,2)</f>
        <v>65.760000000000005</v>
      </c>
      <c r="S585" s="50" t="s">
        <v>64</v>
      </c>
      <c r="T585" s="1">
        <v>1</v>
      </c>
      <c r="U585" s="46">
        <f>$T585*$R585</f>
        <v>65.760000000000005</v>
      </c>
      <c r="V585" s="48">
        <v>45839</v>
      </c>
      <c r="W585" s="28">
        <v>1</v>
      </c>
      <c r="X585" s="46">
        <f t="shared" si="251"/>
        <v>65.760000000000005</v>
      </c>
      <c r="Y585" s="48">
        <v>45847</v>
      </c>
    </row>
    <row r="586" spans="1:25" ht="55" customHeight="1" x14ac:dyDescent="0.75">
      <c r="B586" s="8"/>
      <c r="C586" s="50"/>
      <c r="D586" s="51"/>
      <c r="E586" s="67"/>
      <c r="F586" s="14"/>
      <c r="G586" s="68"/>
      <c r="H586" s="54"/>
      <c r="I586" s="54"/>
      <c r="J586" s="55"/>
      <c r="K586" s="54"/>
      <c r="L586" s="54"/>
      <c r="M586" s="54"/>
      <c r="N586" s="54"/>
      <c r="O586" s="54"/>
      <c r="P586" s="54"/>
      <c r="Q586" s="55"/>
      <c r="R586" s="52"/>
      <c r="S586" s="50"/>
    </row>
    <row r="587" spans="1:25" ht="55" customHeight="1" x14ac:dyDescent="0.75">
      <c r="B587" s="8" t="s">
        <v>19</v>
      </c>
      <c r="C587" s="50" t="s">
        <v>304</v>
      </c>
      <c r="D587" s="51">
        <v>4</v>
      </c>
      <c r="E587" s="67" t="s">
        <v>155</v>
      </c>
      <c r="F587" s="14">
        <v>9.2799999999999994</v>
      </c>
      <c r="G587" s="68">
        <v>1</v>
      </c>
      <c r="H587" s="54">
        <v>2</v>
      </c>
      <c r="I587" s="54">
        <f>VLOOKUP($B587,$B$3:$J$29,7,FALSE)</f>
        <v>720</v>
      </c>
      <c r="J587" s="55">
        <f t="shared" ref="J587:J589" si="252">$H587*($I587/1000)</f>
        <v>1.44</v>
      </c>
      <c r="K587" s="54">
        <v>1</v>
      </c>
      <c r="L587" s="54">
        <f>VLOOKUP($B587,$B$3:$J$29,3,FALSE)</f>
        <v>220</v>
      </c>
      <c r="M587" s="54">
        <f t="shared" ref="M587:M589" si="253">$K587*($L587/1000)</f>
        <v>0.22</v>
      </c>
      <c r="N587" s="54">
        <v>2</v>
      </c>
      <c r="O587" s="54">
        <f>VLOOKUP($B587,$B$3:$J$29,8,FALSE)</f>
        <v>210</v>
      </c>
      <c r="P587" s="54">
        <f t="shared" ref="P587:P589" si="254">$N587*($O587/1000)</f>
        <v>0.42</v>
      </c>
      <c r="Q587" s="55">
        <f>($H587*$I587+$K587*$L587+$N587*$O587)/1000</f>
        <v>2.08</v>
      </c>
      <c r="R587" s="52">
        <f>ROUND($Q587*$F587*$G587,2)</f>
        <v>19.3</v>
      </c>
      <c r="S587" s="50" t="s">
        <v>64</v>
      </c>
      <c r="T587" s="1">
        <v>1</v>
      </c>
      <c r="U587" s="46">
        <f>$T587*$R587</f>
        <v>19.3</v>
      </c>
      <c r="V587" s="48">
        <v>45840</v>
      </c>
      <c r="W587" s="28">
        <v>1</v>
      </c>
      <c r="X587" s="46">
        <f t="shared" ref="X587:X589" si="255">$W587*$R587</f>
        <v>19.3</v>
      </c>
      <c r="Y587" s="48">
        <v>45849</v>
      </c>
    </row>
    <row r="588" spans="1:25" ht="55" customHeight="1" x14ac:dyDescent="0.75">
      <c r="B588" s="8" t="s">
        <v>14</v>
      </c>
      <c r="C588" s="50" t="s">
        <v>304</v>
      </c>
      <c r="D588" s="51">
        <v>4</v>
      </c>
      <c r="E588" s="67" t="s">
        <v>271</v>
      </c>
      <c r="F588" s="14">
        <v>9.2799999999999994</v>
      </c>
      <c r="G588" s="68">
        <v>1</v>
      </c>
      <c r="H588" s="54">
        <v>2</v>
      </c>
      <c r="I588" s="54">
        <f>VLOOKUP($B588,$B$3:$J$29,7,FALSE)</f>
        <v>526</v>
      </c>
      <c r="J588" s="55">
        <f t="shared" si="252"/>
        <v>1.052</v>
      </c>
      <c r="K588" s="54">
        <v>1</v>
      </c>
      <c r="L588" s="54">
        <f>VLOOKUP($B588,$B$3:$J$29,3,FALSE)</f>
        <v>200</v>
      </c>
      <c r="M588" s="54">
        <f t="shared" si="253"/>
        <v>0.2</v>
      </c>
      <c r="N588" s="54">
        <v>2</v>
      </c>
      <c r="O588" s="54">
        <f>VLOOKUP($B588,$B$3:$J$29,8,FALSE)</f>
        <v>192</v>
      </c>
      <c r="P588" s="54">
        <f t="shared" si="254"/>
        <v>0.38400000000000001</v>
      </c>
      <c r="Q588" s="55">
        <f>($H588*$I588+$K588*$L588+$N588*$O588)/1000</f>
        <v>1.6359999999999999</v>
      </c>
      <c r="R588" s="52">
        <f>ROUND($Q588*$F588*$G588,2)</f>
        <v>15.18</v>
      </c>
      <c r="S588" s="50" t="s">
        <v>64</v>
      </c>
      <c r="T588" s="1">
        <v>1</v>
      </c>
      <c r="U588" s="46">
        <f t="shared" ref="U588:U589" si="256">$T588*$R588</f>
        <v>15.18</v>
      </c>
      <c r="V588" s="48">
        <v>45840</v>
      </c>
      <c r="W588" s="28">
        <v>1</v>
      </c>
      <c r="X588" s="46">
        <f t="shared" si="255"/>
        <v>15.18</v>
      </c>
      <c r="Y588" s="48">
        <v>45849</v>
      </c>
    </row>
    <row r="589" spans="1:25" ht="55" customHeight="1" x14ac:dyDescent="0.75">
      <c r="B589" s="8" t="s">
        <v>34</v>
      </c>
      <c r="C589" s="50" t="s">
        <v>304</v>
      </c>
      <c r="D589" s="51">
        <v>4</v>
      </c>
      <c r="E589" s="67" t="s">
        <v>157</v>
      </c>
      <c r="F589" s="14">
        <v>10</v>
      </c>
      <c r="G589" s="68">
        <v>4</v>
      </c>
      <c r="H589" s="54">
        <v>2</v>
      </c>
      <c r="I589" s="54">
        <f>VLOOKUP($B589,$B$3:$J$29,7,FALSE)</f>
        <v>530</v>
      </c>
      <c r="J589" s="55">
        <f t="shared" si="252"/>
        <v>1.06</v>
      </c>
      <c r="K589" s="54">
        <v>1</v>
      </c>
      <c r="L589" s="54">
        <f>VLOOKUP($B589,$B$3:$J$29,3,FALSE)</f>
        <v>200</v>
      </c>
      <c r="M589" s="54">
        <f t="shared" si="253"/>
        <v>0.2</v>
      </c>
      <c r="N589" s="54">
        <v>2</v>
      </c>
      <c r="O589" s="54">
        <f>VLOOKUP($B589,$B$3:$J$29,8,FALSE)</f>
        <v>192</v>
      </c>
      <c r="P589" s="54">
        <f t="shared" si="254"/>
        <v>0.38400000000000001</v>
      </c>
      <c r="Q589" s="55">
        <f>($H589*$I589+$K589*$L589+$N589*$O589)/1000</f>
        <v>1.6439999999999999</v>
      </c>
      <c r="R589" s="52">
        <f>ROUND($Q589*$F589*$G589,2)</f>
        <v>65.760000000000005</v>
      </c>
      <c r="S589" s="50" t="s">
        <v>64</v>
      </c>
      <c r="T589" s="1">
        <v>1</v>
      </c>
      <c r="U589" s="46">
        <f t="shared" si="256"/>
        <v>65.760000000000005</v>
      </c>
      <c r="V589" s="48">
        <v>45840</v>
      </c>
      <c r="W589" s="28">
        <v>1</v>
      </c>
      <c r="X589" s="46">
        <f t="shared" si="255"/>
        <v>65.760000000000005</v>
      </c>
      <c r="Y589" s="48">
        <v>45849</v>
      </c>
    </row>
    <row r="590" spans="1:25" ht="55" customHeight="1" x14ac:dyDescent="0.75">
      <c r="B590" s="8"/>
      <c r="C590" s="50"/>
      <c r="D590" s="51"/>
      <c r="E590" s="67"/>
      <c r="F590" s="14"/>
      <c r="G590" s="68"/>
      <c r="H590" s="54"/>
      <c r="I590" s="54"/>
      <c r="J590" s="55"/>
      <c r="K590" s="54"/>
      <c r="L590" s="54"/>
      <c r="M590" s="54"/>
      <c r="N590" s="54"/>
      <c r="O590" s="54"/>
      <c r="P590" s="54"/>
      <c r="Q590" s="55"/>
      <c r="R590" s="52"/>
      <c r="S590" s="50"/>
    </row>
    <row r="591" spans="1:25" ht="55" customHeight="1" x14ac:dyDescent="0.75">
      <c r="B591" s="8" t="s">
        <v>22</v>
      </c>
      <c r="C591" s="50" t="s">
        <v>304</v>
      </c>
      <c r="D591" s="51">
        <v>4</v>
      </c>
      <c r="E591" s="67" t="s">
        <v>158</v>
      </c>
      <c r="F591" s="14">
        <v>15.25</v>
      </c>
      <c r="G591" s="68">
        <v>1</v>
      </c>
      <c r="H591" s="54">
        <v>2</v>
      </c>
      <c r="I591" s="54">
        <f>VLOOKUP($B591,$B$3:$J$29,7,FALSE)</f>
        <v>1060</v>
      </c>
      <c r="J591" s="55">
        <f t="shared" ref="J591:J593" si="257">$H591*($I591/1000)</f>
        <v>2.12</v>
      </c>
      <c r="K591" s="54">
        <v>1</v>
      </c>
      <c r="L591" s="54">
        <f>VLOOKUP($B591,$B$3:$J$29,3,FALSE)</f>
        <v>270</v>
      </c>
      <c r="M591" s="54">
        <f t="shared" ref="M591:M593" si="258">$K591*($L591/1000)</f>
        <v>0.27</v>
      </c>
      <c r="N591" s="54">
        <v>2</v>
      </c>
      <c r="O591" s="54">
        <f>VLOOKUP($B591,$B$3:$J$29,8,FALSE)</f>
        <v>255</v>
      </c>
      <c r="P591" s="54">
        <f t="shared" ref="P591:P593" si="259">$N591*($O591/1000)</f>
        <v>0.51</v>
      </c>
      <c r="Q591" s="55">
        <f>($H591*$I591+$K591*$L591+$N591*$O591)/1000</f>
        <v>2.9</v>
      </c>
      <c r="R591" s="52">
        <f>ROUND($Q591*$F591*$G591,2)</f>
        <v>44.23</v>
      </c>
      <c r="S591" s="50" t="s">
        <v>64</v>
      </c>
      <c r="T591" s="1">
        <v>1</v>
      </c>
      <c r="U591" s="46">
        <f t="shared" ref="U591:U593" si="260">$T591*$R591</f>
        <v>44.23</v>
      </c>
      <c r="V591" s="48">
        <v>45841</v>
      </c>
      <c r="W591" s="28">
        <v>1</v>
      </c>
      <c r="X591" s="46">
        <f t="shared" ref="X591:X596" si="261">$W591*$R591</f>
        <v>44.23</v>
      </c>
      <c r="Y591" s="48">
        <v>45849</v>
      </c>
    </row>
    <row r="592" spans="1:25" ht="55" customHeight="1" x14ac:dyDescent="0.75">
      <c r="B592" s="8" t="s">
        <v>14</v>
      </c>
      <c r="C592" s="50" t="s">
        <v>304</v>
      </c>
      <c r="D592" s="51">
        <v>4</v>
      </c>
      <c r="E592" s="67" t="s">
        <v>349</v>
      </c>
      <c r="F592" s="14">
        <v>9.25</v>
      </c>
      <c r="G592" s="68">
        <v>1</v>
      </c>
      <c r="H592" s="54">
        <v>2</v>
      </c>
      <c r="I592" s="54">
        <f>VLOOKUP($B592,$B$3:$J$29,7,FALSE)</f>
        <v>526</v>
      </c>
      <c r="J592" s="55">
        <f t="shared" si="257"/>
        <v>1.052</v>
      </c>
      <c r="K592" s="54">
        <v>1</v>
      </c>
      <c r="L592" s="54">
        <f>VLOOKUP($B592,$B$3:$J$29,3,FALSE)</f>
        <v>200</v>
      </c>
      <c r="M592" s="54">
        <f t="shared" si="258"/>
        <v>0.2</v>
      </c>
      <c r="N592" s="54">
        <v>2</v>
      </c>
      <c r="O592" s="54">
        <f>VLOOKUP($B592,$B$3:$J$29,8,FALSE)</f>
        <v>192</v>
      </c>
      <c r="P592" s="54">
        <f t="shared" si="259"/>
        <v>0.38400000000000001</v>
      </c>
      <c r="Q592" s="55">
        <f>($H592*$I592+$K592*$L592+$N592*$O592)/1000</f>
        <v>1.6359999999999999</v>
      </c>
      <c r="R592" s="52">
        <f>ROUND($Q592*$F592*$G592,2)</f>
        <v>15.13</v>
      </c>
      <c r="S592" s="50" t="s">
        <v>64</v>
      </c>
      <c r="T592" s="1">
        <v>1</v>
      </c>
      <c r="U592" s="46">
        <f t="shared" si="260"/>
        <v>15.13</v>
      </c>
      <c r="V592" s="48">
        <v>45841</v>
      </c>
      <c r="W592" s="28">
        <v>1</v>
      </c>
      <c r="X592" s="46">
        <f t="shared" si="261"/>
        <v>15.13</v>
      </c>
      <c r="Y592" s="48">
        <v>45849</v>
      </c>
    </row>
    <row r="593" spans="2:25" ht="55" customHeight="1" x14ac:dyDescent="0.75">
      <c r="B593" s="8" t="s">
        <v>34</v>
      </c>
      <c r="C593" s="50" t="s">
        <v>304</v>
      </c>
      <c r="D593" s="51">
        <v>4</v>
      </c>
      <c r="E593" s="67" t="s">
        <v>160</v>
      </c>
      <c r="F593" s="14">
        <v>10</v>
      </c>
      <c r="G593" s="68">
        <v>7</v>
      </c>
      <c r="H593" s="54">
        <v>2</v>
      </c>
      <c r="I593" s="54">
        <f>VLOOKUP($B593,$B$3:$J$29,7,FALSE)</f>
        <v>530</v>
      </c>
      <c r="J593" s="55">
        <f t="shared" si="257"/>
        <v>1.06</v>
      </c>
      <c r="K593" s="54">
        <v>1</v>
      </c>
      <c r="L593" s="54">
        <f>VLOOKUP($B593,$B$3:$J$29,3,FALSE)</f>
        <v>200</v>
      </c>
      <c r="M593" s="54">
        <f t="shared" si="258"/>
        <v>0.2</v>
      </c>
      <c r="N593" s="54">
        <v>2</v>
      </c>
      <c r="O593" s="54">
        <f>VLOOKUP($B593,$B$3:$J$29,8,FALSE)</f>
        <v>192</v>
      </c>
      <c r="P593" s="54">
        <f t="shared" si="259"/>
        <v>0.38400000000000001</v>
      </c>
      <c r="Q593" s="55">
        <f>($H593*$I593+$K593*$L593+$N593*$O593)/1000</f>
        <v>1.6439999999999999</v>
      </c>
      <c r="R593" s="52">
        <f>ROUND($Q593*$F593*$G593,2)</f>
        <v>115.08</v>
      </c>
      <c r="S593" s="50" t="s">
        <v>64</v>
      </c>
      <c r="T593" s="1">
        <v>1</v>
      </c>
      <c r="U593" s="46">
        <f t="shared" si="260"/>
        <v>115.08</v>
      </c>
      <c r="V593" s="48">
        <v>45841</v>
      </c>
      <c r="W593" s="28">
        <v>1</v>
      </c>
      <c r="X593" s="46">
        <f t="shared" si="261"/>
        <v>115.08</v>
      </c>
      <c r="Y593" s="48">
        <v>45849</v>
      </c>
    </row>
    <row r="594" spans="2:25" ht="55" customHeight="1" x14ac:dyDescent="0.75">
      <c r="B594" s="8"/>
      <c r="C594" s="50"/>
      <c r="D594" s="51"/>
      <c r="E594" s="67"/>
      <c r="F594" s="14"/>
      <c r="G594" s="68"/>
      <c r="H594" s="54"/>
      <c r="I594" s="54"/>
      <c r="J594" s="55"/>
      <c r="K594" s="54"/>
      <c r="L594" s="54"/>
      <c r="M594" s="54"/>
      <c r="N594" s="54"/>
      <c r="O594" s="54"/>
      <c r="P594" s="54"/>
      <c r="Q594" s="55"/>
      <c r="R594" s="52"/>
      <c r="S594" s="50"/>
    </row>
    <row r="595" spans="2:25" ht="55" customHeight="1" x14ac:dyDescent="0.75">
      <c r="B595" s="8" t="s">
        <v>25</v>
      </c>
      <c r="C595" s="50" t="s">
        <v>304</v>
      </c>
      <c r="D595" s="51">
        <v>4</v>
      </c>
      <c r="E595" s="67" t="s">
        <v>161</v>
      </c>
      <c r="F595" s="14">
        <v>12.35</v>
      </c>
      <c r="G595" s="68">
        <v>1</v>
      </c>
      <c r="H595" s="54">
        <v>2</v>
      </c>
      <c r="I595" s="54">
        <f>VLOOKUP($B595,$B$3:$J$29,7,FALSE)</f>
        <v>860</v>
      </c>
      <c r="J595" s="55">
        <f t="shared" ref="J595:J596" si="262">$H595*($I595/1000)</f>
        <v>1.72</v>
      </c>
      <c r="K595" s="54">
        <v>1</v>
      </c>
      <c r="L595" s="54">
        <f>VLOOKUP($B595,$B$3:$J$29,3,FALSE)</f>
        <v>270</v>
      </c>
      <c r="M595" s="54">
        <f t="shared" ref="M595:M596" si="263">$K595*($L595/1000)</f>
        <v>0.27</v>
      </c>
      <c r="N595" s="54">
        <v>2</v>
      </c>
      <c r="O595" s="54">
        <f>VLOOKUP($B595,$B$3:$J$29,8,FALSE)</f>
        <v>258</v>
      </c>
      <c r="P595" s="54">
        <f t="shared" ref="P595:P596" si="264">$N595*($O595/1000)</f>
        <v>0.51600000000000001</v>
      </c>
      <c r="Q595" s="55">
        <f t="shared" ref="Q595:Q596" si="265">($H595*$I595+$K595*$L595+$N595*$O595)/1000</f>
        <v>2.5059999999999998</v>
      </c>
      <c r="R595" s="52">
        <f t="shared" ref="R595:R596" si="266">ROUND($Q595*$F595*$G595,2)</f>
        <v>30.95</v>
      </c>
      <c r="S595" s="50" t="s">
        <v>64</v>
      </c>
      <c r="T595" s="1">
        <v>1</v>
      </c>
      <c r="U595" s="46">
        <f t="shared" ref="U595:U596" si="267">$T595*$R595</f>
        <v>30.95</v>
      </c>
      <c r="V595" s="48">
        <v>45841</v>
      </c>
      <c r="W595" s="28">
        <v>1</v>
      </c>
      <c r="X595" s="46">
        <f t="shared" si="261"/>
        <v>30.95</v>
      </c>
      <c r="Y595" s="48">
        <v>45849</v>
      </c>
    </row>
    <row r="596" spans="2:25" ht="55" customHeight="1" x14ac:dyDescent="0.75">
      <c r="B596" s="8" t="s">
        <v>34</v>
      </c>
      <c r="C596" s="50" t="s">
        <v>304</v>
      </c>
      <c r="D596" s="51">
        <v>4</v>
      </c>
      <c r="E596" s="67" t="s">
        <v>163</v>
      </c>
      <c r="F596" s="14">
        <v>10</v>
      </c>
      <c r="G596" s="68">
        <v>6</v>
      </c>
      <c r="H596" s="54">
        <v>2</v>
      </c>
      <c r="I596" s="54">
        <f>VLOOKUP($B596,$B$3:$J$29,7,FALSE)</f>
        <v>530</v>
      </c>
      <c r="J596" s="55">
        <f t="shared" si="262"/>
        <v>1.06</v>
      </c>
      <c r="K596" s="54">
        <v>1</v>
      </c>
      <c r="L596" s="54">
        <f>VLOOKUP($B596,$B$3:$J$29,3,FALSE)</f>
        <v>200</v>
      </c>
      <c r="M596" s="54">
        <f t="shared" si="263"/>
        <v>0.2</v>
      </c>
      <c r="N596" s="54">
        <v>2</v>
      </c>
      <c r="O596" s="54">
        <f>VLOOKUP($B596,$B$3:$J$29,8,FALSE)</f>
        <v>192</v>
      </c>
      <c r="P596" s="54">
        <f t="shared" si="264"/>
        <v>0.38400000000000001</v>
      </c>
      <c r="Q596" s="55">
        <f t="shared" si="265"/>
        <v>1.6439999999999999</v>
      </c>
      <c r="R596" s="52">
        <f t="shared" si="266"/>
        <v>98.64</v>
      </c>
      <c r="S596" s="50" t="s">
        <v>64</v>
      </c>
      <c r="T596" s="1">
        <v>1</v>
      </c>
      <c r="U596" s="46">
        <f t="shared" si="267"/>
        <v>98.64</v>
      </c>
      <c r="V596" s="48">
        <v>45841</v>
      </c>
      <c r="W596" s="28">
        <v>1</v>
      </c>
      <c r="X596" s="46">
        <f t="shared" si="261"/>
        <v>98.64</v>
      </c>
      <c r="Y596" s="48">
        <v>45849</v>
      </c>
    </row>
    <row r="597" spans="2:25" ht="55" customHeight="1" x14ac:dyDescent="0.75">
      <c r="B597" s="8"/>
      <c r="C597" s="50"/>
      <c r="D597" s="51"/>
      <c r="E597" s="67"/>
      <c r="F597" s="14"/>
      <c r="G597" s="68"/>
      <c r="H597" s="54"/>
      <c r="I597" s="54"/>
      <c r="J597" s="55"/>
      <c r="K597" s="54"/>
      <c r="L597" s="54"/>
      <c r="M597" s="54"/>
      <c r="N597" s="54"/>
      <c r="O597" s="54"/>
      <c r="P597" s="54"/>
      <c r="Q597" s="55"/>
      <c r="R597" s="52"/>
      <c r="S597" s="50"/>
    </row>
    <row r="598" spans="2:25" ht="55" customHeight="1" x14ac:dyDescent="0.75">
      <c r="B598" s="8"/>
      <c r="C598" s="50"/>
      <c r="D598" s="51"/>
      <c r="E598" s="67"/>
      <c r="F598" s="14"/>
      <c r="G598" s="68"/>
      <c r="H598" s="54"/>
      <c r="I598" s="54"/>
      <c r="J598" s="55"/>
      <c r="K598" s="54"/>
      <c r="L598" s="54"/>
      <c r="M598" s="54"/>
      <c r="N598" s="54"/>
      <c r="O598" s="54"/>
      <c r="P598" s="54"/>
      <c r="Q598" s="55"/>
      <c r="R598" s="52"/>
      <c r="S598" s="50"/>
    </row>
    <row r="599" spans="2:25" ht="55" customHeight="1" x14ac:dyDescent="0.75">
      <c r="B599" s="8" t="s">
        <v>12</v>
      </c>
      <c r="C599" s="50" t="s">
        <v>304</v>
      </c>
      <c r="D599" s="51">
        <v>5</v>
      </c>
      <c r="E599" s="67" t="s">
        <v>350</v>
      </c>
      <c r="F599" s="14">
        <v>8</v>
      </c>
      <c r="G599" s="68">
        <v>1</v>
      </c>
      <c r="H599" s="54">
        <v>1</v>
      </c>
      <c r="I599" s="54">
        <f t="shared" ref="I599:I604" si="268">VLOOKUP($B599,$B$3:$J$29,7,FALSE)</f>
        <v>476</v>
      </c>
      <c r="J599" s="55">
        <f t="shared" ref="J599:J610" si="269">$H599*($I599/1000)</f>
        <v>0.47599999999999998</v>
      </c>
      <c r="K599" s="54">
        <v>1</v>
      </c>
      <c r="L599" s="54">
        <f t="shared" ref="L599:L604" si="270">VLOOKUP($B599,$B$3:$J$29,3,FALSE)</f>
        <v>200</v>
      </c>
      <c r="M599" s="54">
        <f t="shared" ref="M599:M610" si="271">$K599*($L599/1000)</f>
        <v>0.2</v>
      </c>
      <c r="N599" s="54">
        <v>1</v>
      </c>
      <c r="O599" s="54">
        <f t="shared" ref="O599:O604" si="272">VLOOKUP($B599,$B$3:$J$29,8,FALSE)</f>
        <v>192</v>
      </c>
      <c r="P599" s="54">
        <f t="shared" ref="P599:P610" si="273">$N599*($O599/1000)</f>
        <v>0.192</v>
      </c>
      <c r="Q599" s="55">
        <f t="shared" ref="Q599:Q604" si="274">($H599*$I599+$K599*$L599+$N599*$O599)/1000</f>
        <v>0.86799999999999999</v>
      </c>
      <c r="R599" s="52">
        <f t="shared" ref="R599:R604" si="275">ROUND($Q599*$F599*$G599,2)</f>
        <v>6.94</v>
      </c>
      <c r="S599" s="50" t="s">
        <v>64</v>
      </c>
      <c r="T599" s="1">
        <v>1</v>
      </c>
      <c r="U599" s="46">
        <f t="shared" ref="U599:U619" si="276">$T599*$R599</f>
        <v>6.94</v>
      </c>
      <c r="V599" s="48">
        <v>45852</v>
      </c>
      <c r="W599" s="28">
        <v>1</v>
      </c>
      <c r="X599" s="46">
        <f t="shared" ref="X599:X607" si="277">$W599*$R599</f>
        <v>6.94</v>
      </c>
      <c r="Y599" s="48">
        <v>45854</v>
      </c>
    </row>
    <row r="600" spans="2:25" ht="55" customHeight="1" x14ac:dyDescent="0.75">
      <c r="B600" s="8" t="s">
        <v>12</v>
      </c>
      <c r="C600" s="50" t="s">
        <v>304</v>
      </c>
      <c r="D600" s="51">
        <v>5</v>
      </c>
      <c r="E600" s="67" t="s">
        <v>351</v>
      </c>
      <c r="F600" s="14">
        <v>9.5</v>
      </c>
      <c r="G600" s="68">
        <v>1</v>
      </c>
      <c r="H600" s="54">
        <v>2</v>
      </c>
      <c r="I600" s="54">
        <f t="shared" si="268"/>
        <v>476</v>
      </c>
      <c r="J600" s="55">
        <f t="shared" si="269"/>
        <v>0.95199999999999996</v>
      </c>
      <c r="K600" s="54">
        <v>1</v>
      </c>
      <c r="L600" s="54">
        <f t="shared" si="270"/>
        <v>200</v>
      </c>
      <c r="M600" s="54">
        <f t="shared" si="271"/>
        <v>0.2</v>
      </c>
      <c r="N600" s="54">
        <v>2</v>
      </c>
      <c r="O600" s="54">
        <f t="shared" si="272"/>
        <v>192</v>
      </c>
      <c r="P600" s="54">
        <f t="shared" si="273"/>
        <v>0.38400000000000001</v>
      </c>
      <c r="Q600" s="55">
        <f t="shared" si="274"/>
        <v>1.536</v>
      </c>
      <c r="R600" s="52">
        <f t="shared" si="275"/>
        <v>14.59</v>
      </c>
      <c r="S600" s="50" t="s">
        <v>64</v>
      </c>
      <c r="T600" s="1">
        <v>1</v>
      </c>
      <c r="U600" s="46">
        <f t="shared" si="276"/>
        <v>14.59</v>
      </c>
      <c r="V600" s="48">
        <v>45852</v>
      </c>
      <c r="W600" s="28">
        <v>1</v>
      </c>
      <c r="X600" s="46">
        <f t="shared" si="277"/>
        <v>14.59</v>
      </c>
      <c r="Y600" s="48">
        <v>45854</v>
      </c>
    </row>
    <row r="601" spans="2:25" ht="55" customHeight="1" x14ac:dyDescent="0.75">
      <c r="B601" s="8" t="s">
        <v>12</v>
      </c>
      <c r="C601" s="50" t="s">
        <v>304</v>
      </c>
      <c r="D601" s="51">
        <v>5</v>
      </c>
      <c r="E601" s="67" t="s">
        <v>352</v>
      </c>
      <c r="F601" s="14">
        <v>0.6</v>
      </c>
      <c r="G601" s="68">
        <v>1</v>
      </c>
      <c r="H601" s="54">
        <v>2</v>
      </c>
      <c r="I601" s="54">
        <f t="shared" si="268"/>
        <v>476</v>
      </c>
      <c r="J601" s="55">
        <f t="shared" si="269"/>
        <v>0.95199999999999996</v>
      </c>
      <c r="K601" s="54">
        <v>1</v>
      </c>
      <c r="L601" s="54">
        <f t="shared" si="270"/>
        <v>200</v>
      </c>
      <c r="M601" s="54">
        <f t="shared" si="271"/>
        <v>0.2</v>
      </c>
      <c r="N601" s="54">
        <v>2</v>
      </c>
      <c r="O601" s="54">
        <f t="shared" si="272"/>
        <v>192</v>
      </c>
      <c r="P601" s="54">
        <f t="shared" si="273"/>
        <v>0.38400000000000001</v>
      </c>
      <c r="Q601" s="55">
        <f t="shared" si="274"/>
        <v>1.536</v>
      </c>
      <c r="R601" s="52">
        <f t="shared" si="275"/>
        <v>0.92</v>
      </c>
      <c r="S601" s="50" t="s">
        <v>64</v>
      </c>
      <c r="T601" s="1">
        <v>1</v>
      </c>
      <c r="U601" s="46">
        <f t="shared" si="276"/>
        <v>0.92</v>
      </c>
      <c r="V601" s="48">
        <v>45852</v>
      </c>
      <c r="W601" s="28">
        <v>1</v>
      </c>
      <c r="X601" s="46">
        <f t="shared" si="277"/>
        <v>0.92</v>
      </c>
      <c r="Y601" s="48">
        <v>45854</v>
      </c>
    </row>
    <row r="602" spans="2:25" ht="55" customHeight="1" x14ac:dyDescent="0.75">
      <c r="B602" s="8" t="s">
        <v>15</v>
      </c>
      <c r="C602" s="50" t="s">
        <v>304</v>
      </c>
      <c r="D602" s="51">
        <v>5</v>
      </c>
      <c r="E602" s="67" t="s">
        <v>353</v>
      </c>
      <c r="F602" s="14">
        <v>3.6</v>
      </c>
      <c r="G602" s="68">
        <v>1</v>
      </c>
      <c r="H602" s="54">
        <v>2</v>
      </c>
      <c r="I602" s="54">
        <f t="shared" si="268"/>
        <v>576</v>
      </c>
      <c r="J602" s="55">
        <f t="shared" si="269"/>
        <v>1.1519999999999999</v>
      </c>
      <c r="K602" s="54">
        <v>1</v>
      </c>
      <c r="L602" s="54">
        <f t="shared" si="270"/>
        <v>200</v>
      </c>
      <c r="M602" s="54">
        <f t="shared" si="271"/>
        <v>0.2</v>
      </c>
      <c r="N602" s="54">
        <v>2</v>
      </c>
      <c r="O602" s="54">
        <f t="shared" si="272"/>
        <v>192</v>
      </c>
      <c r="P602" s="54">
        <f t="shared" si="273"/>
        <v>0.38400000000000001</v>
      </c>
      <c r="Q602" s="55">
        <f t="shared" si="274"/>
        <v>1.736</v>
      </c>
      <c r="R602" s="52">
        <f t="shared" si="275"/>
        <v>6.25</v>
      </c>
      <c r="S602" s="50" t="s">
        <v>64</v>
      </c>
      <c r="T602" s="1">
        <v>1</v>
      </c>
      <c r="U602" s="46">
        <f t="shared" si="276"/>
        <v>6.25</v>
      </c>
      <c r="V602" s="48">
        <v>45852</v>
      </c>
      <c r="W602" s="28">
        <v>1</v>
      </c>
      <c r="X602" s="46">
        <f t="shared" si="277"/>
        <v>6.25</v>
      </c>
      <c r="Y602" s="48">
        <v>45854</v>
      </c>
    </row>
    <row r="603" spans="2:25" ht="55" customHeight="1" x14ac:dyDescent="0.75">
      <c r="B603" s="8" t="s">
        <v>14</v>
      </c>
      <c r="C603" s="50" t="s">
        <v>304</v>
      </c>
      <c r="D603" s="51">
        <v>5</v>
      </c>
      <c r="E603" s="67" t="s">
        <v>274</v>
      </c>
      <c r="F603" s="14">
        <v>9.4</v>
      </c>
      <c r="G603" s="68">
        <v>1</v>
      </c>
      <c r="H603" s="54">
        <v>2</v>
      </c>
      <c r="I603" s="54">
        <f t="shared" si="268"/>
        <v>526</v>
      </c>
      <c r="J603" s="55">
        <f t="shared" si="269"/>
        <v>1.052</v>
      </c>
      <c r="K603" s="54">
        <v>1</v>
      </c>
      <c r="L603" s="54">
        <f t="shared" si="270"/>
        <v>200</v>
      </c>
      <c r="M603" s="54">
        <f t="shared" si="271"/>
        <v>0.2</v>
      </c>
      <c r="N603" s="54">
        <v>2</v>
      </c>
      <c r="O603" s="54">
        <f t="shared" si="272"/>
        <v>192</v>
      </c>
      <c r="P603" s="54">
        <f t="shared" si="273"/>
        <v>0.38400000000000001</v>
      </c>
      <c r="Q603" s="55">
        <f t="shared" si="274"/>
        <v>1.6359999999999999</v>
      </c>
      <c r="R603" s="52">
        <f t="shared" si="275"/>
        <v>15.38</v>
      </c>
      <c r="S603" s="50" t="s">
        <v>64</v>
      </c>
      <c r="T603" s="1">
        <v>1</v>
      </c>
      <c r="U603" s="46">
        <f t="shared" si="276"/>
        <v>15.38</v>
      </c>
      <c r="V603" s="48">
        <v>45852</v>
      </c>
      <c r="W603" s="28">
        <v>1</v>
      </c>
      <c r="X603" s="46">
        <f t="shared" si="277"/>
        <v>15.38</v>
      </c>
      <c r="Y603" s="48">
        <v>45854</v>
      </c>
    </row>
    <row r="604" spans="2:25" ht="55" customHeight="1" x14ac:dyDescent="0.75">
      <c r="B604" s="8" t="s">
        <v>34</v>
      </c>
      <c r="C604" s="50" t="s">
        <v>304</v>
      </c>
      <c r="D604" s="51">
        <v>5</v>
      </c>
      <c r="E604" s="67" t="s">
        <v>354</v>
      </c>
      <c r="F604" s="14">
        <v>10</v>
      </c>
      <c r="G604" s="68">
        <v>1</v>
      </c>
      <c r="H604" s="54">
        <v>2</v>
      </c>
      <c r="I604" s="54">
        <f t="shared" si="268"/>
        <v>530</v>
      </c>
      <c r="J604" s="55">
        <f t="shared" si="269"/>
        <v>1.06</v>
      </c>
      <c r="K604" s="54">
        <v>1</v>
      </c>
      <c r="L604" s="54">
        <f t="shared" si="270"/>
        <v>200</v>
      </c>
      <c r="M604" s="54">
        <f t="shared" si="271"/>
        <v>0.2</v>
      </c>
      <c r="N604" s="54">
        <v>2</v>
      </c>
      <c r="O604" s="54">
        <f t="shared" si="272"/>
        <v>192</v>
      </c>
      <c r="P604" s="54">
        <f t="shared" si="273"/>
        <v>0.38400000000000001</v>
      </c>
      <c r="Q604" s="55">
        <f t="shared" si="274"/>
        <v>1.6439999999999999</v>
      </c>
      <c r="R604" s="52">
        <f t="shared" si="275"/>
        <v>16.440000000000001</v>
      </c>
      <c r="S604" s="50" t="s">
        <v>64</v>
      </c>
      <c r="T604" s="1">
        <v>1</v>
      </c>
      <c r="U604" s="46">
        <f t="shared" si="276"/>
        <v>16.440000000000001</v>
      </c>
      <c r="V604" s="48">
        <v>45852</v>
      </c>
      <c r="W604" s="28">
        <v>1</v>
      </c>
      <c r="X604" s="46">
        <f t="shared" si="277"/>
        <v>16.440000000000001</v>
      </c>
      <c r="Y604" s="48">
        <v>45854</v>
      </c>
    </row>
    <row r="605" spans="2:25" ht="55" customHeight="1" x14ac:dyDescent="0.75">
      <c r="B605" s="8"/>
      <c r="C605" s="50"/>
      <c r="D605" s="51"/>
      <c r="E605" s="67"/>
      <c r="F605" s="14"/>
      <c r="G605" s="68"/>
      <c r="H605" s="54"/>
      <c r="I605" s="54"/>
      <c r="J605" s="55">
        <f t="shared" si="269"/>
        <v>0</v>
      </c>
      <c r="K605" s="54"/>
      <c r="L605" s="54"/>
      <c r="M605" s="54">
        <f t="shared" si="271"/>
        <v>0</v>
      </c>
      <c r="N605" s="54"/>
      <c r="O605" s="54"/>
      <c r="P605" s="54">
        <f t="shared" si="273"/>
        <v>0</v>
      </c>
      <c r="Q605" s="55"/>
      <c r="R605" s="52"/>
      <c r="S605" s="50"/>
    </row>
    <row r="606" spans="2:25" ht="55" customHeight="1" x14ac:dyDescent="0.75">
      <c r="B606" s="8" t="s">
        <v>14</v>
      </c>
      <c r="C606" s="50" t="s">
        <v>304</v>
      </c>
      <c r="D606" s="51">
        <v>5</v>
      </c>
      <c r="E606" s="67" t="s">
        <v>170</v>
      </c>
      <c r="F606" s="14">
        <v>7.9</v>
      </c>
      <c r="G606" s="68">
        <v>1</v>
      </c>
      <c r="H606" s="54">
        <v>2</v>
      </c>
      <c r="I606" s="54">
        <f>VLOOKUP($B606,$B$3:$J$29,7,FALSE)</f>
        <v>526</v>
      </c>
      <c r="J606" s="55">
        <f t="shared" si="269"/>
        <v>1.052</v>
      </c>
      <c r="K606" s="54">
        <v>1</v>
      </c>
      <c r="L606" s="54">
        <f>VLOOKUP($B606,$B$3:$J$29,3,FALSE)</f>
        <v>200</v>
      </c>
      <c r="M606" s="54">
        <f t="shared" si="271"/>
        <v>0.2</v>
      </c>
      <c r="N606" s="54">
        <v>2</v>
      </c>
      <c r="O606" s="54">
        <f>VLOOKUP($B606,$B$3:$J$29,8,FALSE)</f>
        <v>192</v>
      </c>
      <c r="P606" s="54">
        <f t="shared" si="273"/>
        <v>0.38400000000000001</v>
      </c>
      <c r="Q606" s="55">
        <f>($H606*$I606+$K606*$L606+$N606*$O606)/1000</f>
        <v>1.6359999999999999</v>
      </c>
      <c r="R606" s="52">
        <f>ROUND($Q606*$F606*$G606,2)</f>
        <v>12.92</v>
      </c>
      <c r="S606" s="50" t="s">
        <v>64</v>
      </c>
      <c r="T606" s="1">
        <v>1</v>
      </c>
      <c r="U606" s="46">
        <f t="shared" si="276"/>
        <v>12.92</v>
      </c>
      <c r="V606" s="48">
        <v>45852</v>
      </c>
      <c r="W606" s="28">
        <v>1</v>
      </c>
      <c r="X606" s="46">
        <f t="shared" si="277"/>
        <v>12.92</v>
      </c>
      <c r="Y606" s="48">
        <v>45854</v>
      </c>
    </row>
    <row r="607" spans="2:25" ht="55" customHeight="1" x14ac:dyDescent="0.75">
      <c r="B607" s="8" t="s">
        <v>34</v>
      </c>
      <c r="C607" s="50" t="s">
        <v>304</v>
      </c>
      <c r="D607" s="51">
        <v>5</v>
      </c>
      <c r="E607" s="67" t="s">
        <v>277</v>
      </c>
      <c r="F607" s="14">
        <v>8</v>
      </c>
      <c r="G607" s="68">
        <v>3</v>
      </c>
      <c r="H607" s="54">
        <v>2</v>
      </c>
      <c r="I607" s="54">
        <f>VLOOKUP($B607,$B$3:$J$29,7,FALSE)</f>
        <v>530</v>
      </c>
      <c r="J607" s="55">
        <f t="shared" si="269"/>
        <v>1.06</v>
      </c>
      <c r="K607" s="54">
        <v>1</v>
      </c>
      <c r="L607" s="54">
        <f>VLOOKUP($B607,$B$3:$J$29,3,FALSE)</f>
        <v>200</v>
      </c>
      <c r="M607" s="54">
        <f t="shared" si="271"/>
        <v>0.2</v>
      </c>
      <c r="N607" s="54">
        <v>2</v>
      </c>
      <c r="O607" s="54">
        <f>VLOOKUP($B607,$B$3:$J$29,8,FALSE)</f>
        <v>192</v>
      </c>
      <c r="P607" s="54">
        <f t="shared" si="273"/>
        <v>0.38400000000000001</v>
      </c>
      <c r="Q607" s="55">
        <f>($H607*$I607+$K607*$L607+$N607*$O607)/1000</f>
        <v>1.6439999999999999</v>
      </c>
      <c r="R607" s="52">
        <f>ROUND($Q607*$F607*$G607,2)</f>
        <v>39.46</v>
      </c>
      <c r="S607" s="50" t="s">
        <v>64</v>
      </c>
      <c r="T607" s="1">
        <v>1</v>
      </c>
      <c r="U607" s="46">
        <f t="shared" si="276"/>
        <v>39.46</v>
      </c>
      <c r="V607" s="48">
        <v>45852</v>
      </c>
      <c r="W607" s="28">
        <v>1</v>
      </c>
      <c r="X607" s="46">
        <f t="shared" si="277"/>
        <v>39.46</v>
      </c>
      <c r="Y607" s="48">
        <v>45854</v>
      </c>
    </row>
    <row r="608" spans="2:25" ht="55" customHeight="1" x14ac:dyDescent="0.75">
      <c r="B608" s="8"/>
      <c r="C608" s="50"/>
      <c r="D608" s="51"/>
      <c r="E608" s="67"/>
      <c r="F608" s="14"/>
      <c r="G608" s="68"/>
      <c r="H608" s="54"/>
      <c r="I608" s="54"/>
      <c r="J608" s="55"/>
      <c r="K608" s="54"/>
      <c r="L608" s="54"/>
      <c r="M608" s="54"/>
      <c r="N608" s="54"/>
      <c r="O608" s="54"/>
      <c r="P608" s="54"/>
      <c r="Q608" s="55"/>
      <c r="R608" s="52"/>
      <c r="S608" s="50"/>
    </row>
    <row r="609" spans="2:25" ht="55" customHeight="1" x14ac:dyDescent="0.75">
      <c r="B609" s="8" t="s">
        <v>14</v>
      </c>
      <c r="C609" s="50" t="s">
        <v>304</v>
      </c>
      <c r="D609" s="51">
        <v>5</v>
      </c>
      <c r="E609" s="67" t="s">
        <v>355</v>
      </c>
      <c r="F609" s="14">
        <v>7.75</v>
      </c>
      <c r="G609" s="68">
        <v>1</v>
      </c>
      <c r="H609" s="54">
        <v>2</v>
      </c>
      <c r="I609" s="54">
        <f>VLOOKUP($B609,$B$3:$J$29,7,FALSE)</f>
        <v>526</v>
      </c>
      <c r="J609" s="55">
        <f t="shared" si="269"/>
        <v>1.052</v>
      </c>
      <c r="K609" s="54">
        <v>1</v>
      </c>
      <c r="L609" s="54">
        <f>VLOOKUP($B609,$B$3:$J$29,3,FALSE)</f>
        <v>200</v>
      </c>
      <c r="M609" s="54">
        <f t="shared" si="271"/>
        <v>0.2</v>
      </c>
      <c r="N609" s="54">
        <v>2</v>
      </c>
      <c r="O609" s="54">
        <f>VLOOKUP($B609,$B$3:$J$29,8,FALSE)</f>
        <v>192</v>
      </c>
      <c r="P609" s="54">
        <f t="shared" si="273"/>
        <v>0.38400000000000001</v>
      </c>
      <c r="Q609" s="55">
        <f>($H609*$I609+$K609*$L609+$N609*$O609)/1000</f>
        <v>1.6359999999999999</v>
      </c>
      <c r="R609" s="52">
        <f>ROUND($Q609*$F609*$G609,2)</f>
        <v>12.68</v>
      </c>
      <c r="S609" s="50" t="s">
        <v>64</v>
      </c>
      <c r="T609" s="1">
        <v>1</v>
      </c>
      <c r="U609" s="46">
        <f t="shared" si="276"/>
        <v>12.68</v>
      </c>
      <c r="V609" s="48">
        <v>45852</v>
      </c>
      <c r="W609" s="28">
        <v>1</v>
      </c>
      <c r="X609" s="46">
        <f t="shared" ref="X609:X619" si="278">$W609*$R609</f>
        <v>12.68</v>
      </c>
      <c r="Y609" s="48">
        <v>45853</v>
      </c>
    </row>
    <row r="610" spans="2:25" ht="55" customHeight="1" x14ac:dyDescent="0.75">
      <c r="B610" s="8" t="s">
        <v>34</v>
      </c>
      <c r="C610" s="50" t="s">
        <v>304</v>
      </c>
      <c r="D610" s="51">
        <v>5</v>
      </c>
      <c r="E610" s="67" t="s">
        <v>173</v>
      </c>
      <c r="F610" s="14">
        <v>8</v>
      </c>
      <c r="G610" s="68">
        <v>4</v>
      </c>
      <c r="H610" s="54">
        <v>2</v>
      </c>
      <c r="I610" s="54">
        <f>VLOOKUP($B610,$B$3:$J$29,7,FALSE)</f>
        <v>530</v>
      </c>
      <c r="J610" s="55">
        <f t="shared" si="269"/>
        <v>1.06</v>
      </c>
      <c r="K610" s="54">
        <v>1</v>
      </c>
      <c r="L610" s="54">
        <f>VLOOKUP($B610,$B$3:$J$29,3,FALSE)</f>
        <v>200</v>
      </c>
      <c r="M610" s="54">
        <f t="shared" si="271"/>
        <v>0.2</v>
      </c>
      <c r="N610" s="54">
        <v>2</v>
      </c>
      <c r="O610" s="54">
        <f>VLOOKUP($B610,$B$3:$J$29,8,FALSE)</f>
        <v>192</v>
      </c>
      <c r="P610" s="54">
        <f t="shared" si="273"/>
        <v>0.38400000000000001</v>
      </c>
      <c r="Q610" s="55">
        <f>($H610*$I610+$K610*$L610+$N610*$O610)/1000</f>
        <v>1.6439999999999999</v>
      </c>
      <c r="R610" s="52">
        <f>ROUND($Q610*$F610*$G610,2)</f>
        <v>52.61</v>
      </c>
      <c r="S610" s="50" t="s">
        <v>64</v>
      </c>
      <c r="T610" s="1">
        <v>1</v>
      </c>
      <c r="U610" s="46">
        <f t="shared" si="276"/>
        <v>52.61</v>
      </c>
      <c r="V610" s="48">
        <v>45852</v>
      </c>
      <c r="W610" s="28">
        <v>1</v>
      </c>
      <c r="X610" s="46">
        <f t="shared" si="278"/>
        <v>52.61</v>
      </c>
      <c r="Y610" s="48">
        <v>45853</v>
      </c>
    </row>
    <row r="611" spans="2:25" ht="55" customHeight="1" x14ac:dyDescent="0.75">
      <c r="B611" s="8"/>
      <c r="C611" s="50"/>
      <c r="D611" s="51"/>
      <c r="E611" s="67"/>
      <c r="F611" s="14"/>
      <c r="G611" s="68"/>
      <c r="H611" s="54"/>
      <c r="I611" s="54"/>
      <c r="J611" s="55"/>
      <c r="K611" s="54"/>
      <c r="L611" s="54"/>
      <c r="M611" s="54"/>
      <c r="N611" s="54"/>
      <c r="O611" s="54"/>
      <c r="P611" s="54"/>
      <c r="Q611" s="55"/>
      <c r="R611" s="52"/>
      <c r="S611" s="50"/>
    </row>
    <row r="612" spans="2:25" ht="55" customHeight="1" x14ac:dyDescent="0.75">
      <c r="B612" s="8" t="s">
        <v>14</v>
      </c>
      <c r="C612" s="50" t="s">
        <v>304</v>
      </c>
      <c r="D612" s="51">
        <v>5</v>
      </c>
      <c r="E612" s="67" t="s">
        <v>175</v>
      </c>
      <c r="F612" s="14">
        <v>7.75</v>
      </c>
      <c r="G612" s="68">
        <v>1</v>
      </c>
      <c r="H612" s="54">
        <v>2</v>
      </c>
      <c r="I612" s="54">
        <f>VLOOKUP($B612,$B$3:$J$29,7,FALSE)</f>
        <v>526</v>
      </c>
      <c r="J612" s="55">
        <f t="shared" ref="J612:J613" si="279">$H612*($I612/1000)</f>
        <v>1.052</v>
      </c>
      <c r="K612" s="54">
        <v>1</v>
      </c>
      <c r="L612" s="54">
        <f>VLOOKUP($B612,$B$3:$J$29,3,FALSE)</f>
        <v>200</v>
      </c>
      <c r="M612" s="54">
        <f t="shared" ref="M612:M613" si="280">$K612*($L612/1000)</f>
        <v>0.2</v>
      </c>
      <c r="N612" s="54">
        <v>2</v>
      </c>
      <c r="O612" s="54">
        <f>VLOOKUP($B612,$B$3:$J$29,8,FALSE)</f>
        <v>192</v>
      </c>
      <c r="P612" s="54">
        <f t="shared" ref="P612:P613" si="281">$N612*($O612/1000)</f>
        <v>0.38400000000000001</v>
      </c>
      <c r="Q612" s="55">
        <f>($H612*$I612+$K612*$L612+$N612*$O612)/1000</f>
        <v>1.6359999999999999</v>
      </c>
      <c r="R612" s="52">
        <f>ROUND($Q612*$F612*$G612,2)</f>
        <v>12.68</v>
      </c>
      <c r="S612" s="50" t="s">
        <v>64</v>
      </c>
      <c r="T612" s="1">
        <v>1</v>
      </c>
      <c r="U612" s="46">
        <f t="shared" si="276"/>
        <v>12.68</v>
      </c>
      <c r="V612" s="48">
        <v>45852</v>
      </c>
      <c r="W612" s="28">
        <v>1</v>
      </c>
      <c r="X612" s="46">
        <f t="shared" si="278"/>
        <v>12.68</v>
      </c>
      <c r="Y612" s="48">
        <v>45853</v>
      </c>
    </row>
    <row r="613" spans="2:25" ht="55" customHeight="1" x14ac:dyDescent="0.75">
      <c r="B613" s="8" t="s">
        <v>34</v>
      </c>
      <c r="C613" s="50" t="s">
        <v>304</v>
      </c>
      <c r="D613" s="51">
        <v>5</v>
      </c>
      <c r="E613" s="67" t="s">
        <v>176</v>
      </c>
      <c r="F613" s="14">
        <v>8</v>
      </c>
      <c r="G613" s="68">
        <v>4</v>
      </c>
      <c r="H613" s="54">
        <v>2</v>
      </c>
      <c r="I613" s="54">
        <f>VLOOKUP($B613,$B$3:$J$29,7,FALSE)</f>
        <v>530</v>
      </c>
      <c r="J613" s="55">
        <f t="shared" si="279"/>
        <v>1.06</v>
      </c>
      <c r="K613" s="54">
        <v>1</v>
      </c>
      <c r="L613" s="54">
        <f>VLOOKUP($B613,$B$3:$J$29,3,FALSE)</f>
        <v>200</v>
      </c>
      <c r="M613" s="54">
        <f t="shared" si="280"/>
        <v>0.2</v>
      </c>
      <c r="N613" s="54">
        <v>2</v>
      </c>
      <c r="O613" s="54">
        <f>VLOOKUP($B613,$B$3:$J$29,8,FALSE)</f>
        <v>192</v>
      </c>
      <c r="P613" s="54">
        <f t="shared" si="281"/>
        <v>0.38400000000000001</v>
      </c>
      <c r="Q613" s="55">
        <f>($H613*$I613+$K613*$L613+$N613*$O613)/1000</f>
        <v>1.6439999999999999</v>
      </c>
      <c r="R613" s="52">
        <f>ROUND($Q613*$F613*$G613,2)</f>
        <v>52.61</v>
      </c>
      <c r="S613" s="50" t="s">
        <v>64</v>
      </c>
      <c r="T613" s="1">
        <v>1</v>
      </c>
      <c r="U613" s="46">
        <f t="shared" si="276"/>
        <v>52.61</v>
      </c>
      <c r="V613" s="48">
        <v>45852</v>
      </c>
      <c r="W613" s="28">
        <v>1</v>
      </c>
      <c r="X613" s="46">
        <f t="shared" si="278"/>
        <v>52.61</v>
      </c>
      <c r="Y613" s="48">
        <v>45853</v>
      </c>
    </row>
    <row r="614" spans="2:25" ht="55" customHeight="1" x14ac:dyDescent="0.75">
      <c r="B614" s="8"/>
      <c r="C614" s="50"/>
      <c r="D614" s="51"/>
      <c r="E614" s="67"/>
      <c r="F614" s="14"/>
      <c r="G614" s="68"/>
      <c r="H614" s="54"/>
      <c r="I614" s="54"/>
      <c r="J614" s="55"/>
      <c r="K614" s="54"/>
      <c r="L614" s="54"/>
      <c r="M614" s="54"/>
      <c r="N614" s="54"/>
      <c r="O614" s="54"/>
      <c r="P614" s="54"/>
      <c r="Q614" s="55"/>
      <c r="R614" s="52"/>
      <c r="S614" s="50"/>
    </row>
    <row r="615" spans="2:25" ht="55" customHeight="1" x14ac:dyDescent="0.75">
      <c r="B615" s="8" t="s">
        <v>14</v>
      </c>
      <c r="C615" s="50" t="s">
        <v>304</v>
      </c>
      <c r="D615" s="51">
        <v>5</v>
      </c>
      <c r="E615" s="67" t="s">
        <v>356</v>
      </c>
      <c r="F615" s="14">
        <v>7.75</v>
      </c>
      <c r="G615" s="68">
        <v>1</v>
      </c>
      <c r="H615" s="54">
        <v>2</v>
      </c>
      <c r="I615" s="54">
        <f>VLOOKUP($B615,$B$3:$J$29,7,FALSE)</f>
        <v>526</v>
      </c>
      <c r="J615" s="55">
        <f t="shared" ref="J615:J616" si="282">$H615*($I615/1000)</f>
        <v>1.052</v>
      </c>
      <c r="K615" s="54">
        <v>1</v>
      </c>
      <c r="L615" s="54">
        <f>VLOOKUP($B615,$B$3:$J$29,3,FALSE)</f>
        <v>200</v>
      </c>
      <c r="M615" s="54">
        <f t="shared" ref="M615:M616" si="283">$K615*($L615/1000)</f>
        <v>0.2</v>
      </c>
      <c r="N615" s="54">
        <v>2</v>
      </c>
      <c r="O615" s="54">
        <f>VLOOKUP($B615,$B$3:$J$29,8,FALSE)</f>
        <v>192</v>
      </c>
      <c r="P615" s="54">
        <f t="shared" ref="P615:P616" si="284">$N615*($O615/1000)</f>
        <v>0.38400000000000001</v>
      </c>
      <c r="Q615" s="55">
        <f>($H615*$I615+$K615*$L615+$N615*$O615)/1000</f>
        <v>1.6359999999999999</v>
      </c>
      <c r="R615" s="52">
        <f>ROUND($Q615*$F615*$G615,2)</f>
        <v>12.68</v>
      </c>
      <c r="S615" s="50" t="s">
        <v>64</v>
      </c>
      <c r="T615" s="1">
        <v>1</v>
      </c>
      <c r="U615" s="46">
        <f t="shared" si="276"/>
        <v>12.68</v>
      </c>
      <c r="V615" s="48">
        <v>45842</v>
      </c>
      <c r="W615" s="28">
        <v>1</v>
      </c>
      <c r="X615" s="46">
        <f t="shared" si="278"/>
        <v>12.68</v>
      </c>
      <c r="Y615" s="48">
        <v>45853</v>
      </c>
    </row>
    <row r="616" spans="2:25" ht="55" customHeight="1" x14ac:dyDescent="0.75">
      <c r="B616" s="8" t="s">
        <v>34</v>
      </c>
      <c r="C616" s="50" t="s">
        <v>304</v>
      </c>
      <c r="D616" s="51">
        <v>5</v>
      </c>
      <c r="E616" s="67" t="s">
        <v>179</v>
      </c>
      <c r="F616" s="14">
        <v>8</v>
      </c>
      <c r="G616" s="68">
        <v>7</v>
      </c>
      <c r="H616" s="54">
        <v>2</v>
      </c>
      <c r="I616" s="54">
        <f>VLOOKUP($B616,$B$3:$J$29,7,FALSE)</f>
        <v>530</v>
      </c>
      <c r="J616" s="55">
        <f t="shared" si="282"/>
        <v>1.06</v>
      </c>
      <c r="K616" s="54">
        <v>1</v>
      </c>
      <c r="L616" s="54">
        <f>VLOOKUP($B616,$B$3:$J$29,3,FALSE)</f>
        <v>200</v>
      </c>
      <c r="M616" s="54">
        <f t="shared" si="283"/>
        <v>0.2</v>
      </c>
      <c r="N616" s="54">
        <v>2</v>
      </c>
      <c r="O616" s="54">
        <f>VLOOKUP($B616,$B$3:$J$29,8,FALSE)</f>
        <v>192</v>
      </c>
      <c r="P616" s="54">
        <f t="shared" si="284"/>
        <v>0.38400000000000001</v>
      </c>
      <c r="Q616" s="55">
        <f>($H616*$I616+$K616*$L616+$N616*$O616)/1000</f>
        <v>1.6439999999999999</v>
      </c>
      <c r="R616" s="52">
        <f>ROUND($Q616*$F616*$G616,2)</f>
        <v>92.06</v>
      </c>
      <c r="S616" s="50" t="s">
        <v>64</v>
      </c>
      <c r="T616" s="1">
        <v>1</v>
      </c>
      <c r="U616" s="46">
        <f t="shared" si="276"/>
        <v>92.06</v>
      </c>
      <c r="V616" s="48">
        <v>45842</v>
      </c>
      <c r="W616" s="28">
        <v>1</v>
      </c>
      <c r="X616" s="46">
        <f t="shared" si="278"/>
        <v>92.06</v>
      </c>
      <c r="Y616" s="48">
        <v>45853</v>
      </c>
    </row>
    <row r="617" spans="2:25" ht="55" customHeight="1" x14ac:dyDescent="0.75">
      <c r="B617" s="8"/>
      <c r="C617" s="50"/>
      <c r="D617" s="51"/>
      <c r="E617" s="67"/>
      <c r="F617" s="14"/>
      <c r="G617" s="68"/>
      <c r="H617" s="54"/>
      <c r="I617" s="54"/>
      <c r="J617" s="55"/>
      <c r="K617" s="54"/>
      <c r="L617" s="54"/>
      <c r="M617" s="54"/>
      <c r="N617" s="54"/>
      <c r="O617" s="54"/>
      <c r="P617" s="54"/>
      <c r="Q617" s="55"/>
      <c r="R617" s="52"/>
      <c r="S617" s="50"/>
    </row>
    <row r="618" spans="2:25" ht="55" customHeight="1" x14ac:dyDescent="0.75">
      <c r="B618" s="8" t="s">
        <v>25</v>
      </c>
      <c r="C618" s="50" t="s">
        <v>304</v>
      </c>
      <c r="D618" s="51">
        <v>5</v>
      </c>
      <c r="E618" s="67" t="s">
        <v>180</v>
      </c>
      <c r="F618" s="14">
        <v>11.5</v>
      </c>
      <c r="G618" s="68">
        <v>1</v>
      </c>
      <c r="H618" s="54">
        <v>2</v>
      </c>
      <c r="I618" s="54">
        <f>VLOOKUP($B618,$B$3:$J$29,7,FALSE)</f>
        <v>860</v>
      </c>
      <c r="J618" s="55">
        <f t="shared" ref="J618:J619" si="285">$H618*($I618/1000)</f>
        <v>1.72</v>
      </c>
      <c r="K618" s="54">
        <v>1</v>
      </c>
      <c r="L618" s="54">
        <f>VLOOKUP($B618,$B$3:$J$29,3,FALSE)</f>
        <v>270</v>
      </c>
      <c r="M618" s="54">
        <f t="shared" ref="M618:M619" si="286">$K618*($L618/1000)</f>
        <v>0.27</v>
      </c>
      <c r="N618" s="54">
        <v>2</v>
      </c>
      <c r="O618" s="54">
        <f>VLOOKUP($B618,$B$3:$J$29,8,FALSE)</f>
        <v>258</v>
      </c>
      <c r="P618" s="54">
        <f t="shared" ref="P618:P619" si="287">$N618*($O618/1000)</f>
        <v>0.51600000000000001</v>
      </c>
      <c r="Q618" s="55">
        <f t="shared" ref="Q618:Q619" si="288">($H618*$I618+$K618*$L618+$N618*$O618)/1000</f>
        <v>2.5059999999999998</v>
      </c>
      <c r="R618" s="52">
        <f t="shared" ref="R618:R619" si="289">ROUND($Q618*$F618*$G618,2)</f>
        <v>28.82</v>
      </c>
      <c r="S618" s="50" t="s">
        <v>64</v>
      </c>
      <c r="T618" s="1">
        <v>1</v>
      </c>
      <c r="U618" s="46">
        <f t="shared" si="276"/>
        <v>28.82</v>
      </c>
      <c r="V618" s="48">
        <v>45842</v>
      </c>
      <c r="W618" s="28">
        <v>1</v>
      </c>
      <c r="X618" s="46">
        <f t="shared" si="278"/>
        <v>28.82</v>
      </c>
      <c r="Y618" s="48">
        <v>45853</v>
      </c>
    </row>
    <row r="619" spans="2:25" ht="55" customHeight="1" x14ac:dyDescent="0.75">
      <c r="B619" s="8" t="s">
        <v>34</v>
      </c>
      <c r="C619" s="50" t="s">
        <v>304</v>
      </c>
      <c r="D619" s="51">
        <v>5</v>
      </c>
      <c r="E619" s="67" t="s">
        <v>182</v>
      </c>
      <c r="F619" s="14">
        <v>10</v>
      </c>
      <c r="G619" s="68">
        <v>6</v>
      </c>
      <c r="H619" s="54">
        <v>2</v>
      </c>
      <c r="I619" s="54">
        <f>VLOOKUP($B619,$B$3:$J$29,7,FALSE)</f>
        <v>530</v>
      </c>
      <c r="J619" s="55">
        <f t="shared" si="285"/>
        <v>1.06</v>
      </c>
      <c r="K619" s="54">
        <v>1</v>
      </c>
      <c r="L619" s="54">
        <f>VLOOKUP($B619,$B$3:$J$29,3,FALSE)</f>
        <v>200</v>
      </c>
      <c r="M619" s="54">
        <f t="shared" si="286"/>
        <v>0.2</v>
      </c>
      <c r="N619" s="54">
        <v>2</v>
      </c>
      <c r="O619" s="54">
        <f>VLOOKUP($B619,$B$3:$J$29,8,FALSE)</f>
        <v>192</v>
      </c>
      <c r="P619" s="54">
        <f t="shared" si="287"/>
        <v>0.38400000000000001</v>
      </c>
      <c r="Q619" s="55">
        <f t="shared" si="288"/>
        <v>1.6439999999999999</v>
      </c>
      <c r="R619" s="52">
        <f t="shared" si="289"/>
        <v>98.64</v>
      </c>
      <c r="S619" s="50" t="s">
        <v>64</v>
      </c>
      <c r="T619" s="1">
        <v>1</v>
      </c>
      <c r="U619" s="46">
        <f t="shared" si="276"/>
        <v>98.64</v>
      </c>
      <c r="V619" s="48">
        <v>45842</v>
      </c>
      <c r="W619" s="28">
        <v>1</v>
      </c>
      <c r="X619" s="46">
        <f t="shared" si="278"/>
        <v>98.64</v>
      </c>
      <c r="Y619" s="48">
        <v>45853</v>
      </c>
    </row>
    <row r="620" spans="2:25" ht="55" customHeight="1" x14ac:dyDescent="0.75">
      <c r="B620" s="8"/>
      <c r="C620" s="50"/>
      <c r="D620" s="51"/>
      <c r="E620" s="67"/>
      <c r="F620" s="14"/>
      <c r="G620" s="68"/>
      <c r="H620" s="54"/>
      <c r="I620" s="54"/>
      <c r="J620" s="55"/>
      <c r="K620" s="54"/>
      <c r="L620" s="54"/>
      <c r="M620" s="54"/>
      <c r="N620" s="54"/>
      <c r="O620" s="54"/>
      <c r="P620" s="54"/>
      <c r="Q620" s="55"/>
      <c r="R620" s="52"/>
      <c r="S620" s="50"/>
      <c r="T620" s="1"/>
      <c r="U620" s="46"/>
      <c r="V620" s="48"/>
      <c r="W620" s="28"/>
      <c r="X620" s="46"/>
      <c r="Y620" s="48"/>
    </row>
    <row r="621" spans="2:25" ht="55" customHeight="1" x14ac:dyDescent="0.75">
      <c r="B621" s="8"/>
      <c r="C621" s="50"/>
      <c r="D621" s="51"/>
      <c r="E621" s="67"/>
      <c r="F621" s="14"/>
      <c r="G621" s="68"/>
      <c r="H621" s="54"/>
      <c r="I621" s="54"/>
      <c r="J621" s="55"/>
      <c r="K621" s="54"/>
      <c r="L621" s="54"/>
      <c r="M621" s="54"/>
      <c r="N621" s="54"/>
      <c r="O621" s="54"/>
      <c r="P621" s="54"/>
      <c r="Q621" s="55"/>
      <c r="R621" s="52"/>
      <c r="S621" s="50"/>
      <c r="T621" s="1"/>
      <c r="U621" s="46"/>
      <c r="V621" s="48"/>
      <c r="W621" s="28"/>
      <c r="X621" s="46"/>
      <c r="Y621" s="48"/>
    </row>
    <row r="622" spans="2:25" ht="55" customHeight="1" x14ac:dyDescent="0.75">
      <c r="B622" s="8" t="s">
        <v>25</v>
      </c>
      <c r="C622" s="50" t="s">
        <v>304</v>
      </c>
      <c r="D622" s="51">
        <v>5</v>
      </c>
      <c r="E622" s="67" t="s">
        <v>203</v>
      </c>
      <c r="F622" s="14">
        <v>11.5</v>
      </c>
      <c r="G622" s="68">
        <v>1</v>
      </c>
      <c r="H622" s="54">
        <v>2</v>
      </c>
      <c r="I622" s="54">
        <f>VLOOKUP($B622,$B$3:$J$29,7,FALSE)</f>
        <v>860</v>
      </c>
      <c r="J622" s="55">
        <f t="shared" ref="J622:J623" si="290">$H622*($I622/1000)</f>
        <v>1.72</v>
      </c>
      <c r="K622" s="54">
        <v>1</v>
      </c>
      <c r="L622" s="54">
        <f>VLOOKUP($B622,$B$3:$J$29,3,FALSE)</f>
        <v>270</v>
      </c>
      <c r="M622" s="54">
        <f t="shared" ref="M622:M623" si="291">$K622*($L622/1000)</f>
        <v>0.27</v>
      </c>
      <c r="N622" s="54">
        <v>2</v>
      </c>
      <c r="O622" s="54">
        <f>VLOOKUP($B622,$B$3:$J$29,8,FALSE)</f>
        <v>258</v>
      </c>
      <c r="P622" s="54">
        <f t="shared" ref="P622:P623" si="292">$N622*($O622/1000)</f>
        <v>0.51600000000000001</v>
      </c>
      <c r="Q622" s="55">
        <f t="shared" ref="Q622:Q623" si="293">($H622*$I622+$K622*$L622+$N622*$O622)/1000</f>
        <v>2.5059999999999998</v>
      </c>
      <c r="R622" s="52">
        <f t="shared" ref="R622:R623" si="294">ROUND($Q622*$F622*$G622,2)</f>
        <v>28.82</v>
      </c>
      <c r="S622" s="50" t="s">
        <v>64</v>
      </c>
      <c r="T622" s="1">
        <v>1</v>
      </c>
      <c r="U622" s="46">
        <f t="shared" ref="U622:U623" si="295">$T622*$R622</f>
        <v>28.82</v>
      </c>
      <c r="V622" s="48">
        <v>45852</v>
      </c>
      <c r="W622" s="28">
        <v>1</v>
      </c>
      <c r="X622" s="46">
        <f t="shared" ref="X622:X623" si="296">$W622*$R622</f>
        <v>28.82</v>
      </c>
      <c r="Y622" s="48">
        <v>45854</v>
      </c>
    </row>
    <row r="623" spans="2:25" ht="55" customHeight="1" x14ac:dyDescent="0.75">
      <c r="B623" s="8" t="s">
        <v>34</v>
      </c>
      <c r="C623" s="50" t="s">
        <v>304</v>
      </c>
      <c r="D623" s="51">
        <v>5</v>
      </c>
      <c r="E623" s="67" t="s">
        <v>207</v>
      </c>
      <c r="F623" s="14">
        <v>9.1999999999999993</v>
      </c>
      <c r="G623" s="68">
        <v>6</v>
      </c>
      <c r="H623" s="54">
        <v>2</v>
      </c>
      <c r="I623" s="54">
        <f>VLOOKUP($B623,$B$3:$J$29,7,FALSE)</f>
        <v>530</v>
      </c>
      <c r="J623" s="55">
        <f t="shared" si="290"/>
        <v>1.06</v>
      </c>
      <c r="K623" s="54">
        <v>1</v>
      </c>
      <c r="L623" s="54">
        <f>VLOOKUP($B623,$B$3:$J$29,3,FALSE)</f>
        <v>200</v>
      </c>
      <c r="M623" s="54">
        <f t="shared" si="291"/>
        <v>0.2</v>
      </c>
      <c r="N623" s="54">
        <v>2</v>
      </c>
      <c r="O623" s="54">
        <f>VLOOKUP($B623,$B$3:$J$29,8,FALSE)</f>
        <v>192</v>
      </c>
      <c r="P623" s="54">
        <f t="shared" si="292"/>
        <v>0.38400000000000001</v>
      </c>
      <c r="Q623" s="55">
        <f t="shared" si="293"/>
        <v>1.6439999999999999</v>
      </c>
      <c r="R623" s="52">
        <f t="shared" si="294"/>
        <v>90.75</v>
      </c>
      <c r="S623" s="50" t="s">
        <v>64</v>
      </c>
      <c r="T623" s="1">
        <v>1</v>
      </c>
      <c r="U623" s="46">
        <f t="shared" si="295"/>
        <v>90.75</v>
      </c>
      <c r="V623" s="48">
        <v>45852</v>
      </c>
      <c r="W623" s="28">
        <v>1</v>
      </c>
      <c r="X623" s="46">
        <f t="shared" si="296"/>
        <v>90.75</v>
      </c>
      <c r="Y623" s="48">
        <v>45854</v>
      </c>
    </row>
    <row r="624" spans="2:25" ht="55" customHeight="1" x14ac:dyDescent="0.75">
      <c r="B624" s="8"/>
      <c r="C624" s="50"/>
      <c r="D624" s="51"/>
      <c r="E624" s="67"/>
      <c r="F624" s="14"/>
      <c r="G624" s="68"/>
      <c r="H624" s="54"/>
      <c r="I624" s="54"/>
      <c r="J624" s="55"/>
      <c r="K624" s="54"/>
      <c r="L624" s="54"/>
      <c r="M624" s="54"/>
      <c r="N624" s="54"/>
      <c r="O624" s="54"/>
      <c r="P624" s="54"/>
      <c r="Q624" s="55"/>
      <c r="R624" s="52"/>
      <c r="S624" s="50"/>
    </row>
    <row r="625" spans="1:25" ht="55" customHeight="1" x14ac:dyDescent="0.75">
      <c r="A625" s="83" t="s">
        <v>357</v>
      </c>
      <c r="B625" s="84" t="s">
        <v>17</v>
      </c>
      <c r="C625" s="38" t="s">
        <v>726</v>
      </c>
      <c r="D625" s="39">
        <v>1</v>
      </c>
      <c r="E625" s="85" t="s">
        <v>358</v>
      </c>
      <c r="F625" s="84">
        <v>12.25</v>
      </c>
      <c r="G625" s="69">
        <v>1</v>
      </c>
      <c r="H625" s="43">
        <v>2</v>
      </c>
      <c r="I625" s="43">
        <f t="shared" ref="I625:I631" si="297">VLOOKUP($B625,$B$3:$J$29,7,FALSE)</f>
        <v>770</v>
      </c>
      <c r="J625" s="44">
        <f t="shared" ref="J625:J688" si="298">$H625*($I625/1000)</f>
        <v>1.54</v>
      </c>
      <c r="K625" s="43">
        <v>1</v>
      </c>
      <c r="L625" s="43">
        <f t="shared" ref="L625:L631" si="299">VLOOKUP($B625,$B$3:$J$29,3,FALSE)</f>
        <v>200</v>
      </c>
      <c r="M625" s="43">
        <f t="shared" ref="M625:M688" si="300">$K625*($L625/1000)</f>
        <v>0.2</v>
      </c>
      <c r="N625" s="43">
        <v>2</v>
      </c>
      <c r="O625" s="43">
        <f t="shared" ref="O625:O631" si="301">VLOOKUP($B625,$B$3:$J$29,8,FALSE)</f>
        <v>190</v>
      </c>
      <c r="P625" s="43">
        <f t="shared" ref="P625:P688" si="302">$N625*($O625/1000)</f>
        <v>0.38</v>
      </c>
      <c r="Q625" s="44">
        <f t="shared" ref="Q625:Q688" si="303">($H625*$I625+$K625*$L625+$N625*$O625)/1000</f>
        <v>2.12</v>
      </c>
      <c r="R625" s="40">
        <f t="shared" ref="R625:R688" si="304">ROUND($Q625*$F625*$G625,2)</f>
        <v>25.97</v>
      </c>
      <c r="S625" s="38" t="s">
        <v>64</v>
      </c>
      <c r="T625" s="1">
        <v>1</v>
      </c>
      <c r="U625" s="46">
        <f t="shared" ref="U625:U631" si="305">$T625*$R625</f>
        <v>25.97</v>
      </c>
      <c r="V625" s="48">
        <v>45843</v>
      </c>
      <c r="W625" s="1">
        <v>1</v>
      </c>
      <c r="X625" s="46">
        <f t="shared" ref="X625:X671" si="306">$T625*$R625</f>
        <v>25.97</v>
      </c>
      <c r="Y625" s="48">
        <v>45855</v>
      </c>
    </row>
    <row r="626" spans="1:25" ht="55" customHeight="1" x14ac:dyDescent="0.75">
      <c r="B626" s="8" t="s">
        <v>15</v>
      </c>
      <c r="C626" s="50" t="s">
        <v>726</v>
      </c>
      <c r="D626" s="51">
        <v>1</v>
      </c>
      <c r="E626" s="67" t="s">
        <v>359</v>
      </c>
      <c r="F626" s="14">
        <v>9.15</v>
      </c>
      <c r="G626" s="68">
        <v>1</v>
      </c>
      <c r="H626" s="54">
        <v>1</v>
      </c>
      <c r="I626" s="54">
        <f t="shared" si="297"/>
        <v>576</v>
      </c>
      <c r="J626" s="55">
        <f t="shared" si="298"/>
        <v>0.57599999999999996</v>
      </c>
      <c r="K626" s="54">
        <v>1</v>
      </c>
      <c r="L626" s="54">
        <f t="shared" si="299"/>
        <v>200</v>
      </c>
      <c r="M626" s="54">
        <f t="shared" si="300"/>
        <v>0.2</v>
      </c>
      <c r="N626" s="54">
        <v>1</v>
      </c>
      <c r="O626" s="54">
        <f t="shared" si="301"/>
        <v>192</v>
      </c>
      <c r="P626" s="54">
        <f t="shared" si="302"/>
        <v>0.192</v>
      </c>
      <c r="Q626" s="55">
        <f t="shared" si="303"/>
        <v>0.96799999999999997</v>
      </c>
      <c r="R626" s="52">
        <f t="shared" si="304"/>
        <v>8.86</v>
      </c>
      <c r="S626" s="50" t="s">
        <v>64</v>
      </c>
      <c r="T626" s="1">
        <v>1</v>
      </c>
      <c r="U626" s="46">
        <f t="shared" si="305"/>
        <v>8.86</v>
      </c>
      <c r="V626" s="48">
        <v>45843</v>
      </c>
      <c r="W626" s="1">
        <v>1</v>
      </c>
      <c r="X626" s="46">
        <f t="shared" si="306"/>
        <v>8.86</v>
      </c>
      <c r="Y626" s="48">
        <v>45855</v>
      </c>
    </row>
    <row r="627" spans="1:25" ht="55" customHeight="1" x14ac:dyDescent="0.75">
      <c r="B627" s="8" t="s">
        <v>15</v>
      </c>
      <c r="C627" s="50" t="s">
        <v>726</v>
      </c>
      <c r="D627" s="51">
        <v>1</v>
      </c>
      <c r="E627" s="67" t="s">
        <v>360</v>
      </c>
      <c r="F627" s="14">
        <v>9.25</v>
      </c>
      <c r="G627" s="68">
        <v>1</v>
      </c>
      <c r="H627" s="54">
        <v>1</v>
      </c>
      <c r="I627" s="54">
        <f t="shared" si="297"/>
        <v>576</v>
      </c>
      <c r="J627" s="55">
        <f t="shared" si="298"/>
        <v>0.57599999999999996</v>
      </c>
      <c r="K627" s="54">
        <v>1</v>
      </c>
      <c r="L627" s="54">
        <f t="shared" si="299"/>
        <v>200</v>
      </c>
      <c r="M627" s="54">
        <f t="shared" si="300"/>
        <v>0.2</v>
      </c>
      <c r="N627" s="54">
        <v>1</v>
      </c>
      <c r="O627" s="54">
        <f t="shared" si="301"/>
        <v>192</v>
      </c>
      <c r="P627" s="54">
        <f t="shared" si="302"/>
        <v>0.192</v>
      </c>
      <c r="Q627" s="55">
        <f t="shared" si="303"/>
        <v>0.96799999999999997</v>
      </c>
      <c r="R627" s="52">
        <f t="shared" si="304"/>
        <v>8.9499999999999993</v>
      </c>
      <c r="S627" s="50" t="s">
        <v>64</v>
      </c>
      <c r="T627" s="1">
        <v>1</v>
      </c>
      <c r="U627" s="46">
        <f t="shared" si="305"/>
        <v>8.9499999999999993</v>
      </c>
      <c r="V627" s="48">
        <v>45843</v>
      </c>
      <c r="W627" s="1">
        <v>1</v>
      </c>
      <c r="X627" s="46">
        <f t="shared" si="306"/>
        <v>8.9499999999999993</v>
      </c>
      <c r="Y627" s="48">
        <v>45855</v>
      </c>
    </row>
    <row r="628" spans="1:25" ht="55" customHeight="1" x14ac:dyDescent="0.75">
      <c r="A628" s="86" t="s">
        <v>361</v>
      </c>
      <c r="B628" s="8" t="s">
        <v>12</v>
      </c>
      <c r="C628" s="50" t="s">
        <v>726</v>
      </c>
      <c r="D628" s="51">
        <v>1</v>
      </c>
      <c r="E628" s="67" t="s">
        <v>362</v>
      </c>
      <c r="F628" s="14">
        <v>3</v>
      </c>
      <c r="G628" s="68">
        <v>1</v>
      </c>
      <c r="H628" s="54">
        <v>2</v>
      </c>
      <c r="I628" s="54">
        <f t="shared" si="297"/>
        <v>476</v>
      </c>
      <c r="J628" s="55">
        <f t="shared" si="298"/>
        <v>0.95199999999999996</v>
      </c>
      <c r="K628" s="54">
        <v>1</v>
      </c>
      <c r="L628" s="54">
        <f t="shared" si="299"/>
        <v>200</v>
      </c>
      <c r="M628" s="54">
        <f t="shared" si="300"/>
        <v>0.2</v>
      </c>
      <c r="N628" s="54">
        <v>2</v>
      </c>
      <c r="O628" s="54">
        <f t="shared" si="301"/>
        <v>192</v>
      </c>
      <c r="P628" s="54">
        <f t="shared" si="302"/>
        <v>0.38400000000000001</v>
      </c>
      <c r="Q628" s="55">
        <f t="shared" si="303"/>
        <v>1.536</v>
      </c>
      <c r="R628" s="52">
        <f t="shared" si="304"/>
        <v>4.6100000000000003</v>
      </c>
      <c r="S628" s="50" t="s">
        <v>64</v>
      </c>
      <c r="T628" s="1">
        <v>1</v>
      </c>
      <c r="U628" s="46">
        <f t="shared" si="305"/>
        <v>4.6100000000000003</v>
      </c>
      <c r="V628" s="48">
        <v>45843</v>
      </c>
      <c r="W628" s="1">
        <v>1</v>
      </c>
      <c r="X628" s="46">
        <f t="shared" si="306"/>
        <v>4.6100000000000003</v>
      </c>
      <c r="Y628" s="48">
        <v>45855</v>
      </c>
    </row>
    <row r="629" spans="1:25" ht="55" customHeight="1" x14ac:dyDescent="0.75">
      <c r="A629" s="86"/>
      <c r="B629" s="8" t="s">
        <v>12</v>
      </c>
      <c r="C629" s="50" t="s">
        <v>726</v>
      </c>
      <c r="D629" s="51">
        <v>1</v>
      </c>
      <c r="E629" s="67" t="s">
        <v>363</v>
      </c>
      <c r="F629" s="14">
        <v>1.5</v>
      </c>
      <c r="G629" s="68">
        <v>1</v>
      </c>
      <c r="H629" s="54">
        <v>2</v>
      </c>
      <c r="I629" s="54">
        <f t="shared" si="297"/>
        <v>476</v>
      </c>
      <c r="J629" s="55">
        <f t="shared" si="298"/>
        <v>0.95199999999999996</v>
      </c>
      <c r="K629" s="54">
        <v>1</v>
      </c>
      <c r="L629" s="54">
        <f t="shared" si="299"/>
        <v>200</v>
      </c>
      <c r="M629" s="54">
        <f t="shared" si="300"/>
        <v>0.2</v>
      </c>
      <c r="N629" s="54">
        <v>2</v>
      </c>
      <c r="O629" s="54">
        <f t="shared" si="301"/>
        <v>192</v>
      </c>
      <c r="P629" s="54">
        <f t="shared" si="302"/>
        <v>0.38400000000000001</v>
      </c>
      <c r="Q629" s="55">
        <f t="shared" si="303"/>
        <v>1.536</v>
      </c>
      <c r="R629" s="52">
        <f t="shared" si="304"/>
        <v>2.2999999999999998</v>
      </c>
      <c r="S629" s="50" t="s">
        <v>64</v>
      </c>
      <c r="T629" s="1">
        <v>1</v>
      </c>
      <c r="U629" s="46">
        <f t="shared" si="305"/>
        <v>2.2999999999999998</v>
      </c>
      <c r="V629" s="48">
        <v>45843</v>
      </c>
      <c r="W629" s="1">
        <v>1</v>
      </c>
      <c r="X629" s="46">
        <f t="shared" si="306"/>
        <v>2.2999999999999998</v>
      </c>
      <c r="Y629" s="48">
        <v>45855</v>
      </c>
    </row>
    <row r="630" spans="1:25" ht="55" customHeight="1" x14ac:dyDescent="0.75">
      <c r="A630" s="1" t="s">
        <v>364</v>
      </c>
      <c r="B630" s="8" t="s">
        <v>34</v>
      </c>
      <c r="C630" s="50" t="s">
        <v>726</v>
      </c>
      <c r="D630" s="51">
        <v>1</v>
      </c>
      <c r="E630" s="67" t="s">
        <v>365</v>
      </c>
      <c r="F630" s="14">
        <v>1.9</v>
      </c>
      <c r="G630" s="68">
        <v>6</v>
      </c>
      <c r="H630" s="54">
        <v>2</v>
      </c>
      <c r="I630" s="54">
        <f t="shared" si="297"/>
        <v>530</v>
      </c>
      <c r="J630" s="55">
        <f t="shared" si="298"/>
        <v>1.06</v>
      </c>
      <c r="K630" s="54">
        <v>1</v>
      </c>
      <c r="L630" s="54">
        <f t="shared" si="299"/>
        <v>200</v>
      </c>
      <c r="M630" s="54">
        <f t="shared" si="300"/>
        <v>0.2</v>
      </c>
      <c r="N630" s="54">
        <v>2</v>
      </c>
      <c r="O630" s="54">
        <f t="shared" si="301"/>
        <v>192</v>
      </c>
      <c r="P630" s="54">
        <f t="shared" si="302"/>
        <v>0.38400000000000001</v>
      </c>
      <c r="Q630" s="55">
        <f t="shared" si="303"/>
        <v>1.6439999999999999</v>
      </c>
      <c r="R630" s="52">
        <f t="shared" si="304"/>
        <v>18.739999999999998</v>
      </c>
      <c r="S630" s="50" t="s">
        <v>64</v>
      </c>
      <c r="T630" s="1">
        <v>1</v>
      </c>
      <c r="U630" s="46">
        <f t="shared" si="305"/>
        <v>18.739999999999998</v>
      </c>
      <c r="V630" s="48">
        <v>45843</v>
      </c>
      <c r="W630" s="1">
        <v>1</v>
      </c>
      <c r="X630" s="46">
        <f t="shared" si="306"/>
        <v>18.739999999999998</v>
      </c>
      <c r="Y630" s="48">
        <v>45855</v>
      </c>
    </row>
    <row r="631" spans="1:25" ht="55" customHeight="1" x14ac:dyDescent="0.75">
      <c r="B631" s="8" t="s">
        <v>34</v>
      </c>
      <c r="C631" s="50" t="s">
        <v>726</v>
      </c>
      <c r="D631" s="51">
        <v>1</v>
      </c>
      <c r="E631" s="67" t="s">
        <v>366</v>
      </c>
      <c r="F631" s="14">
        <v>10.25</v>
      </c>
      <c r="G631" s="68">
        <v>6</v>
      </c>
      <c r="H631" s="54">
        <v>2</v>
      </c>
      <c r="I631" s="54">
        <f t="shared" si="297"/>
        <v>530</v>
      </c>
      <c r="J631" s="55">
        <f t="shared" si="298"/>
        <v>1.06</v>
      </c>
      <c r="K631" s="54">
        <v>1</v>
      </c>
      <c r="L631" s="54">
        <f t="shared" si="299"/>
        <v>200</v>
      </c>
      <c r="M631" s="54">
        <f t="shared" si="300"/>
        <v>0.2</v>
      </c>
      <c r="N631" s="54">
        <v>2</v>
      </c>
      <c r="O631" s="54">
        <f t="shared" si="301"/>
        <v>192</v>
      </c>
      <c r="P631" s="54">
        <f t="shared" si="302"/>
        <v>0.38400000000000001</v>
      </c>
      <c r="Q631" s="55">
        <f t="shared" si="303"/>
        <v>1.6439999999999999</v>
      </c>
      <c r="R631" s="52">
        <f t="shared" si="304"/>
        <v>101.11</v>
      </c>
      <c r="S631" s="50" t="s">
        <v>64</v>
      </c>
      <c r="T631" s="1">
        <v>1</v>
      </c>
      <c r="U631" s="46">
        <f t="shared" si="305"/>
        <v>101.11</v>
      </c>
      <c r="V631" s="48">
        <v>45843</v>
      </c>
      <c r="W631" s="1">
        <v>1</v>
      </c>
      <c r="X631" s="46">
        <f t="shared" si="306"/>
        <v>101.11</v>
      </c>
      <c r="Y631" s="48">
        <v>45855</v>
      </c>
    </row>
    <row r="632" spans="1:25" ht="55" customHeight="1" x14ac:dyDescent="0.75">
      <c r="B632" s="82"/>
      <c r="C632" s="74"/>
      <c r="D632" s="28"/>
      <c r="G632" s="5"/>
      <c r="H632" s="78"/>
      <c r="I632" s="78"/>
      <c r="J632" s="79"/>
      <c r="K632" s="78"/>
      <c r="L632" s="78"/>
      <c r="M632" s="78"/>
      <c r="N632" s="78"/>
      <c r="O632" s="78"/>
      <c r="P632" s="78"/>
      <c r="Q632" s="79"/>
      <c r="R632" s="75"/>
      <c r="S632" s="87"/>
      <c r="T632" s="1"/>
      <c r="U632" s="46"/>
      <c r="V632" s="48"/>
    </row>
    <row r="633" spans="1:25" ht="55" customHeight="1" x14ac:dyDescent="0.75">
      <c r="B633" s="14" t="s">
        <v>17</v>
      </c>
      <c r="C633" s="50" t="s">
        <v>726</v>
      </c>
      <c r="D633" s="51">
        <v>2</v>
      </c>
      <c r="E633" s="67" t="s">
        <v>367</v>
      </c>
      <c r="F633" s="14">
        <v>12.25</v>
      </c>
      <c r="G633" s="68">
        <v>1</v>
      </c>
      <c r="H633" s="54">
        <v>2</v>
      </c>
      <c r="I633" s="54">
        <f>VLOOKUP($B633,$B$3:$J$29,7,FALSE)</f>
        <v>770</v>
      </c>
      <c r="J633" s="55">
        <f t="shared" si="298"/>
        <v>1.54</v>
      </c>
      <c r="K633" s="54">
        <v>1</v>
      </c>
      <c r="L633" s="54">
        <f>VLOOKUP($B633,$B$3:$J$29,3,FALSE)</f>
        <v>200</v>
      </c>
      <c r="M633" s="54">
        <f t="shared" si="300"/>
        <v>0.2</v>
      </c>
      <c r="N633" s="54">
        <v>2</v>
      </c>
      <c r="O633" s="54">
        <f>VLOOKUP($B633,$B$3:$J$29,8,FALSE)</f>
        <v>190</v>
      </c>
      <c r="P633" s="54">
        <f t="shared" si="302"/>
        <v>0.38</v>
      </c>
      <c r="Q633" s="55">
        <f t="shared" si="303"/>
        <v>2.12</v>
      </c>
      <c r="R633" s="52">
        <f t="shared" si="304"/>
        <v>25.97</v>
      </c>
      <c r="S633" s="50" t="s">
        <v>64</v>
      </c>
      <c r="T633" s="1">
        <v>1</v>
      </c>
      <c r="U633" s="46">
        <f t="shared" ref="U633:U643" si="307">$T633*$R633</f>
        <v>25.97</v>
      </c>
      <c r="V633" s="48">
        <v>45843</v>
      </c>
      <c r="W633" s="1">
        <v>1</v>
      </c>
      <c r="X633" s="46">
        <f t="shared" si="306"/>
        <v>25.97</v>
      </c>
      <c r="Y633" s="48">
        <v>45855</v>
      </c>
    </row>
    <row r="634" spans="1:25" ht="55" customHeight="1" x14ac:dyDescent="0.75">
      <c r="B634" s="8" t="s">
        <v>15</v>
      </c>
      <c r="C634" s="50" t="s">
        <v>726</v>
      </c>
      <c r="D634" s="51">
        <v>2</v>
      </c>
      <c r="E634" s="67" t="s">
        <v>368</v>
      </c>
      <c r="F634" s="14">
        <v>9.25</v>
      </c>
      <c r="G634" s="68">
        <v>1</v>
      </c>
      <c r="H634" s="54">
        <v>1</v>
      </c>
      <c r="I634" s="54">
        <f>VLOOKUP($B634,$B$3:$J$29,7,FALSE)</f>
        <v>576</v>
      </c>
      <c r="J634" s="55">
        <f t="shared" si="298"/>
        <v>0.57599999999999996</v>
      </c>
      <c r="K634" s="54">
        <v>1</v>
      </c>
      <c r="L634" s="54">
        <f>VLOOKUP($B634,$B$3:$J$29,3,FALSE)</f>
        <v>200</v>
      </c>
      <c r="M634" s="54">
        <f t="shared" si="300"/>
        <v>0.2</v>
      </c>
      <c r="N634" s="54">
        <v>1</v>
      </c>
      <c r="O634" s="54">
        <f>VLOOKUP($B634,$B$3:$J$29,8,FALSE)</f>
        <v>192</v>
      </c>
      <c r="P634" s="54">
        <f t="shared" si="302"/>
        <v>0.192</v>
      </c>
      <c r="Q634" s="55">
        <f t="shared" si="303"/>
        <v>0.96799999999999997</v>
      </c>
      <c r="R634" s="52">
        <f t="shared" si="304"/>
        <v>8.9499999999999993</v>
      </c>
      <c r="S634" s="50" t="s">
        <v>64</v>
      </c>
      <c r="T634" s="1">
        <v>1</v>
      </c>
      <c r="U634" s="46">
        <f t="shared" si="307"/>
        <v>8.9499999999999993</v>
      </c>
      <c r="V634" s="48">
        <v>45843</v>
      </c>
      <c r="W634" s="1">
        <v>1</v>
      </c>
      <c r="X634" s="46">
        <f t="shared" si="306"/>
        <v>8.9499999999999993</v>
      </c>
      <c r="Y634" s="48">
        <v>45855</v>
      </c>
    </row>
    <row r="635" spans="1:25" ht="55" customHeight="1" x14ac:dyDescent="0.75">
      <c r="B635" s="8" t="s">
        <v>34</v>
      </c>
      <c r="C635" s="50" t="s">
        <v>726</v>
      </c>
      <c r="D635" s="51">
        <v>2</v>
      </c>
      <c r="E635" s="67" t="s">
        <v>369</v>
      </c>
      <c r="F635" s="14">
        <v>10</v>
      </c>
      <c r="G635" s="68">
        <v>6</v>
      </c>
      <c r="H635" s="54">
        <v>2</v>
      </c>
      <c r="I635" s="54">
        <f>VLOOKUP($B635,$B$3:$J$29,7,FALSE)</f>
        <v>530</v>
      </c>
      <c r="J635" s="55">
        <f t="shared" si="298"/>
        <v>1.06</v>
      </c>
      <c r="K635" s="54">
        <v>1</v>
      </c>
      <c r="L635" s="54">
        <f>VLOOKUP($B635,$B$3:$J$29,3,FALSE)</f>
        <v>200</v>
      </c>
      <c r="M635" s="54">
        <f t="shared" si="300"/>
        <v>0.2</v>
      </c>
      <c r="N635" s="54">
        <v>2</v>
      </c>
      <c r="O635" s="54">
        <f>VLOOKUP($B635,$B$3:$J$29,8,FALSE)</f>
        <v>192</v>
      </c>
      <c r="P635" s="54">
        <f t="shared" si="302"/>
        <v>0.38400000000000001</v>
      </c>
      <c r="Q635" s="55">
        <f t="shared" si="303"/>
        <v>1.6439999999999999</v>
      </c>
      <c r="R635" s="52">
        <f t="shared" si="304"/>
        <v>98.64</v>
      </c>
      <c r="S635" s="50" t="s">
        <v>64</v>
      </c>
      <c r="T635" s="1">
        <v>1</v>
      </c>
      <c r="U635" s="46">
        <f t="shared" si="307"/>
        <v>98.64</v>
      </c>
      <c r="V635" s="48">
        <v>45843</v>
      </c>
      <c r="W635" s="1">
        <v>1</v>
      </c>
      <c r="X635" s="46">
        <f t="shared" si="306"/>
        <v>98.64</v>
      </c>
      <c r="Y635" s="48">
        <v>45855</v>
      </c>
    </row>
    <row r="636" spans="1:25" ht="55" customHeight="1" x14ac:dyDescent="0.75">
      <c r="B636" s="82"/>
      <c r="C636" s="74"/>
      <c r="D636" s="28"/>
      <c r="G636" s="5"/>
      <c r="H636" s="78"/>
      <c r="I636" s="78"/>
      <c r="J636" s="79"/>
      <c r="K636" s="78"/>
      <c r="L636" s="78"/>
      <c r="M636" s="78"/>
      <c r="N636" s="78"/>
      <c r="O636" s="78"/>
      <c r="P636" s="78"/>
      <c r="Q636" s="79"/>
      <c r="R636" s="75"/>
      <c r="S636" s="87"/>
      <c r="T636" s="1"/>
      <c r="U636" s="46"/>
      <c r="V636" s="48"/>
    </row>
    <row r="637" spans="1:25" ht="55" customHeight="1" x14ac:dyDescent="0.75">
      <c r="B637" s="14" t="s">
        <v>17</v>
      </c>
      <c r="C637" s="50" t="s">
        <v>726</v>
      </c>
      <c r="D637" s="51">
        <v>3</v>
      </c>
      <c r="E637" s="67" t="s">
        <v>370</v>
      </c>
      <c r="F637" s="14">
        <v>12.25</v>
      </c>
      <c r="G637" s="68">
        <v>1</v>
      </c>
      <c r="H637" s="54">
        <v>2</v>
      </c>
      <c r="I637" s="54">
        <f>VLOOKUP($B637,$B$3:$J$29,7,FALSE)</f>
        <v>770</v>
      </c>
      <c r="J637" s="55">
        <f t="shared" si="298"/>
        <v>1.54</v>
      </c>
      <c r="K637" s="54">
        <v>1</v>
      </c>
      <c r="L637" s="54">
        <f>VLOOKUP($B637,$B$3:$J$29,3,FALSE)</f>
        <v>200</v>
      </c>
      <c r="M637" s="54">
        <f t="shared" si="300"/>
        <v>0.2</v>
      </c>
      <c r="N637" s="54">
        <v>2</v>
      </c>
      <c r="O637" s="54">
        <f>VLOOKUP($B637,$B$3:$J$29,8,FALSE)</f>
        <v>190</v>
      </c>
      <c r="P637" s="54">
        <f t="shared" si="302"/>
        <v>0.38</v>
      </c>
      <c r="Q637" s="55">
        <f t="shared" si="303"/>
        <v>2.12</v>
      </c>
      <c r="R637" s="52">
        <f t="shared" si="304"/>
        <v>25.97</v>
      </c>
      <c r="S637" s="50" t="s">
        <v>64</v>
      </c>
      <c r="T637" s="1">
        <v>1</v>
      </c>
      <c r="U637" s="46">
        <f t="shared" si="307"/>
        <v>25.97</v>
      </c>
      <c r="V637" s="48">
        <v>45843</v>
      </c>
      <c r="W637" s="1">
        <v>1</v>
      </c>
      <c r="X637" s="46">
        <f t="shared" si="306"/>
        <v>25.97</v>
      </c>
      <c r="Y637" s="48">
        <v>45855</v>
      </c>
    </row>
    <row r="638" spans="1:25" ht="55" customHeight="1" x14ac:dyDescent="0.75">
      <c r="B638" s="8" t="s">
        <v>15</v>
      </c>
      <c r="C638" s="50" t="s">
        <v>726</v>
      </c>
      <c r="D638" s="51">
        <v>3</v>
      </c>
      <c r="E638" s="67" t="s">
        <v>371</v>
      </c>
      <c r="F638" s="14">
        <v>9.25</v>
      </c>
      <c r="G638" s="68">
        <v>1</v>
      </c>
      <c r="H638" s="54">
        <v>1</v>
      </c>
      <c r="I638" s="54">
        <f>VLOOKUP($B638,$B$3:$J$29,7,FALSE)</f>
        <v>576</v>
      </c>
      <c r="J638" s="55">
        <f t="shared" si="298"/>
        <v>0.57599999999999996</v>
      </c>
      <c r="K638" s="54">
        <v>1</v>
      </c>
      <c r="L638" s="54">
        <f>VLOOKUP($B638,$B$3:$J$29,3,FALSE)</f>
        <v>200</v>
      </c>
      <c r="M638" s="54">
        <f t="shared" si="300"/>
        <v>0.2</v>
      </c>
      <c r="N638" s="54">
        <v>1</v>
      </c>
      <c r="O638" s="54">
        <f>VLOOKUP($B638,$B$3:$J$29,8,FALSE)</f>
        <v>192</v>
      </c>
      <c r="P638" s="54">
        <f t="shared" si="302"/>
        <v>0.192</v>
      </c>
      <c r="Q638" s="55">
        <f t="shared" si="303"/>
        <v>0.96799999999999997</v>
      </c>
      <c r="R638" s="52">
        <f t="shared" si="304"/>
        <v>8.9499999999999993</v>
      </c>
      <c r="S638" s="50" t="s">
        <v>64</v>
      </c>
      <c r="T638" s="1">
        <v>1</v>
      </c>
      <c r="U638" s="46">
        <f t="shared" si="307"/>
        <v>8.9499999999999993</v>
      </c>
      <c r="V638" s="48">
        <v>45843</v>
      </c>
      <c r="W638" s="1">
        <v>1</v>
      </c>
      <c r="X638" s="46">
        <f t="shared" si="306"/>
        <v>8.9499999999999993</v>
      </c>
      <c r="Y638" s="48">
        <v>45855</v>
      </c>
    </row>
    <row r="639" spans="1:25" ht="55" customHeight="1" x14ac:dyDescent="0.75">
      <c r="B639" s="8" t="s">
        <v>34</v>
      </c>
      <c r="C639" s="50" t="s">
        <v>726</v>
      </c>
      <c r="D639" s="51">
        <v>3</v>
      </c>
      <c r="E639" s="67" t="s">
        <v>372</v>
      </c>
      <c r="F639" s="14">
        <v>10</v>
      </c>
      <c r="G639" s="68">
        <v>6</v>
      </c>
      <c r="H639" s="54">
        <v>2</v>
      </c>
      <c r="I639" s="54">
        <f>VLOOKUP($B639,$B$3:$J$29,7,FALSE)</f>
        <v>530</v>
      </c>
      <c r="J639" s="55">
        <f t="shared" si="298"/>
        <v>1.06</v>
      </c>
      <c r="K639" s="54">
        <v>1</v>
      </c>
      <c r="L639" s="54">
        <f>VLOOKUP($B639,$B$3:$J$29,3,FALSE)</f>
        <v>200</v>
      </c>
      <c r="M639" s="54">
        <f t="shared" si="300"/>
        <v>0.2</v>
      </c>
      <c r="N639" s="54">
        <v>2</v>
      </c>
      <c r="O639" s="54">
        <f>VLOOKUP($B639,$B$3:$J$29,8,FALSE)</f>
        <v>192</v>
      </c>
      <c r="P639" s="54">
        <f t="shared" si="302"/>
        <v>0.38400000000000001</v>
      </c>
      <c r="Q639" s="55">
        <f t="shared" si="303"/>
        <v>1.6439999999999999</v>
      </c>
      <c r="R639" s="52">
        <f t="shared" si="304"/>
        <v>98.64</v>
      </c>
      <c r="S639" s="50" t="s">
        <v>64</v>
      </c>
      <c r="T639" s="1">
        <v>1</v>
      </c>
      <c r="U639" s="46">
        <f t="shared" si="307"/>
        <v>98.64</v>
      </c>
      <c r="V639" s="48">
        <v>45843</v>
      </c>
      <c r="W639" s="1">
        <v>1</v>
      </c>
      <c r="X639" s="46">
        <f t="shared" si="306"/>
        <v>98.64</v>
      </c>
      <c r="Y639" s="48">
        <v>45855</v>
      </c>
    </row>
    <row r="640" spans="1:25" ht="55" customHeight="1" x14ac:dyDescent="0.75">
      <c r="B640" s="8"/>
      <c r="C640" s="50"/>
      <c r="D640" s="51"/>
      <c r="E640" s="67"/>
      <c r="F640" s="14"/>
      <c r="G640" s="68"/>
      <c r="H640" s="54"/>
      <c r="I640" s="54"/>
      <c r="J640" s="55"/>
      <c r="K640" s="54"/>
      <c r="L640" s="54"/>
      <c r="M640" s="54"/>
      <c r="N640" s="54"/>
      <c r="O640" s="54"/>
      <c r="P640" s="54"/>
      <c r="Q640" s="55"/>
      <c r="R640" s="52"/>
      <c r="S640" s="50"/>
      <c r="T640" s="1"/>
      <c r="U640" s="46"/>
      <c r="V640" s="48"/>
    </row>
    <row r="641" spans="1:25" ht="55" customHeight="1" x14ac:dyDescent="0.75">
      <c r="B641" s="14" t="s">
        <v>17</v>
      </c>
      <c r="C641" s="50" t="s">
        <v>726</v>
      </c>
      <c r="D641" s="51">
        <v>4</v>
      </c>
      <c r="E641" s="67" t="s">
        <v>373</v>
      </c>
      <c r="F641" s="14">
        <v>12.25</v>
      </c>
      <c r="G641" s="68">
        <v>1</v>
      </c>
      <c r="H641" s="54">
        <v>2</v>
      </c>
      <c r="I641" s="54">
        <f>VLOOKUP($B641,$B$3:$J$29,7,FALSE)</f>
        <v>770</v>
      </c>
      <c r="J641" s="55">
        <f t="shared" si="298"/>
        <v>1.54</v>
      </c>
      <c r="K641" s="54">
        <v>1</v>
      </c>
      <c r="L641" s="54">
        <f>VLOOKUP($B641,$B$3:$J$29,3,FALSE)</f>
        <v>200</v>
      </c>
      <c r="M641" s="54">
        <f t="shared" si="300"/>
        <v>0.2</v>
      </c>
      <c r="N641" s="54">
        <v>2</v>
      </c>
      <c r="O641" s="54">
        <f>VLOOKUP($B641,$B$3:$J$29,8,FALSE)</f>
        <v>190</v>
      </c>
      <c r="P641" s="54">
        <f t="shared" si="302"/>
        <v>0.38</v>
      </c>
      <c r="Q641" s="55">
        <f t="shared" si="303"/>
        <v>2.12</v>
      </c>
      <c r="R641" s="52">
        <f t="shared" si="304"/>
        <v>25.97</v>
      </c>
      <c r="S641" s="50" t="s">
        <v>64</v>
      </c>
      <c r="T641" s="1">
        <v>1</v>
      </c>
      <c r="U641" s="46">
        <f t="shared" si="307"/>
        <v>25.97</v>
      </c>
      <c r="V641" s="48">
        <v>45843</v>
      </c>
      <c r="W641" s="1">
        <v>1</v>
      </c>
      <c r="X641" s="46">
        <f t="shared" si="306"/>
        <v>25.97</v>
      </c>
      <c r="Y641" s="48">
        <v>45856</v>
      </c>
    </row>
    <row r="642" spans="1:25" ht="55" customHeight="1" x14ac:dyDescent="0.75">
      <c r="B642" s="8" t="s">
        <v>15</v>
      </c>
      <c r="C642" s="50" t="s">
        <v>726</v>
      </c>
      <c r="D642" s="51">
        <v>4</v>
      </c>
      <c r="E642" s="67" t="s">
        <v>374</v>
      </c>
      <c r="F642" s="14">
        <v>9.25</v>
      </c>
      <c r="G642" s="68">
        <v>1</v>
      </c>
      <c r="H642" s="54">
        <v>1</v>
      </c>
      <c r="I642" s="54">
        <f>VLOOKUP($B642,$B$3:$J$29,7,FALSE)</f>
        <v>576</v>
      </c>
      <c r="J642" s="55">
        <f t="shared" si="298"/>
        <v>0.57599999999999996</v>
      </c>
      <c r="K642" s="54">
        <v>1</v>
      </c>
      <c r="L642" s="54">
        <f>VLOOKUP($B642,$B$3:$J$29,3,FALSE)</f>
        <v>200</v>
      </c>
      <c r="M642" s="54">
        <f t="shared" si="300"/>
        <v>0.2</v>
      </c>
      <c r="N642" s="54">
        <v>1</v>
      </c>
      <c r="O642" s="54">
        <f>VLOOKUP($B642,$B$3:$J$29,8,FALSE)</f>
        <v>192</v>
      </c>
      <c r="P642" s="54">
        <f t="shared" si="302"/>
        <v>0.192</v>
      </c>
      <c r="Q642" s="55">
        <f t="shared" si="303"/>
        <v>0.96799999999999997</v>
      </c>
      <c r="R642" s="52">
        <f t="shared" si="304"/>
        <v>8.9499999999999993</v>
      </c>
      <c r="S642" s="50" t="s">
        <v>64</v>
      </c>
      <c r="T642" s="1">
        <v>1</v>
      </c>
      <c r="U642" s="46">
        <f t="shared" si="307"/>
        <v>8.9499999999999993</v>
      </c>
      <c r="V642" s="48">
        <v>45843</v>
      </c>
      <c r="W642" s="1">
        <v>1</v>
      </c>
      <c r="X642" s="46">
        <f t="shared" si="306"/>
        <v>8.9499999999999993</v>
      </c>
      <c r="Y642" s="48">
        <v>45856</v>
      </c>
    </row>
    <row r="643" spans="1:25" ht="55" customHeight="1" x14ac:dyDescent="0.75">
      <c r="B643" s="8" t="s">
        <v>34</v>
      </c>
      <c r="C643" s="50" t="s">
        <v>726</v>
      </c>
      <c r="D643" s="51">
        <v>4</v>
      </c>
      <c r="E643" s="67" t="s">
        <v>375</v>
      </c>
      <c r="F643" s="14">
        <v>10</v>
      </c>
      <c r="G643" s="68">
        <v>6</v>
      </c>
      <c r="H643" s="54">
        <v>2</v>
      </c>
      <c r="I643" s="54">
        <f>VLOOKUP($B643,$B$3:$J$29,7,FALSE)</f>
        <v>530</v>
      </c>
      <c r="J643" s="55">
        <f t="shared" si="298"/>
        <v>1.06</v>
      </c>
      <c r="K643" s="54">
        <v>1</v>
      </c>
      <c r="L643" s="54">
        <f>VLOOKUP($B643,$B$3:$J$29,3,FALSE)</f>
        <v>200</v>
      </c>
      <c r="M643" s="54">
        <f t="shared" si="300"/>
        <v>0.2</v>
      </c>
      <c r="N643" s="54">
        <v>2</v>
      </c>
      <c r="O643" s="54">
        <f>VLOOKUP($B643,$B$3:$J$29,8,FALSE)</f>
        <v>192</v>
      </c>
      <c r="P643" s="54">
        <f t="shared" si="302"/>
        <v>0.38400000000000001</v>
      </c>
      <c r="Q643" s="55">
        <f t="shared" si="303"/>
        <v>1.6439999999999999</v>
      </c>
      <c r="R643" s="52">
        <f t="shared" si="304"/>
        <v>98.64</v>
      </c>
      <c r="S643" s="50" t="s">
        <v>64</v>
      </c>
      <c r="T643" s="1">
        <v>1</v>
      </c>
      <c r="U643" s="46">
        <f t="shared" si="307"/>
        <v>98.64</v>
      </c>
      <c r="V643" s="48">
        <v>45843</v>
      </c>
      <c r="W643" s="1">
        <v>1</v>
      </c>
      <c r="X643" s="46">
        <f t="shared" si="306"/>
        <v>98.64</v>
      </c>
      <c r="Y643" s="48">
        <v>45856</v>
      </c>
    </row>
    <row r="644" spans="1:25" ht="55" customHeight="1" x14ac:dyDescent="0.75">
      <c r="B644" s="82"/>
      <c r="C644" s="74"/>
      <c r="D644" s="28"/>
      <c r="G644" s="5"/>
      <c r="H644" s="78"/>
      <c r="I644" s="78"/>
      <c r="J644" s="79"/>
      <c r="K644" s="78"/>
      <c r="L644" s="78"/>
      <c r="M644" s="78"/>
      <c r="N644" s="78"/>
      <c r="O644" s="78"/>
      <c r="P644" s="78"/>
      <c r="Q644" s="79"/>
      <c r="R644" s="75"/>
      <c r="S644" s="87"/>
      <c r="T644" s="1"/>
      <c r="U644" s="46"/>
      <c r="V644" s="48"/>
    </row>
    <row r="645" spans="1:25" ht="55" customHeight="1" x14ac:dyDescent="0.75">
      <c r="B645" s="14" t="s">
        <v>17</v>
      </c>
      <c r="C645" s="50" t="s">
        <v>726</v>
      </c>
      <c r="D645" s="51">
        <v>5</v>
      </c>
      <c r="E645" s="67" t="s">
        <v>376</v>
      </c>
      <c r="F645" s="14">
        <v>12.25</v>
      </c>
      <c r="G645" s="68">
        <v>1</v>
      </c>
      <c r="H645" s="54">
        <v>2</v>
      </c>
      <c r="I645" s="54">
        <f>VLOOKUP($B645,$B$3:$J$29,7,FALSE)</f>
        <v>770</v>
      </c>
      <c r="J645" s="55">
        <f t="shared" si="298"/>
        <v>1.54</v>
      </c>
      <c r="K645" s="54">
        <v>1</v>
      </c>
      <c r="L645" s="54">
        <f>VLOOKUP($B645,$B$3:$J$29,3,FALSE)</f>
        <v>200</v>
      </c>
      <c r="M645" s="54">
        <f t="shared" si="300"/>
        <v>0.2</v>
      </c>
      <c r="N645" s="54">
        <v>2</v>
      </c>
      <c r="O645" s="54">
        <f>VLOOKUP($B645,$B$3:$J$29,8,FALSE)</f>
        <v>190</v>
      </c>
      <c r="P645" s="54">
        <f t="shared" si="302"/>
        <v>0.38</v>
      </c>
      <c r="Q645" s="55">
        <f t="shared" si="303"/>
        <v>2.12</v>
      </c>
      <c r="R645" s="52">
        <f t="shared" si="304"/>
        <v>25.97</v>
      </c>
      <c r="S645" s="50" t="s">
        <v>64</v>
      </c>
      <c r="T645" s="1">
        <v>1</v>
      </c>
      <c r="U645" s="46">
        <f t="shared" ref="U645:U653" si="308">$T645*$R645</f>
        <v>25.97</v>
      </c>
      <c r="V645" s="48">
        <v>45845</v>
      </c>
      <c r="W645" s="1">
        <v>1</v>
      </c>
      <c r="X645" s="46">
        <f t="shared" si="306"/>
        <v>25.97</v>
      </c>
      <c r="Y645" s="48">
        <v>45856</v>
      </c>
    </row>
    <row r="646" spans="1:25" ht="55" customHeight="1" x14ac:dyDescent="0.75">
      <c r="B646" s="8" t="s">
        <v>15</v>
      </c>
      <c r="C646" s="50" t="s">
        <v>726</v>
      </c>
      <c r="D646" s="51">
        <v>5</v>
      </c>
      <c r="E646" s="67" t="s">
        <v>377</v>
      </c>
      <c r="F646" s="14">
        <v>9.25</v>
      </c>
      <c r="G646" s="68">
        <v>1</v>
      </c>
      <c r="H646" s="54">
        <v>1</v>
      </c>
      <c r="I646" s="54">
        <f>VLOOKUP($B646,$B$3:$J$29,7,FALSE)</f>
        <v>576</v>
      </c>
      <c r="J646" s="55">
        <f t="shared" si="298"/>
        <v>0.57599999999999996</v>
      </c>
      <c r="K646" s="54">
        <v>1</v>
      </c>
      <c r="L646" s="54">
        <f>VLOOKUP($B646,$B$3:$J$29,3,FALSE)</f>
        <v>200</v>
      </c>
      <c r="M646" s="54">
        <f t="shared" si="300"/>
        <v>0.2</v>
      </c>
      <c r="N646" s="54">
        <v>1</v>
      </c>
      <c r="O646" s="54">
        <f>VLOOKUP($B646,$B$3:$J$29,8,FALSE)</f>
        <v>192</v>
      </c>
      <c r="P646" s="54">
        <f t="shared" si="302"/>
        <v>0.192</v>
      </c>
      <c r="Q646" s="55">
        <f t="shared" si="303"/>
        <v>0.96799999999999997</v>
      </c>
      <c r="R646" s="52">
        <f t="shared" si="304"/>
        <v>8.9499999999999993</v>
      </c>
      <c r="S646" s="50" t="s">
        <v>64</v>
      </c>
      <c r="T646" s="1">
        <v>1</v>
      </c>
      <c r="U646" s="46">
        <f t="shared" si="308"/>
        <v>8.9499999999999993</v>
      </c>
      <c r="V646" s="48">
        <v>45845</v>
      </c>
      <c r="W646" s="1">
        <v>1</v>
      </c>
      <c r="X646" s="46">
        <f t="shared" si="306"/>
        <v>8.9499999999999993</v>
      </c>
      <c r="Y646" s="48">
        <v>45856</v>
      </c>
    </row>
    <row r="647" spans="1:25" ht="55" customHeight="1" x14ac:dyDescent="0.75">
      <c r="B647" s="8" t="s">
        <v>34</v>
      </c>
      <c r="C647" s="50" t="s">
        <v>726</v>
      </c>
      <c r="D647" s="51">
        <v>5</v>
      </c>
      <c r="E647" s="67" t="s">
        <v>378</v>
      </c>
      <c r="F647" s="14">
        <v>10</v>
      </c>
      <c r="G647" s="68">
        <v>6</v>
      </c>
      <c r="H647" s="54">
        <v>2</v>
      </c>
      <c r="I647" s="54">
        <f>VLOOKUP($B647,$B$3:$J$29,7,FALSE)</f>
        <v>530</v>
      </c>
      <c r="J647" s="55">
        <f t="shared" si="298"/>
        <v>1.06</v>
      </c>
      <c r="K647" s="54">
        <v>1</v>
      </c>
      <c r="L647" s="54">
        <f>VLOOKUP($B647,$B$3:$J$29,3,FALSE)</f>
        <v>200</v>
      </c>
      <c r="M647" s="54">
        <f t="shared" si="300"/>
        <v>0.2</v>
      </c>
      <c r="N647" s="54">
        <v>2</v>
      </c>
      <c r="O647" s="54">
        <f>VLOOKUP($B647,$B$3:$J$29,8,FALSE)</f>
        <v>192</v>
      </c>
      <c r="P647" s="54">
        <f t="shared" si="302"/>
        <v>0.38400000000000001</v>
      </c>
      <c r="Q647" s="55">
        <f t="shared" si="303"/>
        <v>1.6439999999999999</v>
      </c>
      <c r="R647" s="52">
        <f t="shared" si="304"/>
        <v>98.64</v>
      </c>
      <c r="S647" s="50" t="s">
        <v>64</v>
      </c>
      <c r="T647" s="1">
        <v>1</v>
      </c>
      <c r="U647" s="46">
        <f t="shared" si="308"/>
        <v>98.64</v>
      </c>
      <c r="V647" s="48">
        <v>45845</v>
      </c>
      <c r="W647" s="1">
        <v>1</v>
      </c>
      <c r="X647" s="46">
        <f t="shared" si="306"/>
        <v>98.64</v>
      </c>
      <c r="Y647" s="48">
        <v>45856</v>
      </c>
    </row>
    <row r="648" spans="1:25" ht="55" customHeight="1" x14ac:dyDescent="0.75">
      <c r="B648" s="82"/>
      <c r="C648" s="74"/>
      <c r="D648" s="28"/>
      <c r="G648" s="5"/>
      <c r="H648" s="78"/>
      <c r="I648" s="78"/>
      <c r="J648" s="79"/>
      <c r="K648" s="78"/>
      <c r="L648" s="78"/>
      <c r="M648" s="78"/>
      <c r="N648" s="78"/>
      <c r="O648" s="78"/>
      <c r="P648" s="78"/>
      <c r="Q648" s="79"/>
      <c r="R648" s="75"/>
      <c r="S648" s="87"/>
      <c r="T648" s="1"/>
      <c r="U648" s="46"/>
      <c r="V648" s="48"/>
    </row>
    <row r="649" spans="1:25" ht="55" customHeight="1" x14ac:dyDescent="0.75">
      <c r="A649" s="88"/>
      <c r="B649" s="14" t="s">
        <v>17</v>
      </c>
      <c r="C649" s="50" t="s">
        <v>726</v>
      </c>
      <c r="D649" s="51">
        <v>6</v>
      </c>
      <c r="E649" s="67" t="s">
        <v>379</v>
      </c>
      <c r="F649" s="14">
        <v>12.25</v>
      </c>
      <c r="G649" s="68">
        <v>1</v>
      </c>
      <c r="H649" s="54">
        <v>2</v>
      </c>
      <c r="I649" s="54">
        <f>VLOOKUP($B649,$B$3:$J$29,7,FALSE)</f>
        <v>770</v>
      </c>
      <c r="J649" s="55">
        <f t="shared" si="298"/>
        <v>1.54</v>
      </c>
      <c r="K649" s="54">
        <v>1</v>
      </c>
      <c r="L649" s="54">
        <f>VLOOKUP($B649,$B$3:$J$29,3,FALSE)</f>
        <v>200</v>
      </c>
      <c r="M649" s="54">
        <f t="shared" si="300"/>
        <v>0.2</v>
      </c>
      <c r="N649" s="54">
        <v>2</v>
      </c>
      <c r="O649" s="54">
        <f>VLOOKUP($B649,$B$3:$J$29,8,FALSE)</f>
        <v>190</v>
      </c>
      <c r="P649" s="54">
        <f t="shared" si="302"/>
        <v>0.38</v>
      </c>
      <c r="Q649" s="55">
        <f t="shared" si="303"/>
        <v>2.12</v>
      </c>
      <c r="R649" s="52">
        <f t="shared" si="304"/>
        <v>25.97</v>
      </c>
      <c r="S649" s="50" t="s">
        <v>64</v>
      </c>
      <c r="T649" s="1">
        <v>1</v>
      </c>
      <c r="U649" s="46">
        <f t="shared" si="308"/>
        <v>25.97</v>
      </c>
      <c r="V649" s="48">
        <v>45845</v>
      </c>
      <c r="W649" s="1">
        <v>1</v>
      </c>
      <c r="X649" s="46">
        <f t="shared" si="306"/>
        <v>25.97</v>
      </c>
      <c r="Y649" s="48">
        <v>45856</v>
      </c>
    </row>
    <row r="650" spans="1:25" ht="55" customHeight="1" x14ac:dyDescent="0.75">
      <c r="B650" s="8" t="s">
        <v>15</v>
      </c>
      <c r="C650" s="50" t="s">
        <v>726</v>
      </c>
      <c r="D650" s="51">
        <v>6</v>
      </c>
      <c r="E650" s="67" t="s">
        <v>380</v>
      </c>
      <c r="F650" s="14">
        <v>9.15</v>
      </c>
      <c r="G650" s="68">
        <v>1</v>
      </c>
      <c r="H650" s="54">
        <v>1</v>
      </c>
      <c r="I650" s="54">
        <f>VLOOKUP($B650,$B$3:$J$29,7,FALSE)</f>
        <v>576</v>
      </c>
      <c r="J650" s="55">
        <f t="shared" si="298"/>
        <v>0.57599999999999996</v>
      </c>
      <c r="K650" s="54">
        <v>1</v>
      </c>
      <c r="L650" s="54">
        <f>VLOOKUP($B650,$B$3:$J$29,3,FALSE)</f>
        <v>200</v>
      </c>
      <c r="M650" s="54">
        <f t="shared" si="300"/>
        <v>0.2</v>
      </c>
      <c r="N650" s="54">
        <v>1</v>
      </c>
      <c r="O650" s="54">
        <f>VLOOKUP($B650,$B$3:$J$29,8,FALSE)</f>
        <v>192</v>
      </c>
      <c r="P650" s="54">
        <f t="shared" si="302"/>
        <v>0.192</v>
      </c>
      <c r="Q650" s="55">
        <f t="shared" si="303"/>
        <v>0.96799999999999997</v>
      </c>
      <c r="R650" s="52">
        <f t="shared" si="304"/>
        <v>8.86</v>
      </c>
      <c r="S650" s="50" t="s">
        <v>64</v>
      </c>
      <c r="T650" s="1">
        <v>1</v>
      </c>
      <c r="U650" s="46">
        <f t="shared" si="308"/>
        <v>8.86</v>
      </c>
      <c r="V650" s="48">
        <v>45845</v>
      </c>
      <c r="W650" s="1">
        <v>1</v>
      </c>
      <c r="X650" s="46">
        <f t="shared" si="306"/>
        <v>8.86</v>
      </c>
      <c r="Y650" s="48">
        <v>45856</v>
      </c>
    </row>
    <row r="651" spans="1:25" ht="55" customHeight="1" x14ac:dyDescent="0.75">
      <c r="B651" s="8" t="s">
        <v>15</v>
      </c>
      <c r="C651" s="50" t="s">
        <v>726</v>
      </c>
      <c r="D651" s="51">
        <v>6</v>
      </c>
      <c r="E651" s="67" t="s">
        <v>381</v>
      </c>
      <c r="F651" s="14">
        <v>9.25</v>
      </c>
      <c r="G651" s="68">
        <v>1</v>
      </c>
      <c r="H651" s="54">
        <v>1</v>
      </c>
      <c r="I651" s="54">
        <f>VLOOKUP($B651,$B$3:$J$29,7,FALSE)</f>
        <v>576</v>
      </c>
      <c r="J651" s="55">
        <f t="shared" si="298"/>
        <v>0.57599999999999996</v>
      </c>
      <c r="K651" s="54">
        <v>1</v>
      </c>
      <c r="L651" s="54">
        <f>VLOOKUP($B651,$B$3:$J$29,3,FALSE)</f>
        <v>200</v>
      </c>
      <c r="M651" s="54">
        <f t="shared" si="300"/>
        <v>0.2</v>
      </c>
      <c r="N651" s="54">
        <v>1</v>
      </c>
      <c r="O651" s="54">
        <f>VLOOKUP($B651,$B$3:$J$29,8,FALSE)</f>
        <v>192</v>
      </c>
      <c r="P651" s="54">
        <f t="shared" si="302"/>
        <v>0.192</v>
      </c>
      <c r="Q651" s="55">
        <f t="shared" si="303"/>
        <v>0.96799999999999997</v>
      </c>
      <c r="R651" s="52">
        <f t="shared" si="304"/>
        <v>8.9499999999999993</v>
      </c>
      <c r="S651" s="50" t="s">
        <v>64</v>
      </c>
      <c r="T651" s="1">
        <v>1</v>
      </c>
      <c r="U651" s="46">
        <f t="shared" si="308"/>
        <v>8.9499999999999993</v>
      </c>
      <c r="V651" s="48">
        <v>45845</v>
      </c>
      <c r="W651" s="1">
        <v>1</v>
      </c>
      <c r="X651" s="46">
        <f t="shared" si="306"/>
        <v>8.9499999999999993</v>
      </c>
      <c r="Y651" s="48">
        <v>45856</v>
      </c>
    </row>
    <row r="652" spans="1:25" ht="55" customHeight="1" x14ac:dyDescent="0.75">
      <c r="A652" s="86"/>
      <c r="B652" s="8" t="s">
        <v>12</v>
      </c>
      <c r="C652" s="50" t="s">
        <v>726</v>
      </c>
      <c r="D652" s="51">
        <v>6</v>
      </c>
      <c r="E652" s="67" t="s">
        <v>382</v>
      </c>
      <c r="F652" s="14">
        <v>9.25</v>
      </c>
      <c r="G652" s="68">
        <v>1</v>
      </c>
      <c r="H652" s="54">
        <v>1</v>
      </c>
      <c r="I652" s="54">
        <f>VLOOKUP($B652,$B$3:$J$29,7,FALSE)</f>
        <v>476</v>
      </c>
      <c r="J652" s="55">
        <f t="shared" si="298"/>
        <v>0.47599999999999998</v>
      </c>
      <c r="K652" s="54">
        <v>1</v>
      </c>
      <c r="L652" s="54">
        <f>VLOOKUP($B652,$B$3:$J$29,3,FALSE)</f>
        <v>200</v>
      </c>
      <c r="M652" s="54">
        <f t="shared" si="300"/>
        <v>0.2</v>
      </c>
      <c r="N652" s="54">
        <v>1</v>
      </c>
      <c r="O652" s="54">
        <f>VLOOKUP($B652,$B$3:$J$29,8,FALSE)</f>
        <v>192</v>
      </c>
      <c r="P652" s="54">
        <f t="shared" si="302"/>
        <v>0.192</v>
      </c>
      <c r="Q652" s="55">
        <f t="shared" si="303"/>
        <v>0.86799999999999999</v>
      </c>
      <c r="R652" s="52">
        <f t="shared" si="304"/>
        <v>8.0299999999999994</v>
      </c>
      <c r="S652" s="50" t="s">
        <v>64</v>
      </c>
      <c r="T652" s="1">
        <v>1</v>
      </c>
      <c r="U652" s="46">
        <f t="shared" si="308"/>
        <v>8.0299999999999994</v>
      </c>
      <c r="V652" s="48">
        <v>45845</v>
      </c>
      <c r="W652" s="1">
        <v>1</v>
      </c>
      <c r="X652" s="46">
        <f t="shared" si="306"/>
        <v>8.0299999999999994</v>
      </c>
      <c r="Y652" s="48">
        <v>45856</v>
      </c>
    </row>
    <row r="653" spans="1:25" ht="55" customHeight="1" x14ac:dyDescent="0.75">
      <c r="B653" s="8" t="s">
        <v>34</v>
      </c>
      <c r="C653" s="50" t="s">
        <v>726</v>
      </c>
      <c r="D653" s="51">
        <v>6</v>
      </c>
      <c r="E653" s="67" t="s">
        <v>383</v>
      </c>
      <c r="F653" s="14">
        <v>10</v>
      </c>
      <c r="G653" s="68">
        <v>6</v>
      </c>
      <c r="H653" s="54">
        <v>2</v>
      </c>
      <c r="I653" s="54">
        <f>VLOOKUP($B653,$B$3:$J$29,7,FALSE)</f>
        <v>530</v>
      </c>
      <c r="J653" s="55">
        <f t="shared" si="298"/>
        <v>1.06</v>
      </c>
      <c r="K653" s="54">
        <v>1</v>
      </c>
      <c r="L653" s="54">
        <f>VLOOKUP($B653,$B$3:$J$29,3,FALSE)</f>
        <v>200</v>
      </c>
      <c r="M653" s="54">
        <f t="shared" si="300"/>
        <v>0.2</v>
      </c>
      <c r="N653" s="54">
        <v>2</v>
      </c>
      <c r="O653" s="54">
        <f>VLOOKUP($B653,$B$3:$J$29,8,FALSE)</f>
        <v>192</v>
      </c>
      <c r="P653" s="54">
        <f t="shared" si="302"/>
        <v>0.38400000000000001</v>
      </c>
      <c r="Q653" s="55">
        <f t="shared" si="303"/>
        <v>1.6439999999999999</v>
      </c>
      <c r="R653" s="52">
        <f t="shared" si="304"/>
        <v>98.64</v>
      </c>
      <c r="S653" s="50" t="s">
        <v>64</v>
      </c>
      <c r="T653" s="1">
        <v>1</v>
      </c>
      <c r="U653" s="46">
        <f t="shared" si="308"/>
        <v>98.64</v>
      </c>
      <c r="V653" s="48">
        <v>45845</v>
      </c>
      <c r="W653" s="1">
        <v>1</v>
      </c>
      <c r="X653" s="46">
        <f t="shared" si="306"/>
        <v>98.64</v>
      </c>
      <c r="Y653" s="48">
        <v>45856</v>
      </c>
    </row>
    <row r="654" spans="1:25" ht="55" customHeight="1" x14ac:dyDescent="0.75">
      <c r="B654" s="82"/>
      <c r="C654" s="74"/>
      <c r="D654" s="28"/>
      <c r="G654" s="5"/>
      <c r="H654" s="78"/>
      <c r="I654" s="78"/>
      <c r="J654" s="79"/>
      <c r="K654" s="78"/>
      <c r="L654" s="78"/>
      <c r="M654" s="78"/>
      <c r="N654" s="78"/>
      <c r="O654" s="78"/>
      <c r="P654" s="78"/>
      <c r="Q654" s="79"/>
      <c r="R654" s="75"/>
      <c r="S654" s="87"/>
      <c r="T654" s="1"/>
      <c r="U654" s="46"/>
      <c r="V654" s="48"/>
    </row>
    <row r="655" spans="1:25" ht="55" customHeight="1" x14ac:dyDescent="0.75">
      <c r="A655" s="88" t="s">
        <v>384</v>
      </c>
      <c r="B655" s="14" t="s">
        <v>17</v>
      </c>
      <c r="C655" s="50" t="s">
        <v>726</v>
      </c>
      <c r="D655" s="51">
        <v>7</v>
      </c>
      <c r="E655" s="67" t="s">
        <v>385</v>
      </c>
      <c r="F655" s="14">
        <v>12.25</v>
      </c>
      <c r="G655" s="68">
        <v>1</v>
      </c>
      <c r="H655" s="54">
        <v>2</v>
      </c>
      <c r="I655" s="54">
        <f>VLOOKUP($B655,$B$3:$J$29,7,FALSE)</f>
        <v>770</v>
      </c>
      <c r="J655" s="55">
        <f t="shared" si="298"/>
        <v>1.54</v>
      </c>
      <c r="K655" s="54">
        <v>1</v>
      </c>
      <c r="L655" s="54">
        <f>VLOOKUP($B655,$B$3:$J$29,3,FALSE)</f>
        <v>200</v>
      </c>
      <c r="M655" s="54">
        <f t="shared" si="300"/>
        <v>0.2</v>
      </c>
      <c r="N655" s="54">
        <v>2</v>
      </c>
      <c r="O655" s="54">
        <f>VLOOKUP($B655,$B$3:$J$29,8,FALSE)</f>
        <v>190</v>
      </c>
      <c r="P655" s="54">
        <f t="shared" si="302"/>
        <v>0.38</v>
      </c>
      <c r="Q655" s="55">
        <f t="shared" si="303"/>
        <v>2.12</v>
      </c>
      <c r="R655" s="52">
        <f t="shared" si="304"/>
        <v>25.97</v>
      </c>
      <c r="S655" s="50" t="s">
        <v>64</v>
      </c>
      <c r="T655" s="1">
        <v>1</v>
      </c>
      <c r="U655" s="46">
        <f t="shared" ref="U655:U676" si="309">$T655*$R655</f>
        <v>25.97</v>
      </c>
      <c r="V655" s="48">
        <v>45845</v>
      </c>
      <c r="W655" s="1">
        <v>1</v>
      </c>
      <c r="X655" s="46">
        <f t="shared" si="306"/>
        <v>25.97</v>
      </c>
      <c r="Y655" s="48">
        <v>45857</v>
      </c>
    </row>
    <row r="656" spans="1:25" ht="55" customHeight="1" x14ac:dyDescent="0.75">
      <c r="B656" s="8" t="s">
        <v>15</v>
      </c>
      <c r="C656" s="50" t="s">
        <v>726</v>
      </c>
      <c r="D656" s="51">
        <v>7</v>
      </c>
      <c r="E656" s="67" t="s">
        <v>386</v>
      </c>
      <c r="F656" s="14">
        <v>9.25</v>
      </c>
      <c r="G656" s="68">
        <v>1</v>
      </c>
      <c r="H656" s="54">
        <v>1</v>
      </c>
      <c r="I656" s="54">
        <f>VLOOKUP($B656,$B$3:$J$29,7,FALSE)</f>
        <v>576</v>
      </c>
      <c r="J656" s="55">
        <f t="shared" si="298"/>
        <v>0.57599999999999996</v>
      </c>
      <c r="K656" s="54">
        <v>1</v>
      </c>
      <c r="L656" s="54">
        <f>VLOOKUP($B656,$B$3:$J$29,3,FALSE)</f>
        <v>200</v>
      </c>
      <c r="M656" s="54">
        <f t="shared" si="300"/>
        <v>0.2</v>
      </c>
      <c r="N656" s="54">
        <v>1</v>
      </c>
      <c r="O656" s="54">
        <f>VLOOKUP($B656,$B$3:$J$29,8,FALSE)</f>
        <v>192</v>
      </c>
      <c r="P656" s="54">
        <f t="shared" si="302"/>
        <v>0.192</v>
      </c>
      <c r="Q656" s="55">
        <f t="shared" si="303"/>
        <v>0.96799999999999997</v>
      </c>
      <c r="R656" s="52">
        <f t="shared" si="304"/>
        <v>8.9499999999999993</v>
      </c>
      <c r="S656" s="50" t="s">
        <v>64</v>
      </c>
      <c r="T656" s="1">
        <v>1</v>
      </c>
      <c r="U656" s="46">
        <f t="shared" si="309"/>
        <v>8.9499999999999993</v>
      </c>
      <c r="V656" s="48">
        <v>45845</v>
      </c>
      <c r="W656" s="1">
        <v>1</v>
      </c>
      <c r="X656" s="46">
        <f t="shared" si="306"/>
        <v>8.9499999999999993</v>
      </c>
      <c r="Y656" s="48">
        <v>45857</v>
      </c>
    </row>
    <row r="657" spans="1:25" ht="55" customHeight="1" x14ac:dyDescent="0.75">
      <c r="B657" s="8" t="s">
        <v>34</v>
      </c>
      <c r="C657" s="50" t="s">
        <v>726</v>
      </c>
      <c r="D657" s="51">
        <v>7</v>
      </c>
      <c r="E657" s="67" t="s">
        <v>387</v>
      </c>
      <c r="F657" s="14">
        <v>10</v>
      </c>
      <c r="G657" s="68">
        <v>6</v>
      </c>
      <c r="H657" s="54">
        <v>2</v>
      </c>
      <c r="I657" s="54">
        <f>VLOOKUP($B657,$B$3:$J$29,7,FALSE)</f>
        <v>530</v>
      </c>
      <c r="J657" s="55">
        <f t="shared" si="298"/>
        <v>1.06</v>
      </c>
      <c r="K657" s="54">
        <v>1</v>
      </c>
      <c r="L657" s="54">
        <f>VLOOKUP($B657,$B$3:$J$29,3,FALSE)</f>
        <v>200</v>
      </c>
      <c r="M657" s="54">
        <f t="shared" si="300"/>
        <v>0.2</v>
      </c>
      <c r="N657" s="54">
        <v>2</v>
      </c>
      <c r="O657" s="54">
        <f>VLOOKUP($B657,$B$3:$J$29,8,FALSE)</f>
        <v>192</v>
      </c>
      <c r="P657" s="54">
        <f t="shared" si="302"/>
        <v>0.38400000000000001</v>
      </c>
      <c r="Q657" s="55">
        <f t="shared" si="303"/>
        <v>1.6439999999999999</v>
      </c>
      <c r="R657" s="52">
        <f t="shared" si="304"/>
        <v>98.64</v>
      </c>
      <c r="S657" s="50" t="s">
        <v>64</v>
      </c>
      <c r="T657" s="1">
        <v>1</v>
      </c>
      <c r="U657" s="46">
        <f t="shared" si="309"/>
        <v>98.64</v>
      </c>
      <c r="V657" s="48">
        <v>45845</v>
      </c>
      <c r="W657" s="1">
        <v>1</v>
      </c>
      <c r="X657" s="46">
        <f t="shared" si="306"/>
        <v>98.64</v>
      </c>
      <c r="Y657" s="48">
        <v>45857</v>
      </c>
    </row>
    <row r="658" spans="1:25" ht="55" customHeight="1" x14ac:dyDescent="0.75">
      <c r="B658" s="82"/>
      <c r="C658" s="74"/>
      <c r="D658" s="28"/>
      <c r="G658" s="5"/>
      <c r="H658" s="78"/>
      <c r="I658" s="78"/>
      <c r="J658" s="79"/>
      <c r="K658" s="78"/>
      <c r="L658" s="78"/>
      <c r="M658" s="78"/>
      <c r="N658" s="78"/>
      <c r="O658" s="78"/>
      <c r="P658" s="78"/>
      <c r="Q658" s="79"/>
      <c r="R658" s="75"/>
      <c r="S658" s="87"/>
      <c r="T658" s="1"/>
      <c r="U658" s="46"/>
      <c r="V658" s="48"/>
    </row>
    <row r="659" spans="1:25" ht="55" customHeight="1" x14ac:dyDescent="0.75">
      <c r="A659" s="89" t="s">
        <v>388</v>
      </c>
      <c r="B659" s="14" t="s">
        <v>17</v>
      </c>
      <c r="C659" s="50" t="s">
        <v>726</v>
      </c>
      <c r="D659" s="51">
        <v>8</v>
      </c>
      <c r="E659" s="67" t="s">
        <v>389</v>
      </c>
      <c r="F659" s="14">
        <v>12.25</v>
      </c>
      <c r="G659" s="68">
        <v>1</v>
      </c>
      <c r="H659" s="54">
        <v>2</v>
      </c>
      <c r="I659" s="54">
        <f>VLOOKUP($B659,$B$3:$J$29,7,FALSE)</f>
        <v>770</v>
      </c>
      <c r="J659" s="55">
        <f t="shared" si="298"/>
        <v>1.54</v>
      </c>
      <c r="K659" s="54">
        <v>1</v>
      </c>
      <c r="L659" s="54">
        <f>VLOOKUP($B659,$B$3:$J$29,3,FALSE)</f>
        <v>200</v>
      </c>
      <c r="M659" s="54">
        <f t="shared" si="300"/>
        <v>0.2</v>
      </c>
      <c r="N659" s="54">
        <v>2</v>
      </c>
      <c r="O659" s="54">
        <f>VLOOKUP($B659,$B$3:$J$29,8,FALSE)</f>
        <v>190</v>
      </c>
      <c r="P659" s="54">
        <f t="shared" si="302"/>
        <v>0.38</v>
      </c>
      <c r="Q659" s="55">
        <f t="shared" si="303"/>
        <v>2.12</v>
      </c>
      <c r="R659" s="52">
        <f t="shared" si="304"/>
        <v>25.97</v>
      </c>
      <c r="S659" s="50" t="s">
        <v>64</v>
      </c>
      <c r="T659" s="1">
        <v>1</v>
      </c>
      <c r="U659" s="46">
        <f t="shared" si="309"/>
        <v>25.97</v>
      </c>
      <c r="V659" s="48">
        <v>45845</v>
      </c>
      <c r="W659" s="1">
        <v>1</v>
      </c>
      <c r="X659" s="46">
        <f t="shared" si="306"/>
        <v>25.97</v>
      </c>
      <c r="Y659" s="48">
        <v>45857</v>
      </c>
    </row>
    <row r="660" spans="1:25" ht="55" customHeight="1" x14ac:dyDescent="0.75">
      <c r="A660" s="88" t="s">
        <v>384</v>
      </c>
      <c r="B660" s="8" t="s">
        <v>15</v>
      </c>
      <c r="C660" s="50" t="s">
        <v>726</v>
      </c>
      <c r="D660" s="51">
        <v>8</v>
      </c>
      <c r="E660" s="67" t="s">
        <v>390</v>
      </c>
      <c r="F660" s="14">
        <v>9.25</v>
      </c>
      <c r="G660" s="68">
        <v>1</v>
      </c>
      <c r="H660" s="54">
        <v>2</v>
      </c>
      <c r="I660" s="54">
        <f>VLOOKUP($B660,$B$3:$J$29,7,FALSE)</f>
        <v>576</v>
      </c>
      <c r="J660" s="55">
        <f t="shared" si="298"/>
        <v>1.1519999999999999</v>
      </c>
      <c r="K660" s="54">
        <v>1</v>
      </c>
      <c r="L660" s="54">
        <f>VLOOKUP($B660,$B$3:$J$29,3,FALSE)</f>
        <v>200</v>
      </c>
      <c r="M660" s="54">
        <f t="shared" si="300"/>
        <v>0.2</v>
      </c>
      <c r="N660" s="54">
        <v>2</v>
      </c>
      <c r="O660" s="54">
        <f>VLOOKUP($B660,$B$3:$J$29,8,FALSE)</f>
        <v>192</v>
      </c>
      <c r="P660" s="54">
        <f t="shared" si="302"/>
        <v>0.38400000000000001</v>
      </c>
      <c r="Q660" s="55">
        <f t="shared" si="303"/>
        <v>1.736</v>
      </c>
      <c r="R660" s="52">
        <f t="shared" si="304"/>
        <v>16.059999999999999</v>
      </c>
      <c r="S660" s="50" t="s">
        <v>64</v>
      </c>
      <c r="T660" s="1">
        <v>1</v>
      </c>
      <c r="U660" s="46">
        <f t="shared" si="309"/>
        <v>16.059999999999999</v>
      </c>
      <c r="V660" s="48">
        <v>45845</v>
      </c>
      <c r="W660" s="1">
        <v>1</v>
      </c>
      <c r="X660" s="46">
        <f t="shared" si="306"/>
        <v>16.059999999999999</v>
      </c>
      <c r="Y660" s="48">
        <v>45857</v>
      </c>
    </row>
    <row r="661" spans="1:25" ht="55" customHeight="1" x14ac:dyDescent="0.75">
      <c r="B661" s="8" t="s">
        <v>34</v>
      </c>
      <c r="C661" s="50" t="s">
        <v>726</v>
      </c>
      <c r="D661" s="51">
        <v>8</v>
      </c>
      <c r="E661" s="67" t="s">
        <v>391</v>
      </c>
      <c r="F661" s="14">
        <v>10</v>
      </c>
      <c r="G661" s="68">
        <v>6</v>
      </c>
      <c r="H661" s="54">
        <v>2</v>
      </c>
      <c r="I661" s="54">
        <f>VLOOKUP($B661,$B$3:$J$29,7,FALSE)</f>
        <v>530</v>
      </c>
      <c r="J661" s="55">
        <f t="shared" si="298"/>
        <v>1.06</v>
      </c>
      <c r="K661" s="54">
        <v>1</v>
      </c>
      <c r="L661" s="54">
        <f>VLOOKUP($B661,$B$3:$J$29,3,FALSE)</f>
        <v>200</v>
      </c>
      <c r="M661" s="54">
        <f t="shared" si="300"/>
        <v>0.2</v>
      </c>
      <c r="N661" s="54">
        <v>2</v>
      </c>
      <c r="O661" s="54">
        <f>VLOOKUP($B661,$B$3:$J$29,8,FALSE)</f>
        <v>192</v>
      </c>
      <c r="P661" s="54">
        <f t="shared" si="302"/>
        <v>0.38400000000000001</v>
      </c>
      <c r="Q661" s="55">
        <f t="shared" si="303"/>
        <v>1.6439999999999999</v>
      </c>
      <c r="R661" s="52">
        <f t="shared" si="304"/>
        <v>98.64</v>
      </c>
      <c r="S661" s="50" t="s">
        <v>64</v>
      </c>
      <c r="T661" s="1">
        <v>1</v>
      </c>
      <c r="U661" s="46">
        <f t="shared" si="309"/>
        <v>98.64</v>
      </c>
      <c r="V661" s="48">
        <v>45845</v>
      </c>
      <c r="W661" s="1">
        <v>1</v>
      </c>
      <c r="X661" s="46">
        <f t="shared" si="306"/>
        <v>98.64</v>
      </c>
      <c r="Y661" s="48">
        <v>45857</v>
      </c>
    </row>
    <row r="662" spans="1:25" ht="55" customHeight="1" x14ac:dyDescent="0.75">
      <c r="B662" s="82"/>
      <c r="C662" s="74"/>
      <c r="D662" s="28"/>
      <c r="G662" s="5"/>
      <c r="H662" s="78"/>
      <c r="I662" s="78"/>
      <c r="J662" s="79"/>
      <c r="K662" s="78"/>
      <c r="L662" s="78"/>
      <c r="M662" s="78"/>
      <c r="N662" s="78"/>
      <c r="O662" s="78"/>
      <c r="P662" s="78"/>
      <c r="Q662" s="79"/>
      <c r="R662" s="75"/>
      <c r="S662" s="87"/>
      <c r="T662" s="1"/>
      <c r="U662" s="46"/>
      <c r="V662" s="48"/>
    </row>
    <row r="663" spans="1:25" ht="55" customHeight="1" x14ac:dyDescent="0.75">
      <c r="A663" s="88" t="s">
        <v>384</v>
      </c>
      <c r="B663" s="14" t="s">
        <v>29</v>
      </c>
      <c r="C663" s="50" t="s">
        <v>726</v>
      </c>
      <c r="D663" s="51">
        <v>8</v>
      </c>
      <c r="E663" s="67" t="s">
        <v>392</v>
      </c>
      <c r="F663" s="14">
        <v>15.2</v>
      </c>
      <c r="G663" s="68">
        <v>1</v>
      </c>
      <c r="H663" s="54">
        <v>2</v>
      </c>
      <c r="I663" s="54">
        <f>VLOOKUP($B663,$B$3:$J$29,7,FALSE)</f>
        <v>970</v>
      </c>
      <c r="J663" s="55">
        <f t="shared" si="298"/>
        <v>1.94</v>
      </c>
      <c r="K663" s="54">
        <v>1</v>
      </c>
      <c r="L663" s="54">
        <f>VLOOKUP($B663,$B$3:$J$29,3,FALSE)</f>
        <v>250</v>
      </c>
      <c r="M663" s="54">
        <f t="shared" si="300"/>
        <v>0.25</v>
      </c>
      <c r="N663" s="54">
        <v>2</v>
      </c>
      <c r="O663" s="54">
        <f>VLOOKUP($B663,$B$3:$J$29,8,FALSE)</f>
        <v>238</v>
      </c>
      <c r="P663" s="54">
        <f t="shared" si="302"/>
        <v>0.47599999999999998</v>
      </c>
      <c r="Q663" s="55">
        <f t="shared" si="303"/>
        <v>2.6659999999999999</v>
      </c>
      <c r="R663" s="52">
        <f t="shared" si="304"/>
        <v>40.520000000000003</v>
      </c>
      <c r="S663" s="50" t="s">
        <v>64</v>
      </c>
      <c r="T663" s="1">
        <v>1</v>
      </c>
      <c r="U663" s="46">
        <f t="shared" si="309"/>
        <v>40.520000000000003</v>
      </c>
      <c r="V663" s="48">
        <v>45848</v>
      </c>
      <c r="W663" s="1">
        <v>1</v>
      </c>
      <c r="X663" s="46">
        <f t="shared" si="306"/>
        <v>40.520000000000003</v>
      </c>
      <c r="Y663" s="48">
        <v>45862</v>
      </c>
    </row>
    <row r="664" spans="1:25" ht="55" customHeight="1" x14ac:dyDescent="0.75">
      <c r="B664" s="14" t="s">
        <v>29</v>
      </c>
      <c r="C664" s="50" t="s">
        <v>726</v>
      </c>
      <c r="D664" s="51">
        <v>8</v>
      </c>
      <c r="E664" s="67" t="s">
        <v>393</v>
      </c>
      <c r="F664" s="14">
        <v>15.2</v>
      </c>
      <c r="G664" s="68">
        <v>1</v>
      </c>
      <c r="H664" s="54">
        <v>2</v>
      </c>
      <c r="I664" s="54">
        <f>VLOOKUP($B664,$B$3:$J$29,7,FALSE)</f>
        <v>970</v>
      </c>
      <c r="J664" s="55">
        <f t="shared" si="298"/>
        <v>1.94</v>
      </c>
      <c r="K664" s="54">
        <v>1</v>
      </c>
      <c r="L664" s="54">
        <f>VLOOKUP($B664,$B$3:$J$29,3,FALSE)</f>
        <v>250</v>
      </c>
      <c r="M664" s="54">
        <f t="shared" si="300"/>
        <v>0.25</v>
      </c>
      <c r="N664" s="54">
        <v>2</v>
      </c>
      <c r="O664" s="54">
        <f>VLOOKUP($B664,$B$3:$J$29,8,FALSE)</f>
        <v>238</v>
      </c>
      <c r="P664" s="54">
        <f t="shared" si="302"/>
        <v>0.47599999999999998</v>
      </c>
      <c r="Q664" s="55">
        <f t="shared" si="303"/>
        <v>2.6659999999999999</v>
      </c>
      <c r="R664" s="52">
        <f t="shared" si="304"/>
        <v>40.520000000000003</v>
      </c>
      <c r="S664" s="50" t="s">
        <v>64</v>
      </c>
      <c r="T664" s="1">
        <v>1</v>
      </c>
      <c r="U664" s="46">
        <f t="shared" si="309"/>
        <v>40.520000000000003</v>
      </c>
      <c r="V664" s="48">
        <v>45848</v>
      </c>
      <c r="W664" s="1">
        <v>1</v>
      </c>
      <c r="X664" s="46">
        <f t="shared" si="306"/>
        <v>40.520000000000003</v>
      </c>
      <c r="Y664" s="48">
        <v>45862</v>
      </c>
    </row>
    <row r="665" spans="1:25" ht="55" customHeight="1" x14ac:dyDescent="0.75">
      <c r="B665" s="8" t="s">
        <v>15</v>
      </c>
      <c r="C665" s="50" t="s">
        <v>726</v>
      </c>
      <c r="D665" s="51">
        <v>8</v>
      </c>
      <c r="E665" s="67" t="s">
        <v>394</v>
      </c>
      <c r="F665" s="14">
        <v>9.25</v>
      </c>
      <c r="G665" s="68">
        <v>1</v>
      </c>
      <c r="H665" s="54">
        <v>2</v>
      </c>
      <c r="I665" s="54">
        <f>VLOOKUP($B665,$B$3:$J$29,7,FALSE)</f>
        <v>576</v>
      </c>
      <c r="J665" s="55">
        <f t="shared" si="298"/>
        <v>1.1519999999999999</v>
      </c>
      <c r="K665" s="54">
        <v>1</v>
      </c>
      <c r="L665" s="54">
        <f>VLOOKUP($B665,$B$3:$J$29,3,FALSE)</f>
        <v>200</v>
      </c>
      <c r="M665" s="54">
        <f t="shared" si="300"/>
        <v>0.2</v>
      </c>
      <c r="N665" s="54">
        <v>2</v>
      </c>
      <c r="O665" s="54">
        <f>VLOOKUP($B665,$B$3:$J$29,8,FALSE)</f>
        <v>192</v>
      </c>
      <c r="P665" s="54">
        <f t="shared" si="302"/>
        <v>0.38400000000000001</v>
      </c>
      <c r="Q665" s="55">
        <f t="shared" si="303"/>
        <v>1.736</v>
      </c>
      <c r="R665" s="52">
        <f t="shared" si="304"/>
        <v>16.059999999999999</v>
      </c>
      <c r="S665" s="50" t="s">
        <v>64</v>
      </c>
      <c r="T665" s="1">
        <v>1</v>
      </c>
      <c r="U665" s="46">
        <f t="shared" si="309"/>
        <v>16.059999999999999</v>
      </c>
      <c r="V665" s="48">
        <v>45848</v>
      </c>
      <c r="W665" s="1">
        <v>1</v>
      </c>
      <c r="X665" s="46">
        <f t="shared" si="306"/>
        <v>16.059999999999999</v>
      </c>
      <c r="Y665" s="48">
        <v>45862</v>
      </c>
    </row>
    <row r="666" spans="1:25" ht="55" customHeight="1" x14ac:dyDescent="0.75">
      <c r="B666" s="8" t="s">
        <v>34</v>
      </c>
      <c r="C666" s="50" t="s">
        <v>726</v>
      </c>
      <c r="D666" s="51">
        <v>8</v>
      </c>
      <c r="E666" s="67" t="s">
        <v>395</v>
      </c>
      <c r="F666" s="14">
        <v>10</v>
      </c>
      <c r="G666" s="68">
        <v>7</v>
      </c>
      <c r="H666" s="54">
        <v>2</v>
      </c>
      <c r="I666" s="54">
        <f>VLOOKUP($B666,$B$3:$J$29,7,FALSE)</f>
        <v>530</v>
      </c>
      <c r="J666" s="55">
        <f t="shared" si="298"/>
        <v>1.06</v>
      </c>
      <c r="K666" s="54">
        <v>1</v>
      </c>
      <c r="L666" s="54">
        <f>VLOOKUP($B666,$B$3:$J$29,3,FALSE)</f>
        <v>200</v>
      </c>
      <c r="M666" s="54">
        <f t="shared" si="300"/>
        <v>0.2</v>
      </c>
      <c r="N666" s="54">
        <v>2</v>
      </c>
      <c r="O666" s="54">
        <f>VLOOKUP($B666,$B$3:$J$29,8,FALSE)</f>
        <v>192</v>
      </c>
      <c r="P666" s="54">
        <f t="shared" si="302"/>
        <v>0.38400000000000001</v>
      </c>
      <c r="Q666" s="55">
        <f t="shared" si="303"/>
        <v>1.6439999999999999</v>
      </c>
      <c r="R666" s="52">
        <f t="shared" si="304"/>
        <v>115.08</v>
      </c>
      <c r="S666" s="50" t="s">
        <v>64</v>
      </c>
      <c r="T666" s="1">
        <v>1</v>
      </c>
      <c r="U666" s="46">
        <f t="shared" si="309"/>
        <v>115.08</v>
      </c>
      <c r="V666" s="48">
        <v>45848</v>
      </c>
      <c r="W666" s="1">
        <v>1</v>
      </c>
      <c r="X666" s="46">
        <f t="shared" si="306"/>
        <v>115.08</v>
      </c>
      <c r="Y666" s="48">
        <v>45862</v>
      </c>
    </row>
    <row r="667" spans="1:25" ht="55" customHeight="1" x14ac:dyDescent="0.75">
      <c r="B667" s="82"/>
      <c r="C667" s="74"/>
      <c r="D667" s="28"/>
      <c r="G667" s="5"/>
      <c r="H667" s="78"/>
      <c r="I667" s="78"/>
      <c r="J667" s="79"/>
      <c r="K667" s="78"/>
      <c r="L667" s="78"/>
      <c r="M667" s="78"/>
      <c r="N667" s="78"/>
      <c r="O667" s="78"/>
      <c r="P667" s="78"/>
      <c r="Q667" s="79"/>
      <c r="R667" s="75"/>
      <c r="S667" s="87"/>
      <c r="T667" s="1"/>
      <c r="U667" s="46"/>
      <c r="V667" s="48"/>
    </row>
    <row r="668" spans="1:25" ht="55" customHeight="1" x14ac:dyDescent="0.75">
      <c r="A668" s="88" t="s">
        <v>384</v>
      </c>
      <c r="B668" s="8" t="s">
        <v>15</v>
      </c>
      <c r="C668" s="50" t="s">
        <v>726</v>
      </c>
      <c r="D668" s="51">
        <v>8</v>
      </c>
      <c r="E668" s="67" t="s">
        <v>396</v>
      </c>
      <c r="F668" s="14">
        <v>9.33</v>
      </c>
      <c r="G668" s="68">
        <v>1</v>
      </c>
      <c r="H668" s="54">
        <v>2</v>
      </c>
      <c r="I668" s="54">
        <f>VLOOKUP($B668,$B$3:$J$29,7,FALSE)</f>
        <v>576</v>
      </c>
      <c r="J668" s="55">
        <f t="shared" si="298"/>
        <v>1.1519999999999999</v>
      </c>
      <c r="K668" s="54">
        <v>1</v>
      </c>
      <c r="L668" s="54">
        <f>VLOOKUP($B668,$B$3:$J$29,3,FALSE)</f>
        <v>200</v>
      </c>
      <c r="M668" s="54">
        <f t="shared" si="300"/>
        <v>0.2</v>
      </c>
      <c r="N668" s="54">
        <v>2</v>
      </c>
      <c r="O668" s="54">
        <f>VLOOKUP($B668,$B$3:$J$29,8,FALSE)</f>
        <v>192</v>
      </c>
      <c r="P668" s="54">
        <f t="shared" si="302"/>
        <v>0.38400000000000001</v>
      </c>
      <c r="Q668" s="55">
        <f t="shared" si="303"/>
        <v>1.736</v>
      </c>
      <c r="R668" s="52">
        <f t="shared" si="304"/>
        <v>16.2</v>
      </c>
      <c r="S668" s="50" t="s">
        <v>64</v>
      </c>
      <c r="T668" s="1">
        <v>1</v>
      </c>
      <c r="U668" s="46">
        <f t="shared" si="309"/>
        <v>16.2</v>
      </c>
      <c r="V668" s="48">
        <v>45848</v>
      </c>
      <c r="W668" s="1">
        <v>1</v>
      </c>
      <c r="X668" s="46">
        <f t="shared" si="306"/>
        <v>16.2</v>
      </c>
      <c r="Y668" s="48">
        <v>45861</v>
      </c>
    </row>
    <row r="669" spans="1:25" ht="55" customHeight="1" x14ac:dyDescent="0.75">
      <c r="B669" s="8" t="s">
        <v>15</v>
      </c>
      <c r="C669" s="50" t="s">
        <v>726</v>
      </c>
      <c r="D669" s="51">
        <v>8</v>
      </c>
      <c r="E669" s="67" t="s">
        <v>397</v>
      </c>
      <c r="F669" s="14">
        <v>9.33</v>
      </c>
      <c r="G669" s="68">
        <v>1</v>
      </c>
      <c r="H669" s="54">
        <v>2</v>
      </c>
      <c r="I669" s="54">
        <f>VLOOKUP($B669,$B$3:$J$29,7,FALSE)</f>
        <v>576</v>
      </c>
      <c r="J669" s="55">
        <f t="shared" si="298"/>
        <v>1.1519999999999999</v>
      </c>
      <c r="K669" s="54">
        <v>1</v>
      </c>
      <c r="L669" s="54">
        <f>VLOOKUP($B669,$B$3:$J$29,3,FALSE)</f>
        <v>200</v>
      </c>
      <c r="M669" s="54">
        <f t="shared" si="300"/>
        <v>0.2</v>
      </c>
      <c r="N669" s="54">
        <v>2</v>
      </c>
      <c r="O669" s="54">
        <f>VLOOKUP($B669,$B$3:$J$29,8,FALSE)</f>
        <v>192</v>
      </c>
      <c r="P669" s="54">
        <f t="shared" si="302"/>
        <v>0.38400000000000001</v>
      </c>
      <c r="Q669" s="55">
        <f t="shared" si="303"/>
        <v>1.736</v>
      </c>
      <c r="R669" s="52">
        <f t="shared" si="304"/>
        <v>16.2</v>
      </c>
      <c r="S669" s="50" t="s">
        <v>64</v>
      </c>
      <c r="T669" s="1">
        <v>1</v>
      </c>
      <c r="U669" s="46">
        <f t="shared" si="309"/>
        <v>16.2</v>
      </c>
      <c r="V669" s="48">
        <v>45848</v>
      </c>
      <c r="W669" s="1">
        <v>1</v>
      </c>
      <c r="X669" s="46">
        <f t="shared" si="306"/>
        <v>16.2</v>
      </c>
      <c r="Y669" s="48">
        <v>45861</v>
      </c>
    </row>
    <row r="670" spans="1:25" ht="55" customHeight="1" x14ac:dyDescent="0.75">
      <c r="B670" s="8" t="s">
        <v>15</v>
      </c>
      <c r="C670" s="50" t="s">
        <v>726</v>
      </c>
      <c r="D670" s="51">
        <v>8</v>
      </c>
      <c r="E670" s="67" t="s">
        <v>398</v>
      </c>
      <c r="F670" s="14">
        <v>9.4</v>
      </c>
      <c r="G670" s="68">
        <v>1</v>
      </c>
      <c r="H670" s="54">
        <v>2</v>
      </c>
      <c r="I670" s="54">
        <f>VLOOKUP($B670,$B$3:$J$29,7,FALSE)</f>
        <v>576</v>
      </c>
      <c r="J670" s="55">
        <f t="shared" si="298"/>
        <v>1.1519999999999999</v>
      </c>
      <c r="K670" s="54">
        <v>1</v>
      </c>
      <c r="L670" s="54">
        <f>VLOOKUP($B670,$B$3:$J$29,3,FALSE)</f>
        <v>200</v>
      </c>
      <c r="M670" s="54">
        <f t="shared" si="300"/>
        <v>0.2</v>
      </c>
      <c r="N670" s="54">
        <v>2</v>
      </c>
      <c r="O670" s="54">
        <f>VLOOKUP($B670,$B$3:$J$29,8,FALSE)</f>
        <v>192</v>
      </c>
      <c r="P670" s="54">
        <f t="shared" si="302"/>
        <v>0.38400000000000001</v>
      </c>
      <c r="Q670" s="55">
        <f t="shared" si="303"/>
        <v>1.736</v>
      </c>
      <c r="R670" s="52">
        <f t="shared" si="304"/>
        <v>16.32</v>
      </c>
      <c r="S670" s="50" t="s">
        <v>64</v>
      </c>
      <c r="T670" s="1">
        <v>1</v>
      </c>
      <c r="U670" s="46">
        <f t="shared" si="309"/>
        <v>16.32</v>
      </c>
      <c r="V670" s="48">
        <v>45848</v>
      </c>
      <c r="W670" s="1">
        <v>1</v>
      </c>
      <c r="X670" s="46">
        <f t="shared" si="306"/>
        <v>16.32</v>
      </c>
      <c r="Y670" s="48">
        <v>45861</v>
      </c>
    </row>
    <row r="671" spans="1:25" ht="55" customHeight="1" x14ac:dyDescent="0.75">
      <c r="B671" s="8" t="s">
        <v>34</v>
      </c>
      <c r="C671" s="50" t="s">
        <v>726</v>
      </c>
      <c r="D671" s="51">
        <v>8</v>
      </c>
      <c r="E671" s="67" t="s">
        <v>399</v>
      </c>
      <c r="F671" s="14">
        <v>10</v>
      </c>
      <c r="G671" s="68">
        <v>4</v>
      </c>
      <c r="H671" s="54">
        <v>2</v>
      </c>
      <c r="I671" s="54">
        <f>VLOOKUP($B671,$B$3:$J$29,7,FALSE)</f>
        <v>530</v>
      </c>
      <c r="J671" s="55">
        <f t="shared" si="298"/>
        <v>1.06</v>
      </c>
      <c r="K671" s="54">
        <v>1</v>
      </c>
      <c r="L671" s="54">
        <f>VLOOKUP($B671,$B$3:$J$29,3,FALSE)</f>
        <v>200</v>
      </c>
      <c r="M671" s="54">
        <f t="shared" si="300"/>
        <v>0.2</v>
      </c>
      <c r="N671" s="54">
        <v>2</v>
      </c>
      <c r="O671" s="54">
        <f>VLOOKUP($B671,$B$3:$J$29,8,FALSE)</f>
        <v>192</v>
      </c>
      <c r="P671" s="54">
        <f t="shared" si="302"/>
        <v>0.38400000000000001</v>
      </c>
      <c r="Q671" s="55">
        <f t="shared" si="303"/>
        <v>1.6439999999999999</v>
      </c>
      <c r="R671" s="52">
        <f t="shared" si="304"/>
        <v>65.760000000000005</v>
      </c>
      <c r="S671" s="50" t="s">
        <v>64</v>
      </c>
      <c r="T671" s="1">
        <v>1</v>
      </c>
      <c r="U671" s="46">
        <f t="shared" si="309"/>
        <v>65.760000000000005</v>
      </c>
      <c r="V671" s="48">
        <v>45848</v>
      </c>
      <c r="W671" s="1">
        <v>1</v>
      </c>
      <c r="X671" s="46">
        <f t="shared" si="306"/>
        <v>65.760000000000005</v>
      </c>
      <c r="Y671" s="48">
        <v>45861</v>
      </c>
    </row>
    <row r="672" spans="1:25" ht="55" customHeight="1" x14ac:dyDescent="0.75">
      <c r="B672" s="82"/>
      <c r="C672" s="74"/>
      <c r="D672" s="28"/>
      <c r="G672" s="5"/>
      <c r="H672" s="78"/>
      <c r="I672" s="78"/>
      <c r="J672" s="79"/>
      <c r="K672" s="78"/>
      <c r="L672" s="78"/>
      <c r="M672" s="78"/>
      <c r="N672" s="78"/>
      <c r="O672" s="78"/>
      <c r="P672" s="78"/>
      <c r="Q672" s="79"/>
      <c r="R672" s="75"/>
      <c r="S672" s="87"/>
      <c r="T672" s="1"/>
      <c r="U672" s="46"/>
      <c r="V672" s="48"/>
    </row>
    <row r="673" spans="1:25" ht="55" customHeight="1" x14ac:dyDescent="0.75">
      <c r="A673" s="88" t="s">
        <v>384</v>
      </c>
      <c r="B673" s="8" t="s">
        <v>15</v>
      </c>
      <c r="C673" s="50" t="s">
        <v>726</v>
      </c>
      <c r="D673" s="51">
        <v>8</v>
      </c>
      <c r="E673" s="67" t="s">
        <v>400</v>
      </c>
      <c r="F673" s="14">
        <v>9.4</v>
      </c>
      <c r="G673" s="68">
        <v>1</v>
      </c>
      <c r="H673" s="54">
        <v>2</v>
      </c>
      <c r="I673" s="54">
        <f>VLOOKUP($B673,$B$3:$J$29,7,FALSE)</f>
        <v>576</v>
      </c>
      <c r="J673" s="55">
        <f t="shared" si="298"/>
        <v>1.1519999999999999</v>
      </c>
      <c r="K673" s="54">
        <v>1</v>
      </c>
      <c r="L673" s="54">
        <f>VLOOKUP($B673,$B$3:$J$29,3,FALSE)</f>
        <v>200</v>
      </c>
      <c r="M673" s="54">
        <f t="shared" si="300"/>
        <v>0.2</v>
      </c>
      <c r="N673" s="54">
        <v>2</v>
      </c>
      <c r="O673" s="54">
        <f>VLOOKUP($B673,$B$3:$J$29,8,FALSE)</f>
        <v>192</v>
      </c>
      <c r="P673" s="54">
        <f t="shared" si="302"/>
        <v>0.38400000000000001</v>
      </c>
      <c r="Q673" s="55">
        <f t="shared" si="303"/>
        <v>1.736</v>
      </c>
      <c r="R673" s="52">
        <f t="shared" si="304"/>
        <v>16.32</v>
      </c>
      <c r="S673" s="50" t="s">
        <v>64</v>
      </c>
      <c r="T673" s="1">
        <v>1</v>
      </c>
      <c r="U673" s="46">
        <f t="shared" si="309"/>
        <v>16.32</v>
      </c>
      <c r="V673" s="48">
        <v>45848</v>
      </c>
      <c r="W673" s="1">
        <v>1</v>
      </c>
      <c r="X673" s="46">
        <f t="shared" ref="X673:X681" si="310">$T673*$R673</f>
        <v>16.32</v>
      </c>
      <c r="Y673" s="48">
        <v>45860</v>
      </c>
    </row>
    <row r="674" spans="1:25" ht="55" customHeight="1" x14ac:dyDescent="0.75">
      <c r="B674" s="8" t="s">
        <v>15</v>
      </c>
      <c r="C674" s="50" t="s">
        <v>726</v>
      </c>
      <c r="D674" s="51">
        <v>8</v>
      </c>
      <c r="E674" s="67" t="s">
        <v>401</v>
      </c>
      <c r="F674" s="14">
        <v>9.1</v>
      </c>
      <c r="G674" s="68">
        <v>1</v>
      </c>
      <c r="H674" s="54">
        <v>2</v>
      </c>
      <c r="I674" s="54">
        <f>VLOOKUP($B674,$B$3:$J$29,7,FALSE)</f>
        <v>576</v>
      </c>
      <c r="J674" s="55">
        <f t="shared" si="298"/>
        <v>1.1519999999999999</v>
      </c>
      <c r="K674" s="54">
        <v>1</v>
      </c>
      <c r="L674" s="54">
        <f>VLOOKUP($B674,$B$3:$J$29,3,FALSE)</f>
        <v>200</v>
      </c>
      <c r="M674" s="54">
        <f t="shared" si="300"/>
        <v>0.2</v>
      </c>
      <c r="N674" s="54">
        <v>2</v>
      </c>
      <c r="O674" s="54">
        <f>VLOOKUP($B674,$B$3:$J$29,8,FALSE)</f>
        <v>192</v>
      </c>
      <c r="P674" s="54">
        <f t="shared" si="302"/>
        <v>0.38400000000000001</v>
      </c>
      <c r="Q674" s="55">
        <f t="shared" si="303"/>
        <v>1.736</v>
      </c>
      <c r="R674" s="52">
        <f t="shared" si="304"/>
        <v>15.8</v>
      </c>
      <c r="S674" s="50" t="s">
        <v>64</v>
      </c>
      <c r="T674" s="1">
        <v>1</v>
      </c>
      <c r="U674" s="46">
        <f t="shared" si="309"/>
        <v>15.8</v>
      </c>
      <c r="V674" s="48">
        <v>45848</v>
      </c>
      <c r="W674" s="1">
        <v>1</v>
      </c>
      <c r="X674" s="46">
        <f t="shared" si="310"/>
        <v>15.8</v>
      </c>
      <c r="Y674" s="48">
        <v>45860</v>
      </c>
    </row>
    <row r="675" spans="1:25" ht="55" customHeight="1" x14ac:dyDescent="0.75">
      <c r="B675" s="8" t="s">
        <v>15</v>
      </c>
      <c r="C675" s="50" t="s">
        <v>726</v>
      </c>
      <c r="D675" s="51">
        <v>8</v>
      </c>
      <c r="E675" s="67" t="s">
        <v>402</v>
      </c>
      <c r="F675" s="14">
        <v>9.1</v>
      </c>
      <c r="G675" s="68">
        <v>1</v>
      </c>
      <c r="H675" s="54">
        <v>2</v>
      </c>
      <c r="I675" s="54">
        <f>VLOOKUP($B675,$B$3:$J$29,7,FALSE)</f>
        <v>576</v>
      </c>
      <c r="J675" s="55">
        <f t="shared" si="298"/>
        <v>1.1519999999999999</v>
      </c>
      <c r="K675" s="54">
        <v>1</v>
      </c>
      <c r="L675" s="54">
        <f>VLOOKUP($B675,$B$3:$J$29,3,FALSE)</f>
        <v>200</v>
      </c>
      <c r="M675" s="54">
        <f t="shared" si="300"/>
        <v>0.2</v>
      </c>
      <c r="N675" s="54">
        <v>2</v>
      </c>
      <c r="O675" s="54">
        <f>VLOOKUP($B675,$B$3:$J$29,8,FALSE)</f>
        <v>192</v>
      </c>
      <c r="P675" s="54">
        <f t="shared" si="302"/>
        <v>0.38400000000000001</v>
      </c>
      <c r="Q675" s="55">
        <f t="shared" si="303"/>
        <v>1.736</v>
      </c>
      <c r="R675" s="52">
        <f t="shared" si="304"/>
        <v>15.8</v>
      </c>
      <c r="S675" s="50" t="s">
        <v>64</v>
      </c>
      <c r="T675" s="1">
        <v>1</v>
      </c>
      <c r="U675" s="46">
        <f t="shared" si="309"/>
        <v>15.8</v>
      </c>
      <c r="V675" s="48">
        <v>45848</v>
      </c>
      <c r="W675" s="1">
        <v>1</v>
      </c>
      <c r="X675" s="46">
        <f t="shared" si="310"/>
        <v>15.8</v>
      </c>
      <c r="Y675" s="48">
        <v>45860</v>
      </c>
    </row>
    <row r="676" spans="1:25" ht="55" customHeight="1" x14ac:dyDescent="0.75">
      <c r="B676" s="8" t="s">
        <v>34</v>
      </c>
      <c r="C676" s="50" t="s">
        <v>726</v>
      </c>
      <c r="D676" s="51">
        <v>8</v>
      </c>
      <c r="E676" s="67" t="s">
        <v>403</v>
      </c>
      <c r="F676" s="14">
        <v>10</v>
      </c>
      <c r="G676" s="68">
        <v>4</v>
      </c>
      <c r="H676" s="54">
        <v>2</v>
      </c>
      <c r="I676" s="54">
        <f>VLOOKUP($B676,$B$3:$J$29,7,FALSE)</f>
        <v>530</v>
      </c>
      <c r="J676" s="55">
        <f t="shared" si="298"/>
        <v>1.06</v>
      </c>
      <c r="K676" s="54">
        <v>1</v>
      </c>
      <c r="L676" s="54">
        <f>VLOOKUP($B676,$B$3:$J$29,3,FALSE)</f>
        <v>200</v>
      </c>
      <c r="M676" s="54">
        <f t="shared" si="300"/>
        <v>0.2</v>
      </c>
      <c r="N676" s="54">
        <v>2</v>
      </c>
      <c r="O676" s="54">
        <f>VLOOKUP($B676,$B$3:$J$29,8,FALSE)</f>
        <v>192</v>
      </c>
      <c r="P676" s="54">
        <f t="shared" si="302"/>
        <v>0.38400000000000001</v>
      </c>
      <c r="Q676" s="55">
        <f t="shared" si="303"/>
        <v>1.6439999999999999</v>
      </c>
      <c r="R676" s="52">
        <f t="shared" si="304"/>
        <v>65.760000000000005</v>
      </c>
      <c r="S676" s="50" t="s">
        <v>64</v>
      </c>
      <c r="T676" s="1">
        <v>1</v>
      </c>
      <c r="U676" s="46">
        <f t="shared" si="309"/>
        <v>65.760000000000005</v>
      </c>
      <c r="V676" s="48">
        <v>45848</v>
      </c>
      <c r="W676" s="1">
        <v>1</v>
      </c>
      <c r="X676" s="46">
        <f t="shared" si="310"/>
        <v>65.760000000000005</v>
      </c>
      <c r="Y676" s="48">
        <v>45860</v>
      </c>
    </row>
    <row r="677" spans="1:25" ht="55" customHeight="1" x14ac:dyDescent="0.75">
      <c r="B677" s="82"/>
      <c r="C677" s="74"/>
      <c r="D677" s="28"/>
      <c r="G677" s="5"/>
      <c r="H677" s="78"/>
      <c r="I677" s="78"/>
      <c r="J677" s="79"/>
      <c r="K677" s="78"/>
      <c r="L677" s="78"/>
      <c r="M677" s="78"/>
      <c r="N677" s="78"/>
      <c r="O677" s="78"/>
      <c r="P677" s="78"/>
      <c r="Q677" s="79"/>
      <c r="R677" s="75"/>
      <c r="S677" s="87"/>
      <c r="T677" s="1"/>
      <c r="U677" s="46"/>
      <c r="V677" s="48"/>
    </row>
    <row r="678" spans="1:25" ht="55" customHeight="1" x14ac:dyDescent="0.75">
      <c r="A678" s="88" t="s">
        <v>384</v>
      </c>
      <c r="B678" s="8" t="s">
        <v>12</v>
      </c>
      <c r="C678" s="50" t="s">
        <v>726</v>
      </c>
      <c r="D678" s="51">
        <v>8</v>
      </c>
      <c r="E678" s="67" t="s">
        <v>404</v>
      </c>
      <c r="F678" s="14">
        <v>6.45</v>
      </c>
      <c r="G678" s="68">
        <v>1</v>
      </c>
      <c r="H678" s="54">
        <v>2</v>
      </c>
      <c r="I678" s="54">
        <f>VLOOKUP($B678,$B$3:$J$29,7,FALSE)</f>
        <v>476</v>
      </c>
      <c r="J678" s="55">
        <f t="shared" si="298"/>
        <v>0.95199999999999996</v>
      </c>
      <c r="K678" s="54">
        <v>1</v>
      </c>
      <c r="L678" s="54">
        <f>VLOOKUP($B678,$B$3:$J$29,3,FALSE)</f>
        <v>200</v>
      </c>
      <c r="M678" s="54">
        <f t="shared" si="300"/>
        <v>0.2</v>
      </c>
      <c r="N678" s="54">
        <v>2</v>
      </c>
      <c r="O678" s="54">
        <f>VLOOKUP($B678,$B$3:$J$29,8,FALSE)</f>
        <v>192</v>
      </c>
      <c r="P678" s="54">
        <f t="shared" si="302"/>
        <v>0.38400000000000001</v>
      </c>
      <c r="Q678" s="55">
        <f t="shared" si="303"/>
        <v>1.536</v>
      </c>
      <c r="R678" s="52">
        <f t="shared" si="304"/>
        <v>9.91</v>
      </c>
      <c r="S678" s="50" t="s">
        <v>64</v>
      </c>
      <c r="T678" s="1">
        <v>1</v>
      </c>
      <c r="U678" s="46">
        <f t="shared" ref="U678:U681" si="311">$T678*$R678</f>
        <v>9.91</v>
      </c>
      <c r="V678" s="48">
        <v>45847</v>
      </c>
      <c r="W678" s="1">
        <v>1</v>
      </c>
      <c r="X678" s="46">
        <f t="shared" si="310"/>
        <v>9.91</v>
      </c>
      <c r="Y678" s="48">
        <v>45860</v>
      </c>
    </row>
    <row r="679" spans="1:25" ht="55" customHeight="1" x14ac:dyDescent="0.75">
      <c r="B679" s="8" t="s">
        <v>12</v>
      </c>
      <c r="C679" s="50" t="s">
        <v>726</v>
      </c>
      <c r="D679" s="51">
        <v>8</v>
      </c>
      <c r="E679" s="67" t="s">
        <v>405</v>
      </c>
      <c r="F679" s="14">
        <v>5.6</v>
      </c>
      <c r="G679" s="68">
        <v>1</v>
      </c>
      <c r="H679" s="54">
        <v>2</v>
      </c>
      <c r="I679" s="54">
        <f>VLOOKUP($B679,$B$3:$J$29,7,FALSE)</f>
        <v>476</v>
      </c>
      <c r="J679" s="55">
        <f t="shared" si="298"/>
        <v>0.95199999999999996</v>
      </c>
      <c r="K679" s="54">
        <v>1</v>
      </c>
      <c r="L679" s="54">
        <f>VLOOKUP($B679,$B$3:$J$29,3,FALSE)</f>
        <v>200</v>
      </c>
      <c r="M679" s="54">
        <f t="shared" si="300"/>
        <v>0.2</v>
      </c>
      <c r="N679" s="54">
        <v>2</v>
      </c>
      <c r="O679" s="54">
        <f>VLOOKUP($B679,$B$3:$J$29,8,FALSE)</f>
        <v>192</v>
      </c>
      <c r="P679" s="54">
        <f t="shared" si="302"/>
        <v>0.38400000000000001</v>
      </c>
      <c r="Q679" s="55">
        <f t="shared" si="303"/>
        <v>1.536</v>
      </c>
      <c r="R679" s="52">
        <f t="shared" si="304"/>
        <v>8.6</v>
      </c>
      <c r="S679" s="50" t="s">
        <v>64</v>
      </c>
      <c r="T679" s="1">
        <v>1</v>
      </c>
      <c r="U679" s="46">
        <f t="shared" si="311"/>
        <v>8.6</v>
      </c>
      <c r="V679" s="48">
        <v>45847</v>
      </c>
      <c r="W679" s="1">
        <v>1</v>
      </c>
      <c r="X679" s="46">
        <f t="shared" si="310"/>
        <v>8.6</v>
      </c>
      <c r="Y679" s="48">
        <v>45860</v>
      </c>
    </row>
    <row r="680" spans="1:25" ht="55" customHeight="1" x14ac:dyDescent="0.75">
      <c r="B680" s="8" t="s">
        <v>12</v>
      </c>
      <c r="C680" s="50" t="s">
        <v>726</v>
      </c>
      <c r="D680" s="51">
        <v>8</v>
      </c>
      <c r="E680" s="67" t="s">
        <v>406</v>
      </c>
      <c r="F680" s="14">
        <v>9.5</v>
      </c>
      <c r="G680" s="68">
        <v>1</v>
      </c>
      <c r="H680" s="54">
        <v>2</v>
      </c>
      <c r="I680" s="54">
        <f>VLOOKUP($B680,$B$3:$J$29,7,FALSE)</f>
        <v>476</v>
      </c>
      <c r="J680" s="55">
        <f t="shared" si="298"/>
        <v>0.95199999999999996</v>
      </c>
      <c r="K680" s="54">
        <v>1</v>
      </c>
      <c r="L680" s="54">
        <f>VLOOKUP($B680,$B$3:$J$29,3,FALSE)</f>
        <v>200</v>
      </c>
      <c r="M680" s="54">
        <f t="shared" si="300"/>
        <v>0.2</v>
      </c>
      <c r="N680" s="54">
        <v>2</v>
      </c>
      <c r="O680" s="54">
        <f>VLOOKUP($B680,$B$3:$J$29,8,FALSE)</f>
        <v>192</v>
      </c>
      <c r="P680" s="54">
        <f t="shared" si="302"/>
        <v>0.38400000000000001</v>
      </c>
      <c r="Q680" s="55">
        <f t="shared" si="303"/>
        <v>1.536</v>
      </c>
      <c r="R680" s="52">
        <f t="shared" si="304"/>
        <v>14.59</v>
      </c>
      <c r="S680" s="50" t="s">
        <v>64</v>
      </c>
      <c r="T680" s="1">
        <v>1</v>
      </c>
      <c r="U680" s="46">
        <f t="shared" si="311"/>
        <v>14.59</v>
      </c>
      <c r="V680" s="48">
        <v>45847</v>
      </c>
      <c r="W680" s="1">
        <v>1</v>
      </c>
      <c r="X680" s="46">
        <f t="shared" si="310"/>
        <v>14.59</v>
      </c>
      <c r="Y680" s="48">
        <v>45860</v>
      </c>
    </row>
    <row r="681" spans="1:25" ht="55" customHeight="1" x14ac:dyDescent="0.75">
      <c r="B681" s="8" t="s">
        <v>34</v>
      </c>
      <c r="C681" s="50" t="s">
        <v>726</v>
      </c>
      <c r="D681" s="51">
        <v>8</v>
      </c>
      <c r="E681" s="67" t="s">
        <v>403</v>
      </c>
      <c r="F681" s="14">
        <v>10</v>
      </c>
      <c r="G681" s="68">
        <v>4</v>
      </c>
      <c r="H681" s="54">
        <v>2</v>
      </c>
      <c r="I681" s="54">
        <f>VLOOKUP($B681,$B$3:$J$29,7,FALSE)</f>
        <v>530</v>
      </c>
      <c r="J681" s="55">
        <f t="shared" si="298"/>
        <v>1.06</v>
      </c>
      <c r="K681" s="54">
        <v>1</v>
      </c>
      <c r="L681" s="54">
        <f>VLOOKUP($B681,$B$3:$J$29,3,FALSE)</f>
        <v>200</v>
      </c>
      <c r="M681" s="54">
        <f t="shared" si="300"/>
        <v>0.2</v>
      </c>
      <c r="N681" s="54">
        <v>2</v>
      </c>
      <c r="O681" s="54">
        <f>VLOOKUP($B681,$B$3:$J$29,8,FALSE)</f>
        <v>192</v>
      </c>
      <c r="P681" s="54">
        <f t="shared" si="302"/>
        <v>0.38400000000000001</v>
      </c>
      <c r="Q681" s="55">
        <f t="shared" si="303"/>
        <v>1.6439999999999999</v>
      </c>
      <c r="R681" s="52">
        <f t="shared" si="304"/>
        <v>65.760000000000005</v>
      </c>
      <c r="S681" s="50" t="s">
        <v>64</v>
      </c>
      <c r="T681" s="1">
        <v>1</v>
      </c>
      <c r="U681" s="46">
        <f t="shared" si="311"/>
        <v>65.760000000000005</v>
      </c>
      <c r="V681" s="48">
        <v>45847</v>
      </c>
      <c r="W681" s="1">
        <v>1</v>
      </c>
      <c r="X681" s="46">
        <f t="shared" si="310"/>
        <v>65.760000000000005</v>
      </c>
      <c r="Y681" s="48">
        <v>45860</v>
      </c>
    </row>
    <row r="682" spans="1:25" ht="55" customHeight="1" x14ac:dyDescent="0.75">
      <c r="B682" s="82"/>
      <c r="C682" s="74"/>
      <c r="D682" s="28"/>
      <c r="G682" s="5"/>
      <c r="H682" s="78"/>
      <c r="I682" s="78"/>
      <c r="J682" s="79"/>
      <c r="K682" s="78"/>
      <c r="L682" s="78"/>
      <c r="M682" s="78"/>
      <c r="N682" s="78"/>
      <c r="O682" s="78"/>
      <c r="P682" s="78"/>
      <c r="Q682" s="79"/>
      <c r="R682" s="75"/>
      <c r="S682" s="87"/>
      <c r="T682" s="1"/>
      <c r="U682" s="46"/>
      <c r="V682" s="48"/>
    </row>
    <row r="683" spans="1:25" ht="55" customHeight="1" x14ac:dyDescent="0.75">
      <c r="A683" s="88" t="s">
        <v>384</v>
      </c>
      <c r="B683" s="8" t="s">
        <v>12</v>
      </c>
      <c r="C683" s="50" t="s">
        <v>726</v>
      </c>
      <c r="D683" s="51">
        <v>8</v>
      </c>
      <c r="E683" s="67" t="s">
        <v>407</v>
      </c>
      <c r="F683" s="14">
        <v>3.6</v>
      </c>
      <c r="G683" s="68">
        <v>1</v>
      </c>
      <c r="H683" s="54">
        <v>2</v>
      </c>
      <c r="I683" s="54">
        <f t="shared" ref="I683:I689" si="312">VLOOKUP($B683,$B$3:$J$29,7,FALSE)</f>
        <v>476</v>
      </c>
      <c r="J683" s="55">
        <f t="shared" si="298"/>
        <v>0.95199999999999996</v>
      </c>
      <c r="K683" s="54">
        <v>1</v>
      </c>
      <c r="L683" s="54">
        <f t="shared" ref="L683:L689" si="313">VLOOKUP($B683,$B$3:$J$29,3,FALSE)</f>
        <v>200</v>
      </c>
      <c r="M683" s="54">
        <f t="shared" si="300"/>
        <v>0.2</v>
      </c>
      <c r="N683" s="54">
        <v>2</v>
      </c>
      <c r="O683" s="54">
        <f t="shared" ref="O683:O689" si="314">VLOOKUP($B683,$B$3:$J$29,8,FALSE)</f>
        <v>192</v>
      </c>
      <c r="P683" s="54">
        <f t="shared" si="302"/>
        <v>0.38400000000000001</v>
      </c>
      <c r="Q683" s="55">
        <f t="shared" si="303"/>
        <v>1.536</v>
      </c>
      <c r="R683" s="52">
        <f t="shared" si="304"/>
        <v>5.53</v>
      </c>
      <c r="S683" s="50" t="s">
        <v>64</v>
      </c>
      <c r="T683" s="1">
        <v>1</v>
      </c>
      <c r="U683" s="46">
        <f t="shared" ref="U683:U689" si="315">$T683*$R683</f>
        <v>5.53</v>
      </c>
      <c r="V683" s="48">
        <v>45847</v>
      </c>
    </row>
    <row r="684" spans="1:25" ht="55" customHeight="1" x14ac:dyDescent="0.75">
      <c r="B684" s="8" t="s">
        <v>12</v>
      </c>
      <c r="C684" s="50" t="s">
        <v>726</v>
      </c>
      <c r="D684" s="51">
        <v>8</v>
      </c>
      <c r="E684" s="67" t="s">
        <v>408</v>
      </c>
      <c r="F684" s="14">
        <v>3.6</v>
      </c>
      <c r="G684" s="68">
        <v>1</v>
      </c>
      <c r="H684" s="54">
        <v>2</v>
      </c>
      <c r="I684" s="54">
        <f t="shared" si="312"/>
        <v>476</v>
      </c>
      <c r="J684" s="55">
        <f t="shared" si="298"/>
        <v>0.95199999999999996</v>
      </c>
      <c r="K684" s="54">
        <v>1</v>
      </c>
      <c r="L684" s="54">
        <f t="shared" si="313"/>
        <v>200</v>
      </c>
      <c r="M684" s="54">
        <f t="shared" si="300"/>
        <v>0.2</v>
      </c>
      <c r="N684" s="54">
        <v>2</v>
      </c>
      <c r="O684" s="54">
        <f t="shared" si="314"/>
        <v>192</v>
      </c>
      <c r="P684" s="54">
        <f t="shared" si="302"/>
        <v>0.38400000000000001</v>
      </c>
      <c r="Q684" s="55">
        <f t="shared" si="303"/>
        <v>1.536</v>
      </c>
      <c r="R684" s="52">
        <f t="shared" si="304"/>
        <v>5.53</v>
      </c>
      <c r="S684" s="50" t="s">
        <v>64</v>
      </c>
      <c r="T684" s="1">
        <v>1</v>
      </c>
      <c r="U684" s="46">
        <f t="shared" si="315"/>
        <v>5.53</v>
      </c>
      <c r="V684" s="48">
        <v>45847</v>
      </c>
      <c r="W684" s="1">
        <v>1</v>
      </c>
      <c r="X684" s="46">
        <f t="shared" ref="X684:X689" si="316">$T684*$R684</f>
        <v>5.53</v>
      </c>
      <c r="Y684" s="48">
        <v>45860</v>
      </c>
    </row>
    <row r="685" spans="1:25" ht="55" customHeight="1" x14ac:dyDescent="0.75">
      <c r="B685" s="8" t="s">
        <v>12</v>
      </c>
      <c r="C685" s="50" t="s">
        <v>726</v>
      </c>
      <c r="D685" s="51">
        <v>8</v>
      </c>
      <c r="E685" s="67" t="s">
        <v>409</v>
      </c>
      <c r="F685" s="14">
        <v>9.5</v>
      </c>
      <c r="G685" s="68">
        <v>1</v>
      </c>
      <c r="H685" s="54">
        <v>2</v>
      </c>
      <c r="I685" s="54">
        <f t="shared" si="312"/>
        <v>476</v>
      </c>
      <c r="J685" s="55">
        <f t="shared" si="298"/>
        <v>0.95199999999999996</v>
      </c>
      <c r="K685" s="54">
        <v>1</v>
      </c>
      <c r="L685" s="54">
        <f t="shared" si="313"/>
        <v>200</v>
      </c>
      <c r="M685" s="54">
        <f t="shared" si="300"/>
        <v>0.2</v>
      </c>
      <c r="N685" s="54">
        <v>2</v>
      </c>
      <c r="O685" s="54">
        <f t="shared" si="314"/>
        <v>192</v>
      </c>
      <c r="P685" s="54">
        <f t="shared" si="302"/>
        <v>0.38400000000000001</v>
      </c>
      <c r="Q685" s="55">
        <f t="shared" si="303"/>
        <v>1.536</v>
      </c>
      <c r="R685" s="52">
        <f t="shared" si="304"/>
        <v>14.59</v>
      </c>
      <c r="S685" s="50" t="s">
        <v>64</v>
      </c>
      <c r="T685" s="1">
        <v>1</v>
      </c>
      <c r="U685" s="46">
        <f t="shared" si="315"/>
        <v>14.59</v>
      </c>
      <c r="V685" s="48">
        <v>45847</v>
      </c>
      <c r="W685" s="1">
        <v>1</v>
      </c>
      <c r="X685" s="46">
        <f t="shared" si="316"/>
        <v>14.59</v>
      </c>
      <c r="Y685" s="48">
        <v>45860</v>
      </c>
    </row>
    <row r="686" spans="1:25" ht="55" customHeight="1" x14ac:dyDescent="0.75">
      <c r="B686" s="8" t="s">
        <v>12</v>
      </c>
      <c r="C686" s="50" t="s">
        <v>726</v>
      </c>
      <c r="D686" s="51">
        <v>8</v>
      </c>
      <c r="E686" s="67" t="s">
        <v>410</v>
      </c>
      <c r="F686" s="14">
        <v>10</v>
      </c>
      <c r="G686" s="68">
        <v>1</v>
      </c>
      <c r="H686" s="54">
        <v>1</v>
      </c>
      <c r="I686" s="54">
        <f t="shared" si="312"/>
        <v>476</v>
      </c>
      <c r="J686" s="55">
        <f t="shared" si="298"/>
        <v>0.47599999999999998</v>
      </c>
      <c r="K686" s="54">
        <v>1</v>
      </c>
      <c r="L686" s="54">
        <f t="shared" si="313"/>
        <v>200</v>
      </c>
      <c r="M686" s="54">
        <f t="shared" si="300"/>
        <v>0.2</v>
      </c>
      <c r="N686" s="54">
        <v>1</v>
      </c>
      <c r="O686" s="54">
        <f t="shared" si="314"/>
        <v>192</v>
      </c>
      <c r="P686" s="54">
        <f t="shared" si="302"/>
        <v>0.192</v>
      </c>
      <c r="Q686" s="55">
        <f t="shared" si="303"/>
        <v>0.86799999999999999</v>
      </c>
      <c r="R686" s="52">
        <f t="shared" si="304"/>
        <v>8.68</v>
      </c>
      <c r="S686" s="50" t="s">
        <v>64</v>
      </c>
      <c r="T686" s="1">
        <v>1</v>
      </c>
      <c r="U686" s="46">
        <f t="shared" si="315"/>
        <v>8.68</v>
      </c>
      <c r="V686" s="48">
        <v>45847</v>
      </c>
      <c r="W686" s="1">
        <v>1</v>
      </c>
      <c r="X686" s="46">
        <f t="shared" si="316"/>
        <v>8.68</v>
      </c>
      <c r="Y686" s="48">
        <v>45860</v>
      </c>
    </row>
    <row r="687" spans="1:25" ht="55" customHeight="1" x14ac:dyDescent="0.75">
      <c r="B687" s="8" t="s">
        <v>12</v>
      </c>
      <c r="C687" s="50" t="s">
        <v>726</v>
      </c>
      <c r="D687" s="51">
        <v>8</v>
      </c>
      <c r="E687" s="67" t="s">
        <v>411</v>
      </c>
      <c r="F687" s="14">
        <v>1.3</v>
      </c>
      <c r="G687" s="68">
        <v>1</v>
      </c>
      <c r="H687" s="54">
        <v>2</v>
      </c>
      <c r="I687" s="54">
        <f t="shared" si="312"/>
        <v>476</v>
      </c>
      <c r="J687" s="55">
        <f t="shared" si="298"/>
        <v>0.95199999999999996</v>
      </c>
      <c r="K687" s="54">
        <v>1</v>
      </c>
      <c r="L687" s="54">
        <f t="shared" si="313"/>
        <v>200</v>
      </c>
      <c r="M687" s="54">
        <f t="shared" si="300"/>
        <v>0.2</v>
      </c>
      <c r="N687" s="54">
        <v>2</v>
      </c>
      <c r="O687" s="54">
        <f t="shared" si="314"/>
        <v>192</v>
      </c>
      <c r="P687" s="54">
        <f t="shared" si="302"/>
        <v>0.38400000000000001</v>
      </c>
      <c r="Q687" s="55">
        <f t="shared" si="303"/>
        <v>1.536</v>
      </c>
      <c r="R687" s="52">
        <f t="shared" si="304"/>
        <v>2</v>
      </c>
      <c r="S687" s="50" t="s">
        <v>64</v>
      </c>
      <c r="T687" s="1">
        <v>1</v>
      </c>
      <c r="U687" s="46">
        <f t="shared" si="315"/>
        <v>2</v>
      </c>
      <c r="V687" s="48">
        <v>45847</v>
      </c>
      <c r="W687" s="1">
        <v>1</v>
      </c>
      <c r="X687" s="46">
        <f t="shared" si="316"/>
        <v>2</v>
      </c>
      <c r="Y687" s="48">
        <v>45860</v>
      </c>
    </row>
    <row r="688" spans="1:25" ht="55" customHeight="1" x14ac:dyDescent="0.75">
      <c r="B688" s="8" t="s">
        <v>12</v>
      </c>
      <c r="C688" s="50" t="s">
        <v>726</v>
      </c>
      <c r="D688" s="51">
        <v>8</v>
      </c>
      <c r="E688" s="67" t="s">
        <v>412</v>
      </c>
      <c r="F688" s="14">
        <v>1.3</v>
      </c>
      <c r="G688" s="68">
        <v>1</v>
      </c>
      <c r="H688" s="54">
        <v>2</v>
      </c>
      <c r="I688" s="54">
        <f t="shared" si="312"/>
        <v>476</v>
      </c>
      <c r="J688" s="55">
        <f t="shared" si="298"/>
        <v>0.95199999999999996</v>
      </c>
      <c r="K688" s="54">
        <v>1</v>
      </c>
      <c r="L688" s="54">
        <f t="shared" si="313"/>
        <v>200</v>
      </c>
      <c r="M688" s="54">
        <f t="shared" si="300"/>
        <v>0.2</v>
      </c>
      <c r="N688" s="54">
        <v>2</v>
      </c>
      <c r="O688" s="54">
        <f t="shared" si="314"/>
        <v>192</v>
      </c>
      <c r="P688" s="54">
        <f t="shared" si="302"/>
        <v>0.38400000000000001</v>
      </c>
      <c r="Q688" s="55">
        <f t="shared" si="303"/>
        <v>1.536</v>
      </c>
      <c r="R688" s="52">
        <f t="shared" si="304"/>
        <v>2</v>
      </c>
      <c r="S688" s="50" t="s">
        <v>64</v>
      </c>
      <c r="T688" s="1">
        <v>1</v>
      </c>
      <c r="U688" s="46">
        <f t="shared" si="315"/>
        <v>2</v>
      </c>
      <c r="V688" s="48">
        <v>45847</v>
      </c>
      <c r="W688" s="1">
        <v>1</v>
      </c>
      <c r="X688" s="46">
        <f t="shared" si="316"/>
        <v>2</v>
      </c>
      <c r="Y688" s="48">
        <v>45860</v>
      </c>
    </row>
    <row r="689" spans="1:25" ht="55" customHeight="1" x14ac:dyDescent="0.75">
      <c r="B689" s="8" t="s">
        <v>34</v>
      </c>
      <c r="C689" s="50" t="s">
        <v>726</v>
      </c>
      <c r="D689" s="51">
        <v>8</v>
      </c>
      <c r="E689" s="67" t="s">
        <v>413</v>
      </c>
      <c r="F689" s="14">
        <v>10</v>
      </c>
      <c r="G689" s="68">
        <v>1</v>
      </c>
      <c r="H689" s="54">
        <v>2</v>
      </c>
      <c r="I689" s="54">
        <f t="shared" si="312"/>
        <v>530</v>
      </c>
      <c r="J689" s="55">
        <f t="shared" ref="J689" si="317">$H689*($I689/1000)</f>
        <v>1.06</v>
      </c>
      <c r="K689" s="54">
        <v>1</v>
      </c>
      <c r="L689" s="54">
        <f t="shared" si="313"/>
        <v>200</v>
      </c>
      <c r="M689" s="54">
        <f t="shared" ref="M689" si="318">$K689*($L689/1000)</f>
        <v>0.2</v>
      </c>
      <c r="N689" s="54">
        <v>2</v>
      </c>
      <c r="O689" s="54">
        <f t="shared" si="314"/>
        <v>192</v>
      </c>
      <c r="P689" s="54">
        <f t="shared" ref="P689" si="319">$N689*($O689/1000)</f>
        <v>0.38400000000000001</v>
      </c>
      <c r="Q689" s="55">
        <f t="shared" ref="Q689" si="320">($H689*$I689+$K689*$L689+$N689*$O689)/1000</f>
        <v>1.6439999999999999</v>
      </c>
      <c r="R689" s="52">
        <f t="shared" ref="R689" si="321">ROUND($Q689*$F689*$G689,2)</f>
        <v>16.440000000000001</v>
      </c>
      <c r="S689" s="50" t="s">
        <v>64</v>
      </c>
      <c r="T689" s="1">
        <v>1</v>
      </c>
      <c r="U689" s="46">
        <f t="shared" si="315"/>
        <v>16.440000000000001</v>
      </c>
      <c r="V689" s="48">
        <v>45847</v>
      </c>
      <c r="W689" s="1">
        <v>1</v>
      </c>
      <c r="X689" s="46">
        <f t="shared" si="316"/>
        <v>16.440000000000001</v>
      </c>
      <c r="Y689" s="48">
        <v>45860</v>
      </c>
    </row>
    <row r="690" spans="1:25" ht="55" customHeight="1" x14ac:dyDescent="0.75">
      <c r="B690" s="82"/>
      <c r="C690" s="74"/>
      <c r="D690" s="28"/>
      <c r="G690" s="5"/>
      <c r="H690" s="78"/>
      <c r="I690" s="78"/>
      <c r="J690" s="79"/>
      <c r="K690" s="78"/>
      <c r="L690" s="78"/>
      <c r="M690" s="78"/>
      <c r="N690" s="78"/>
      <c r="O690" s="78"/>
      <c r="P690" s="78"/>
      <c r="Q690" s="79"/>
      <c r="R690" s="75"/>
      <c r="S690" s="87"/>
      <c r="T690" s="1"/>
      <c r="U690" s="46"/>
      <c r="V690" s="48"/>
    </row>
    <row r="691" spans="1:25" ht="55" customHeight="1" x14ac:dyDescent="0.75">
      <c r="B691" s="82"/>
      <c r="C691" s="74"/>
      <c r="D691" s="28"/>
      <c r="G691" s="5"/>
      <c r="H691" s="78"/>
      <c r="I691" s="78"/>
      <c r="J691" s="79"/>
      <c r="K691" s="78"/>
      <c r="L691" s="78"/>
      <c r="M691" s="78"/>
      <c r="N691" s="78"/>
      <c r="O691" s="78"/>
      <c r="P691" s="78"/>
      <c r="Q691" s="79"/>
      <c r="R691" s="75"/>
      <c r="S691" s="87"/>
      <c r="T691" s="1"/>
      <c r="U691" s="46"/>
      <c r="V691" s="48"/>
    </row>
    <row r="692" spans="1:25" ht="55" customHeight="1" x14ac:dyDescent="0.75">
      <c r="A692" s="88" t="s">
        <v>384</v>
      </c>
      <c r="B692" s="14" t="s">
        <v>17</v>
      </c>
      <c r="C692" s="50" t="s">
        <v>726</v>
      </c>
      <c r="D692" s="51">
        <v>9</v>
      </c>
      <c r="E692" s="67" t="s">
        <v>414</v>
      </c>
      <c r="F692" s="14">
        <v>12.25</v>
      </c>
      <c r="G692" s="68">
        <v>1</v>
      </c>
      <c r="H692" s="54">
        <v>2</v>
      </c>
      <c r="I692" s="54">
        <f>VLOOKUP($B692,$B$3:$J$29,7,FALSE)</f>
        <v>770</v>
      </c>
      <c r="J692" s="55">
        <f t="shared" ref="J692:J752" si="322">$H692*($I692/1000)</f>
        <v>1.54</v>
      </c>
      <c r="K692" s="54">
        <v>1</v>
      </c>
      <c r="L692" s="54">
        <f>VLOOKUP($B692,$B$3:$J$29,3,FALSE)</f>
        <v>200</v>
      </c>
      <c r="M692" s="54">
        <f t="shared" ref="M692:M752" si="323">$K692*($L692/1000)</f>
        <v>0.2</v>
      </c>
      <c r="N692" s="54">
        <v>2</v>
      </c>
      <c r="O692" s="54">
        <f>VLOOKUP($B692,$B$3:$J$29,8,FALSE)</f>
        <v>190</v>
      </c>
      <c r="P692" s="54">
        <f t="shared" ref="P692:P752" si="324">$N692*($O692/1000)</f>
        <v>0.38</v>
      </c>
      <c r="Q692" s="55">
        <f t="shared" ref="Q692:Q752" si="325">($H692*$I692+$K692*$L692+$N692*$O692)/1000</f>
        <v>2.12</v>
      </c>
      <c r="R692" s="52">
        <f t="shared" ref="R692:R752" si="326">ROUND($Q692*$F692*$G692,2)</f>
        <v>25.97</v>
      </c>
      <c r="S692" s="50" t="s">
        <v>64</v>
      </c>
      <c r="T692" s="1">
        <v>1</v>
      </c>
      <c r="U692" s="46">
        <f t="shared" ref="U692:U694" si="327">$T692*$R692</f>
        <v>25.97</v>
      </c>
      <c r="V692" s="48">
        <v>45846</v>
      </c>
      <c r="W692" s="1">
        <v>1</v>
      </c>
      <c r="X692" s="46">
        <f t="shared" ref="X692:X716" si="328">$T692*$R692</f>
        <v>25.97</v>
      </c>
      <c r="Y692" s="48">
        <v>45857</v>
      </c>
    </row>
    <row r="693" spans="1:25" ht="55" customHeight="1" x14ac:dyDescent="0.75">
      <c r="B693" s="8" t="s">
        <v>15</v>
      </c>
      <c r="C693" s="50" t="s">
        <v>726</v>
      </c>
      <c r="D693" s="51">
        <v>9</v>
      </c>
      <c r="E693" s="67" t="s">
        <v>415</v>
      </c>
      <c r="F693" s="14">
        <v>9.25</v>
      </c>
      <c r="G693" s="68">
        <v>1</v>
      </c>
      <c r="H693" s="54">
        <v>2</v>
      </c>
      <c r="I693" s="54">
        <f>VLOOKUP($B693,$B$3:$J$29,7,FALSE)</f>
        <v>576</v>
      </c>
      <c r="J693" s="55">
        <f t="shared" si="322"/>
        <v>1.1519999999999999</v>
      </c>
      <c r="K693" s="54">
        <v>1</v>
      </c>
      <c r="L693" s="54">
        <f>VLOOKUP($B693,$B$3:$J$29,3,FALSE)</f>
        <v>200</v>
      </c>
      <c r="M693" s="54">
        <f t="shared" si="323"/>
        <v>0.2</v>
      </c>
      <c r="N693" s="54">
        <v>2</v>
      </c>
      <c r="O693" s="54">
        <f>VLOOKUP($B693,$B$3:$J$29,8,FALSE)</f>
        <v>192</v>
      </c>
      <c r="P693" s="54">
        <f t="shared" si="324"/>
        <v>0.38400000000000001</v>
      </c>
      <c r="Q693" s="55">
        <f t="shared" si="325"/>
        <v>1.736</v>
      </c>
      <c r="R693" s="52">
        <f t="shared" si="326"/>
        <v>16.059999999999999</v>
      </c>
      <c r="S693" s="50" t="s">
        <v>64</v>
      </c>
      <c r="T693" s="1">
        <v>1</v>
      </c>
      <c r="U693" s="46">
        <f t="shared" si="327"/>
        <v>16.059999999999999</v>
      </c>
      <c r="V693" s="48">
        <v>45846</v>
      </c>
      <c r="W693" s="1">
        <v>1</v>
      </c>
      <c r="X693" s="46">
        <f t="shared" si="328"/>
        <v>16.059999999999999</v>
      </c>
      <c r="Y693" s="48">
        <v>45857</v>
      </c>
    </row>
    <row r="694" spans="1:25" ht="55" customHeight="1" x14ac:dyDescent="0.75">
      <c r="B694" s="8" t="s">
        <v>34</v>
      </c>
      <c r="C694" s="50" t="s">
        <v>726</v>
      </c>
      <c r="D694" s="51">
        <v>9</v>
      </c>
      <c r="E694" s="67" t="s">
        <v>416</v>
      </c>
      <c r="F694" s="14">
        <v>10</v>
      </c>
      <c r="G694" s="68">
        <v>6</v>
      </c>
      <c r="H694" s="54">
        <v>2</v>
      </c>
      <c r="I694" s="54">
        <f>VLOOKUP($B694,$B$3:$J$29,7,FALSE)</f>
        <v>530</v>
      </c>
      <c r="J694" s="55">
        <f t="shared" si="322"/>
        <v>1.06</v>
      </c>
      <c r="K694" s="54">
        <v>1</v>
      </c>
      <c r="L694" s="54">
        <f>VLOOKUP($B694,$B$3:$J$29,3,FALSE)</f>
        <v>200</v>
      </c>
      <c r="M694" s="54">
        <f t="shared" si="323"/>
        <v>0.2</v>
      </c>
      <c r="N694" s="54">
        <v>2</v>
      </c>
      <c r="O694" s="54">
        <f>VLOOKUP($B694,$B$3:$J$29,8,FALSE)</f>
        <v>192</v>
      </c>
      <c r="P694" s="54">
        <f t="shared" si="324"/>
        <v>0.38400000000000001</v>
      </c>
      <c r="Q694" s="55">
        <f t="shared" si="325"/>
        <v>1.6439999999999999</v>
      </c>
      <c r="R694" s="52">
        <f t="shared" si="326"/>
        <v>98.64</v>
      </c>
      <c r="S694" s="50" t="s">
        <v>64</v>
      </c>
      <c r="T694" s="1">
        <v>1</v>
      </c>
      <c r="U694" s="46">
        <f t="shared" si="327"/>
        <v>98.64</v>
      </c>
      <c r="V694" s="48">
        <v>45846</v>
      </c>
      <c r="W694" s="1">
        <v>1</v>
      </c>
      <c r="X694" s="46">
        <f t="shared" si="328"/>
        <v>98.64</v>
      </c>
      <c r="Y694" s="48">
        <v>45857</v>
      </c>
    </row>
    <row r="695" spans="1:25" ht="55" customHeight="1" x14ac:dyDescent="0.75">
      <c r="B695" s="82"/>
      <c r="C695" s="74"/>
      <c r="D695" s="28"/>
      <c r="G695" s="5"/>
      <c r="H695" s="78"/>
      <c r="I695" s="78"/>
      <c r="J695" s="79"/>
      <c r="K695" s="78"/>
      <c r="L695" s="78"/>
      <c r="M695" s="78"/>
      <c r="N695" s="78"/>
      <c r="O695" s="78"/>
      <c r="P695" s="78"/>
      <c r="Q695" s="79"/>
      <c r="R695" s="75"/>
      <c r="S695" s="87"/>
      <c r="T695" s="1"/>
      <c r="U695" s="46"/>
      <c r="V695" s="48"/>
    </row>
    <row r="696" spans="1:25" ht="55" customHeight="1" x14ac:dyDescent="0.75">
      <c r="A696" s="88" t="s">
        <v>384</v>
      </c>
      <c r="B696" s="14" t="s">
        <v>29</v>
      </c>
      <c r="C696" s="50" t="s">
        <v>726</v>
      </c>
      <c r="D696" s="51">
        <v>9</v>
      </c>
      <c r="E696" s="67" t="s">
        <v>417</v>
      </c>
      <c r="F696" s="14">
        <v>15.2</v>
      </c>
      <c r="G696" s="68">
        <v>1</v>
      </c>
      <c r="H696" s="54">
        <v>2</v>
      </c>
      <c r="I696" s="54">
        <f>VLOOKUP($B696,$B$3:$J$29,7,FALSE)</f>
        <v>970</v>
      </c>
      <c r="J696" s="55">
        <f t="shared" si="322"/>
        <v>1.94</v>
      </c>
      <c r="K696" s="54">
        <v>1</v>
      </c>
      <c r="L696" s="54">
        <f>VLOOKUP($B696,$B$3:$J$29,3,FALSE)</f>
        <v>250</v>
      </c>
      <c r="M696" s="54">
        <f t="shared" si="323"/>
        <v>0.25</v>
      </c>
      <c r="N696" s="54">
        <v>2</v>
      </c>
      <c r="O696" s="54">
        <f>VLOOKUP($B696,$B$3:$J$29,8,FALSE)</f>
        <v>238</v>
      </c>
      <c r="P696" s="54">
        <f t="shared" si="324"/>
        <v>0.47599999999999998</v>
      </c>
      <c r="Q696" s="55">
        <f t="shared" si="325"/>
        <v>2.6659999999999999</v>
      </c>
      <c r="R696" s="52">
        <f t="shared" si="326"/>
        <v>40.520000000000003</v>
      </c>
      <c r="S696" s="50" t="s">
        <v>64</v>
      </c>
      <c r="T696" s="1">
        <v>1</v>
      </c>
      <c r="U696" s="46">
        <f t="shared" ref="U696:U698" si="329">$T696*$R696</f>
        <v>40.520000000000003</v>
      </c>
      <c r="V696" s="48">
        <v>45846</v>
      </c>
      <c r="W696" s="1">
        <v>1</v>
      </c>
      <c r="X696" s="46">
        <f t="shared" si="328"/>
        <v>40.520000000000003</v>
      </c>
      <c r="Y696" s="48">
        <v>45857</v>
      </c>
    </row>
    <row r="697" spans="1:25" ht="55" customHeight="1" x14ac:dyDescent="0.75">
      <c r="B697" s="8" t="s">
        <v>15</v>
      </c>
      <c r="C697" s="50" t="s">
        <v>726</v>
      </c>
      <c r="D697" s="51">
        <v>9</v>
      </c>
      <c r="E697" s="67" t="s">
        <v>418</v>
      </c>
      <c r="F697" s="14">
        <v>9.25</v>
      </c>
      <c r="G697" s="68">
        <v>1</v>
      </c>
      <c r="H697" s="54">
        <v>2</v>
      </c>
      <c r="I697" s="54">
        <f>VLOOKUP($B697,$B$3:$J$29,7,FALSE)</f>
        <v>576</v>
      </c>
      <c r="J697" s="55">
        <f t="shared" si="322"/>
        <v>1.1519999999999999</v>
      </c>
      <c r="K697" s="54">
        <v>1</v>
      </c>
      <c r="L697" s="54">
        <f>VLOOKUP($B697,$B$3:$J$29,3,FALSE)</f>
        <v>200</v>
      </c>
      <c r="M697" s="54">
        <f t="shared" si="323"/>
        <v>0.2</v>
      </c>
      <c r="N697" s="54">
        <v>2</v>
      </c>
      <c r="O697" s="54">
        <f>VLOOKUP($B697,$B$3:$J$29,8,FALSE)</f>
        <v>192</v>
      </c>
      <c r="P697" s="54">
        <f t="shared" si="324"/>
        <v>0.38400000000000001</v>
      </c>
      <c r="Q697" s="55">
        <f t="shared" si="325"/>
        <v>1.736</v>
      </c>
      <c r="R697" s="52">
        <f t="shared" si="326"/>
        <v>16.059999999999999</v>
      </c>
      <c r="S697" s="50" t="s">
        <v>64</v>
      </c>
      <c r="T697" s="1">
        <v>1</v>
      </c>
      <c r="U697" s="46">
        <f t="shared" si="329"/>
        <v>16.059999999999999</v>
      </c>
      <c r="V697" s="48">
        <v>45846</v>
      </c>
      <c r="W697" s="1">
        <v>1</v>
      </c>
      <c r="X697" s="46">
        <f t="shared" si="328"/>
        <v>16.059999999999999</v>
      </c>
      <c r="Y697" s="48">
        <v>45857</v>
      </c>
    </row>
    <row r="698" spans="1:25" ht="55" customHeight="1" x14ac:dyDescent="0.75">
      <c r="B698" s="8" t="s">
        <v>34</v>
      </c>
      <c r="C698" s="50" t="s">
        <v>726</v>
      </c>
      <c r="D698" s="51">
        <v>9</v>
      </c>
      <c r="E698" s="67" t="s">
        <v>419</v>
      </c>
      <c r="F698" s="14">
        <v>10</v>
      </c>
      <c r="G698" s="68">
        <v>7</v>
      </c>
      <c r="H698" s="54">
        <v>2</v>
      </c>
      <c r="I698" s="54">
        <f>VLOOKUP($B698,$B$3:$J$29,7,FALSE)</f>
        <v>530</v>
      </c>
      <c r="J698" s="55">
        <f t="shared" si="322"/>
        <v>1.06</v>
      </c>
      <c r="K698" s="54">
        <v>1</v>
      </c>
      <c r="L698" s="54">
        <f>VLOOKUP($B698,$B$3:$J$29,3,FALSE)</f>
        <v>200</v>
      </c>
      <c r="M698" s="54">
        <f t="shared" si="323"/>
        <v>0.2</v>
      </c>
      <c r="N698" s="54">
        <v>2</v>
      </c>
      <c r="O698" s="54">
        <f>VLOOKUP($B698,$B$3:$J$29,8,FALSE)</f>
        <v>192</v>
      </c>
      <c r="P698" s="54">
        <f t="shared" si="324"/>
        <v>0.38400000000000001</v>
      </c>
      <c r="Q698" s="55">
        <f t="shared" si="325"/>
        <v>1.6439999999999999</v>
      </c>
      <c r="R698" s="52">
        <f t="shared" si="326"/>
        <v>115.08</v>
      </c>
      <c r="S698" s="50" t="s">
        <v>64</v>
      </c>
      <c r="T698" s="1">
        <v>1</v>
      </c>
      <c r="U698" s="46">
        <f t="shared" si="329"/>
        <v>115.08</v>
      </c>
      <c r="V698" s="48">
        <v>45846</v>
      </c>
      <c r="W698" s="1">
        <v>1</v>
      </c>
      <c r="X698" s="46">
        <f t="shared" si="328"/>
        <v>115.08</v>
      </c>
      <c r="Y698" s="48">
        <v>45857</v>
      </c>
    </row>
    <row r="699" spans="1:25" ht="55" customHeight="1" x14ac:dyDescent="0.75">
      <c r="B699" s="82"/>
      <c r="C699" s="74"/>
      <c r="D699" s="28"/>
      <c r="G699" s="5"/>
      <c r="H699" s="78"/>
      <c r="I699" s="78"/>
      <c r="J699" s="79"/>
      <c r="K699" s="78"/>
      <c r="L699" s="78"/>
      <c r="M699" s="78"/>
      <c r="N699" s="78"/>
      <c r="O699" s="78"/>
      <c r="P699" s="78"/>
      <c r="Q699" s="79"/>
      <c r="R699" s="75"/>
      <c r="S699" s="87"/>
      <c r="T699" s="1"/>
      <c r="U699" s="46"/>
      <c r="V699" s="48"/>
    </row>
    <row r="700" spans="1:25" ht="55" customHeight="1" x14ac:dyDescent="0.75">
      <c r="A700" s="88" t="s">
        <v>384</v>
      </c>
      <c r="B700" s="8" t="s">
        <v>15</v>
      </c>
      <c r="C700" s="50" t="s">
        <v>726</v>
      </c>
      <c r="D700" s="51">
        <v>9</v>
      </c>
      <c r="E700" s="67" t="s">
        <v>420</v>
      </c>
      <c r="F700" s="14">
        <v>9.33</v>
      </c>
      <c r="G700" s="68">
        <v>1</v>
      </c>
      <c r="H700" s="54">
        <v>2</v>
      </c>
      <c r="I700" s="54">
        <f>VLOOKUP($B700,$B$3:$J$29,7,FALSE)</f>
        <v>576</v>
      </c>
      <c r="J700" s="55">
        <f t="shared" si="322"/>
        <v>1.1519999999999999</v>
      </c>
      <c r="K700" s="54">
        <v>1</v>
      </c>
      <c r="L700" s="54">
        <f>VLOOKUP($B700,$B$3:$J$29,3,FALSE)</f>
        <v>200</v>
      </c>
      <c r="M700" s="54">
        <f t="shared" si="323"/>
        <v>0.2</v>
      </c>
      <c r="N700" s="54">
        <v>2</v>
      </c>
      <c r="O700" s="54">
        <f>VLOOKUP($B700,$B$3:$J$29,8,FALSE)</f>
        <v>192</v>
      </c>
      <c r="P700" s="54">
        <f t="shared" si="324"/>
        <v>0.38400000000000001</v>
      </c>
      <c r="Q700" s="55">
        <f t="shared" si="325"/>
        <v>1.736</v>
      </c>
      <c r="R700" s="52">
        <f t="shared" si="326"/>
        <v>16.2</v>
      </c>
      <c r="S700" s="50" t="s">
        <v>64</v>
      </c>
      <c r="T700" s="1">
        <v>1</v>
      </c>
      <c r="U700" s="46">
        <f t="shared" ref="U700:U702" si="330">$T700*$R700</f>
        <v>16.2</v>
      </c>
      <c r="V700" s="48">
        <v>45846</v>
      </c>
      <c r="W700" s="1">
        <v>1</v>
      </c>
      <c r="X700" s="46">
        <f t="shared" si="328"/>
        <v>16.2</v>
      </c>
      <c r="Y700" s="48">
        <v>45857</v>
      </c>
    </row>
    <row r="701" spans="1:25" ht="55" customHeight="1" x14ac:dyDescent="0.75">
      <c r="B701" s="8" t="s">
        <v>15</v>
      </c>
      <c r="C701" s="50" t="s">
        <v>726</v>
      </c>
      <c r="D701" s="51">
        <v>9</v>
      </c>
      <c r="E701" s="67" t="s">
        <v>421</v>
      </c>
      <c r="F701" s="14">
        <v>9.4</v>
      </c>
      <c r="G701" s="68">
        <v>1</v>
      </c>
      <c r="H701" s="54">
        <v>2</v>
      </c>
      <c r="I701" s="54">
        <f>VLOOKUP($B701,$B$3:$J$29,7,FALSE)</f>
        <v>576</v>
      </c>
      <c r="J701" s="55">
        <f t="shared" si="322"/>
        <v>1.1519999999999999</v>
      </c>
      <c r="K701" s="54">
        <v>1</v>
      </c>
      <c r="L701" s="54">
        <f>VLOOKUP($B701,$B$3:$J$29,3,FALSE)</f>
        <v>200</v>
      </c>
      <c r="M701" s="54">
        <f t="shared" si="323"/>
        <v>0.2</v>
      </c>
      <c r="N701" s="54">
        <v>2</v>
      </c>
      <c r="O701" s="54">
        <f>VLOOKUP($B701,$B$3:$J$29,8,FALSE)</f>
        <v>192</v>
      </c>
      <c r="P701" s="54">
        <f t="shared" si="324"/>
        <v>0.38400000000000001</v>
      </c>
      <c r="Q701" s="55">
        <f t="shared" si="325"/>
        <v>1.736</v>
      </c>
      <c r="R701" s="52">
        <f t="shared" si="326"/>
        <v>16.32</v>
      </c>
      <c r="S701" s="50" t="s">
        <v>64</v>
      </c>
      <c r="T701" s="1">
        <v>1</v>
      </c>
      <c r="U701" s="46">
        <f t="shared" si="330"/>
        <v>16.32</v>
      </c>
      <c r="V701" s="48">
        <v>45846</v>
      </c>
      <c r="W701" s="1">
        <v>1</v>
      </c>
      <c r="X701" s="46">
        <f t="shared" si="328"/>
        <v>16.32</v>
      </c>
      <c r="Y701" s="48">
        <v>45857</v>
      </c>
    </row>
    <row r="702" spans="1:25" ht="55" customHeight="1" x14ac:dyDescent="0.75">
      <c r="B702" s="8" t="s">
        <v>34</v>
      </c>
      <c r="C702" s="50" t="s">
        <v>726</v>
      </c>
      <c r="D702" s="51">
        <v>9</v>
      </c>
      <c r="E702" s="67" t="s">
        <v>422</v>
      </c>
      <c r="F702" s="14">
        <v>10</v>
      </c>
      <c r="G702" s="68">
        <v>4</v>
      </c>
      <c r="H702" s="54">
        <v>2</v>
      </c>
      <c r="I702" s="54">
        <f>VLOOKUP($B702,$B$3:$J$29,7,FALSE)</f>
        <v>530</v>
      </c>
      <c r="J702" s="55">
        <f t="shared" si="322"/>
        <v>1.06</v>
      </c>
      <c r="K702" s="54">
        <v>1</v>
      </c>
      <c r="L702" s="54">
        <f>VLOOKUP($B702,$B$3:$J$29,3,FALSE)</f>
        <v>200</v>
      </c>
      <c r="M702" s="54">
        <f t="shared" si="323"/>
        <v>0.2</v>
      </c>
      <c r="N702" s="54">
        <v>2</v>
      </c>
      <c r="O702" s="54">
        <f>VLOOKUP($B702,$B$3:$J$29,8,FALSE)</f>
        <v>192</v>
      </c>
      <c r="P702" s="54">
        <f t="shared" si="324"/>
        <v>0.38400000000000001</v>
      </c>
      <c r="Q702" s="55">
        <f t="shared" si="325"/>
        <v>1.6439999999999999</v>
      </c>
      <c r="R702" s="52">
        <f t="shared" si="326"/>
        <v>65.760000000000005</v>
      </c>
      <c r="S702" s="50" t="s">
        <v>64</v>
      </c>
      <c r="T702" s="1">
        <v>1</v>
      </c>
      <c r="U702" s="46">
        <f t="shared" si="330"/>
        <v>65.760000000000005</v>
      </c>
      <c r="V702" s="48">
        <v>45846</v>
      </c>
      <c r="W702" s="1">
        <v>1</v>
      </c>
      <c r="X702" s="46">
        <f t="shared" si="328"/>
        <v>65.760000000000005</v>
      </c>
      <c r="Y702" s="48">
        <v>45857</v>
      </c>
    </row>
    <row r="703" spans="1:25" ht="55" customHeight="1" x14ac:dyDescent="0.75">
      <c r="B703" s="82"/>
      <c r="C703" s="74"/>
      <c r="D703" s="28"/>
      <c r="G703" s="5"/>
      <c r="H703" s="78"/>
      <c r="I703" s="78"/>
      <c r="J703" s="79"/>
      <c r="K703" s="78"/>
      <c r="L703" s="78"/>
      <c r="M703" s="78"/>
      <c r="N703" s="78"/>
      <c r="O703" s="78"/>
      <c r="P703" s="78"/>
      <c r="Q703" s="79"/>
      <c r="R703" s="75"/>
      <c r="S703" s="87"/>
      <c r="T703" s="1"/>
      <c r="U703" s="46"/>
      <c r="V703" s="48"/>
    </row>
    <row r="704" spans="1:25" ht="55" customHeight="1" x14ac:dyDescent="0.75">
      <c r="A704" s="88" t="s">
        <v>384</v>
      </c>
      <c r="B704" s="8" t="s">
        <v>15</v>
      </c>
      <c r="C704" s="50" t="s">
        <v>726</v>
      </c>
      <c r="D704" s="51">
        <v>9</v>
      </c>
      <c r="E704" s="67" t="s">
        <v>423</v>
      </c>
      <c r="F704" s="14">
        <v>9.4</v>
      </c>
      <c r="G704" s="68">
        <v>1</v>
      </c>
      <c r="H704" s="54">
        <v>2</v>
      </c>
      <c r="I704" s="54">
        <f>VLOOKUP($B704,$B$3:$J$29,7,FALSE)</f>
        <v>576</v>
      </c>
      <c r="J704" s="55">
        <f t="shared" si="322"/>
        <v>1.1519999999999999</v>
      </c>
      <c r="K704" s="54">
        <v>1</v>
      </c>
      <c r="L704" s="54">
        <f>VLOOKUP($B704,$B$3:$J$29,3,FALSE)</f>
        <v>200</v>
      </c>
      <c r="M704" s="54">
        <f t="shared" si="323"/>
        <v>0.2</v>
      </c>
      <c r="N704" s="54">
        <v>2</v>
      </c>
      <c r="O704" s="54">
        <f>VLOOKUP($B704,$B$3:$J$29,8,FALSE)</f>
        <v>192</v>
      </c>
      <c r="P704" s="54">
        <f t="shared" si="324"/>
        <v>0.38400000000000001</v>
      </c>
      <c r="Q704" s="55">
        <f t="shared" si="325"/>
        <v>1.736</v>
      </c>
      <c r="R704" s="52">
        <f t="shared" si="326"/>
        <v>16.32</v>
      </c>
      <c r="S704" s="50" t="s">
        <v>64</v>
      </c>
      <c r="T704" s="1">
        <v>1</v>
      </c>
      <c r="U704" s="46">
        <f t="shared" ref="U704:U706" si="331">$T704*$R704</f>
        <v>16.32</v>
      </c>
      <c r="V704" s="48">
        <v>45846</v>
      </c>
      <c r="W704" s="1">
        <v>1</v>
      </c>
      <c r="X704" s="46">
        <f t="shared" si="328"/>
        <v>16.32</v>
      </c>
      <c r="Y704" s="48">
        <v>45859</v>
      </c>
    </row>
    <row r="705" spans="1:25" ht="55" customHeight="1" x14ac:dyDescent="0.75">
      <c r="B705" s="8" t="s">
        <v>15</v>
      </c>
      <c r="C705" s="50" t="s">
        <v>726</v>
      </c>
      <c r="D705" s="51">
        <v>9</v>
      </c>
      <c r="E705" s="67" t="s">
        <v>424</v>
      </c>
      <c r="F705" s="14">
        <v>9.4</v>
      </c>
      <c r="G705" s="68">
        <v>1</v>
      </c>
      <c r="H705" s="54">
        <v>2</v>
      </c>
      <c r="I705" s="54">
        <f>VLOOKUP($B705,$B$3:$J$29,7,FALSE)</f>
        <v>576</v>
      </c>
      <c r="J705" s="55">
        <f t="shared" si="322"/>
        <v>1.1519999999999999</v>
      </c>
      <c r="K705" s="54">
        <v>1</v>
      </c>
      <c r="L705" s="54">
        <f>VLOOKUP($B705,$B$3:$J$29,3,FALSE)</f>
        <v>200</v>
      </c>
      <c r="M705" s="54">
        <f t="shared" si="323"/>
        <v>0.2</v>
      </c>
      <c r="N705" s="54">
        <v>2</v>
      </c>
      <c r="O705" s="54">
        <f>VLOOKUP($B705,$B$3:$J$29,8,FALSE)</f>
        <v>192</v>
      </c>
      <c r="P705" s="54">
        <f t="shared" si="324"/>
        <v>0.38400000000000001</v>
      </c>
      <c r="Q705" s="55">
        <f t="shared" si="325"/>
        <v>1.736</v>
      </c>
      <c r="R705" s="52">
        <f t="shared" si="326"/>
        <v>16.32</v>
      </c>
      <c r="S705" s="50" t="s">
        <v>64</v>
      </c>
      <c r="T705" s="1">
        <v>1</v>
      </c>
      <c r="U705" s="46">
        <f t="shared" si="331"/>
        <v>16.32</v>
      </c>
      <c r="V705" s="48">
        <v>45846</v>
      </c>
      <c r="W705" s="1">
        <v>1</v>
      </c>
      <c r="X705" s="46">
        <f t="shared" si="328"/>
        <v>16.32</v>
      </c>
      <c r="Y705" s="48">
        <v>45859</v>
      </c>
    </row>
    <row r="706" spans="1:25" ht="55" customHeight="1" x14ac:dyDescent="0.75">
      <c r="B706" s="8" t="s">
        <v>34</v>
      </c>
      <c r="C706" s="50" t="s">
        <v>726</v>
      </c>
      <c r="D706" s="51">
        <v>9</v>
      </c>
      <c r="E706" s="67" t="s">
        <v>425</v>
      </c>
      <c r="F706" s="14">
        <v>10</v>
      </c>
      <c r="G706" s="68">
        <v>4</v>
      </c>
      <c r="H706" s="54">
        <v>2</v>
      </c>
      <c r="I706" s="54">
        <f>VLOOKUP($B706,$B$3:$J$29,7,FALSE)</f>
        <v>530</v>
      </c>
      <c r="J706" s="55">
        <f t="shared" si="322"/>
        <v>1.06</v>
      </c>
      <c r="K706" s="54">
        <v>1</v>
      </c>
      <c r="L706" s="54">
        <f>VLOOKUP($B706,$B$3:$J$29,3,FALSE)</f>
        <v>200</v>
      </c>
      <c r="M706" s="54">
        <f t="shared" si="323"/>
        <v>0.2</v>
      </c>
      <c r="N706" s="54">
        <v>2</v>
      </c>
      <c r="O706" s="54">
        <f>VLOOKUP($B706,$B$3:$J$29,8,FALSE)</f>
        <v>192</v>
      </c>
      <c r="P706" s="54">
        <f t="shared" si="324"/>
        <v>0.38400000000000001</v>
      </c>
      <c r="Q706" s="55">
        <f t="shared" si="325"/>
        <v>1.6439999999999999</v>
      </c>
      <c r="R706" s="52">
        <f t="shared" si="326"/>
        <v>65.760000000000005</v>
      </c>
      <c r="S706" s="50" t="s">
        <v>64</v>
      </c>
      <c r="T706" s="1">
        <v>1</v>
      </c>
      <c r="U706" s="46">
        <f t="shared" si="331"/>
        <v>65.760000000000005</v>
      </c>
      <c r="V706" s="48">
        <v>45846</v>
      </c>
      <c r="W706" s="1">
        <v>1</v>
      </c>
      <c r="X706" s="46">
        <f t="shared" si="328"/>
        <v>65.760000000000005</v>
      </c>
      <c r="Y706" s="48">
        <v>45859</v>
      </c>
    </row>
    <row r="707" spans="1:25" ht="55" customHeight="1" x14ac:dyDescent="0.75">
      <c r="B707" s="82"/>
      <c r="C707" s="74"/>
      <c r="D707" s="28"/>
      <c r="G707" s="5"/>
      <c r="H707" s="78"/>
      <c r="I707" s="78"/>
      <c r="J707" s="79"/>
      <c r="K707" s="78"/>
      <c r="L707" s="78"/>
      <c r="M707" s="78"/>
      <c r="N707" s="78"/>
      <c r="O707" s="78"/>
      <c r="P707" s="78"/>
      <c r="Q707" s="79"/>
      <c r="R707" s="75"/>
      <c r="S707" s="87"/>
      <c r="T707" s="1"/>
      <c r="U707" s="46"/>
      <c r="V707" s="48"/>
    </row>
    <row r="708" spans="1:25" ht="55" customHeight="1" x14ac:dyDescent="0.75">
      <c r="A708" s="88" t="s">
        <v>384</v>
      </c>
      <c r="B708" s="8" t="s">
        <v>12</v>
      </c>
      <c r="C708" s="50" t="s">
        <v>726</v>
      </c>
      <c r="D708" s="51">
        <v>9</v>
      </c>
      <c r="E708" s="67" t="s">
        <v>426</v>
      </c>
      <c r="F708" s="14">
        <v>6.45</v>
      </c>
      <c r="G708" s="68">
        <v>1</v>
      </c>
      <c r="H708" s="54">
        <v>2</v>
      </c>
      <c r="I708" s="54">
        <f>VLOOKUP($B708,$B$3:$J$29,7,FALSE)</f>
        <v>476</v>
      </c>
      <c r="J708" s="55">
        <f t="shared" si="322"/>
        <v>0.95199999999999996</v>
      </c>
      <c r="K708" s="54">
        <v>1</v>
      </c>
      <c r="L708" s="54">
        <f>VLOOKUP($B708,$B$3:$J$29,3,FALSE)</f>
        <v>200</v>
      </c>
      <c r="M708" s="54">
        <f t="shared" si="323"/>
        <v>0.2</v>
      </c>
      <c r="N708" s="54">
        <v>2</v>
      </c>
      <c r="O708" s="54">
        <f>VLOOKUP($B708,$B$3:$J$29,8,FALSE)</f>
        <v>192</v>
      </c>
      <c r="P708" s="54">
        <f t="shared" si="324"/>
        <v>0.38400000000000001</v>
      </c>
      <c r="Q708" s="55">
        <f t="shared" si="325"/>
        <v>1.536</v>
      </c>
      <c r="R708" s="52">
        <f t="shared" si="326"/>
        <v>9.91</v>
      </c>
      <c r="S708" s="50" t="s">
        <v>64</v>
      </c>
      <c r="T708" s="1">
        <v>1</v>
      </c>
      <c r="U708" s="46">
        <f t="shared" ref="U708:U716" si="332">$T708*$R708</f>
        <v>9.91</v>
      </c>
      <c r="V708" s="48">
        <v>45847</v>
      </c>
      <c r="W708" s="1">
        <v>1</v>
      </c>
      <c r="X708" s="46">
        <f t="shared" si="328"/>
        <v>9.91</v>
      </c>
      <c r="Y708" s="48">
        <v>45859</v>
      </c>
    </row>
    <row r="709" spans="1:25" ht="55" customHeight="1" x14ac:dyDescent="0.75">
      <c r="B709" s="8" t="s">
        <v>12</v>
      </c>
      <c r="C709" s="50" t="s">
        <v>726</v>
      </c>
      <c r="D709" s="51">
        <v>9</v>
      </c>
      <c r="E709" s="67" t="s">
        <v>427</v>
      </c>
      <c r="F709" s="14">
        <v>9.5</v>
      </c>
      <c r="G709" s="68">
        <v>1</v>
      </c>
      <c r="H709" s="54">
        <v>2</v>
      </c>
      <c r="I709" s="54">
        <f>VLOOKUP($B709,$B$3:$J$29,7,FALSE)</f>
        <v>476</v>
      </c>
      <c r="J709" s="55">
        <f t="shared" si="322"/>
        <v>0.95199999999999996</v>
      </c>
      <c r="K709" s="54">
        <v>1</v>
      </c>
      <c r="L709" s="54">
        <f>VLOOKUP($B709,$B$3:$J$29,3,FALSE)</f>
        <v>200</v>
      </c>
      <c r="M709" s="54">
        <f t="shared" si="323"/>
        <v>0.2</v>
      </c>
      <c r="N709" s="54">
        <v>2</v>
      </c>
      <c r="O709" s="54">
        <f>VLOOKUP($B709,$B$3:$J$29,8,FALSE)</f>
        <v>192</v>
      </c>
      <c r="P709" s="54">
        <f t="shared" si="324"/>
        <v>0.38400000000000001</v>
      </c>
      <c r="Q709" s="55">
        <f t="shared" si="325"/>
        <v>1.536</v>
      </c>
      <c r="R709" s="52">
        <f t="shared" si="326"/>
        <v>14.59</v>
      </c>
      <c r="S709" s="50" t="s">
        <v>64</v>
      </c>
      <c r="T709" s="1">
        <v>1</v>
      </c>
      <c r="U709" s="46">
        <f t="shared" si="332"/>
        <v>14.59</v>
      </c>
      <c r="V709" s="48">
        <v>45847</v>
      </c>
      <c r="W709" s="1">
        <v>1</v>
      </c>
      <c r="X709" s="46">
        <f t="shared" si="328"/>
        <v>14.59</v>
      </c>
      <c r="Y709" s="48">
        <v>45859</v>
      </c>
    </row>
    <row r="710" spans="1:25" ht="55" customHeight="1" x14ac:dyDescent="0.75">
      <c r="B710" s="8" t="s">
        <v>34</v>
      </c>
      <c r="C710" s="50" t="s">
        <v>726</v>
      </c>
      <c r="D710" s="51">
        <v>9</v>
      </c>
      <c r="E710" s="67" t="s">
        <v>425</v>
      </c>
      <c r="F710" s="14">
        <v>10</v>
      </c>
      <c r="G710" s="68">
        <v>2</v>
      </c>
      <c r="H710" s="54">
        <v>2</v>
      </c>
      <c r="I710" s="54">
        <f>VLOOKUP($B710,$B$3:$J$29,7,FALSE)</f>
        <v>530</v>
      </c>
      <c r="J710" s="55">
        <f t="shared" si="322"/>
        <v>1.06</v>
      </c>
      <c r="K710" s="54">
        <v>1</v>
      </c>
      <c r="L710" s="54">
        <f>VLOOKUP($B710,$B$3:$J$29,3,FALSE)</f>
        <v>200</v>
      </c>
      <c r="M710" s="54">
        <f t="shared" si="323"/>
        <v>0.2</v>
      </c>
      <c r="N710" s="54">
        <v>2</v>
      </c>
      <c r="O710" s="54">
        <f>VLOOKUP($B710,$B$3:$J$29,8,FALSE)</f>
        <v>192</v>
      </c>
      <c r="P710" s="54">
        <f t="shared" si="324"/>
        <v>0.38400000000000001</v>
      </c>
      <c r="Q710" s="55">
        <f t="shared" si="325"/>
        <v>1.6439999999999999</v>
      </c>
      <c r="R710" s="52">
        <f t="shared" si="326"/>
        <v>32.880000000000003</v>
      </c>
      <c r="S710" s="50" t="s">
        <v>64</v>
      </c>
      <c r="T710" s="1">
        <v>1</v>
      </c>
      <c r="U710" s="46">
        <f t="shared" si="332"/>
        <v>32.880000000000003</v>
      </c>
      <c r="V710" s="48">
        <v>45847</v>
      </c>
      <c r="W710" s="1">
        <v>1</v>
      </c>
      <c r="X710" s="46">
        <f t="shared" si="328"/>
        <v>32.880000000000003</v>
      </c>
      <c r="Y710" s="48">
        <v>45859</v>
      </c>
    </row>
    <row r="711" spans="1:25" ht="55" customHeight="1" x14ac:dyDescent="0.75">
      <c r="B711" s="82"/>
      <c r="C711" s="74"/>
      <c r="D711" s="28"/>
      <c r="G711" s="5"/>
      <c r="H711" s="78"/>
      <c r="I711" s="78"/>
      <c r="J711" s="79"/>
      <c r="K711" s="78"/>
      <c r="L711" s="78"/>
      <c r="M711" s="78"/>
      <c r="N711" s="78"/>
      <c r="O711" s="78"/>
      <c r="P711" s="78"/>
      <c r="Q711" s="79"/>
      <c r="R711" s="75"/>
      <c r="S711" s="87"/>
    </row>
    <row r="712" spans="1:25" ht="55" customHeight="1" x14ac:dyDescent="0.75">
      <c r="A712" s="88" t="s">
        <v>384</v>
      </c>
      <c r="B712" s="8" t="s">
        <v>12</v>
      </c>
      <c r="C712" s="50" t="s">
        <v>726</v>
      </c>
      <c r="D712" s="51">
        <v>9</v>
      </c>
      <c r="E712" s="67" t="s">
        <v>428</v>
      </c>
      <c r="F712" s="14">
        <v>3.6</v>
      </c>
      <c r="G712" s="68">
        <v>1</v>
      </c>
      <c r="H712" s="54">
        <v>2</v>
      </c>
      <c r="I712" s="54">
        <f>VLOOKUP($B712,$B$3:$J$29,7,FALSE)</f>
        <v>476</v>
      </c>
      <c r="J712" s="55">
        <f t="shared" si="322"/>
        <v>0.95199999999999996</v>
      </c>
      <c r="K712" s="54">
        <v>1</v>
      </c>
      <c r="L712" s="54">
        <f>VLOOKUP($B712,$B$3:$J$29,3,FALSE)</f>
        <v>200</v>
      </c>
      <c r="M712" s="54">
        <f t="shared" si="323"/>
        <v>0.2</v>
      </c>
      <c r="N712" s="54">
        <v>2</v>
      </c>
      <c r="O712" s="54">
        <f>VLOOKUP($B712,$B$3:$J$29,8,FALSE)</f>
        <v>192</v>
      </c>
      <c r="P712" s="54">
        <f t="shared" si="324"/>
        <v>0.38400000000000001</v>
      </c>
      <c r="Q712" s="55">
        <f t="shared" si="325"/>
        <v>1.536</v>
      </c>
      <c r="R712" s="52">
        <f t="shared" si="326"/>
        <v>5.53</v>
      </c>
      <c r="S712" s="50" t="s">
        <v>64</v>
      </c>
      <c r="T712" s="1">
        <v>1</v>
      </c>
      <c r="U712" s="46">
        <f t="shared" si="332"/>
        <v>5.53</v>
      </c>
      <c r="V712" s="48">
        <v>45847</v>
      </c>
      <c r="W712" s="1">
        <v>1</v>
      </c>
      <c r="X712" s="46">
        <f t="shared" si="328"/>
        <v>5.53</v>
      </c>
      <c r="Y712" s="48">
        <v>45859</v>
      </c>
    </row>
    <row r="713" spans="1:25" ht="55" customHeight="1" x14ac:dyDescent="0.75">
      <c r="A713" s="88"/>
      <c r="B713" s="8" t="s">
        <v>12</v>
      </c>
      <c r="C713" s="50" t="s">
        <v>726</v>
      </c>
      <c r="D713" s="51">
        <v>9</v>
      </c>
      <c r="E713" s="67" t="s">
        <v>429</v>
      </c>
      <c r="F713" s="14">
        <v>9.5</v>
      </c>
      <c r="G713" s="68">
        <v>1</v>
      </c>
      <c r="H713" s="54">
        <v>2</v>
      </c>
      <c r="I713" s="54">
        <f>VLOOKUP($B713,$B$3:$J$29,7,FALSE)</f>
        <v>476</v>
      </c>
      <c r="J713" s="55">
        <f t="shared" si="322"/>
        <v>0.95199999999999996</v>
      </c>
      <c r="K713" s="54">
        <v>1</v>
      </c>
      <c r="L713" s="54">
        <f>VLOOKUP($B713,$B$3:$J$29,3,FALSE)</f>
        <v>200</v>
      </c>
      <c r="M713" s="54">
        <f t="shared" si="323"/>
        <v>0.2</v>
      </c>
      <c r="N713" s="54">
        <v>2</v>
      </c>
      <c r="O713" s="54">
        <f>VLOOKUP($B713,$B$3:$J$29,8,FALSE)</f>
        <v>192</v>
      </c>
      <c r="P713" s="54">
        <f t="shared" si="324"/>
        <v>0.38400000000000001</v>
      </c>
      <c r="Q713" s="55">
        <f t="shared" si="325"/>
        <v>1.536</v>
      </c>
      <c r="R713" s="52">
        <f t="shared" si="326"/>
        <v>14.59</v>
      </c>
      <c r="S713" s="50" t="s">
        <v>64</v>
      </c>
      <c r="T713" s="1">
        <v>1</v>
      </c>
      <c r="U713" s="46">
        <f t="shared" si="332"/>
        <v>14.59</v>
      </c>
      <c r="V713" s="48">
        <v>45847</v>
      </c>
      <c r="W713" s="1">
        <v>1</v>
      </c>
      <c r="X713" s="46">
        <f t="shared" si="328"/>
        <v>14.59</v>
      </c>
      <c r="Y713" s="48">
        <v>45859</v>
      </c>
    </row>
    <row r="714" spans="1:25" ht="55" customHeight="1" x14ac:dyDescent="0.75">
      <c r="A714" s="88"/>
      <c r="B714" s="8" t="s">
        <v>12</v>
      </c>
      <c r="C714" s="50" t="s">
        <v>726</v>
      </c>
      <c r="D714" s="51">
        <v>9</v>
      </c>
      <c r="E714" s="67" t="s">
        <v>430</v>
      </c>
      <c r="F714" s="14">
        <v>10</v>
      </c>
      <c r="G714" s="68">
        <v>1</v>
      </c>
      <c r="H714" s="54">
        <v>1</v>
      </c>
      <c r="I714" s="54">
        <f>VLOOKUP($B714,$B$3:$J$29,7,FALSE)</f>
        <v>476</v>
      </c>
      <c r="J714" s="55">
        <f t="shared" si="322"/>
        <v>0.47599999999999998</v>
      </c>
      <c r="K714" s="54">
        <v>1</v>
      </c>
      <c r="L714" s="54">
        <f>VLOOKUP($B714,$B$3:$J$29,3,FALSE)</f>
        <v>200</v>
      </c>
      <c r="M714" s="54">
        <f t="shared" si="323"/>
        <v>0.2</v>
      </c>
      <c r="N714" s="54">
        <v>1</v>
      </c>
      <c r="O714" s="54">
        <f>VLOOKUP($B714,$B$3:$J$29,8,FALSE)</f>
        <v>192</v>
      </c>
      <c r="P714" s="54">
        <f t="shared" si="324"/>
        <v>0.192</v>
      </c>
      <c r="Q714" s="55">
        <f t="shared" si="325"/>
        <v>0.86799999999999999</v>
      </c>
      <c r="R714" s="52">
        <f t="shared" si="326"/>
        <v>8.68</v>
      </c>
      <c r="S714" s="50" t="s">
        <v>64</v>
      </c>
      <c r="T714" s="1">
        <v>1</v>
      </c>
      <c r="U714" s="46">
        <f t="shared" si="332"/>
        <v>8.68</v>
      </c>
      <c r="V714" s="48">
        <v>45847</v>
      </c>
      <c r="W714" s="1">
        <v>1</v>
      </c>
      <c r="X714" s="46">
        <f t="shared" si="328"/>
        <v>8.68</v>
      </c>
      <c r="Y714" s="48">
        <v>45859</v>
      </c>
    </row>
    <row r="715" spans="1:25" ht="55" customHeight="1" x14ac:dyDescent="0.75">
      <c r="A715" s="88"/>
      <c r="B715" s="8" t="s">
        <v>12</v>
      </c>
      <c r="C715" s="50" t="s">
        <v>726</v>
      </c>
      <c r="D715" s="51">
        <v>9</v>
      </c>
      <c r="E715" s="67" t="s">
        <v>431</v>
      </c>
      <c r="F715" s="14">
        <v>1.3</v>
      </c>
      <c r="G715" s="68">
        <v>1</v>
      </c>
      <c r="H715" s="54">
        <v>2</v>
      </c>
      <c r="I715" s="54">
        <f>VLOOKUP($B715,$B$3:$J$29,7,FALSE)</f>
        <v>476</v>
      </c>
      <c r="J715" s="55">
        <f t="shared" si="322"/>
        <v>0.95199999999999996</v>
      </c>
      <c r="K715" s="54">
        <v>1</v>
      </c>
      <c r="L715" s="54">
        <f>VLOOKUP($B715,$B$3:$J$29,3,FALSE)</f>
        <v>200</v>
      </c>
      <c r="M715" s="54">
        <f t="shared" si="323"/>
        <v>0.2</v>
      </c>
      <c r="N715" s="54">
        <v>2</v>
      </c>
      <c r="O715" s="54">
        <f>VLOOKUP($B715,$B$3:$J$29,8,FALSE)</f>
        <v>192</v>
      </c>
      <c r="P715" s="54">
        <f t="shared" si="324"/>
        <v>0.38400000000000001</v>
      </c>
      <c r="Q715" s="55">
        <f t="shared" si="325"/>
        <v>1.536</v>
      </c>
      <c r="R715" s="52">
        <f t="shared" si="326"/>
        <v>2</v>
      </c>
      <c r="S715" s="50" t="s">
        <v>64</v>
      </c>
      <c r="T715" s="1">
        <v>1</v>
      </c>
      <c r="U715" s="46">
        <f t="shared" si="332"/>
        <v>2</v>
      </c>
      <c r="V715" s="48">
        <v>45847</v>
      </c>
      <c r="W715" s="1">
        <v>1</v>
      </c>
      <c r="X715" s="46">
        <f t="shared" si="328"/>
        <v>2</v>
      </c>
      <c r="Y715" s="48">
        <v>45859</v>
      </c>
    </row>
    <row r="716" spans="1:25" ht="55" customHeight="1" x14ac:dyDescent="0.75">
      <c r="A716" s="88"/>
      <c r="B716" s="8" t="s">
        <v>34</v>
      </c>
      <c r="C716" s="50" t="s">
        <v>726</v>
      </c>
      <c r="D716" s="51">
        <v>9</v>
      </c>
      <c r="E716" s="67" t="s">
        <v>432</v>
      </c>
      <c r="F716" s="14">
        <v>10</v>
      </c>
      <c r="G716" s="68">
        <v>1</v>
      </c>
      <c r="H716" s="54">
        <v>2</v>
      </c>
      <c r="I716" s="54">
        <f>VLOOKUP($B716,$B$3:$J$29,7,FALSE)</f>
        <v>530</v>
      </c>
      <c r="J716" s="55">
        <f t="shared" si="322"/>
        <v>1.06</v>
      </c>
      <c r="K716" s="54">
        <v>1</v>
      </c>
      <c r="L716" s="54">
        <f>VLOOKUP($B716,$B$3:$J$29,3,FALSE)</f>
        <v>200</v>
      </c>
      <c r="M716" s="54">
        <f t="shared" si="323"/>
        <v>0.2</v>
      </c>
      <c r="N716" s="54">
        <v>2</v>
      </c>
      <c r="O716" s="54">
        <f>VLOOKUP($B716,$B$3:$J$29,8,FALSE)</f>
        <v>192</v>
      </c>
      <c r="P716" s="54">
        <f t="shared" si="324"/>
        <v>0.38400000000000001</v>
      </c>
      <c r="Q716" s="55">
        <f t="shared" si="325"/>
        <v>1.6439999999999999</v>
      </c>
      <c r="R716" s="52">
        <f t="shared" si="326"/>
        <v>16.440000000000001</v>
      </c>
      <c r="S716" s="50" t="s">
        <v>64</v>
      </c>
      <c r="T716" s="1">
        <v>1</v>
      </c>
      <c r="U716" s="46">
        <f t="shared" si="332"/>
        <v>16.440000000000001</v>
      </c>
      <c r="V716" s="48">
        <v>45847</v>
      </c>
      <c r="W716" s="1">
        <v>1</v>
      </c>
      <c r="X716" s="46">
        <f t="shared" si="328"/>
        <v>16.440000000000001</v>
      </c>
      <c r="Y716" s="48">
        <v>45859</v>
      </c>
    </row>
    <row r="717" spans="1:25" ht="55" customHeight="1" x14ac:dyDescent="0.75">
      <c r="B717" s="82"/>
      <c r="C717" s="74"/>
      <c r="D717" s="28"/>
      <c r="G717" s="5"/>
      <c r="H717" s="78"/>
      <c r="I717" s="78"/>
      <c r="J717" s="79"/>
      <c r="K717" s="78"/>
      <c r="L717" s="78"/>
      <c r="M717" s="78"/>
      <c r="N717" s="78"/>
      <c r="O717" s="78"/>
      <c r="P717" s="78"/>
      <c r="Q717" s="79"/>
      <c r="R717" s="75"/>
      <c r="S717" s="87"/>
      <c r="T717" s="1"/>
      <c r="U717" s="46"/>
      <c r="V717" s="48"/>
    </row>
    <row r="718" spans="1:25" ht="55" customHeight="1" x14ac:dyDescent="0.75">
      <c r="A718" s="1" t="s">
        <v>433</v>
      </c>
      <c r="B718" s="14" t="s">
        <v>17</v>
      </c>
      <c r="C718" s="50" t="s">
        <v>726</v>
      </c>
      <c r="D718" s="51">
        <v>10</v>
      </c>
      <c r="E718" s="67" t="s">
        <v>434</v>
      </c>
      <c r="F718" s="14">
        <v>12.25</v>
      </c>
      <c r="G718" s="68">
        <v>1</v>
      </c>
      <c r="H718" s="54">
        <v>2</v>
      </c>
      <c r="I718" s="54">
        <f>VLOOKUP($B718,$B$3:$J$29,7,FALSE)</f>
        <v>770</v>
      </c>
      <c r="J718" s="55">
        <f t="shared" si="322"/>
        <v>1.54</v>
      </c>
      <c r="K718" s="54">
        <v>1</v>
      </c>
      <c r="L718" s="54">
        <f>VLOOKUP($B718,$B$3:$J$29,3,FALSE)</f>
        <v>200</v>
      </c>
      <c r="M718" s="54">
        <f t="shared" si="323"/>
        <v>0.2</v>
      </c>
      <c r="N718" s="54">
        <v>2</v>
      </c>
      <c r="O718" s="54">
        <f>VLOOKUP($B718,$B$3:$J$29,8,FALSE)</f>
        <v>190</v>
      </c>
      <c r="P718" s="54">
        <f t="shared" si="324"/>
        <v>0.38</v>
      </c>
      <c r="Q718" s="55">
        <f t="shared" si="325"/>
        <v>2.12</v>
      </c>
      <c r="R718" s="52">
        <f t="shared" si="326"/>
        <v>25.97</v>
      </c>
      <c r="S718" s="50" t="s">
        <v>64</v>
      </c>
      <c r="T718" s="1">
        <v>1</v>
      </c>
      <c r="U718" s="46">
        <f>$T718*$R718</f>
        <v>25.97</v>
      </c>
      <c r="V718" s="90">
        <v>45859</v>
      </c>
      <c r="W718" s="1">
        <v>1</v>
      </c>
      <c r="X718" s="46">
        <f t="shared" ref="X718:X721" si="333">$T718*$R718</f>
        <v>25.97</v>
      </c>
      <c r="Y718" s="48">
        <v>45862</v>
      </c>
    </row>
    <row r="719" spans="1:25" ht="55" customHeight="1" x14ac:dyDescent="0.75">
      <c r="B719" s="14" t="s">
        <v>17</v>
      </c>
      <c r="C719" s="50" t="s">
        <v>726</v>
      </c>
      <c r="D719" s="51">
        <v>10</v>
      </c>
      <c r="E719" s="67" t="s">
        <v>435</v>
      </c>
      <c r="F719" s="14">
        <v>12.25</v>
      </c>
      <c r="G719" s="68">
        <v>1</v>
      </c>
      <c r="H719" s="54">
        <v>2</v>
      </c>
      <c r="I719" s="54">
        <f>VLOOKUP($B719,$B$3:$J$29,7,FALSE)</f>
        <v>770</v>
      </c>
      <c r="J719" s="55">
        <f t="shared" si="322"/>
        <v>1.54</v>
      </c>
      <c r="K719" s="54">
        <v>1</v>
      </c>
      <c r="L719" s="54">
        <f>VLOOKUP($B719,$B$3:$J$29,3,FALSE)</f>
        <v>200</v>
      </c>
      <c r="M719" s="54">
        <f t="shared" si="323"/>
        <v>0.2</v>
      </c>
      <c r="N719" s="54">
        <v>2</v>
      </c>
      <c r="O719" s="54">
        <f>VLOOKUP($B719,$B$3:$J$29,8,FALSE)</f>
        <v>190</v>
      </c>
      <c r="P719" s="54">
        <f t="shared" si="324"/>
        <v>0.38</v>
      </c>
      <c r="Q719" s="55">
        <f t="shared" si="325"/>
        <v>2.12</v>
      </c>
      <c r="R719" s="52">
        <f t="shared" si="326"/>
        <v>25.97</v>
      </c>
      <c r="S719" s="50" t="s">
        <v>64</v>
      </c>
      <c r="T719" s="1">
        <v>1</v>
      </c>
      <c r="U719" s="46">
        <f>$T719*$R719</f>
        <v>25.97</v>
      </c>
      <c r="V719" s="90">
        <v>45859</v>
      </c>
      <c r="W719" s="1">
        <v>1</v>
      </c>
      <c r="X719" s="46">
        <f t="shared" si="333"/>
        <v>25.97</v>
      </c>
      <c r="Y719" s="48">
        <v>45862</v>
      </c>
    </row>
    <row r="720" spans="1:25" ht="55" customHeight="1" x14ac:dyDescent="0.75">
      <c r="B720" s="8" t="s">
        <v>15</v>
      </c>
      <c r="C720" s="50" t="s">
        <v>726</v>
      </c>
      <c r="D720" s="51">
        <v>10</v>
      </c>
      <c r="E720" s="67" t="s">
        <v>436</v>
      </c>
      <c r="F720" s="14">
        <v>8.4499999999999993</v>
      </c>
      <c r="G720" s="68">
        <v>1</v>
      </c>
      <c r="H720" s="54">
        <v>2</v>
      </c>
      <c r="I720" s="54">
        <f>VLOOKUP($B720,$B$3:$J$29,7,FALSE)</f>
        <v>576</v>
      </c>
      <c r="J720" s="55">
        <f t="shared" si="322"/>
        <v>1.1519999999999999</v>
      </c>
      <c r="K720" s="54">
        <v>1</v>
      </c>
      <c r="L720" s="54">
        <f>VLOOKUP($B720,$B$3:$J$29,3,FALSE)</f>
        <v>200</v>
      </c>
      <c r="M720" s="54">
        <f t="shared" si="323"/>
        <v>0.2</v>
      </c>
      <c r="N720" s="54">
        <v>2</v>
      </c>
      <c r="O720" s="54">
        <f>VLOOKUP($B720,$B$3:$J$29,8,FALSE)</f>
        <v>192</v>
      </c>
      <c r="P720" s="54">
        <f t="shared" si="324"/>
        <v>0.38400000000000001</v>
      </c>
      <c r="Q720" s="55">
        <f t="shared" si="325"/>
        <v>1.736</v>
      </c>
      <c r="R720" s="52">
        <f t="shared" si="326"/>
        <v>14.67</v>
      </c>
      <c r="S720" s="50" t="s">
        <v>64</v>
      </c>
      <c r="T720" s="1">
        <v>1</v>
      </c>
      <c r="U720" s="46">
        <f>$T720*$R720</f>
        <v>14.67</v>
      </c>
      <c r="V720" s="90">
        <v>45859</v>
      </c>
      <c r="W720" s="1">
        <v>1</v>
      </c>
      <c r="X720" s="46">
        <f t="shared" si="333"/>
        <v>14.67</v>
      </c>
      <c r="Y720" s="48">
        <v>45862</v>
      </c>
    </row>
    <row r="721" spans="1:25" ht="55" customHeight="1" x14ac:dyDescent="0.75">
      <c r="A721" s="1" t="s">
        <v>437</v>
      </c>
      <c r="B721" s="8" t="s">
        <v>34</v>
      </c>
      <c r="C721" s="50" t="s">
        <v>726</v>
      </c>
      <c r="D721" s="51">
        <v>10</v>
      </c>
      <c r="E721" s="67" t="s">
        <v>438</v>
      </c>
      <c r="F721" s="14">
        <v>9.1999999999999993</v>
      </c>
      <c r="G721" s="68">
        <v>6</v>
      </c>
      <c r="H721" s="54">
        <v>2</v>
      </c>
      <c r="I721" s="54">
        <f>VLOOKUP($B721,$B$3:$J$29,7,FALSE)</f>
        <v>530</v>
      </c>
      <c r="J721" s="55">
        <f t="shared" si="322"/>
        <v>1.06</v>
      </c>
      <c r="K721" s="54">
        <v>1</v>
      </c>
      <c r="L721" s="54">
        <f>VLOOKUP($B721,$B$3:$J$29,3,FALSE)</f>
        <v>200</v>
      </c>
      <c r="M721" s="54">
        <f t="shared" si="323"/>
        <v>0.2</v>
      </c>
      <c r="N721" s="54">
        <v>2</v>
      </c>
      <c r="O721" s="54">
        <f>VLOOKUP($B721,$B$3:$J$29,8,FALSE)</f>
        <v>192</v>
      </c>
      <c r="P721" s="54">
        <f t="shared" si="324"/>
        <v>0.38400000000000001</v>
      </c>
      <c r="Q721" s="55">
        <f t="shared" si="325"/>
        <v>1.6439999999999999</v>
      </c>
      <c r="R721" s="52">
        <f t="shared" si="326"/>
        <v>90.75</v>
      </c>
      <c r="S721" s="50" t="s">
        <v>64</v>
      </c>
      <c r="T721" s="1">
        <v>1</v>
      </c>
      <c r="U721" s="46">
        <f>$T721*$R721</f>
        <v>90.75</v>
      </c>
      <c r="V721" s="90">
        <v>45859</v>
      </c>
      <c r="W721" s="1">
        <v>1</v>
      </c>
      <c r="X721" s="46">
        <f t="shared" si="333"/>
        <v>90.75</v>
      </c>
      <c r="Y721" s="48">
        <v>45862</v>
      </c>
    </row>
    <row r="722" spans="1:25" ht="55" customHeight="1" x14ac:dyDescent="0.75">
      <c r="B722" s="82"/>
      <c r="C722" s="74"/>
      <c r="D722" s="28"/>
      <c r="G722" s="5"/>
      <c r="H722" s="78"/>
      <c r="I722" s="78"/>
      <c r="J722" s="79"/>
      <c r="K722" s="78"/>
      <c r="L722" s="78"/>
      <c r="M722" s="78"/>
      <c r="N722" s="78"/>
      <c r="O722" s="78"/>
      <c r="P722" s="78"/>
      <c r="Q722" s="79"/>
      <c r="R722" s="75"/>
      <c r="S722" s="87"/>
      <c r="T722" s="1"/>
      <c r="U722" s="46"/>
      <c r="V722" s="48"/>
    </row>
    <row r="723" spans="1:25" ht="55" customHeight="1" x14ac:dyDescent="0.75">
      <c r="B723" s="14" t="s">
        <v>29</v>
      </c>
      <c r="C723" s="50" t="s">
        <v>726</v>
      </c>
      <c r="D723" s="51">
        <v>10</v>
      </c>
      <c r="E723" s="67" t="s">
        <v>439</v>
      </c>
      <c r="F723" s="14">
        <v>15.2</v>
      </c>
      <c r="G723" s="68">
        <v>1</v>
      </c>
      <c r="H723" s="54">
        <v>2</v>
      </c>
      <c r="I723" s="54">
        <f>VLOOKUP($B723,$B$3:$J$29,7,FALSE)</f>
        <v>970</v>
      </c>
      <c r="J723" s="55">
        <f t="shared" si="322"/>
        <v>1.94</v>
      </c>
      <c r="K723" s="54">
        <v>1</v>
      </c>
      <c r="L723" s="54">
        <f>VLOOKUP($B723,$B$3:$J$29,3,FALSE)</f>
        <v>250</v>
      </c>
      <c r="M723" s="54">
        <f t="shared" si="323"/>
        <v>0.25</v>
      </c>
      <c r="N723" s="54">
        <v>2</v>
      </c>
      <c r="O723" s="54">
        <f>VLOOKUP($B723,$B$3:$J$29,8,FALSE)</f>
        <v>238</v>
      </c>
      <c r="P723" s="54">
        <f t="shared" si="324"/>
        <v>0.47599999999999998</v>
      </c>
      <c r="Q723" s="55">
        <f t="shared" si="325"/>
        <v>2.6659999999999999</v>
      </c>
      <c r="R723" s="52">
        <f t="shared" si="326"/>
        <v>40.520000000000003</v>
      </c>
      <c r="S723" s="50" t="s">
        <v>64</v>
      </c>
      <c r="T723" s="1"/>
      <c r="U723" s="46"/>
      <c r="V723" s="48"/>
    </row>
    <row r="724" spans="1:25" ht="55" customHeight="1" x14ac:dyDescent="0.75">
      <c r="B724" s="14" t="s">
        <v>29</v>
      </c>
      <c r="C724" s="50" t="s">
        <v>726</v>
      </c>
      <c r="D724" s="51">
        <v>10</v>
      </c>
      <c r="E724" s="67" t="s">
        <v>440</v>
      </c>
      <c r="F724" s="14">
        <v>15.2</v>
      </c>
      <c r="G724" s="68">
        <v>1</v>
      </c>
      <c r="H724" s="54">
        <v>2</v>
      </c>
      <c r="I724" s="54">
        <f>VLOOKUP($B724,$B$3:$J$29,7,FALSE)</f>
        <v>970</v>
      </c>
      <c r="J724" s="55">
        <f t="shared" si="322"/>
        <v>1.94</v>
      </c>
      <c r="K724" s="54">
        <v>1</v>
      </c>
      <c r="L724" s="54">
        <f>VLOOKUP($B724,$B$3:$J$29,3,FALSE)</f>
        <v>250</v>
      </c>
      <c r="M724" s="54">
        <f t="shared" si="323"/>
        <v>0.25</v>
      </c>
      <c r="N724" s="54">
        <v>2</v>
      </c>
      <c r="O724" s="54">
        <f>VLOOKUP($B724,$B$3:$J$29,8,FALSE)</f>
        <v>238</v>
      </c>
      <c r="P724" s="54">
        <f t="shared" si="324"/>
        <v>0.47599999999999998</v>
      </c>
      <c r="Q724" s="55">
        <f t="shared" si="325"/>
        <v>2.6659999999999999</v>
      </c>
      <c r="R724" s="52">
        <f t="shared" si="326"/>
        <v>40.520000000000003</v>
      </c>
      <c r="S724" s="50" t="s">
        <v>64</v>
      </c>
      <c r="T724" s="1"/>
      <c r="U724" s="46"/>
      <c r="V724" s="48"/>
    </row>
    <row r="725" spans="1:25" ht="55" customHeight="1" x14ac:dyDescent="0.75">
      <c r="B725" s="8" t="s">
        <v>15</v>
      </c>
      <c r="C725" s="50" t="s">
        <v>726</v>
      </c>
      <c r="D725" s="51">
        <v>10</v>
      </c>
      <c r="E725" s="67" t="s">
        <v>441</v>
      </c>
      <c r="F725" s="14">
        <v>9.25</v>
      </c>
      <c r="G725" s="68">
        <v>1</v>
      </c>
      <c r="H725" s="54">
        <v>2</v>
      </c>
      <c r="I725" s="54">
        <f>VLOOKUP($B725,$B$3:$J$29,7,FALSE)</f>
        <v>576</v>
      </c>
      <c r="J725" s="55">
        <f t="shared" si="322"/>
        <v>1.1519999999999999</v>
      </c>
      <c r="K725" s="54">
        <v>1</v>
      </c>
      <c r="L725" s="54">
        <f>VLOOKUP($B725,$B$3:$J$29,3,FALSE)</f>
        <v>200</v>
      </c>
      <c r="M725" s="54">
        <f t="shared" si="323"/>
        <v>0.2</v>
      </c>
      <c r="N725" s="54">
        <v>2</v>
      </c>
      <c r="O725" s="54">
        <f>VLOOKUP($B725,$B$3:$J$29,8,FALSE)</f>
        <v>192</v>
      </c>
      <c r="P725" s="54">
        <f t="shared" si="324"/>
        <v>0.38400000000000001</v>
      </c>
      <c r="Q725" s="55">
        <f t="shared" si="325"/>
        <v>1.736</v>
      </c>
      <c r="R725" s="52">
        <f t="shared" si="326"/>
        <v>16.059999999999999</v>
      </c>
      <c r="S725" s="50" t="s">
        <v>64</v>
      </c>
      <c r="T725" s="1"/>
      <c r="U725" s="46"/>
      <c r="V725" s="48"/>
    </row>
    <row r="726" spans="1:25" ht="55" customHeight="1" x14ac:dyDescent="0.75">
      <c r="B726" s="8" t="s">
        <v>34</v>
      </c>
      <c r="C726" s="50" t="s">
        <v>726</v>
      </c>
      <c r="D726" s="51">
        <v>10</v>
      </c>
      <c r="E726" s="67" t="s">
        <v>442</v>
      </c>
      <c r="F726" s="14">
        <v>9.1999999999999993</v>
      </c>
      <c r="G726" s="68">
        <v>8</v>
      </c>
      <c r="H726" s="54">
        <v>2</v>
      </c>
      <c r="I726" s="54">
        <f>VLOOKUP($B726,$B$3:$J$29,7,FALSE)</f>
        <v>530</v>
      </c>
      <c r="J726" s="55">
        <f t="shared" si="322"/>
        <v>1.06</v>
      </c>
      <c r="K726" s="54">
        <v>1</v>
      </c>
      <c r="L726" s="54">
        <f>VLOOKUP($B726,$B$3:$J$29,3,FALSE)</f>
        <v>200</v>
      </c>
      <c r="M726" s="54">
        <f t="shared" si="323"/>
        <v>0.2</v>
      </c>
      <c r="N726" s="54">
        <v>2</v>
      </c>
      <c r="O726" s="54">
        <f>VLOOKUP($B726,$B$3:$J$29,8,FALSE)</f>
        <v>192</v>
      </c>
      <c r="P726" s="54">
        <f t="shared" si="324"/>
        <v>0.38400000000000001</v>
      </c>
      <c r="Q726" s="55">
        <f t="shared" si="325"/>
        <v>1.6439999999999999</v>
      </c>
      <c r="R726" s="52">
        <f t="shared" si="326"/>
        <v>121</v>
      </c>
      <c r="S726" s="50" t="s">
        <v>64</v>
      </c>
      <c r="T726" s="1"/>
      <c r="U726" s="46"/>
      <c r="V726" s="48"/>
    </row>
    <row r="727" spans="1:25" ht="55" customHeight="1" x14ac:dyDescent="0.75">
      <c r="B727" s="82"/>
      <c r="C727" s="74"/>
      <c r="D727" s="28"/>
      <c r="G727" s="5"/>
      <c r="H727" s="78"/>
      <c r="I727" s="78"/>
      <c r="J727" s="79"/>
      <c r="K727" s="78"/>
      <c r="L727" s="78"/>
      <c r="M727" s="78"/>
      <c r="N727" s="78"/>
      <c r="O727" s="78"/>
      <c r="P727" s="78"/>
      <c r="Q727" s="79"/>
      <c r="R727" s="75"/>
      <c r="S727" s="87"/>
      <c r="T727" s="1"/>
      <c r="U727" s="46"/>
      <c r="V727" s="48"/>
    </row>
    <row r="728" spans="1:25" ht="55" customHeight="1" x14ac:dyDescent="0.75">
      <c r="B728" s="8" t="s">
        <v>15</v>
      </c>
      <c r="C728" s="50" t="s">
        <v>726</v>
      </c>
      <c r="D728" s="51">
        <v>10</v>
      </c>
      <c r="E728" s="67" t="s">
        <v>443</v>
      </c>
      <c r="F728" s="14">
        <f>6.4+2.33</f>
        <v>8.73</v>
      </c>
      <c r="G728" s="68">
        <v>1</v>
      </c>
      <c r="H728" s="54">
        <v>2</v>
      </c>
      <c r="I728" s="54">
        <f>VLOOKUP($B728,$B$3:$J$29,7,FALSE)</f>
        <v>576</v>
      </c>
      <c r="J728" s="55">
        <f t="shared" si="322"/>
        <v>1.1519999999999999</v>
      </c>
      <c r="K728" s="54">
        <v>1</v>
      </c>
      <c r="L728" s="54">
        <f>VLOOKUP($B728,$B$3:$J$29,3,FALSE)</f>
        <v>200</v>
      </c>
      <c r="M728" s="54">
        <f t="shared" si="323"/>
        <v>0.2</v>
      </c>
      <c r="N728" s="54">
        <v>2</v>
      </c>
      <c r="O728" s="54">
        <f>VLOOKUP($B728,$B$3:$J$29,8,FALSE)</f>
        <v>192</v>
      </c>
      <c r="P728" s="54">
        <f t="shared" si="324"/>
        <v>0.38400000000000001</v>
      </c>
      <c r="Q728" s="55">
        <f t="shared" si="325"/>
        <v>1.736</v>
      </c>
      <c r="R728" s="52">
        <f t="shared" si="326"/>
        <v>15.16</v>
      </c>
      <c r="S728" s="50" t="s">
        <v>64</v>
      </c>
      <c r="T728" s="1"/>
      <c r="U728" s="46"/>
      <c r="V728" s="48"/>
    </row>
    <row r="729" spans="1:25" ht="55" customHeight="1" x14ac:dyDescent="0.75">
      <c r="B729" s="8" t="s">
        <v>15</v>
      </c>
      <c r="C729" s="50" t="s">
        <v>726</v>
      </c>
      <c r="D729" s="51">
        <v>10</v>
      </c>
      <c r="E729" s="67" t="s">
        <v>444</v>
      </c>
      <c r="F729" s="14">
        <f>6.32+2.33</f>
        <v>8.65</v>
      </c>
      <c r="G729" s="68">
        <v>1</v>
      </c>
      <c r="H729" s="54">
        <v>2</v>
      </c>
      <c r="I729" s="54">
        <f>VLOOKUP($B729,$B$3:$J$29,7,FALSE)</f>
        <v>576</v>
      </c>
      <c r="J729" s="55">
        <f t="shared" si="322"/>
        <v>1.1519999999999999</v>
      </c>
      <c r="K729" s="54">
        <v>1</v>
      </c>
      <c r="L729" s="54">
        <f>VLOOKUP($B729,$B$3:$J$29,3,FALSE)</f>
        <v>200</v>
      </c>
      <c r="M729" s="54">
        <f t="shared" si="323"/>
        <v>0.2</v>
      </c>
      <c r="N729" s="54">
        <v>2</v>
      </c>
      <c r="O729" s="54">
        <f>VLOOKUP($B729,$B$3:$J$29,8,FALSE)</f>
        <v>192</v>
      </c>
      <c r="P729" s="54">
        <f t="shared" si="324"/>
        <v>0.38400000000000001</v>
      </c>
      <c r="Q729" s="55">
        <f t="shared" si="325"/>
        <v>1.736</v>
      </c>
      <c r="R729" s="52">
        <f t="shared" si="326"/>
        <v>15.02</v>
      </c>
      <c r="S729" s="50" t="s">
        <v>64</v>
      </c>
      <c r="T729" s="1"/>
      <c r="U729" s="46"/>
      <c r="V729" s="48"/>
    </row>
    <row r="730" spans="1:25" ht="55" customHeight="1" x14ac:dyDescent="0.75">
      <c r="B730" s="8" t="s">
        <v>15</v>
      </c>
      <c r="C730" s="50" t="s">
        <v>726</v>
      </c>
      <c r="D730" s="51">
        <v>10</v>
      </c>
      <c r="E730" s="67" t="s">
        <v>445</v>
      </c>
      <c r="F730" s="14">
        <v>8.68</v>
      </c>
      <c r="G730" s="68">
        <v>1</v>
      </c>
      <c r="H730" s="54">
        <v>2</v>
      </c>
      <c r="I730" s="54">
        <f>VLOOKUP($B730,$B$3:$J$29,7,FALSE)</f>
        <v>576</v>
      </c>
      <c r="J730" s="55">
        <f t="shared" si="322"/>
        <v>1.1519999999999999</v>
      </c>
      <c r="K730" s="54">
        <v>1</v>
      </c>
      <c r="L730" s="54">
        <f>VLOOKUP($B730,$B$3:$J$29,3,FALSE)</f>
        <v>200</v>
      </c>
      <c r="M730" s="54">
        <f t="shared" si="323"/>
        <v>0.2</v>
      </c>
      <c r="N730" s="54">
        <v>2</v>
      </c>
      <c r="O730" s="54">
        <f>VLOOKUP($B730,$B$3:$J$29,8,FALSE)</f>
        <v>192</v>
      </c>
      <c r="P730" s="54">
        <f t="shared" si="324"/>
        <v>0.38400000000000001</v>
      </c>
      <c r="Q730" s="55">
        <f t="shared" si="325"/>
        <v>1.736</v>
      </c>
      <c r="R730" s="52">
        <f t="shared" si="326"/>
        <v>15.07</v>
      </c>
      <c r="S730" s="50" t="s">
        <v>64</v>
      </c>
      <c r="T730" s="1"/>
      <c r="U730" s="46"/>
      <c r="V730" s="48"/>
    </row>
    <row r="731" spans="1:25" ht="55" customHeight="1" x14ac:dyDescent="0.75">
      <c r="B731" s="8" t="s">
        <v>34</v>
      </c>
      <c r="C731" s="50" t="s">
        <v>726</v>
      </c>
      <c r="D731" s="51">
        <v>10</v>
      </c>
      <c r="E731" s="67" t="s">
        <v>446</v>
      </c>
      <c r="F731" s="14">
        <v>9.1999999999999993</v>
      </c>
      <c r="G731" s="68">
        <v>4</v>
      </c>
      <c r="H731" s="54">
        <v>2</v>
      </c>
      <c r="I731" s="54">
        <f>VLOOKUP($B731,$B$3:$J$29,7,FALSE)</f>
        <v>530</v>
      </c>
      <c r="J731" s="55">
        <f t="shared" si="322"/>
        <v>1.06</v>
      </c>
      <c r="K731" s="54">
        <v>1</v>
      </c>
      <c r="L731" s="54">
        <f>VLOOKUP($B731,$B$3:$J$29,3,FALSE)</f>
        <v>200</v>
      </c>
      <c r="M731" s="54">
        <f t="shared" si="323"/>
        <v>0.2</v>
      </c>
      <c r="N731" s="54">
        <v>2</v>
      </c>
      <c r="O731" s="54">
        <f>VLOOKUP($B731,$B$3:$J$29,8,FALSE)</f>
        <v>192</v>
      </c>
      <c r="P731" s="54">
        <f t="shared" si="324"/>
        <v>0.38400000000000001</v>
      </c>
      <c r="Q731" s="55">
        <f t="shared" si="325"/>
        <v>1.6439999999999999</v>
      </c>
      <c r="R731" s="52">
        <f t="shared" si="326"/>
        <v>60.5</v>
      </c>
      <c r="S731" s="50" t="s">
        <v>64</v>
      </c>
      <c r="T731" s="1"/>
      <c r="U731" s="46"/>
      <c r="V731" s="48"/>
    </row>
    <row r="732" spans="1:25" ht="55" customHeight="1" x14ac:dyDescent="0.75">
      <c r="B732" s="82"/>
      <c r="C732" s="74"/>
      <c r="D732" s="28"/>
      <c r="G732" s="5"/>
      <c r="H732" s="78"/>
      <c r="I732" s="78"/>
      <c r="J732" s="79"/>
      <c r="K732" s="78"/>
      <c r="L732" s="78"/>
      <c r="M732" s="78"/>
      <c r="N732" s="78"/>
      <c r="O732" s="78"/>
      <c r="P732" s="78"/>
      <c r="Q732" s="79"/>
      <c r="R732" s="75"/>
      <c r="S732" s="87"/>
      <c r="T732" s="1"/>
      <c r="U732" s="46"/>
      <c r="V732" s="48"/>
    </row>
    <row r="733" spans="1:25" ht="55" customHeight="1" x14ac:dyDescent="0.75">
      <c r="B733" s="8" t="s">
        <v>15</v>
      </c>
      <c r="C733" s="50" t="s">
        <v>726</v>
      </c>
      <c r="D733" s="51">
        <v>10</v>
      </c>
      <c r="E733" s="67" t="s">
        <v>447</v>
      </c>
      <c r="F733" s="14">
        <v>9.4</v>
      </c>
      <c r="G733" s="68">
        <v>1</v>
      </c>
      <c r="H733" s="54">
        <v>2</v>
      </c>
      <c r="I733" s="54">
        <f>VLOOKUP($B733,$B$3:$J$29,7,FALSE)</f>
        <v>576</v>
      </c>
      <c r="J733" s="55">
        <f t="shared" si="322"/>
        <v>1.1519999999999999</v>
      </c>
      <c r="K733" s="54">
        <v>1</v>
      </c>
      <c r="L733" s="54">
        <f>VLOOKUP($B733,$B$3:$J$29,3,FALSE)</f>
        <v>200</v>
      </c>
      <c r="M733" s="54">
        <f t="shared" si="323"/>
        <v>0.2</v>
      </c>
      <c r="N733" s="54">
        <v>2</v>
      </c>
      <c r="O733" s="54">
        <f>VLOOKUP($B733,$B$3:$J$29,8,FALSE)</f>
        <v>192</v>
      </c>
      <c r="P733" s="54">
        <f t="shared" si="324"/>
        <v>0.38400000000000001</v>
      </c>
      <c r="Q733" s="55">
        <f t="shared" si="325"/>
        <v>1.736</v>
      </c>
      <c r="R733" s="52">
        <f t="shared" si="326"/>
        <v>16.32</v>
      </c>
      <c r="S733" s="50" t="s">
        <v>64</v>
      </c>
      <c r="T733" s="1"/>
      <c r="U733" s="46"/>
      <c r="V733" s="48"/>
    </row>
    <row r="734" spans="1:25" ht="55" customHeight="1" x14ac:dyDescent="0.75">
      <c r="B734" s="14" t="s">
        <v>18</v>
      </c>
      <c r="C734" s="50" t="s">
        <v>726</v>
      </c>
      <c r="D734" s="51">
        <v>10</v>
      </c>
      <c r="E734" s="67" t="s">
        <v>448</v>
      </c>
      <c r="F734" s="14">
        <v>9.2799999999999994</v>
      </c>
      <c r="G734" s="68">
        <v>1</v>
      </c>
      <c r="H734" s="54">
        <v>2</v>
      </c>
      <c r="I734" s="54">
        <f>VLOOKUP($B734,$B$3:$J$29,7,FALSE)</f>
        <v>870</v>
      </c>
      <c r="J734" s="55">
        <f t="shared" si="322"/>
        <v>1.74</v>
      </c>
      <c r="K734" s="54">
        <v>1</v>
      </c>
      <c r="L734" s="54">
        <f>VLOOKUP($B734,$B$3:$J$29,3,FALSE)</f>
        <v>250</v>
      </c>
      <c r="M734" s="54">
        <f t="shared" si="323"/>
        <v>0.25</v>
      </c>
      <c r="N734" s="54">
        <v>2</v>
      </c>
      <c r="O734" s="54">
        <f>VLOOKUP($B734,$B$3:$J$29,8,FALSE)</f>
        <v>238</v>
      </c>
      <c r="P734" s="54">
        <f t="shared" si="324"/>
        <v>0.47599999999999998</v>
      </c>
      <c r="Q734" s="55">
        <f t="shared" si="325"/>
        <v>2.4660000000000002</v>
      </c>
      <c r="R734" s="52">
        <f t="shared" si="326"/>
        <v>22.88</v>
      </c>
      <c r="S734" s="50" t="s">
        <v>64</v>
      </c>
      <c r="T734" s="1"/>
      <c r="U734" s="46"/>
      <c r="V734" s="48"/>
    </row>
    <row r="735" spans="1:25" ht="55" customHeight="1" x14ac:dyDescent="0.75">
      <c r="B735" s="8" t="s">
        <v>15</v>
      </c>
      <c r="C735" s="50" t="s">
        <v>726</v>
      </c>
      <c r="D735" s="51">
        <v>10</v>
      </c>
      <c r="E735" s="67" t="s">
        <v>449</v>
      </c>
      <c r="F735" s="14">
        <v>8.68</v>
      </c>
      <c r="G735" s="68">
        <v>1</v>
      </c>
      <c r="H735" s="54">
        <v>2</v>
      </c>
      <c r="I735" s="54">
        <f>VLOOKUP($B735,$B$3:$J$29,7,FALSE)</f>
        <v>576</v>
      </c>
      <c r="J735" s="55">
        <f t="shared" si="322"/>
        <v>1.1519999999999999</v>
      </c>
      <c r="K735" s="54">
        <v>1</v>
      </c>
      <c r="L735" s="54">
        <f>VLOOKUP($B735,$B$3:$J$29,3,FALSE)</f>
        <v>200</v>
      </c>
      <c r="M735" s="54">
        <f t="shared" si="323"/>
        <v>0.2</v>
      </c>
      <c r="N735" s="54">
        <v>2</v>
      </c>
      <c r="O735" s="54">
        <f>VLOOKUP($B735,$B$3:$J$29,8,FALSE)</f>
        <v>192</v>
      </c>
      <c r="P735" s="54">
        <f t="shared" si="324"/>
        <v>0.38400000000000001</v>
      </c>
      <c r="Q735" s="55">
        <f t="shared" si="325"/>
        <v>1.736</v>
      </c>
      <c r="R735" s="52">
        <f t="shared" si="326"/>
        <v>15.07</v>
      </c>
      <c r="S735" s="50" t="s">
        <v>64</v>
      </c>
      <c r="T735" s="1">
        <v>1</v>
      </c>
      <c r="U735" s="46">
        <f>$T735*$R735</f>
        <v>15.07</v>
      </c>
      <c r="V735" s="90">
        <v>45862</v>
      </c>
    </row>
    <row r="736" spans="1:25" ht="55" customHeight="1" x14ac:dyDescent="0.75">
      <c r="B736" s="8" t="s">
        <v>34</v>
      </c>
      <c r="C736" s="50" t="s">
        <v>726</v>
      </c>
      <c r="D736" s="51">
        <v>10</v>
      </c>
      <c r="E736" s="67" t="s">
        <v>450</v>
      </c>
      <c r="F736" s="14">
        <v>9.1999999999999993</v>
      </c>
      <c r="G736" s="68">
        <v>4</v>
      </c>
      <c r="H736" s="54">
        <v>2</v>
      </c>
      <c r="I736" s="54">
        <f>VLOOKUP($B736,$B$3:$J$29,7,FALSE)</f>
        <v>530</v>
      </c>
      <c r="J736" s="55">
        <f t="shared" si="322"/>
        <v>1.06</v>
      </c>
      <c r="K736" s="54">
        <v>1</v>
      </c>
      <c r="L736" s="54">
        <f>VLOOKUP($B736,$B$3:$J$29,3,FALSE)</f>
        <v>200</v>
      </c>
      <c r="M736" s="54">
        <f t="shared" si="323"/>
        <v>0.2</v>
      </c>
      <c r="N736" s="54">
        <v>2</v>
      </c>
      <c r="O736" s="54">
        <f>VLOOKUP($B736,$B$3:$J$29,8,FALSE)</f>
        <v>192</v>
      </c>
      <c r="P736" s="54">
        <f t="shared" si="324"/>
        <v>0.38400000000000001</v>
      </c>
      <c r="Q736" s="55">
        <f t="shared" si="325"/>
        <v>1.6439999999999999</v>
      </c>
      <c r="R736" s="52">
        <f t="shared" si="326"/>
        <v>60.5</v>
      </c>
      <c r="S736" s="50" t="s">
        <v>64</v>
      </c>
      <c r="T736" s="1">
        <v>1</v>
      </c>
      <c r="U736" s="46">
        <f>$T736*$R736</f>
        <v>60.5</v>
      </c>
      <c r="V736" s="90">
        <v>45862</v>
      </c>
    </row>
    <row r="737" spans="1:25" ht="55" customHeight="1" x14ac:dyDescent="0.75">
      <c r="B737" s="82"/>
      <c r="C737" s="74"/>
      <c r="D737" s="28"/>
      <c r="G737" s="5"/>
      <c r="H737" s="78"/>
      <c r="I737" s="78"/>
      <c r="J737" s="79"/>
      <c r="K737" s="78"/>
      <c r="L737" s="78"/>
      <c r="M737" s="78"/>
      <c r="N737" s="78"/>
      <c r="O737" s="78"/>
      <c r="P737" s="78"/>
      <c r="Q737" s="79"/>
      <c r="R737" s="75"/>
      <c r="S737" s="87"/>
      <c r="T737" s="1"/>
      <c r="U737" s="46"/>
      <c r="V737" s="48"/>
    </row>
    <row r="738" spans="1:25" ht="55" customHeight="1" x14ac:dyDescent="0.75">
      <c r="B738" s="8" t="s">
        <v>12</v>
      </c>
      <c r="C738" s="50" t="s">
        <v>726</v>
      </c>
      <c r="D738" s="51">
        <v>10</v>
      </c>
      <c r="E738" s="67" t="s">
        <v>451</v>
      </c>
      <c r="F738" s="14">
        <v>6.45</v>
      </c>
      <c r="G738" s="68">
        <v>1</v>
      </c>
      <c r="H738" s="54">
        <v>2</v>
      </c>
      <c r="I738" s="54">
        <f>VLOOKUP($B738,$B$3:$J$29,7,FALSE)</f>
        <v>476</v>
      </c>
      <c r="J738" s="55">
        <f t="shared" si="322"/>
        <v>0.95199999999999996</v>
      </c>
      <c r="K738" s="54">
        <v>1</v>
      </c>
      <c r="L738" s="54">
        <f>VLOOKUP($B738,$B$3:$J$29,3,FALSE)</f>
        <v>200</v>
      </c>
      <c r="M738" s="54">
        <f t="shared" si="323"/>
        <v>0.2</v>
      </c>
      <c r="N738" s="54">
        <v>2</v>
      </c>
      <c r="O738" s="54">
        <f>VLOOKUP($B738,$B$3:$J$29,8,FALSE)</f>
        <v>192</v>
      </c>
      <c r="P738" s="54">
        <f t="shared" si="324"/>
        <v>0.38400000000000001</v>
      </c>
      <c r="Q738" s="55">
        <f t="shared" si="325"/>
        <v>1.536</v>
      </c>
      <c r="R738" s="52">
        <f t="shared" si="326"/>
        <v>9.91</v>
      </c>
      <c r="S738" s="50" t="s">
        <v>64</v>
      </c>
      <c r="T738" s="1"/>
      <c r="U738" s="46"/>
      <c r="V738" s="48"/>
    </row>
    <row r="739" spans="1:25" ht="55" customHeight="1" x14ac:dyDescent="0.75">
      <c r="B739" s="8" t="s">
        <v>12</v>
      </c>
      <c r="C739" s="50" t="s">
        <v>726</v>
      </c>
      <c r="D739" s="51">
        <v>10</v>
      </c>
      <c r="E739" s="67" t="s">
        <v>452</v>
      </c>
      <c r="F739" s="14">
        <v>6.35</v>
      </c>
      <c r="G739" s="68">
        <v>1</v>
      </c>
      <c r="H739" s="54">
        <v>2</v>
      </c>
      <c r="I739" s="54">
        <f>VLOOKUP($B739,$B$3:$J$29,7,FALSE)</f>
        <v>476</v>
      </c>
      <c r="J739" s="55">
        <f t="shared" si="322"/>
        <v>0.95199999999999996</v>
      </c>
      <c r="K739" s="54">
        <v>1</v>
      </c>
      <c r="L739" s="54">
        <f>VLOOKUP($B739,$B$3:$J$29,3,FALSE)</f>
        <v>200</v>
      </c>
      <c r="M739" s="54">
        <f t="shared" si="323"/>
        <v>0.2</v>
      </c>
      <c r="N739" s="54">
        <v>2</v>
      </c>
      <c r="O739" s="54">
        <f>VLOOKUP($B739,$B$3:$J$29,8,FALSE)</f>
        <v>192</v>
      </c>
      <c r="P739" s="54">
        <f t="shared" si="324"/>
        <v>0.38400000000000001</v>
      </c>
      <c r="Q739" s="55">
        <f t="shared" si="325"/>
        <v>1.536</v>
      </c>
      <c r="R739" s="52">
        <f t="shared" si="326"/>
        <v>9.75</v>
      </c>
      <c r="S739" s="50" t="s">
        <v>64</v>
      </c>
      <c r="T739" s="1"/>
      <c r="U739" s="46"/>
      <c r="V739" s="48"/>
    </row>
    <row r="740" spans="1:25" ht="55" customHeight="1" x14ac:dyDescent="0.75">
      <c r="B740" s="8" t="s">
        <v>12</v>
      </c>
      <c r="C740" s="50" t="s">
        <v>726</v>
      </c>
      <c r="D740" s="51">
        <v>10</v>
      </c>
      <c r="E740" s="67" t="s">
        <v>453</v>
      </c>
      <c r="F740" s="14">
        <v>8.83</v>
      </c>
      <c r="G740" s="68">
        <v>1</v>
      </c>
      <c r="H740" s="54">
        <v>2</v>
      </c>
      <c r="I740" s="54">
        <f>VLOOKUP($B740,$B$3:$J$29,7,FALSE)</f>
        <v>476</v>
      </c>
      <c r="J740" s="55">
        <f t="shared" si="322"/>
        <v>0.95199999999999996</v>
      </c>
      <c r="K740" s="54">
        <v>1</v>
      </c>
      <c r="L740" s="54">
        <f>VLOOKUP($B740,$B$3:$J$29,3,FALSE)</f>
        <v>200</v>
      </c>
      <c r="M740" s="54">
        <f t="shared" si="323"/>
        <v>0.2</v>
      </c>
      <c r="N740" s="54">
        <v>2</v>
      </c>
      <c r="O740" s="54">
        <f>VLOOKUP($B740,$B$3:$J$29,8,FALSE)</f>
        <v>192</v>
      </c>
      <c r="P740" s="54">
        <f t="shared" si="324"/>
        <v>0.38400000000000001</v>
      </c>
      <c r="Q740" s="55">
        <f t="shared" si="325"/>
        <v>1.536</v>
      </c>
      <c r="R740" s="52">
        <f t="shared" si="326"/>
        <v>13.56</v>
      </c>
      <c r="S740" s="50" t="s">
        <v>64</v>
      </c>
      <c r="T740" s="1"/>
      <c r="U740" s="46"/>
      <c r="V740" s="48"/>
    </row>
    <row r="741" spans="1:25" ht="55" customHeight="1" x14ac:dyDescent="0.75">
      <c r="B741" s="8" t="s">
        <v>34</v>
      </c>
      <c r="C741" s="50" t="s">
        <v>726</v>
      </c>
      <c r="D741" s="51">
        <v>10</v>
      </c>
      <c r="E741" s="67" t="s">
        <v>454</v>
      </c>
      <c r="F741" s="14">
        <v>9.1999999999999993</v>
      </c>
      <c r="G741" s="68">
        <v>2</v>
      </c>
      <c r="H741" s="54">
        <v>2</v>
      </c>
      <c r="I741" s="54">
        <f>VLOOKUP($B741,$B$3:$J$29,7,FALSE)</f>
        <v>530</v>
      </c>
      <c r="J741" s="55">
        <f t="shared" si="322"/>
        <v>1.06</v>
      </c>
      <c r="K741" s="54">
        <v>1</v>
      </c>
      <c r="L741" s="54">
        <f>VLOOKUP($B741,$B$3:$J$29,3,FALSE)</f>
        <v>200</v>
      </c>
      <c r="M741" s="54">
        <f t="shared" si="323"/>
        <v>0.2</v>
      </c>
      <c r="N741" s="54">
        <v>2</v>
      </c>
      <c r="O741" s="54">
        <f>VLOOKUP($B741,$B$3:$J$29,8,FALSE)</f>
        <v>192</v>
      </c>
      <c r="P741" s="54">
        <f t="shared" si="324"/>
        <v>0.38400000000000001</v>
      </c>
      <c r="Q741" s="55">
        <f t="shared" si="325"/>
        <v>1.6439999999999999</v>
      </c>
      <c r="R741" s="52">
        <f t="shared" si="326"/>
        <v>30.25</v>
      </c>
      <c r="S741" s="50" t="s">
        <v>64</v>
      </c>
      <c r="T741" s="1"/>
      <c r="U741" s="46"/>
      <c r="V741" s="48"/>
    </row>
    <row r="742" spans="1:25" ht="55" customHeight="1" x14ac:dyDescent="0.75">
      <c r="B742" s="82"/>
      <c r="C742" s="74"/>
      <c r="D742" s="28"/>
      <c r="G742" s="5"/>
      <c r="H742" s="78"/>
      <c r="I742" s="78"/>
      <c r="J742" s="79"/>
      <c r="K742" s="78"/>
      <c r="L742" s="78"/>
      <c r="M742" s="78"/>
      <c r="N742" s="78"/>
      <c r="O742" s="78"/>
      <c r="P742" s="78"/>
      <c r="Q742" s="79"/>
      <c r="R742" s="75"/>
      <c r="S742" s="87"/>
      <c r="T742" s="1"/>
      <c r="U742" s="46"/>
      <c r="V742" s="48"/>
    </row>
    <row r="743" spans="1:25" ht="55" customHeight="1" x14ac:dyDescent="0.75">
      <c r="B743" s="8" t="s">
        <v>12</v>
      </c>
      <c r="C743" s="50" t="s">
        <v>726</v>
      </c>
      <c r="D743" s="51">
        <v>10</v>
      </c>
      <c r="E743" s="67" t="s">
        <v>455</v>
      </c>
      <c r="F743" s="14">
        <v>3.6</v>
      </c>
      <c r="G743" s="68">
        <v>1</v>
      </c>
      <c r="H743" s="54">
        <v>2</v>
      </c>
      <c r="I743" s="54">
        <f t="shared" ref="I743:I752" si="334">VLOOKUP($B743,$B$3:$J$29,7,FALSE)</f>
        <v>476</v>
      </c>
      <c r="J743" s="55">
        <f t="shared" si="322"/>
        <v>0.95199999999999996</v>
      </c>
      <c r="K743" s="54">
        <v>1</v>
      </c>
      <c r="L743" s="54">
        <f t="shared" ref="L743:L752" si="335">VLOOKUP($B743,$B$3:$J$29,3,FALSE)</f>
        <v>200</v>
      </c>
      <c r="M743" s="54">
        <f t="shared" si="323"/>
        <v>0.2</v>
      </c>
      <c r="N743" s="54">
        <v>2</v>
      </c>
      <c r="O743" s="54">
        <f t="shared" ref="O743:O752" si="336">VLOOKUP($B743,$B$3:$J$29,8,FALSE)</f>
        <v>192</v>
      </c>
      <c r="P743" s="54">
        <f t="shared" si="324"/>
        <v>0.38400000000000001</v>
      </c>
      <c r="Q743" s="55">
        <f t="shared" si="325"/>
        <v>1.536</v>
      </c>
      <c r="R743" s="52">
        <f t="shared" si="326"/>
        <v>5.53</v>
      </c>
      <c r="S743" s="50" t="s">
        <v>64</v>
      </c>
      <c r="T743" s="1"/>
      <c r="U743" s="46"/>
      <c r="V743" s="48"/>
    </row>
    <row r="744" spans="1:25" ht="55" customHeight="1" x14ac:dyDescent="0.75">
      <c r="B744" s="8" t="s">
        <v>12</v>
      </c>
      <c r="C744" s="50" t="s">
        <v>726</v>
      </c>
      <c r="D744" s="51">
        <v>10</v>
      </c>
      <c r="E744" s="67" t="s">
        <v>456</v>
      </c>
      <c r="F744" s="14">
        <v>3.55</v>
      </c>
      <c r="G744" s="68">
        <v>1</v>
      </c>
      <c r="H744" s="54">
        <v>2</v>
      </c>
      <c r="I744" s="54">
        <f t="shared" si="334"/>
        <v>476</v>
      </c>
      <c r="J744" s="55">
        <f t="shared" si="322"/>
        <v>0.95199999999999996</v>
      </c>
      <c r="K744" s="54">
        <v>1</v>
      </c>
      <c r="L744" s="54">
        <f t="shared" si="335"/>
        <v>200</v>
      </c>
      <c r="M744" s="54">
        <f t="shared" si="323"/>
        <v>0.2</v>
      </c>
      <c r="N744" s="54">
        <v>2</v>
      </c>
      <c r="O744" s="54">
        <f t="shared" si="336"/>
        <v>192</v>
      </c>
      <c r="P744" s="54">
        <f t="shared" si="324"/>
        <v>0.38400000000000001</v>
      </c>
      <c r="Q744" s="55">
        <f t="shared" si="325"/>
        <v>1.536</v>
      </c>
      <c r="R744" s="52">
        <f t="shared" si="326"/>
        <v>5.45</v>
      </c>
      <c r="S744" s="50" t="s">
        <v>64</v>
      </c>
      <c r="T744" s="1"/>
      <c r="U744" s="46"/>
      <c r="V744" s="48"/>
    </row>
    <row r="745" spans="1:25" ht="55" customHeight="1" x14ac:dyDescent="0.75">
      <c r="B745" s="8" t="s">
        <v>12</v>
      </c>
      <c r="C745" s="50" t="s">
        <v>726</v>
      </c>
      <c r="D745" s="51">
        <v>10</v>
      </c>
      <c r="E745" s="67" t="s">
        <v>457</v>
      </c>
      <c r="F745" s="14">
        <v>8.83</v>
      </c>
      <c r="G745" s="68">
        <v>1</v>
      </c>
      <c r="H745" s="54">
        <v>2</v>
      </c>
      <c r="I745" s="54">
        <f t="shared" si="334"/>
        <v>476</v>
      </c>
      <c r="J745" s="55">
        <f t="shared" si="322"/>
        <v>0.95199999999999996</v>
      </c>
      <c r="K745" s="54">
        <v>1</v>
      </c>
      <c r="L745" s="54">
        <f t="shared" si="335"/>
        <v>200</v>
      </c>
      <c r="M745" s="54">
        <f t="shared" si="323"/>
        <v>0.2</v>
      </c>
      <c r="N745" s="54">
        <v>2</v>
      </c>
      <c r="O745" s="54">
        <f t="shared" si="336"/>
        <v>192</v>
      </c>
      <c r="P745" s="54">
        <f t="shared" si="324"/>
        <v>0.38400000000000001</v>
      </c>
      <c r="Q745" s="55">
        <f t="shared" si="325"/>
        <v>1.536</v>
      </c>
      <c r="R745" s="52">
        <f t="shared" si="326"/>
        <v>13.56</v>
      </c>
      <c r="S745" s="50" t="s">
        <v>64</v>
      </c>
      <c r="T745" s="1"/>
      <c r="U745" s="46"/>
      <c r="V745" s="48"/>
    </row>
    <row r="746" spans="1:25" ht="55" customHeight="1" x14ac:dyDescent="0.75">
      <c r="B746" s="8" t="s">
        <v>12</v>
      </c>
      <c r="C746" s="50" t="s">
        <v>726</v>
      </c>
      <c r="D746" s="51">
        <v>10</v>
      </c>
      <c r="E746" s="67" t="s">
        <v>458</v>
      </c>
      <c r="F746" s="14">
        <v>9.4499999999999993</v>
      </c>
      <c r="G746" s="68">
        <v>1</v>
      </c>
      <c r="H746" s="54">
        <v>1</v>
      </c>
      <c r="I746" s="54">
        <f t="shared" si="334"/>
        <v>476</v>
      </c>
      <c r="J746" s="55">
        <f t="shared" si="322"/>
        <v>0.47599999999999998</v>
      </c>
      <c r="K746" s="54">
        <v>1</v>
      </c>
      <c r="L746" s="54">
        <f t="shared" si="335"/>
        <v>200</v>
      </c>
      <c r="M746" s="54">
        <f t="shared" si="323"/>
        <v>0.2</v>
      </c>
      <c r="N746" s="54">
        <v>1</v>
      </c>
      <c r="O746" s="54">
        <f t="shared" si="336"/>
        <v>192</v>
      </c>
      <c r="P746" s="54">
        <f t="shared" si="324"/>
        <v>0.192</v>
      </c>
      <c r="Q746" s="55">
        <f t="shared" si="325"/>
        <v>0.86799999999999999</v>
      </c>
      <c r="R746" s="52">
        <f t="shared" si="326"/>
        <v>8.1999999999999993</v>
      </c>
      <c r="S746" s="50" t="s">
        <v>64</v>
      </c>
      <c r="T746" s="1"/>
      <c r="U746" s="46"/>
      <c r="V746" s="48"/>
    </row>
    <row r="747" spans="1:25" ht="55" customHeight="1" x14ac:dyDescent="0.75">
      <c r="B747" s="8" t="s">
        <v>12</v>
      </c>
      <c r="C747" s="50" t="s">
        <v>726</v>
      </c>
      <c r="D747" s="51">
        <v>10</v>
      </c>
      <c r="E747" s="67" t="s">
        <v>459</v>
      </c>
      <c r="F747" s="14">
        <v>1.3</v>
      </c>
      <c r="G747" s="68">
        <v>1</v>
      </c>
      <c r="H747" s="54">
        <v>2</v>
      </c>
      <c r="I747" s="54">
        <f t="shared" si="334"/>
        <v>476</v>
      </c>
      <c r="J747" s="55">
        <f t="shared" si="322"/>
        <v>0.95199999999999996</v>
      </c>
      <c r="K747" s="54">
        <v>1</v>
      </c>
      <c r="L747" s="54">
        <f t="shared" si="335"/>
        <v>200</v>
      </c>
      <c r="M747" s="54">
        <f t="shared" si="323"/>
        <v>0.2</v>
      </c>
      <c r="N747" s="54">
        <v>2</v>
      </c>
      <c r="O747" s="54">
        <f t="shared" si="336"/>
        <v>192</v>
      </c>
      <c r="P747" s="54">
        <f t="shared" si="324"/>
        <v>0.38400000000000001</v>
      </c>
      <c r="Q747" s="55">
        <f t="shared" si="325"/>
        <v>1.536</v>
      </c>
      <c r="R747" s="52">
        <f t="shared" si="326"/>
        <v>2</v>
      </c>
      <c r="S747" s="50" t="s">
        <v>64</v>
      </c>
      <c r="T747" s="1"/>
      <c r="U747" s="46"/>
      <c r="V747" s="48"/>
    </row>
    <row r="748" spans="1:25" ht="55" customHeight="1" x14ac:dyDescent="0.75">
      <c r="B748" s="8" t="s">
        <v>12</v>
      </c>
      <c r="C748" s="50" t="s">
        <v>726</v>
      </c>
      <c r="D748" s="51">
        <v>10</v>
      </c>
      <c r="E748" s="67" t="s">
        <v>460</v>
      </c>
      <c r="F748" s="14">
        <v>1.3</v>
      </c>
      <c r="G748" s="68">
        <v>1</v>
      </c>
      <c r="H748" s="54">
        <v>2</v>
      </c>
      <c r="I748" s="54">
        <f t="shared" si="334"/>
        <v>476</v>
      </c>
      <c r="J748" s="55">
        <f t="shared" si="322"/>
        <v>0.95199999999999996</v>
      </c>
      <c r="K748" s="54">
        <v>1</v>
      </c>
      <c r="L748" s="54">
        <f t="shared" si="335"/>
        <v>200</v>
      </c>
      <c r="M748" s="54">
        <f t="shared" si="323"/>
        <v>0.2</v>
      </c>
      <c r="N748" s="54">
        <v>2</v>
      </c>
      <c r="O748" s="54">
        <f t="shared" si="336"/>
        <v>192</v>
      </c>
      <c r="P748" s="54">
        <f t="shared" si="324"/>
        <v>0.38400000000000001</v>
      </c>
      <c r="Q748" s="55">
        <f t="shared" si="325"/>
        <v>1.536</v>
      </c>
      <c r="R748" s="52">
        <f t="shared" si="326"/>
        <v>2</v>
      </c>
      <c r="S748" s="50" t="s">
        <v>64</v>
      </c>
      <c r="T748" s="1"/>
      <c r="U748" s="46"/>
      <c r="V748" s="48"/>
    </row>
    <row r="749" spans="1:25" ht="55" customHeight="1" x14ac:dyDescent="0.75">
      <c r="B749" s="8" t="s">
        <v>34</v>
      </c>
      <c r="C749" s="50" t="s">
        <v>726</v>
      </c>
      <c r="D749" s="51">
        <v>10</v>
      </c>
      <c r="E749" s="67" t="s">
        <v>461</v>
      </c>
      <c r="F749" s="14">
        <v>9.1999999999999993</v>
      </c>
      <c r="G749" s="68">
        <v>1</v>
      </c>
      <c r="H749" s="54">
        <v>2</v>
      </c>
      <c r="I749" s="54">
        <f t="shared" si="334"/>
        <v>530</v>
      </c>
      <c r="J749" s="55">
        <f t="shared" si="322"/>
        <v>1.06</v>
      </c>
      <c r="K749" s="54">
        <v>1</v>
      </c>
      <c r="L749" s="54">
        <f t="shared" si="335"/>
        <v>200</v>
      </c>
      <c r="M749" s="54">
        <f t="shared" si="323"/>
        <v>0.2</v>
      </c>
      <c r="N749" s="54">
        <v>2</v>
      </c>
      <c r="O749" s="54">
        <f t="shared" si="336"/>
        <v>192</v>
      </c>
      <c r="P749" s="54">
        <f t="shared" si="324"/>
        <v>0.38400000000000001</v>
      </c>
      <c r="Q749" s="55">
        <f t="shared" si="325"/>
        <v>1.6439999999999999</v>
      </c>
      <c r="R749" s="52">
        <f t="shared" si="326"/>
        <v>15.12</v>
      </c>
      <c r="S749" s="50" t="s">
        <v>64</v>
      </c>
      <c r="T749" s="1"/>
      <c r="U749" s="46"/>
      <c r="V749" s="48"/>
    </row>
    <row r="750" spans="1:25" ht="55" customHeight="1" x14ac:dyDescent="0.75">
      <c r="A750" s="91" t="s">
        <v>462</v>
      </c>
      <c r="B750" s="14" t="s">
        <v>17</v>
      </c>
      <c r="C750" s="50" t="s">
        <v>727</v>
      </c>
      <c r="D750" s="51">
        <v>1</v>
      </c>
      <c r="E750" s="67" t="s">
        <v>463</v>
      </c>
      <c r="F750" s="14">
        <v>12.25</v>
      </c>
      <c r="G750" s="68">
        <v>1</v>
      </c>
      <c r="H750" s="54">
        <v>2</v>
      </c>
      <c r="I750" s="54">
        <f t="shared" si="334"/>
        <v>770</v>
      </c>
      <c r="J750" s="55">
        <f t="shared" si="322"/>
        <v>1.54</v>
      </c>
      <c r="K750" s="54">
        <v>1</v>
      </c>
      <c r="L750" s="54">
        <f t="shared" si="335"/>
        <v>200</v>
      </c>
      <c r="M750" s="54">
        <f t="shared" si="323"/>
        <v>0.2</v>
      </c>
      <c r="N750" s="54">
        <v>2</v>
      </c>
      <c r="O750" s="54">
        <f t="shared" si="336"/>
        <v>190</v>
      </c>
      <c r="P750" s="54">
        <f t="shared" si="324"/>
        <v>0.38</v>
      </c>
      <c r="Q750" s="55">
        <f t="shared" si="325"/>
        <v>2.12</v>
      </c>
      <c r="R750" s="52">
        <f t="shared" si="326"/>
        <v>25.97</v>
      </c>
      <c r="S750" s="50" t="s">
        <v>64</v>
      </c>
      <c r="T750" s="1">
        <v>1</v>
      </c>
      <c r="U750" s="46">
        <f>$T750*$R750</f>
        <v>25.97</v>
      </c>
      <c r="V750" s="90">
        <v>45859</v>
      </c>
      <c r="W750" s="1">
        <v>1</v>
      </c>
      <c r="X750" s="46">
        <f t="shared" ref="X750:X752" si="337">$T750*$R750</f>
        <v>25.97</v>
      </c>
      <c r="Y750" s="48">
        <v>45862</v>
      </c>
    </row>
    <row r="751" spans="1:25" ht="55" customHeight="1" x14ac:dyDescent="0.75">
      <c r="B751" s="8" t="s">
        <v>15</v>
      </c>
      <c r="C751" s="50" t="s">
        <v>727</v>
      </c>
      <c r="D751" s="51">
        <v>1</v>
      </c>
      <c r="E751" s="67" t="s">
        <v>464</v>
      </c>
      <c r="F751" s="14">
        <v>9.25</v>
      </c>
      <c r="G751" s="68">
        <v>1</v>
      </c>
      <c r="H751" s="54">
        <v>2</v>
      </c>
      <c r="I751" s="54">
        <f t="shared" si="334"/>
        <v>576</v>
      </c>
      <c r="J751" s="55">
        <f t="shared" si="322"/>
        <v>1.1519999999999999</v>
      </c>
      <c r="K751" s="54">
        <v>1</v>
      </c>
      <c r="L751" s="54">
        <f t="shared" si="335"/>
        <v>200</v>
      </c>
      <c r="M751" s="54">
        <f t="shared" si="323"/>
        <v>0.2</v>
      </c>
      <c r="N751" s="54">
        <v>2</v>
      </c>
      <c r="O751" s="54">
        <f t="shared" si="336"/>
        <v>192</v>
      </c>
      <c r="P751" s="54">
        <f t="shared" si="324"/>
        <v>0.38400000000000001</v>
      </c>
      <c r="Q751" s="55">
        <f t="shared" si="325"/>
        <v>1.736</v>
      </c>
      <c r="R751" s="52">
        <f t="shared" si="326"/>
        <v>16.059999999999999</v>
      </c>
      <c r="S751" s="50" t="s">
        <v>64</v>
      </c>
      <c r="T751" s="1">
        <v>1</v>
      </c>
      <c r="U751" s="46">
        <f>$T751*$R751</f>
        <v>16.059999999999999</v>
      </c>
      <c r="V751" s="90">
        <v>45859</v>
      </c>
      <c r="W751" s="1">
        <v>1</v>
      </c>
      <c r="X751" s="46">
        <f t="shared" si="337"/>
        <v>16.059999999999999</v>
      </c>
      <c r="Y751" s="48">
        <v>45862</v>
      </c>
    </row>
    <row r="752" spans="1:25" ht="55" customHeight="1" x14ac:dyDescent="0.75">
      <c r="B752" s="8" t="s">
        <v>34</v>
      </c>
      <c r="C752" s="50" t="s">
        <v>727</v>
      </c>
      <c r="D752" s="51">
        <v>1</v>
      </c>
      <c r="E752" s="67" t="s">
        <v>465</v>
      </c>
      <c r="F752" s="14">
        <v>10</v>
      </c>
      <c r="G752" s="68">
        <v>6</v>
      </c>
      <c r="H752" s="54">
        <v>2</v>
      </c>
      <c r="I752" s="54">
        <f t="shared" si="334"/>
        <v>530</v>
      </c>
      <c r="J752" s="55">
        <f t="shared" si="322"/>
        <v>1.06</v>
      </c>
      <c r="K752" s="54">
        <v>1</v>
      </c>
      <c r="L752" s="54">
        <f t="shared" si="335"/>
        <v>200</v>
      </c>
      <c r="M752" s="54">
        <f t="shared" si="323"/>
        <v>0.2</v>
      </c>
      <c r="N752" s="54">
        <v>2</v>
      </c>
      <c r="O752" s="54">
        <f t="shared" si="336"/>
        <v>192</v>
      </c>
      <c r="P752" s="54">
        <f t="shared" si="324"/>
        <v>0.38400000000000001</v>
      </c>
      <c r="Q752" s="55">
        <f t="shared" si="325"/>
        <v>1.6439999999999999</v>
      </c>
      <c r="R752" s="52">
        <f t="shared" si="326"/>
        <v>98.64</v>
      </c>
      <c r="S752" s="50" t="s">
        <v>64</v>
      </c>
      <c r="T752" s="1">
        <v>1</v>
      </c>
      <c r="U752" s="46">
        <f>$T752*$R752</f>
        <v>98.64</v>
      </c>
      <c r="V752" s="90">
        <v>45859</v>
      </c>
      <c r="W752" s="1">
        <v>1</v>
      </c>
      <c r="X752" s="46">
        <f t="shared" si="337"/>
        <v>98.64</v>
      </c>
      <c r="Y752" s="48">
        <v>45862</v>
      </c>
    </row>
    <row r="753" spans="2:22" ht="55" customHeight="1" x14ac:dyDescent="0.75">
      <c r="B753" s="82"/>
      <c r="C753" s="74"/>
      <c r="D753" s="28"/>
      <c r="G753" s="5"/>
      <c r="H753" s="78"/>
      <c r="I753" s="78"/>
      <c r="J753" s="79"/>
      <c r="K753" s="78"/>
      <c r="L753" s="78"/>
      <c r="M753" s="78"/>
      <c r="N753" s="78"/>
      <c r="O753" s="78"/>
      <c r="P753" s="78"/>
      <c r="Q753" s="79"/>
      <c r="R753" s="75"/>
      <c r="S753" s="87"/>
      <c r="T753" s="1"/>
      <c r="U753" s="46"/>
      <c r="V753" s="48"/>
    </row>
    <row r="754" spans="2:22" ht="55" customHeight="1" x14ac:dyDescent="0.75">
      <c r="B754" s="14" t="s">
        <v>29</v>
      </c>
      <c r="C754" s="50" t="s">
        <v>727</v>
      </c>
      <c r="D754" s="51">
        <v>1</v>
      </c>
      <c r="E754" s="67" t="s">
        <v>466</v>
      </c>
      <c r="F754" s="14">
        <v>15.2</v>
      </c>
      <c r="G754" s="68">
        <v>1</v>
      </c>
      <c r="H754" s="54">
        <v>2</v>
      </c>
      <c r="I754" s="54">
        <f>VLOOKUP($B754,$B$3:$J$29,7,FALSE)</f>
        <v>970</v>
      </c>
      <c r="J754" s="55">
        <f t="shared" ref="J754:J774" si="338">$H754*($I754/1000)</f>
        <v>1.94</v>
      </c>
      <c r="K754" s="54">
        <v>1</v>
      </c>
      <c r="L754" s="54">
        <f>VLOOKUP($B754,$B$3:$J$29,3,FALSE)</f>
        <v>250</v>
      </c>
      <c r="M754" s="54">
        <f t="shared" ref="M754:M774" si="339">$K754*($L754/1000)</f>
        <v>0.25</v>
      </c>
      <c r="N754" s="54">
        <v>2</v>
      </c>
      <c r="O754" s="54">
        <f>VLOOKUP($B754,$B$3:$J$29,8,FALSE)</f>
        <v>238</v>
      </c>
      <c r="P754" s="54">
        <f t="shared" ref="P754:P774" si="340">$N754*($O754/1000)</f>
        <v>0.47599999999999998</v>
      </c>
      <c r="Q754" s="55">
        <f t="shared" ref="Q754:Q774" si="341">($H754*$I754+$K754*$L754+$N754*$O754)/1000</f>
        <v>2.6659999999999999</v>
      </c>
      <c r="R754" s="52">
        <f t="shared" ref="R754:R774" si="342">ROUND($Q754*$F754*$G754,2)</f>
        <v>40.520000000000003</v>
      </c>
      <c r="S754" s="50" t="s">
        <v>64</v>
      </c>
      <c r="T754" s="1"/>
      <c r="U754" s="46"/>
      <c r="V754" s="48"/>
    </row>
    <row r="755" spans="2:22" ht="55" customHeight="1" x14ac:dyDescent="0.75">
      <c r="B755" s="8" t="s">
        <v>15</v>
      </c>
      <c r="C755" s="50" t="s">
        <v>727</v>
      </c>
      <c r="D755" s="51">
        <v>1</v>
      </c>
      <c r="E755" s="67" t="s">
        <v>467</v>
      </c>
      <c r="F755" s="14">
        <v>9.25</v>
      </c>
      <c r="G755" s="68">
        <v>1</v>
      </c>
      <c r="H755" s="54">
        <v>2</v>
      </c>
      <c r="I755" s="54">
        <f>VLOOKUP($B755,$B$3:$J$29,7,FALSE)</f>
        <v>576</v>
      </c>
      <c r="J755" s="55">
        <f t="shared" si="338"/>
        <v>1.1519999999999999</v>
      </c>
      <c r="K755" s="54">
        <v>1</v>
      </c>
      <c r="L755" s="54">
        <f>VLOOKUP($B755,$B$3:$J$29,3,FALSE)</f>
        <v>200</v>
      </c>
      <c r="M755" s="54">
        <f t="shared" si="339"/>
        <v>0.2</v>
      </c>
      <c r="N755" s="54">
        <v>2</v>
      </c>
      <c r="O755" s="54">
        <f>VLOOKUP($B755,$B$3:$J$29,8,FALSE)</f>
        <v>192</v>
      </c>
      <c r="P755" s="54">
        <f t="shared" si="340"/>
        <v>0.38400000000000001</v>
      </c>
      <c r="Q755" s="55">
        <f t="shared" si="341"/>
        <v>1.736</v>
      </c>
      <c r="R755" s="52">
        <f t="shared" si="342"/>
        <v>16.059999999999999</v>
      </c>
      <c r="S755" s="50" t="s">
        <v>64</v>
      </c>
      <c r="T755" s="1"/>
      <c r="U755" s="46"/>
      <c r="V755" s="48"/>
    </row>
    <row r="756" spans="2:22" ht="55" customHeight="1" x14ac:dyDescent="0.75">
      <c r="B756" s="8" t="s">
        <v>34</v>
      </c>
      <c r="C756" s="50" t="s">
        <v>727</v>
      </c>
      <c r="D756" s="51">
        <v>1</v>
      </c>
      <c r="E756" s="67" t="s">
        <v>468</v>
      </c>
      <c r="F756" s="14">
        <v>10</v>
      </c>
      <c r="G756" s="68">
        <v>8</v>
      </c>
      <c r="H756" s="54">
        <v>2</v>
      </c>
      <c r="I756" s="54">
        <f>VLOOKUP($B756,$B$3:$J$29,7,FALSE)</f>
        <v>530</v>
      </c>
      <c r="J756" s="55">
        <f t="shared" si="338"/>
        <v>1.06</v>
      </c>
      <c r="K756" s="54">
        <v>1</v>
      </c>
      <c r="L756" s="54">
        <f>VLOOKUP($B756,$B$3:$J$29,3,FALSE)</f>
        <v>200</v>
      </c>
      <c r="M756" s="54">
        <f t="shared" si="339"/>
        <v>0.2</v>
      </c>
      <c r="N756" s="54">
        <v>2</v>
      </c>
      <c r="O756" s="54">
        <f>VLOOKUP($B756,$B$3:$J$29,8,FALSE)</f>
        <v>192</v>
      </c>
      <c r="P756" s="54">
        <f t="shared" si="340"/>
        <v>0.38400000000000001</v>
      </c>
      <c r="Q756" s="55">
        <f t="shared" si="341"/>
        <v>1.6439999999999999</v>
      </c>
      <c r="R756" s="52">
        <f t="shared" si="342"/>
        <v>131.52000000000001</v>
      </c>
      <c r="S756" s="50" t="s">
        <v>64</v>
      </c>
      <c r="T756" s="1"/>
      <c r="U756" s="46"/>
      <c r="V756" s="48"/>
    </row>
    <row r="757" spans="2:22" ht="55" customHeight="1" x14ac:dyDescent="0.75">
      <c r="B757" s="82"/>
      <c r="C757" s="74"/>
      <c r="D757" s="28"/>
      <c r="G757" s="5"/>
      <c r="H757" s="78"/>
      <c r="I757" s="78"/>
      <c r="J757" s="79"/>
      <c r="K757" s="78"/>
      <c r="L757" s="78"/>
      <c r="M757" s="78"/>
      <c r="N757" s="78"/>
      <c r="O757" s="78"/>
      <c r="P757" s="78"/>
      <c r="Q757" s="79"/>
      <c r="R757" s="75"/>
      <c r="S757" s="87"/>
      <c r="T757" s="1"/>
      <c r="U757" s="46"/>
      <c r="V757" s="48"/>
    </row>
    <row r="758" spans="2:22" ht="55" customHeight="1" x14ac:dyDescent="0.75">
      <c r="B758" s="8" t="s">
        <v>15</v>
      </c>
      <c r="C758" s="50" t="s">
        <v>727</v>
      </c>
      <c r="D758" s="51">
        <v>1</v>
      </c>
      <c r="E758" s="67" t="s">
        <v>469</v>
      </c>
      <c r="F758" s="14">
        <v>9.3000000000000007</v>
      </c>
      <c r="G758" s="68">
        <v>1</v>
      </c>
      <c r="H758" s="54">
        <v>2</v>
      </c>
      <c r="I758" s="54">
        <f>VLOOKUP($B758,$B$3:$J$29,7,FALSE)</f>
        <v>576</v>
      </c>
      <c r="J758" s="55">
        <f t="shared" si="338"/>
        <v>1.1519999999999999</v>
      </c>
      <c r="K758" s="54">
        <v>1</v>
      </c>
      <c r="L758" s="54">
        <f>VLOOKUP($B758,$B$3:$J$29,3,FALSE)</f>
        <v>200</v>
      </c>
      <c r="M758" s="54">
        <f t="shared" si="339"/>
        <v>0.2</v>
      </c>
      <c r="N758" s="54">
        <v>2</v>
      </c>
      <c r="O758" s="54">
        <f>VLOOKUP($B758,$B$3:$J$29,8,FALSE)</f>
        <v>192</v>
      </c>
      <c r="P758" s="54">
        <f t="shared" si="340"/>
        <v>0.38400000000000001</v>
      </c>
      <c r="Q758" s="55">
        <f t="shared" si="341"/>
        <v>1.736</v>
      </c>
      <c r="R758" s="52">
        <f t="shared" si="342"/>
        <v>16.14</v>
      </c>
      <c r="S758" s="50" t="s">
        <v>64</v>
      </c>
      <c r="T758" s="1">
        <v>1</v>
      </c>
      <c r="U758" s="46">
        <f>$T758*$R758</f>
        <v>16.14</v>
      </c>
      <c r="V758" s="90">
        <v>45862</v>
      </c>
    </row>
    <row r="759" spans="2:22" ht="55" customHeight="1" x14ac:dyDescent="0.75">
      <c r="B759" s="8" t="s">
        <v>15</v>
      </c>
      <c r="C759" s="50" t="s">
        <v>727</v>
      </c>
      <c r="D759" s="51">
        <v>1</v>
      </c>
      <c r="E759" s="67" t="s">
        <v>470</v>
      </c>
      <c r="F759" s="14">
        <v>9.23</v>
      </c>
      <c r="G759" s="68">
        <v>1</v>
      </c>
      <c r="H759" s="54">
        <v>2</v>
      </c>
      <c r="I759" s="54">
        <f>VLOOKUP($B759,$B$3:$J$29,7,FALSE)</f>
        <v>576</v>
      </c>
      <c r="J759" s="55">
        <f t="shared" si="338"/>
        <v>1.1519999999999999</v>
      </c>
      <c r="K759" s="54">
        <v>1</v>
      </c>
      <c r="L759" s="54">
        <f>VLOOKUP($B759,$B$3:$J$29,3,FALSE)</f>
        <v>200</v>
      </c>
      <c r="M759" s="54">
        <f t="shared" si="339"/>
        <v>0.2</v>
      </c>
      <c r="N759" s="54">
        <v>2</v>
      </c>
      <c r="O759" s="54">
        <f>VLOOKUP($B759,$B$3:$J$29,8,FALSE)</f>
        <v>192</v>
      </c>
      <c r="P759" s="54">
        <f t="shared" si="340"/>
        <v>0.38400000000000001</v>
      </c>
      <c r="Q759" s="55">
        <f t="shared" si="341"/>
        <v>1.736</v>
      </c>
      <c r="R759" s="52">
        <f t="shared" si="342"/>
        <v>16.02</v>
      </c>
      <c r="S759" s="50" t="s">
        <v>64</v>
      </c>
      <c r="T759" s="1">
        <v>1</v>
      </c>
      <c r="U759" s="46">
        <f>$T759*$R759</f>
        <v>16.02</v>
      </c>
      <c r="V759" s="90">
        <v>45862</v>
      </c>
    </row>
    <row r="760" spans="2:22" ht="55" customHeight="1" x14ac:dyDescent="0.75">
      <c r="B760" s="8" t="s">
        <v>34</v>
      </c>
      <c r="C760" s="50" t="s">
        <v>727</v>
      </c>
      <c r="D760" s="51">
        <v>1</v>
      </c>
      <c r="E760" s="67" t="s">
        <v>471</v>
      </c>
      <c r="F760" s="14">
        <v>10</v>
      </c>
      <c r="G760" s="68">
        <v>4</v>
      </c>
      <c r="H760" s="54">
        <v>2</v>
      </c>
      <c r="I760" s="54">
        <f>VLOOKUP($B760,$B$3:$J$29,7,FALSE)</f>
        <v>530</v>
      </c>
      <c r="J760" s="55">
        <f t="shared" si="338"/>
        <v>1.06</v>
      </c>
      <c r="K760" s="54">
        <v>1</v>
      </c>
      <c r="L760" s="54">
        <f>VLOOKUP($B760,$B$3:$J$29,3,FALSE)</f>
        <v>200</v>
      </c>
      <c r="M760" s="54">
        <f t="shared" si="339"/>
        <v>0.2</v>
      </c>
      <c r="N760" s="54">
        <v>2</v>
      </c>
      <c r="O760" s="54">
        <f>VLOOKUP($B760,$B$3:$J$29,8,FALSE)</f>
        <v>192</v>
      </c>
      <c r="P760" s="54">
        <f t="shared" si="340"/>
        <v>0.38400000000000001</v>
      </c>
      <c r="Q760" s="55">
        <f t="shared" si="341"/>
        <v>1.6439999999999999</v>
      </c>
      <c r="R760" s="52">
        <f t="shared" si="342"/>
        <v>65.760000000000005</v>
      </c>
      <c r="S760" s="50" t="s">
        <v>64</v>
      </c>
      <c r="T760" s="1">
        <v>1</v>
      </c>
      <c r="U760" s="46">
        <f>$T760*$R760</f>
        <v>65.760000000000005</v>
      </c>
      <c r="V760" s="90">
        <v>45862</v>
      </c>
    </row>
    <row r="761" spans="2:22" ht="55" customHeight="1" x14ac:dyDescent="0.75">
      <c r="B761" s="82"/>
      <c r="C761" s="74"/>
      <c r="D761" s="28"/>
      <c r="G761" s="5"/>
      <c r="H761" s="78"/>
      <c r="I761" s="78"/>
      <c r="J761" s="79"/>
      <c r="K761" s="78"/>
      <c r="L761" s="78"/>
      <c r="M761" s="78"/>
      <c r="N761" s="78"/>
      <c r="O761" s="78"/>
      <c r="P761" s="78"/>
      <c r="Q761" s="79"/>
      <c r="R761" s="75"/>
      <c r="S761" s="87"/>
      <c r="T761" s="1"/>
      <c r="U761" s="46"/>
      <c r="V761" s="48"/>
    </row>
    <row r="762" spans="2:22" ht="55" customHeight="1" x14ac:dyDescent="0.75">
      <c r="B762" s="14" t="s">
        <v>18</v>
      </c>
      <c r="C762" s="50" t="s">
        <v>727</v>
      </c>
      <c r="D762" s="51">
        <v>1</v>
      </c>
      <c r="E762" s="67" t="s">
        <v>472</v>
      </c>
      <c r="F762" s="14">
        <v>9.3000000000000007</v>
      </c>
      <c r="G762" s="68">
        <v>1</v>
      </c>
      <c r="H762" s="54">
        <v>2</v>
      </c>
      <c r="I762" s="54">
        <f>VLOOKUP($B762,$B$3:$J$29,7,FALSE)</f>
        <v>870</v>
      </c>
      <c r="J762" s="55">
        <f t="shared" si="338"/>
        <v>1.74</v>
      </c>
      <c r="K762" s="54">
        <v>1</v>
      </c>
      <c r="L762" s="54">
        <f>VLOOKUP($B762,$B$3:$J$29,3,FALSE)</f>
        <v>250</v>
      </c>
      <c r="M762" s="54">
        <f t="shared" si="339"/>
        <v>0.25</v>
      </c>
      <c r="N762" s="54">
        <v>2</v>
      </c>
      <c r="O762" s="54">
        <f>VLOOKUP($B762,$B$3:$J$29,8,FALSE)</f>
        <v>238</v>
      </c>
      <c r="P762" s="54">
        <f t="shared" si="340"/>
        <v>0.47599999999999998</v>
      </c>
      <c r="Q762" s="55">
        <f t="shared" si="341"/>
        <v>2.4660000000000002</v>
      </c>
      <c r="R762" s="52">
        <f t="shared" si="342"/>
        <v>22.93</v>
      </c>
      <c r="S762" s="50" t="s">
        <v>64</v>
      </c>
      <c r="T762" s="1">
        <v>1</v>
      </c>
      <c r="U762" s="46">
        <f>$T762*$R762</f>
        <v>22.93</v>
      </c>
      <c r="V762" s="90">
        <v>45862</v>
      </c>
    </row>
    <row r="763" spans="2:22" ht="55" customHeight="1" x14ac:dyDescent="0.75">
      <c r="B763" s="8" t="s">
        <v>15</v>
      </c>
      <c r="C763" s="50" t="s">
        <v>727</v>
      </c>
      <c r="D763" s="51">
        <v>1</v>
      </c>
      <c r="E763" s="67" t="s">
        <v>473</v>
      </c>
      <c r="F763" s="14">
        <v>9.23</v>
      </c>
      <c r="G763" s="68">
        <v>1</v>
      </c>
      <c r="H763" s="54">
        <v>2</v>
      </c>
      <c r="I763" s="54">
        <f>VLOOKUP($B763,$B$3:$J$29,7,FALSE)</f>
        <v>576</v>
      </c>
      <c r="J763" s="55">
        <f t="shared" si="338"/>
        <v>1.1519999999999999</v>
      </c>
      <c r="K763" s="54">
        <v>1</v>
      </c>
      <c r="L763" s="54">
        <f>VLOOKUP($B763,$B$3:$J$29,3,FALSE)</f>
        <v>200</v>
      </c>
      <c r="M763" s="54">
        <f t="shared" si="339"/>
        <v>0.2</v>
      </c>
      <c r="N763" s="54">
        <v>2</v>
      </c>
      <c r="O763" s="54">
        <f>VLOOKUP($B763,$B$3:$J$29,8,FALSE)</f>
        <v>192</v>
      </c>
      <c r="P763" s="54">
        <f t="shared" si="340"/>
        <v>0.38400000000000001</v>
      </c>
      <c r="Q763" s="55">
        <f t="shared" si="341"/>
        <v>1.736</v>
      </c>
      <c r="R763" s="52">
        <f t="shared" si="342"/>
        <v>16.02</v>
      </c>
      <c r="S763" s="50" t="s">
        <v>64</v>
      </c>
      <c r="T763" s="1">
        <v>1</v>
      </c>
      <c r="U763" s="46">
        <f>$T763*$R763</f>
        <v>16.02</v>
      </c>
      <c r="V763" s="90">
        <v>45862</v>
      </c>
    </row>
    <row r="764" spans="2:22" ht="55" customHeight="1" x14ac:dyDescent="0.75">
      <c r="B764" s="8" t="s">
        <v>34</v>
      </c>
      <c r="C764" s="50" t="s">
        <v>727</v>
      </c>
      <c r="D764" s="51">
        <v>1</v>
      </c>
      <c r="E764" s="67" t="s">
        <v>474</v>
      </c>
      <c r="F764" s="14">
        <v>10</v>
      </c>
      <c r="G764" s="68">
        <v>4</v>
      </c>
      <c r="H764" s="54">
        <v>2</v>
      </c>
      <c r="I764" s="54">
        <f>VLOOKUP($B764,$B$3:$J$29,7,FALSE)</f>
        <v>530</v>
      </c>
      <c r="J764" s="55">
        <f t="shared" si="338"/>
        <v>1.06</v>
      </c>
      <c r="K764" s="54">
        <v>1</v>
      </c>
      <c r="L764" s="54">
        <f>VLOOKUP($B764,$B$3:$J$29,3,FALSE)</f>
        <v>200</v>
      </c>
      <c r="M764" s="54">
        <f t="shared" si="339"/>
        <v>0.2</v>
      </c>
      <c r="N764" s="54">
        <v>2</v>
      </c>
      <c r="O764" s="54">
        <f>VLOOKUP($B764,$B$3:$J$29,8,FALSE)</f>
        <v>192</v>
      </c>
      <c r="P764" s="54">
        <f t="shared" si="340"/>
        <v>0.38400000000000001</v>
      </c>
      <c r="Q764" s="55">
        <f t="shared" si="341"/>
        <v>1.6439999999999999</v>
      </c>
      <c r="R764" s="52">
        <f t="shared" si="342"/>
        <v>65.760000000000005</v>
      </c>
      <c r="S764" s="50" t="s">
        <v>64</v>
      </c>
      <c r="T764" s="1">
        <v>1</v>
      </c>
      <c r="U764" s="46">
        <f>$T764*$R764</f>
        <v>65.760000000000005</v>
      </c>
      <c r="V764" s="90">
        <v>45862</v>
      </c>
    </row>
    <row r="765" spans="2:22" ht="55" customHeight="1" x14ac:dyDescent="0.75">
      <c r="B765" s="82"/>
      <c r="C765" s="74"/>
      <c r="D765" s="28"/>
      <c r="G765" s="5"/>
      <c r="H765" s="78"/>
      <c r="I765" s="78"/>
      <c r="J765" s="79"/>
      <c r="K765" s="78"/>
      <c r="L765" s="78"/>
      <c r="M765" s="78"/>
      <c r="N765" s="78"/>
      <c r="O765" s="78"/>
      <c r="P765" s="78"/>
      <c r="Q765" s="79"/>
      <c r="R765" s="75"/>
      <c r="S765" s="87"/>
      <c r="T765" s="1"/>
      <c r="U765" s="46"/>
      <c r="V765" s="48"/>
    </row>
    <row r="766" spans="2:22" ht="55" customHeight="1" x14ac:dyDescent="0.75">
      <c r="B766" s="8" t="s">
        <v>12</v>
      </c>
      <c r="C766" s="50" t="s">
        <v>727</v>
      </c>
      <c r="D766" s="51">
        <v>1</v>
      </c>
      <c r="E766" s="67" t="s">
        <v>475</v>
      </c>
      <c r="F766" s="14">
        <v>6.35</v>
      </c>
      <c r="G766" s="68">
        <v>1</v>
      </c>
      <c r="H766" s="54">
        <v>2</v>
      </c>
      <c r="I766" s="54">
        <f>VLOOKUP($B766,$B$3:$J$29,7,FALSE)</f>
        <v>476</v>
      </c>
      <c r="J766" s="55">
        <f t="shared" si="338"/>
        <v>0.95199999999999996</v>
      </c>
      <c r="K766" s="54">
        <v>1</v>
      </c>
      <c r="L766" s="54">
        <f>VLOOKUP($B766,$B$3:$J$29,3,FALSE)</f>
        <v>200</v>
      </c>
      <c r="M766" s="54">
        <f t="shared" si="339"/>
        <v>0.2</v>
      </c>
      <c r="N766" s="54">
        <v>2</v>
      </c>
      <c r="O766" s="54">
        <f>VLOOKUP($B766,$B$3:$J$29,8,FALSE)</f>
        <v>192</v>
      </c>
      <c r="P766" s="54">
        <f t="shared" si="340"/>
        <v>0.38400000000000001</v>
      </c>
      <c r="Q766" s="55">
        <f t="shared" si="341"/>
        <v>1.536</v>
      </c>
      <c r="R766" s="52">
        <f t="shared" si="342"/>
        <v>9.75</v>
      </c>
      <c r="S766" s="50" t="s">
        <v>64</v>
      </c>
      <c r="T766" s="1">
        <v>1</v>
      </c>
      <c r="U766" s="46">
        <f>$T766*$R766</f>
        <v>9.75</v>
      </c>
      <c r="V766" s="90">
        <v>45862</v>
      </c>
    </row>
    <row r="767" spans="2:22" ht="55" customHeight="1" x14ac:dyDescent="0.75">
      <c r="B767" s="8" t="s">
        <v>12</v>
      </c>
      <c r="C767" s="50" t="s">
        <v>727</v>
      </c>
      <c r="D767" s="51">
        <v>1</v>
      </c>
      <c r="E767" s="67" t="s">
        <v>476</v>
      </c>
      <c r="F767" s="14">
        <v>9.25</v>
      </c>
      <c r="G767" s="68">
        <v>1</v>
      </c>
      <c r="H767" s="54">
        <v>2</v>
      </c>
      <c r="I767" s="54">
        <f>VLOOKUP($B767,$B$3:$J$29,7,FALSE)</f>
        <v>476</v>
      </c>
      <c r="J767" s="55">
        <f t="shared" si="338"/>
        <v>0.95199999999999996</v>
      </c>
      <c r="K767" s="54">
        <v>1</v>
      </c>
      <c r="L767" s="54">
        <f>VLOOKUP($B767,$B$3:$J$29,3,FALSE)</f>
        <v>200</v>
      </c>
      <c r="M767" s="54">
        <f t="shared" si="339"/>
        <v>0.2</v>
      </c>
      <c r="N767" s="54">
        <v>2</v>
      </c>
      <c r="O767" s="54">
        <f>VLOOKUP($B767,$B$3:$J$29,8,FALSE)</f>
        <v>192</v>
      </c>
      <c r="P767" s="54">
        <f t="shared" si="340"/>
        <v>0.38400000000000001</v>
      </c>
      <c r="Q767" s="55">
        <f t="shared" si="341"/>
        <v>1.536</v>
      </c>
      <c r="R767" s="52">
        <f t="shared" si="342"/>
        <v>14.21</v>
      </c>
      <c r="S767" s="50" t="s">
        <v>64</v>
      </c>
      <c r="T767" s="1">
        <v>1</v>
      </c>
      <c r="U767" s="46">
        <f>$T767*$R767</f>
        <v>14.21</v>
      </c>
      <c r="V767" s="90">
        <v>45862</v>
      </c>
    </row>
    <row r="768" spans="2:22" ht="55" customHeight="1" x14ac:dyDescent="0.75">
      <c r="B768" s="8" t="s">
        <v>34</v>
      </c>
      <c r="C768" s="50" t="s">
        <v>727</v>
      </c>
      <c r="D768" s="51">
        <v>1</v>
      </c>
      <c r="E768" s="67" t="s">
        <v>477</v>
      </c>
      <c r="F768" s="14">
        <v>10</v>
      </c>
      <c r="G768" s="68">
        <v>2</v>
      </c>
      <c r="H768" s="54">
        <v>2</v>
      </c>
      <c r="I768" s="54">
        <f>VLOOKUP($B768,$B$3:$J$29,7,FALSE)</f>
        <v>530</v>
      </c>
      <c r="J768" s="55">
        <f t="shared" si="338"/>
        <v>1.06</v>
      </c>
      <c r="K768" s="54">
        <v>1</v>
      </c>
      <c r="L768" s="54">
        <f>VLOOKUP($B768,$B$3:$J$29,3,FALSE)</f>
        <v>200</v>
      </c>
      <c r="M768" s="54">
        <f t="shared" si="339"/>
        <v>0.2</v>
      </c>
      <c r="N768" s="54">
        <v>2</v>
      </c>
      <c r="O768" s="54">
        <f>VLOOKUP($B768,$B$3:$J$29,8,FALSE)</f>
        <v>192</v>
      </c>
      <c r="P768" s="54">
        <f t="shared" si="340"/>
        <v>0.38400000000000001</v>
      </c>
      <c r="Q768" s="55">
        <f t="shared" si="341"/>
        <v>1.6439999999999999</v>
      </c>
      <c r="R768" s="52">
        <f t="shared" si="342"/>
        <v>32.880000000000003</v>
      </c>
      <c r="S768" s="50" t="s">
        <v>64</v>
      </c>
      <c r="T768" s="1">
        <v>1</v>
      </c>
      <c r="U768" s="46">
        <f>$T768*$R768</f>
        <v>32.880000000000003</v>
      </c>
      <c r="V768" s="90">
        <v>45862</v>
      </c>
    </row>
    <row r="769" spans="1:22" ht="55" customHeight="1" x14ac:dyDescent="0.75">
      <c r="B769" s="82"/>
      <c r="C769" s="74"/>
      <c r="D769" s="28"/>
      <c r="G769" s="5"/>
      <c r="H769" s="78"/>
      <c r="I769" s="78"/>
      <c r="J769" s="79"/>
      <c r="K769" s="78"/>
      <c r="L769" s="78"/>
      <c r="M769" s="78"/>
      <c r="N769" s="78"/>
      <c r="O769" s="78"/>
      <c r="P769" s="78"/>
      <c r="Q769" s="79"/>
      <c r="R769" s="75"/>
      <c r="S769" s="87"/>
      <c r="T769" s="1"/>
      <c r="U769" s="46"/>
      <c r="V769" s="48"/>
    </row>
    <row r="770" spans="1:22" ht="55" customHeight="1" x14ac:dyDescent="0.75">
      <c r="B770" s="8" t="s">
        <v>12</v>
      </c>
      <c r="C770" s="50" t="s">
        <v>727</v>
      </c>
      <c r="D770" s="51">
        <v>1</v>
      </c>
      <c r="E770" s="67" t="s">
        <v>478</v>
      </c>
      <c r="F770" s="14">
        <v>3.55</v>
      </c>
      <c r="G770" s="68">
        <v>1</v>
      </c>
      <c r="H770" s="54">
        <v>2</v>
      </c>
      <c r="I770" s="54">
        <f>VLOOKUP($B770,$B$3:$J$29,7,FALSE)</f>
        <v>476</v>
      </c>
      <c r="J770" s="55">
        <f t="shared" si="338"/>
        <v>0.95199999999999996</v>
      </c>
      <c r="K770" s="54">
        <v>1</v>
      </c>
      <c r="L770" s="54">
        <f>VLOOKUP($B770,$B$3:$J$29,3,FALSE)</f>
        <v>200</v>
      </c>
      <c r="M770" s="54">
        <f t="shared" si="339"/>
        <v>0.2</v>
      </c>
      <c r="N770" s="54">
        <v>2</v>
      </c>
      <c r="O770" s="54">
        <f>VLOOKUP($B770,$B$3:$J$29,8,FALSE)</f>
        <v>192</v>
      </c>
      <c r="P770" s="54">
        <f t="shared" si="340"/>
        <v>0.38400000000000001</v>
      </c>
      <c r="Q770" s="55">
        <f t="shared" si="341"/>
        <v>1.536</v>
      </c>
      <c r="R770" s="52">
        <f t="shared" si="342"/>
        <v>5.45</v>
      </c>
      <c r="S770" s="50" t="s">
        <v>64</v>
      </c>
      <c r="T770" s="1">
        <v>1</v>
      </c>
      <c r="U770" s="46">
        <f>$T770*$R770</f>
        <v>5.45</v>
      </c>
      <c r="V770" s="90">
        <v>45862</v>
      </c>
    </row>
    <row r="771" spans="1:22" ht="55" customHeight="1" x14ac:dyDescent="0.75">
      <c r="B771" s="8" t="s">
        <v>12</v>
      </c>
      <c r="C771" s="50" t="s">
        <v>727</v>
      </c>
      <c r="D771" s="51">
        <v>1</v>
      </c>
      <c r="E771" s="67" t="s">
        <v>479</v>
      </c>
      <c r="F771" s="14">
        <v>9.4</v>
      </c>
      <c r="G771" s="68">
        <v>1</v>
      </c>
      <c r="H771" s="54">
        <v>2</v>
      </c>
      <c r="I771" s="54">
        <f>VLOOKUP($B771,$B$3:$J$29,7,FALSE)</f>
        <v>476</v>
      </c>
      <c r="J771" s="55">
        <f t="shared" si="338"/>
        <v>0.95199999999999996</v>
      </c>
      <c r="K771" s="54">
        <v>1</v>
      </c>
      <c r="L771" s="54">
        <f>VLOOKUP($B771,$B$3:$J$29,3,FALSE)</f>
        <v>200</v>
      </c>
      <c r="M771" s="54">
        <f t="shared" si="339"/>
        <v>0.2</v>
      </c>
      <c r="N771" s="54">
        <v>2</v>
      </c>
      <c r="O771" s="54">
        <f>VLOOKUP($B771,$B$3:$J$29,8,FALSE)</f>
        <v>192</v>
      </c>
      <c r="P771" s="54">
        <f t="shared" si="340"/>
        <v>0.38400000000000001</v>
      </c>
      <c r="Q771" s="55">
        <f t="shared" si="341"/>
        <v>1.536</v>
      </c>
      <c r="R771" s="52">
        <f t="shared" si="342"/>
        <v>14.44</v>
      </c>
      <c r="S771" s="50" t="s">
        <v>64</v>
      </c>
      <c r="T771" s="1">
        <v>1</v>
      </c>
      <c r="U771" s="46">
        <f>$T771*$R771</f>
        <v>14.44</v>
      </c>
      <c r="V771" s="90">
        <v>45862</v>
      </c>
    </row>
    <row r="772" spans="1:22" ht="55" customHeight="1" x14ac:dyDescent="0.75">
      <c r="B772" s="8" t="s">
        <v>12</v>
      </c>
      <c r="C772" s="50" t="s">
        <v>727</v>
      </c>
      <c r="D772" s="51">
        <v>1</v>
      </c>
      <c r="E772" s="67" t="s">
        <v>480</v>
      </c>
      <c r="F772" s="14">
        <v>10.25</v>
      </c>
      <c r="G772" s="68">
        <v>1</v>
      </c>
      <c r="H772" s="54">
        <v>1</v>
      </c>
      <c r="I772" s="54">
        <f>VLOOKUP($B772,$B$3:$J$29,7,FALSE)</f>
        <v>476</v>
      </c>
      <c r="J772" s="55">
        <f t="shared" si="338"/>
        <v>0.47599999999999998</v>
      </c>
      <c r="K772" s="54">
        <v>1</v>
      </c>
      <c r="L772" s="54">
        <f>VLOOKUP($B772,$B$3:$J$29,3,FALSE)</f>
        <v>200</v>
      </c>
      <c r="M772" s="54">
        <f t="shared" si="339"/>
        <v>0.2</v>
      </c>
      <c r="N772" s="54">
        <v>1</v>
      </c>
      <c r="O772" s="54">
        <f>VLOOKUP($B772,$B$3:$J$29,8,FALSE)</f>
        <v>192</v>
      </c>
      <c r="P772" s="54">
        <f t="shared" si="340"/>
        <v>0.192</v>
      </c>
      <c r="Q772" s="55">
        <f t="shared" si="341"/>
        <v>0.86799999999999999</v>
      </c>
      <c r="R772" s="52">
        <f t="shared" si="342"/>
        <v>8.9</v>
      </c>
      <c r="S772" s="50" t="s">
        <v>64</v>
      </c>
      <c r="T772" s="1">
        <v>1</v>
      </c>
      <c r="U772" s="46">
        <f>$T772*$R772</f>
        <v>8.9</v>
      </c>
      <c r="V772" s="90">
        <v>45862</v>
      </c>
    </row>
    <row r="773" spans="1:22" ht="55" customHeight="1" x14ac:dyDescent="0.75">
      <c r="B773" s="8" t="s">
        <v>12</v>
      </c>
      <c r="C773" s="50" t="s">
        <v>727</v>
      </c>
      <c r="D773" s="51">
        <v>1</v>
      </c>
      <c r="E773" s="67" t="s">
        <v>481</v>
      </c>
      <c r="F773" s="14">
        <v>1.3</v>
      </c>
      <c r="G773" s="68">
        <v>1</v>
      </c>
      <c r="H773" s="54">
        <v>2</v>
      </c>
      <c r="I773" s="54">
        <f>VLOOKUP($B773,$B$3:$J$29,7,FALSE)</f>
        <v>476</v>
      </c>
      <c r="J773" s="55">
        <f t="shared" si="338"/>
        <v>0.95199999999999996</v>
      </c>
      <c r="K773" s="54">
        <v>1</v>
      </c>
      <c r="L773" s="54">
        <f>VLOOKUP($B773,$B$3:$J$29,3,FALSE)</f>
        <v>200</v>
      </c>
      <c r="M773" s="54">
        <f t="shared" si="339"/>
        <v>0.2</v>
      </c>
      <c r="N773" s="54">
        <v>2</v>
      </c>
      <c r="O773" s="54">
        <f>VLOOKUP($B773,$B$3:$J$29,8,FALSE)</f>
        <v>192</v>
      </c>
      <c r="P773" s="54">
        <f t="shared" si="340"/>
        <v>0.38400000000000001</v>
      </c>
      <c r="Q773" s="55">
        <f t="shared" si="341"/>
        <v>1.536</v>
      </c>
      <c r="R773" s="52">
        <f t="shared" si="342"/>
        <v>2</v>
      </c>
      <c r="S773" s="50" t="s">
        <v>64</v>
      </c>
      <c r="T773" s="1">
        <v>1</v>
      </c>
      <c r="U773" s="46">
        <f>$T773*$R773</f>
        <v>2</v>
      </c>
      <c r="V773" s="90">
        <v>45862</v>
      </c>
    </row>
    <row r="774" spans="1:22" ht="55" customHeight="1" x14ac:dyDescent="0.75">
      <c r="B774" s="8" t="s">
        <v>34</v>
      </c>
      <c r="C774" s="50" t="s">
        <v>727</v>
      </c>
      <c r="D774" s="51">
        <v>1</v>
      </c>
      <c r="E774" s="67" t="s">
        <v>482</v>
      </c>
      <c r="F774" s="14">
        <v>10</v>
      </c>
      <c r="G774" s="68">
        <v>1</v>
      </c>
      <c r="H774" s="54">
        <v>2</v>
      </c>
      <c r="I774" s="54">
        <f>VLOOKUP($B774,$B$3:$J$29,7,FALSE)</f>
        <v>530</v>
      </c>
      <c r="J774" s="55">
        <f t="shared" si="338"/>
        <v>1.06</v>
      </c>
      <c r="K774" s="54">
        <v>1</v>
      </c>
      <c r="L774" s="54">
        <f>VLOOKUP($B774,$B$3:$J$29,3,FALSE)</f>
        <v>200</v>
      </c>
      <c r="M774" s="54">
        <f t="shared" si="339"/>
        <v>0.2</v>
      </c>
      <c r="N774" s="54">
        <v>2</v>
      </c>
      <c r="O774" s="54">
        <f>VLOOKUP($B774,$B$3:$J$29,8,FALSE)</f>
        <v>192</v>
      </c>
      <c r="P774" s="54">
        <f t="shared" si="340"/>
        <v>0.38400000000000001</v>
      </c>
      <c r="Q774" s="55">
        <f t="shared" si="341"/>
        <v>1.6439999999999999</v>
      </c>
      <c r="R774" s="52">
        <f t="shared" si="342"/>
        <v>16.440000000000001</v>
      </c>
      <c r="S774" s="50" t="s">
        <v>64</v>
      </c>
      <c r="T774" s="1">
        <v>1</v>
      </c>
      <c r="U774" s="46">
        <f>$T774*$R774</f>
        <v>16.440000000000001</v>
      </c>
      <c r="V774" s="90">
        <v>45862</v>
      </c>
    </row>
    <row r="775" spans="1:22" ht="55" customHeight="1" x14ac:dyDescent="0.75">
      <c r="B775" s="82"/>
      <c r="C775" s="74"/>
      <c r="D775" s="28"/>
      <c r="G775" s="5"/>
      <c r="H775" s="78"/>
      <c r="I775" s="78"/>
      <c r="J775" s="79"/>
      <c r="K775" s="78"/>
      <c r="L775" s="78"/>
      <c r="M775" s="78"/>
      <c r="N775" s="78"/>
      <c r="O775" s="78"/>
      <c r="P775" s="78"/>
      <c r="Q775" s="79"/>
      <c r="R775" s="75"/>
      <c r="S775" s="87"/>
      <c r="T775" s="1"/>
      <c r="U775" s="46"/>
      <c r="V775" s="48"/>
    </row>
    <row r="776" spans="1:22" ht="55" customHeight="1" x14ac:dyDescent="0.75">
      <c r="B776" s="82"/>
      <c r="C776" s="74"/>
      <c r="D776" s="28"/>
      <c r="G776" s="5"/>
      <c r="H776" s="78"/>
      <c r="I776" s="78"/>
      <c r="J776" s="79"/>
      <c r="K776" s="78"/>
      <c r="L776" s="78"/>
      <c r="M776" s="78"/>
      <c r="N776" s="78"/>
      <c r="O776" s="78"/>
      <c r="P776" s="78"/>
      <c r="Q776" s="79"/>
      <c r="R776" s="75"/>
      <c r="S776" s="87"/>
      <c r="T776" s="1"/>
      <c r="U776" s="46"/>
      <c r="V776" s="48"/>
    </row>
    <row r="777" spans="1:22" ht="55" customHeight="1" x14ac:dyDescent="0.75">
      <c r="A777" s="1" t="s">
        <v>483</v>
      </c>
      <c r="B777" s="8" t="s">
        <v>12</v>
      </c>
      <c r="C777" s="50" t="s">
        <v>727</v>
      </c>
      <c r="D777" s="51">
        <v>2</v>
      </c>
      <c r="E777" s="67" t="s">
        <v>484</v>
      </c>
      <c r="F777" s="14">
        <f>3+2</f>
        <v>5</v>
      </c>
      <c r="G777" s="68">
        <v>1</v>
      </c>
      <c r="H777" s="54">
        <v>2</v>
      </c>
      <c r="I777" s="54">
        <f>VLOOKUP($B777,$B$3:$J$29,7,FALSE)</f>
        <v>476</v>
      </c>
      <c r="J777" s="55">
        <f t="shared" ref="J777:J780" si="343">$H777*($I777/1000)</f>
        <v>0.95199999999999996</v>
      </c>
      <c r="K777" s="54">
        <v>1</v>
      </c>
      <c r="L777" s="54">
        <f>VLOOKUP($B777,$B$3:$J$29,3,FALSE)</f>
        <v>200</v>
      </c>
      <c r="M777" s="54">
        <f t="shared" ref="M777:M780" si="344">$K777*($L777/1000)</f>
        <v>0.2</v>
      </c>
      <c r="N777" s="54">
        <v>2</v>
      </c>
      <c r="O777" s="54">
        <f>VLOOKUP($B777,$B$3:$J$29,8,FALSE)</f>
        <v>192</v>
      </c>
      <c r="P777" s="54">
        <f t="shared" ref="P777:P780" si="345">$N777*($O777/1000)</f>
        <v>0.38400000000000001</v>
      </c>
      <c r="Q777" s="55">
        <f t="shared" ref="Q777:Q780" si="346">($H777*$I777+$K777*$L777+$N777*$O777)/1000</f>
        <v>1.536</v>
      </c>
      <c r="R777" s="52">
        <f t="shared" ref="R777:R780" si="347">ROUND($Q777*$F777*$G777,2)</f>
        <v>7.68</v>
      </c>
      <c r="S777" s="50" t="s">
        <v>64</v>
      </c>
      <c r="T777" s="1">
        <v>1</v>
      </c>
      <c r="U777" s="46">
        <f>$T777*$R777</f>
        <v>7.68</v>
      </c>
      <c r="V777" s="90">
        <v>45857</v>
      </c>
    </row>
    <row r="778" spans="1:22" ht="55" customHeight="1" x14ac:dyDescent="0.75">
      <c r="B778" s="8" t="s">
        <v>12</v>
      </c>
      <c r="C778" s="50" t="s">
        <v>727</v>
      </c>
      <c r="D778" s="51">
        <v>2</v>
      </c>
      <c r="E778" s="67" t="s">
        <v>485</v>
      </c>
      <c r="F778" s="14">
        <v>9.15</v>
      </c>
      <c r="G778" s="68">
        <v>1</v>
      </c>
      <c r="H778" s="54">
        <v>2</v>
      </c>
      <c r="I778" s="54">
        <f>VLOOKUP($B778,$B$3:$J$29,7,FALSE)</f>
        <v>476</v>
      </c>
      <c r="J778" s="55">
        <f t="shared" si="343"/>
        <v>0.95199999999999996</v>
      </c>
      <c r="K778" s="54">
        <v>1</v>
      </c>
      <c r="L778" s="54">
        <f>VLOOKUP($B778,$B$3:$J$29,3,FALSE)</f>
        <v>200</v>
      </c>
      <c r="M778" s="54">
        <f t="shared" si="344"/>
        <v>0.2</v>
      </c>
      <c r="N778" s="54">
        <v>2</v>
      </c>
      <c r="O778" s="54">
        <f>VLOOKUP($B778,$B$3:$J$29,8,FALSE)</f>
        <v>192</v>
      </c>
      <c r="P778" s="54">
        <f t="shared" si="345"/>
        <v>0.38400000000000001</v>
      </c>
      <c r="Q778" s="55">
        <f t="shared" si="346"/>
        <v>1.536</v>
      </c>
      <c r="R778" s="52">
        <f t="shared" si="347"/>
        <v>14.05</v>
      </c>
      <c r="S778" s="50" t="s">
        <v>64</v>
      </c>
      <c r="T778" s="1">
        <v>1</v>
      </c>
      <c r="U778" s="46">
        <f>$T778*$R778</f>
        <v>14.05</v>
      </c>
      <c r="V778" s="90">
        <v>45857</v>
      </c>
    </row>
    <row r="779" spans="1:22" ht="55" customHeight="1" x14ac:dyDescent="0.75">
      <c r="B779" s="8" t="s">
        <v>12</v>
      </c>
      <c r="C779" s="50" t="s">
        <v>727</v>
      </c>
      <c r="D779" s="51">
        <v>2</v>
      </c>
      <c r="E779" s="67" t="s">
        <v>486</v>
      </c>
      <c r="F779" s="14">
        <f>2+1.6+1.5</f>
        <v>5.0999999999999996</v>
      </c>
      <c r="G779" s="68">
        <v>1</v>
      </c>
      <c r="H779" s="54">
        <v>2</v>
      </c>
      <c r="I779" s="54">
        <f>VLOOKUP($B779,$B$3:$J$29,7,FALSE)</f>
        <v>476</v>
      </c>
      <c r="J779" s="55">
        <f t="shared" si="343"/>
        <v>0.95199999999999996</v>
      </c>
      <c r="K779" s="54">
        <v>1</v>
      </c>
      <c r="L779" s="54">
        <f>VLOOKUP($B779,$B$3:$J$29,3,FALSE)</f>
        <v>200</v>
      </c>
      <c r="M779" s="54">
        <f t="shared" si="344"/>
        <v>0.2</v>
      </c>
      <c r="N779" s="54">
        <v>2</v>
      </c>
      <c r="O779" s="54">
        <f>VLOOKUP($B779,$B$3:$J$29,8,FALSE)</f>
        <v>192</v>
      </c>
      <c r="P779" s="54">
        <f t="shared" si="345"/>
        <v>0.38400000000000001</v>
      </c>
      <c r="Q779" s="55">
        <f t="shared" si="346"/>
        <v>1.536</v>
      </c>
      <c r="R779" s="52">
        <f t="shared" si="347"/>
        <v>7.83</v>
      </c>
      <c r="S779" s="50" t="s">
        <v>64</v>
      </c>
      <c r="T779" s="1">
        <v>1</v>
      </c>
      <c r="U779" s="46">
        <f>$T779*$R779</f>
        <v>7.83</v>
      </c>
      <c r="V779" s="90">
        <v>45857</v>
      </c>
    </row>
    <row r="780" spans="1:22" ht="55" customHeight="1" x14ac:dyDescent="0.75">
      <c r="B780" s="8" t="s">
        <v>12</v>
      </c>
      <c r="C780" s="50" t="s">
        <v>727</v>
      </c>
      <c r="D780" s="51">
        <v>2</v>
      </c>
      <c r="E780" s="67" t="s">
        <v>487</v>
      </c>
      <c r="F780" s="14">
        <v>3</v>
      </c>
      <c r="G780" s="68">
        <v>1</v>
      </c>
      <c r="H780" s="54">
        <v>2</v>
      </c>
      <c r="I780" s="54">
        <f>VLOOKUP($B780,$B$3:$J$29,7,FALSE)</f>
        <v>476</v>
      </c>
      <c r="J780" s="55">
        <f t="shared" si="343"/>
        <v>0.95199999999999996</v>
      </c>
      <c r="K780" s="54">
        <v>1</v>
      </c>
      <c r="L780" s="54">
        <f>VLOOKUP($B780,$B$3:$J$29,3,FALSE)</f>
        <v>200</v>
      </c>
      <c r="M780" s="54">
        <f t="shared" si="344"/>
        <v>0.2</v>
      </c>
      <c r="N780" s="54">
        <v>2</v>
      </c>
      <c r="O780" s="54">
        <f>VLOOKUP($B780,$B$3:$J$29,8,FALSE)</f>
        <v>192</v>
      </c>
      <c r="P780" s="54">
        <f t="shared" si="345"/>
        <v>0.38400000000000001</v>
      </c>
      <c r="Q780" s="55">
        <f t="shared" si="346"/>
        <v>1.536</v>
      </c>
      <c r="R780" s="52">
        <f t="shared" si="347"/>
        <v>4.6100000000000003</v>
      </c>
      <c r="S780" s="50" t="s">
        <v>64</v>
      </c>
      <c r="T780" s="1">
        <v>1</v>
      </c>
      <c r="U780" s="46">
        <f>$T780*$R780</f>
        <v>4.6100000000000003</v>
      </c>
      <c r="V780" s="90">
        <v>45857</v>
      </c>
    </row>
    <row r="781" spans="1:22" ht="55" customHeight="1" x14ac:dyDescent="0.75">
      <c r="B781" s="82"/>
      <c r="C781" s="74"/>
      <c r="D781" s="28"/>
      <c r="G781" s="5"/>
      <c r="H781" s="78"/>
      <c r="I781" s="78"/>
      <c r="J781" s="79"/>
      <c r="K781" s="78"/>
      <c r="L781" s="78"/>
      <c r="M781" s="78"/>
      <c r="N781" s="78"/>
      <c r="O781" s="78"/>
      <c r="P781" s="78"/>
      <c r="Q781" s="79"/>
      <c r="R781" s="75"/>
      <c r="S781" s="87"/>
      <c r="T781" s="1"/>
      <c r="U781" s="46"/>
      <c r="V781" s="48"/>
    </row>
    <row r="782" spans="1:22" ht="55" customHeight="1" x14ac:dyDescent="0.75">
      <c r="B782" s="14" t="s">
        <v>17</v>
      </c>
      <c r="C782" s="50" t="s">
        <v>727</v>
      </c>
      <c r="D782" s="51">
        <v>2</v>
      </c>
      <c r="E782" s="67" t="s">
        <v>488</v>
      </c>
      <c r="F782" s="14">
        <v>12.25</v>
      </c>
      <c r="G782" s="68">
        <v>1</v>
      </c>
      <c r="H782" s="54">
        <v>2</v>
      </c>
      <c r="I782" s="54">
        <f>VLOOKUP($B782,$B$3:$J$29,7,FALSE)</f>
        <v>770</v>
      </c>
      <c r="J782" s="55">
        <f t="shared" ref="J782:J784" si="348">$H782*($I782/1000)</f>
        <v>1.54</v>
      </c>
      <c r="K782" s="54">
        <v>1</v>
      </c>
      <c r="L782" s="54">
        <f>VLOOKUP($B782,$B$3:$J$29,3,FALSE)</f>
        <v>200</v>
      </c>
      <c r="M782" s="54">
        <f t="shared" ref="M782:M784" si="349">$K782*($L782/1000)</f>
        <v>0.2</v>
      </c>
      <c r="N782" s="54">
        <v>2</v>
      </c>
      <c r="O782" s="54">
        <f>VLOOKUP($B782,$B$3:$J$29,8,FALSE)</f>
        <v>190</v>
      </c>
      <c r="P782" s="54">
        <f t="shared" ref="P782:P784" si="350">$N782*($O782/1000)</f>
        <v>0.38</v>
      </c>
      <c r="Q782" s="55">
        <f t="shared" ref="Q782:Q784" si="351">($H782*$I782+$K782*$L782+$N782*$O782)/1000</f>
        <v>2.12</v>
      </c>
      <c r="R782" s="52">
        <f t="shared" ref="R782:R784" si="352">ROUND($Q782*$F782*$G782,2)</f>
        <v>25.97</v>
      </c>
      <c r="S782" s="50" t="s">
        <v>64</v>
      </c>
      <c r="T782" s="1">
        <v>1</v>
      </c>
      <c r="U782" s="46">
        <f>$T782*$R782</f>
        <v>25.97</v>
      </c>
      <c r="V782" s="90">
        <v>45857</v>
      </c>
    </row>
    <row r="783" spans="1:22" ht="55" customHeight="1" x14ac:dyDescent="0.75">
      <c r="B783" s="8" t="s">
        <v>15</v>
      </c>
      <c r="C783" s="50" t="s">
        <v>727</v>
      </c>
      <c r="D783" s="51">
        <v>2</v>
      </c>
      <c r="E783" s="67" t="s">
        <v>489</v>
      </c>
      <c r="F783" s="14">
        <v>9.25</v>
      </c>
      <c r="G783" s="68">
        <v>1</v>
      </c>
      <c r="H783" s="54">
        <v>2</v>
      </c>
      <c r="I783" s="54">
        <f>VLOOKUP($B783,$B$3:$J$29,7,FALSE)</f>
        <v>576</v>
      </c>
      <c r="J783" s="55">
        <f t="shared" si="348"/>
        <v>1.1519999999999999</v>
      </c>
      <c r="K783" s="54">
        <v>1</v>
      </c>
      <c r="L783" s="54">
        <f>VLOOKUP($B783,$B$3:$J$29,3,FALSE)</f>
        <v>200</v>
      </c>
      <c r="M783" s="54">
        <f t="shared" si="349"/>
        <v>0.2</v>
      </c>
      <c r="N783" s="54">
        <v>2</v>
      </c>
      <c r="O783" s="54">
        <f>VLOOKUP($B783,$B$3:$J$29,8,FALSE)</f>
        <v>192</v>
      </c>
      <c r="P783" s="54">
        <f t="shared" si="350"/>
        <v>0.38400000000000001</v>
      </c>
      <c r="Q783" s="55">
        <f t="shared" si="351"/>
        <v>1.736</v>
      </c>
      <c r="R783" s="52">
        <f t="shared" si="352"/>
        <v>16.059999999999999</v>
      </c>
      <c r="S783" s="50" t="s">
        <v>64</v>
      </c>
      <c r="T783" s="1">
        <v>1</v>
      </c>
      <c r="U783" s="46">
        <f>$T783*$R783</f>
        <v>16.059999999999999</v>
      </c>
      <c r="V783" s="90">
        <v>45857</v>
      </c>
    </row>
    <row r="784" spans="1:22" ht="55" customHeight="1" x14ac:dyDescent="0.75">
      <c r="B784" s="8" t="s">
        <v>34</v>
      </c>
      <c r="C784" s="50" t="s">
        <v>727</v>
      </c>
      <c r="D784" s="51">
        <v>2</v>
      </c>
      <c r="E784" s="67" t="s">
        <v>490</v>
      </c>
      <c r="F784" s="14">
        <v>10</v>
      </c>
      <c r="G784" s="68">
        <v>6</v>
      </c>
      <c r="H784" s="54">
        <v>2</v>
      </c>
      <c r="I784" s="54">
        <f>VLOOKUP($B784,$B$3:$J$29,7,FALSE)</f>
        <v>530</v>
      </c>
      <c r="J784" s="55">
        <f t="shared" si="348"/>
        <v>1.06</v>
      </c>
      <c r="K784" s="54">
        <v>1</v>
      </c>
      <c r="L784" s="54">
        <f>VLOOKUP($B784,$B$3:$J$29,3,FALSE)</f>
        <v>200</v>
      </c>
      <c r="M784" s="54">
        <f t="shared" si="349"/>
        <v>0.2</v>
      </c>
      <c r="N784" s="54">
        <v>2</v>
      </c>
      <c r="O784" s="54">
        <f>VLOOKUP($B784,$B$3:$J$29,8,FALSE)</f>
        <v>192</v>
      </c>
      <c r="P784" s="54">
        <f t="shared" si="350"/>
        <v>0.38400000000000001</v>
      </c>
      <c r="Q784" s="55">
        <f t="shared" si="351"/>
        <v>1.6439999999999999</v>
      </c>
      <c r="R784" s="52">
        <f t="shared" si="352"/>
        <v>98.64</v>
      </c>
      <c r="S784" s="50" t="s">
        <v>64</v>
      </c>
      <c r="T784" s="1">
        <v>1</v>
      </c>
      <c r="U784" s="46">
        <f>$T784*$R784</f>
        <v>98.64</v>
      </c>
      <c r="V784" s="90">
        <v>45857</v>
      </c>
    </row>
    <row r="785" spans="2:22" ht="55" customHeight="1" x14ac:dyDescent="0.75">
      <c r="B785" s="82"/>
      <c r="C785" s="74"/>
      <c r="D785" s="28"/>
      <c r="G785" s="5"/>
      <c r="H785" s="78"/>
      <c r="I785" s="78"/>
      <c r="J785" s="79"/>
      <c r="K785" s="78"/>
      <c r="L785" s="78"/>
      <c r="M785" s="78"/>
      <c r="N785" s="78"/>
      <c r="O785" s="78"/>
      <c r="P785" s="78"/>
      <c r="Q785" s="79"/>
      <c r="R785" s="75"/>
      <c r="S785" s="87"/>
      <c r="T785" s="1"/>
      <c r="U785" s="46"/>
      <c r="V785" s="48"/>
    </row>
    <row r="786" spans="2:22" ht="55" customHeight="1" x14ac:dyDescent="0.75">
      <c r="B786" s="14" t="s">
        <v>29</v>
      </c>
      <c r="C786" s="50" t="s">
        <v>727</v>
      </c>
      <c r="D786" s="51">
        <v>2</v>
      </c>
      <c r="E786" s="67" t="s">
        <v>491</v>
      </c>
      <c r="F786" s="14">
        <v>15.2</v>
      </c>
      <c r="G786" s="68">
        <v>1</v>
      </c>
      <c r="H786" s="54">
        <v>2</v>
      </c>
      <c r="I786" s="54">
        <f>VLOOKUP($B786,$B$3:$J$29,7,FALSE)</f>
        <v>970</v>
      </c>
      <c r="J786" s="55">
        <f t="shared" ref="J786:J806" si="353">$H786*($I786/1000)</f>
        <v>1.94</v>
      </c>
      <c r="K786" s="54">
        <v>1</v>
      </c>
      <c r="L786" s="54">
        <f>VLOOKUP($B786,$B$3:$J$29,3,FALSE)</f>
        <v>250</v>
      </c>
      <c r="M786" s="54">
        <f t="shared" ref="M786:M806" si="354">$K786*($L786/1000)</f>
        <v>0.25</v>
      </c>
      <c r="N786" s="54">
        <v>2</v>
      </c>
      <c r="O786" s="54">
        <f>VLOOKUP($B786,$B$3:$J$29,8,FALSE)</f>
        <v>238</v>
      </c>
      <c r="P786" s="54">
        <f t="shared" ref="P786:P806" si="355">$N786*($O786/1000)</f>
        <v>0.47599999999999998</v>
      </c>
      <c r="Q786" s="55">
        <f t="shared" ref="Q786:Q806" si="356">($H786*$I786+$K786*$L786+$N786*$O786)/1000</f>
        <v>2.6659999999999999</v>
      </c>
      <c r="R786" s="52">
        <f t="shared" ref="R786:R806" si="357">ROUND($Q786*$F786*$G786,2)</f>
        <v>40.520000000000003</v>
      </c>
      <c r="S786" s="50" t="s">
        <v>64</v>
      </c>
      <c r="T786" s="1"/>
      <c r="U786" s="46"/>
      <c r="V786" s="48"/>
    </row>
    <row r="787" spans="2:22" ht="55" customHeight="1" x14ac:dyDescent="0.75">
      <c r="B787" s="8" t="s">
        <v>15</v>
      </c>
      <c r="C787" s="50" t="s">
        <v>727</v>
      </c>
      <c r="D787" s="51">
        <v>2</v>
      </c>
      <c r="E787" s="67" t="s">
        <v>492</v>
      </c>
      <c r="F787" s="14">
        <v>9.25</v>
      </c>
      <c r="G787" s="68">
        <v>1</v>
      </c>
      <c r="H787" s="54">
        <v>2</v>
      </c>
      <c r="I787" s="54">
        <f>VLOOKUP($B787,$B$3:$J$29,7,FALSE)</f>
        <v>576</v>
      </c>
      <c r="J787" s="55">
        <f t="shared" si="353"/>
        <v>1.1519999999999999</v>
      </c>
      <c r="K787" s="54">
        <v>1</v>
      </c>
      <c r="L787" s="54">
        <f>VLOOKUP($B787,$B$3:$J$29,3,FALSE)</f>
        <v>200</v>
      </c>
      <c r="M787" s="54">
        <f t="shared" si="354"/>
        <v>0.2</v>
      </c>
      <c r="N787" s="54">
        <v>2</v>
      </c>
      <c r="O787" s="54">
        <f>VLOOKUP($B787,$B$3:$J$29,8,FALSE)</f>
        <v>192</v>
      </c>
      <c r="P787" s="54">
        <f t="shared" si="355"/>
        <v>0.38400000000000001</v>
      </c>
      <c r="Q787" s="55">
        <f t="shared" si="356"/>
        <v>1.736</v>
      </c>
      <c r="R787" s="52">
        <f t="shared" si="357"/>
        <v>16.059999999999999</v>
      </c>
      <c r="S787" s="50" t="s">
        <v>64</v>
      </c>
      <c r="T787" s="1"/>
      <c r="U787" s="46"/>
      <c r="V787" s="48"/>
    </row>
    <row r="788" spans="2:22" ht="55" customHeight="1" x14ac:dyDescent="0.75">
      <c r="B788" s="8" t="s">
        <v>34</v>
      </c>
      <c r="C788" s="50" t="s">
        <v>727</v>
      </c>
      <c r="D788" s="51">
        <v>2</v>
      </c>
      <c r="E788" s="67" t="s">
        <v>493</v>
      </c>
      <c r="F788" s="14">
        <v>10</v>
      </c>
      <c r="G788" s="68">
        <v>8</v>
      </c>
      <c r="H788" s="54">
        <v>2</v>
      </c>
      <c r="I788" s="54">
        <f>VLOOKUP($B788,$B$3:$J$29,7,FALSE)</f>
        <v>530</v>
      </c>
      <c r="J788" s="55">
        <f t="shared" si="353"/>
        <v>1.06</v>
      </c>
      <c r="K788" s="54">
        <v>1</v>
      </c>
      <c r="L788" s="54">
        <f>VLOOKUP($B788,$B$3:$J$29,3,FALSE)</f>
        <v>200</v>
      </c>
      <c r="M788" s="54">
        <f t="shared" si="354"/>
        <v>0.2</v>
      </c>
      <c r="N788" s="54">
        <v>2</v>
      </c>
      <c r="O788" s="54">
        <f>VLOOKUP($B788,$B$3:$J$29,8,FALSE)</f>
        <v>192</v>
      </c>
      <c r="P788" s="54">
        <f t="shared" si="355"/>
        <v>0.38400000000000001</v>
      </c>
      <c r="Q788" s="55">
        <f t="shared" si="356"/>
        <v>1.6439999999999999</v>
      </c>
      <c r="R788" s="52">
        <f t="shared" si="357"/>
        <v>131.52000000000001</v>
      </c>
      <c r="S788" s="50" t="s">
        <v>64</v>
      </c>
      <c r="T788" s="1"/>
      <c r="U788" s="46"/>
      <c r="V788" s="48"/>
    </row>
    <row r="789" spans="2:22" ht="55" customHeight="1" x14ac:dyDescent="0.75">
      <c r="B789" s="82"/>
      <c r="C789" s="74"/>
      <c r="D789" s="28"/>
      <c r="G789" s="5"/>
      <c r="H789" s="78"/>
      <c r="I789" s="78"/>
      <c r="J789" s="79"/>
      <c r="K789" s="78"/>
      <c r="L789" s="78"/>
      <c r="M789" s="78"/>
      <c r="N789" s="78"/>
      <c r="O789" s="78"/>
      <c r="P789" s="78"/>
      <c r="Q789" s="79"/>
      <c r="R789" s="75"/>
      <c r="S789" s="87"/>
      <c r="T789" s="1"/>
      <c r="U789" s="46"/>
      <c r="V789" s="48"/>
    </row>
    <row r="790" spans="2:22" ht="55" customHeight="1" x14ac:dyDescent="0.75">
      <c r="B790" s="8" t="s">
        <v>15</v>
      </c>
      <c r="C790" s="50" t="s">
        <v>727</v>
      </c>
      <c r="D790" s="51">
        <v>2</v>
      </c>
      <c r="E790" s="67" t="s">
        <v>494</v>
      </c>
      <c r="F790" s="14">
        <f>6.35+2.33</f>
        <v>8.68</v>
      </c>
      <c r="G790" s="68">
        <v>1</v>
      </c>
      <c r="H790" s="54">
        <v>2</v>
      </c>
      <c r="I790" s="54">
        <f>VLOOKUP($B790,$B$3:$J$29,7,FALSE)</f>
        <v>576</v>
      </c>
      <c r="J790" s="55">
        <f t="shared" si="353"/>
        <v>1.1519999999999999</v>
      </c>
      <c r="K790" s="54">
        <v>1</v>
      </c>
      <c r="L790" s="54">
        <f>VLOOKUP($B790,$B$3:$J$29,3,FALSE)</f>
        <v>200</v>
      </c>
      <c r="M790" s="54">
        <f t="shared" si="354"/>
        <v>0.2</v>
      </c>
      <c r="N790" s="54">
        <v>2</v>
      </c>
      <c r="O790" s="54">
        <f>VLOOKUP($B790,$B$3:$J$29,8,FALSE)</f>
        <v>192</v>
      </c>
      <c r="P790" s="54">
        <f t="shared" si="355"/>
        <v>0.38400000000000001</v>
      </c>
      <c r="Q790" s="55">
        <f t="shared" si="356"/>
        <v>1.736</v>
      </c>
      <c r="R790" s="52">
        <f t="shared" si="357"/>
        <v>15.07</v>
      </c>
      <c r="S790" s="50" t="s">
        <v>64</v>
      </c>
      <c r="T790" s="1">
        <v>1</v>
      </c>
      <c r="U790" s="46">
        <f>$T790*$R790</f>
        <v>15.07</v>
      </c>
      <c r="V790" s="90">
        <v>45862</v>
      </c>
    </row>
    <row r="791" spans="2:22" ht="55" customHeight="1" x14ac:dyDescent="0.75">
      <c r="B791" s="8" t="s">
        <v>15</v>
      </c>
      <c r="C791" s="50" t="s">
        <v>727</v>
      </c>
      <c r="D791" s="51">
        <v>2</v>
      </c>
      <c r="E791" s="67" t="s">
        <v>495</v>
      </c>
      <c r="F791" s="14">
        <v>9.3000000000000007</v>
      </c>
      <c r="G791" s="68">
        <v>1</v>
      </c>
      <c r="H791" s="54">
        <v>2</v>
      </c>
      <c r="I791" s="54">
        <f>VLOOKUP($B791,$B$3:$J$29,7,FALSE)</f>
        <v>576</v>
      </c>
      <c r="J791" s="55">
        <f t="shared" si="353"/>
        <v>1.1519999999999999</v>
      </c>
      <c r="K791" s="54">
        <v>1</v>
      </c>
      <c r="L791" s="54">
        <f>VLOOKUP($B791,$B$3:$J$29,3,FALSE)</f>
        <v>200</v>
      </c>
      <c r="M791" s="54">
        <f t="shared" si="354"/>
        <v>0.2</v>
      </c>
      <c r="N791" s="54">
        <v>2</v>
      </c>
      <c r="O791" s="54">
        <f>VLOOKUP($B791,$B$3:$J$29,8,FALSE)</f>
        <v>192</v>
      </c>
      <c r="P791" s="54">
        <f t="shared" si="355"/>
        <v>0.38400000000000001</v>
      </c>
      <c r="Q791" s="55">
        <f t="shared" si="356"/>
        <v>1.736</v>
      </c>
      <c r="R791" s="52">
        <f t="shared" si="357"/>
        <v>16.14</v>
      </c>
      <c r="S791" s="50" t="s">
        <v>64</v>
      </c>
      <c r="T791" s="1">
        <v>1</v>
      </c>
      <c r="U791" s="46">
        <f>$T791*$R791</f>
        <v>16.14</v>
      </c>
      <c r="V791" s="90">
        <v>45862</v>
      </c>
    </row>
    <row r="792" spans="2:22" ht="55" customHeight="1" x14ac:dyDescent="0.75">
      <c r="B792" s="8" t="s">
        <v>34</v>
      </c>
      <c r="C792" s="50" t="s">
        <v>727</v>
      </c>
      <c r="D792" s="51">
        <v>2</v>
      </c>
      <c r="E792" s="67" t="s">
        <v>496</v>
      </c>
      <c r="F792" s="14">
        <v>10</v>
      </c>
      <c r="G792" s="68">
        <v>4</v>
      </c>
      <c r="H792" s="54">
        <v>2</v>
      </c>
      <c r="I792" s="54">
        <f>VLOOKUP($B792,$B$3:$J$29,7,FALSE)</f>
        <v>530</v>
      </c>
      <c r="J792" s="55">
        <f t="shared" si="353"/>
        <v>1.06</v>
      </c>
      <c r="K792" s="54">
        <v>1</v>
      </c>
      <c r="L792" s="54">
        <f>VLOOKUP($B792,$B$3:$J$29,3,FALSE)</f>
        <v>200</v>
      </c>
      <c r="M792" s="54">
        <f t="shared" si="354"/>
        <v>0.2</v>
      </c>
      <c r="N792" s="54">
        <v>2</v>
      </c>
      <c r="O792" s="54">
        <f>VLOOKUP($B792,$B$3:$J$29,8,FALSE)</f>
        <v>192</v>
      </c>
      <c r="P792" s="54">
        <f t="shared" si="355"/>
        <v>0.38400000000000001</v>
      </c>
      <c r="Q792" s="55">
        <f t="shared" si="356"/>
        <v>1.6439999999999999</v>
      </c>
      <c r="R792" s="52">
        <f t="shared" si="357"/>
        <v>65.760000000000005</v>
      </c>
      <c r="S792" s="50" t="s">
        <v>64</v>
      </c>
      <c r="T792" s="1">
        <v>1</v>
      </c>
      <c r="U792" s="46">
        <f>$T792*$R792</f>
        <v>65.760000000000005</v>
      </c>
      <c r="V792" s="90">
        <v>45862</v>
      </c>
    </row>
    <row r="793" spans="2:22" ht="55" customHeight="1" x14ac:dyDescent="0.75">
      <c r="B793" s="82"/>
      <c r="C793" s="74"/>
      <c r="D793" s="28"/>
      <c r="G793" s="5"/>
      <c r="H793" s="78"/>
      <c r="I793" s="78"/>
      <c r="J793" s="79"/>
      <c r="K793" s="78"/>
      <c r="L793" s="78"/>
      <c r="M793" s="78"/>
      <c r="N793" s="78"/>
      <c r="O793" s="78"/>
      <c r="P793" s="78"/>
      <c r="Q793" s="79"/>
      <c r="R793" s="75"/>
      <c r="S793" s="87"/>
      <c r="T793" s="1"/>
      <c r="U793" s="46"/>
      <c r="V793" s="48"/>
    </row>
    <row r="794" spans="2:22" ht="55" customHeight="1" x14ac:dyDescent="0.75">
      <c r="B794" s="14" t="s">
        <v>18</v>
      </c>
      <c r="C794" s="50" t="s">
        <v>727</v>
      </c>
      <c r="D794" s="51">
        <v>2</v>
      </c>
      <c r="E794" s="67" t="s">
        <v>497</v>
      </c>
      <c r="F794" s="14">
        <v>9.3000000000000007</v>
      </c>
      <c r="G794" s="68">
        <v>1</v>
      </c>
      <c r="H794" s="54">
        <v>2</v>
      </c>
      <c r="I794" s="54">
        <f>VLOOKUP($B794,$B$3:$J$29,7,FALSE)</f>
        <v>870</v>
      </c>
      <c r="J794" s="55">
        <f t="shared" si="353"/>
        <v>1.74</v>
      </c>
      <c r="K794" s="54">
        <v>1</v>
      </c>
      <c r="L794" s="54">
        <f>VLOOKUP($B794,$B$3:$J$29,3,FALSE)</f>
        <v>250</v>
      </c>
      <c r="M794" s="54">
        <f t="shared" si="354"/>
        <v>0.25</v>
      </c>
      <c r="N794" s="54">
        <v>2</v>
      </c>
      <c r="O794" s="54">
        <f>VLOOKUP($B794,$B$3:$J$29,8,FALSE)</f>
        <v>238</v>
      </c>
      <c r="P794" s="54">
        <f t="shared" si="355"/>
        <v>0.47599999999999998</v>
      </c>
      <c r="Q794" s="55">
        <f t="shared" si="356"/>
        <v>2.4660000000000002</v>
      </c>
      <c r="R794" s="52">
        <f t="shared" si="357"/>
        <v>22.93</v>
      </c>
      <c r="S794" s="50" t="s">
        <v>64</v>
      </c>
      <c r="T794" s="1">
        <v>1</v>
      </c>
      <c r="U794" s="46">
        <f>$T794*$R794</f>
        <v>22.93</v>
      </c>
      <c r="V794" s="90">
        <v>45862</v>
      </c>
    </row>
    <row r="795" spans="2:22" ht="55" customHeight="1" x14ac:dyDescent="0.75">
      <c r="B795" s="8" t="s">
        <v>15</v>
      </c>
      <c r="C795" s="50" t="s">
        <v>727</v>
      </c>
      <c r="D795" s="51">
        <v>2</v>
      </c>
      <c r="E795" s="67" t="s">
        <v>498</v>
      </c>
      <c r="F795" s="14">
        <v>9.3000000000000007</v>
      </c>
      <c r="G795" s="68">
        <v>1</v>
      </c>
      <c r="H795" s="54">
        <v>2</v>
      </c>
      <c r="I795" s="54">
        <f>VLOOKUP($B795,$B$3:$J$29,7,FALSE)</f>
        <v>576</v>
      </c>
      <c r="J795" s="55">
        <f t="shared" si="353"/>
        <v>1.1519999999999999</v>
      </c>
      <c r="K795" s="54">
        <v>1</v>
      </c>
      <c r="L795" s="54">
        <f>VLOOKUP($B795,$B$3:$J$29,3,FALSE)</f>
        <v>200</v>
      </c>
      <c r="M795" s="54">
        <f t="shared" si="354"/>
        <v>0.2</v>
      </c>
      <c r="N795" s="54">
        <v>2</v>
      </c>
      <c r="O795" s="54">
        <f>VLOOKUP($B795,$B$3:$J$29,8,FALSE)</f>
        <v>192</v>
      </c>
      <c r="P795" s="54">
        <f t="shared" si="355"/>
        <v>0.38400000000000001</v>
      </c>
      <c r="Q795" s="55">
        <f t="shared" si="356"/>
        <v>1.736</v>
      </c>
      <c r="R795" s="52">
        <f t="shared" si="357"/>
        <v>16.14</v>
      </c>
      <c r="S795" s="50" t="s">
        <v>64</v>
      </c>
      <c r="T795" s="1">
        <v>1</v>
      </c>
      <c r="U795" s="46">
        <f>$T795*$R795</f>
        <v>16.14</v>
      </c>
      <c r="V795" s="90">
        <v>45862</v>
      </c>
    </row>
    <row r="796" spans="2:22" ht="55" customHeight="1" x14ac:dyDescent="0.75">
      <c r="B796" s="8" t="s">
        <v>34</v>
      </c>
      <c r="C796" s="50" t="s">
        <v>727</v>
      </c>
      <c r="D796" s="51">
        <v>2</v>
      </c>
      <c r="E796" s="67" t="s">
        <v>499</v>
      </c>
      <c r="F796" s="14">
        <v>10</v>
      </c>
      <c r="G796" s="68">
        <v>4</v>
      </c>
      <c r="H796" s="54">
        <v>2</v>
      </c>
      <c r="I796" s="54">
        <f>VLOOKUP($B796,$B$3:$J$29,7,FALSE)</f>
        <v>530</v>
      </c>
      <c r="J796" s="55">
        <f t="shared" si="353"/>
        <v>1.06</v>
      </c>
      <c r="K796" s="54">
        <v>1</v>
      </c>
      <c r="L796" s="54">
        <f>VLOOKUP($B796,$B$3:$J$29,3,FALSE)</f>
        <v>200</v>
      </c>
      <c r="M796" s="54">
        <f t="shared" si="354"/>
        <v>0.2</v>
      </c>
      <c r="N796" s="54">
        <v>2</v>
      </c>
      <c r="O796" s="54">
        <f>VLOOKUP($B796,$B$3:$J$29,8,FALSE)</f>
        <v>192</v>
      </c>
      <c r="P796" s="54">
        <f t="shared" si="355"/>
        <v>0.38400000000000001</v>
      </c>
      <c r="Q796" s="55">
        <f t="shared" si="356"/>
        <v>1.6439999999999999</v>
      </c>
      <c r="R796" s="52">
        <f t="shared" si="357"/>
        <v>65.760000000000005</v>
      </c>
      <c r="S796" s="50" t="s">
        <v>64</v>
      </c>
      <c r="T796" s="1">
        <v>1</v>
      </c>
      <c r="U796" s="46">
        <f>$T796*$R796</f>
        <v>65.760000000000005</v>
      </c>
      <c r="V796" s="90">
        <v>45862</v>
      </c>
    </row>
    <row r="797" spans="2:22" ht="55" customHeight="1" x14ac:dyDescent="0.75">
      <c r="B797" s="82"/>
      <c r="C797" s="74"/>
      <c r="D797" s="28"/>
      <c r="G797" s="5"/>
      <c r="H797" s="78"/>
      <c r="I797" s="78"/>
      <c r="J797" s="79"/>
      <c r="K797" s="78"/>
      <c r="L797" s="78"/>
      <c r="M797" s="78"/>
      <c r="N797" s="78"/>
      <c r="O797" s="78"/>
      <c r="P797" s="78"/>
      <c r="Q797" s="79"/>
      <c r="R797" s="75"/>
      <c r="S797" s="87"/>
      <c r="T797" s="1"/>
      <c r="U797" s="46"/>
      <c r="V797" s="48"/>
    </row>
    <row r="798" spans="2:22" ht="55" customHeight="1" x14ac:dyDescent="0.75">
      <c r="B798" s="8" t="s">
        <v>12</v>
      </c>
      <c r="C798" s="50" t="s">
        <v>727</v>
      </c>
      <c r="D798" s="51">
        <v>2</v>
      </c>
      <c r="E798" s="67" t="s">
        <v>500</v>
      </c>
      <c r="F798" s="14">
        <v>6.35</v>
      </c>
      <c r="G798" s="68">
        <v>1</v>
      </c>
      <c r="H798" s="54">
        <v>2</v>
      </c>
      <c r="I798" s="54">
        <f>VLOOKUP($B798,$B$3:$J$29,7,FALSE)</f>
        <v>476</v>
      </c>
      <c r="J798" s="55">
        <f t="shared" si="353"/>
        <v>0.95199999999999996</v>
      </c>
      <c r="K798" s="54">
        <v>1</v>
      </c>
      <c r="L798" s="54">
        <f>VLOOKUP($B798,$B$3:$J$29,3,FALSE)</f>
        <v>200</v>
      </c>
      <c r="M798" s="54">
        <f t="shared" si="354"/>
        <v>0.2</v>
      </c>
      <c r="N798" s="54">
        <v>2</v>
      </c>
      <c r="O798" s="54">
        <f>VLOOKUP($B798,$B$3:$J$29,8,FALSE)</f>
        <v>192</v>
      </c>
      <c r="P798" s="54">
        <f t="shared" si="355"/>
        <v>0.38400000000000001</v>
      </c>
      <c r="Q798" s="55">
        <f t="shared" si="356"/>
        <v>1.536</v>
      </c>
      <c r="R798" s="52">
        <f t="shared" si="357"/>
        <v>9.75</v>
      </c>
      <c r="S798" s="50" t="s">
        <v>64</v>
      </c>
      <c r="T798" s="1">
        <v>1</v>
      </c>
      <c r="U798" s="46">
        <f>$T798*$R798</f>
        <v>9.75</v>
      </c>
      <c r="V798" s="90">
        <v>45862</v>
      </c>
    </row>
    <row r="799" spans="2:22" ht="55" customHeight="1" x14ac:dyDescent="0.75">
      <c r="B799" s="8" t="s">
        <v>12</v>
      </c>
      <c r="C799" s="50" t="s">
        <v>727</v>
      </c>
      <c r="D799" s="51">
        <v>2</v>
      </c>
      <c r="E799" s="67" t="s">
        <v>501</v>
      </c>
      <c r="F799" s="14">
        <v>9.4</v>
      </c>
      <c r="G799" s="68">
        <v>1</v>
      </c>
      <c r="H799" s="54">
        <v>2</v>
      </c>
      <c r="I799" s="54">
        <f>VLOOKUP($B799,$B$3:$J$29,7,FALSE)</f>
        <v>476</v>
      </c>
      <c r="J799" s="55">
        <f t="shared" si="353"/>
        <v>0.95199999999999996</v>
      </c>
      <c r="K799" s="54">
        <v>1</v>
      </c>
      <c r="L799" s="54">
        <f>VLOOKUP($B799,$B$3:$J$29,3,FALSE)</f>
        <v>200</v>
      </c>
      <c r="M799" s="54">
        <f t="shared" si="354"/>
        <v>0.2</v>
      </c>
      <c r="N799" s="54">
        <v>2</v>
      </c>
      <c r="O799" s="54">
        <f>VLOOKUP($B799,$B$3:$J$29,8,FALSE)</f>
        <v>192</v>
      </c>
      <c r="P799" s="54">
        <f t="shared" si="355"/>
        <v>0.38400000000000001</v>
      </c>
      <c r="Q799" s="55">
        <f t="shared" si="356"/>
        <v>1.536</v>
      </c>
      <c r="R799" s="52">
        <f t="shared" si="357"/>
        <v>14.44</v>
      </c>
      <c r="S799" s="50" t="s">
        <v>64</v>
      </c>
      <c r="T799" s="1">
        <v>1</v>
      </c>
      <c r="U799" s="46">
        <f>$T799*$R799</f>
        <v>14.44</v>
      </c>
      <c r="V799" s="90">
        <v>45862</v>
      </c>
    </row>
    <row r="800" spans="2:22" ht="55" customHeight="1" x14ac:dyDescent="0.75">
      <c r="B800" s="8" t="s">
        <v>34</v>
      </c>
      <c r="C800" s="50" t="s">
        <v>727</v>
      </c>
      <c r="D800" s="51">
        <v>2</v>
      </c>
      <c r="E800" s="67" t="s">
        <v>502</v>
      </c>
      <c r="F800" s="14">
        <v>10</v>
      </c>
      <c r="G800" s="68">
        <v>2</v>
      </c>
      <c r="H800" s="54">
        <v>2</v>
      </c>
      <c r="I800" s="54">
        <f>VLOOKUP($B800,$B$3:$J$29,7,FALSE)</f>
        <v>530</v>
      </c>
      <c r="J800" s="55">
        <f t="shared" si="353"/>
        <v>1.06</v>
      </c>
      <c r="K800" s="54">
        <v>1</v>
      </c>
      <c r="L800" s="54">
        <f>VLOOKUP($B800,$B$3:$J$29,3,FALSE)</f>
        <v>200</v>
      </c>
      <c r="M800" s="54">
        <f t="shared" si="354"/>
        <v>0.2</v>
      </c>
      <c r="N800" s="54">
        <v>2</v>
      </c>
      <c r="O800" s="54">
        <f>VLOOKUP($B800,$B$3:$J$29,8,FALSE)</f>
        <v>192</v>
      </c>
      <c r="P800" s="54">
        <f t="shared" si="355"/>
        <v>0.38400000000000001</v>
      </c>
      <c r="Q800" s="55">
        <f t="shared" si="356"/>
        <v>1.6439999999999999</v>
      </c>
      <c r="R800" s="52">
        <f t="shared" si="357"/>
        <v>32.880000000000003</v>
      </c>
      <c r="S800" s="50" t="s">
        <v>64</v>
      </c>
      <c r="T800" s="1">
        <v>1</v>
      </c>
      <c r="U800" s="46">
        <f>$T800*$R800</f>
        <v>32.880000000000003</v>
      </c>
      <c r="V800" s="90">
        <v>45862</v>
      </c>
    </row>
    <row r="801" spans="2:22" ht="55" customHeight="1" x14ac:dyDescent="0.75">
      <c r="B801" s="82"/>
      <c r="C801" s="74"/>
      <c r="D801" s="28"/>
      <c r="G801" s="5"/>
      <c r="H801" s="78"/>
      <c r="I801" s="78"/>
      <c r="J801" s="79"/>
      <c r="K801" s="78"/>
      <c r="L801" s="78"/>
      <c r="M801" s="78"/>
      <c r="N801" s="78"/>
      <c r="O801" s="78"/>
      <c r="P801" s="78"/>
      <c r="Q801" s="79"/>
      <c r="R801" s="75"/>
      <c r="S801" s="87"/>
      <c r="T801" s="1"/>
      <c r="U801" s="46"/>
      <c r="V801" s="48"/>
    </row>
    <row r="802" spans="2:22" ht="55" customHeight="1" x14ac:dyDescent="0.75">
      <c r="B802" s="8" t="s">
        <v>12</v>
      </c>
      <c r="C802" s="50" t="s">
        <v>727</v>
      </c>
      <c r="D802" s="51">
        <v>2</v>
      </c>
      <c r="E802" s="67" t="s">
        <v>503</v>
      </c>
      <c r="F802" s="14">
        <v>3.55</v>
      </c>
      <c r="G802" s="68">
        <v>1</v>
      </c>
      <c r="H802" s="54">
        <v>2</v>
      </c>
      <c r="I802" s="54">
        <f>VLOOKUP($B802,$B$3:$J$29,7,FALSE)</f>
        <v>476</v>
      </c>
      <c r="J802" s="55">
        <f t="shared" si="353"/>
        <v>0.95199999999999996</v>
      </c>
      <c r="K802" s="54">
        <v>1</v>
      </c>
      <c r="L802" s="54">
        <f>VLOOKUP($B802,$B$3:$J$29,3,FALSE)</f>
        <v>200</v>
      </c>
      <c r="M802" s="54">
        <f t="shared" si="354"/>
        <v>0.2</v>
      </c>
      <c r="N802" s="54">
        <v>2</v>
      </c>
      <c r="O802" s="54">
        <f>VLOOKUP($B802,$B$3:$J$29,8,FALSE)</f>
        <v>192</v>
      </c>
      <c r="P802" s="54">
        <f t="shared" si="355"/>
        <v>0.38400000000000001</v>
      </c>
      <c r="Q802" s="55">
        <f t="shared" si="356"/>
        <v>1.536</v>
      </c>
      <c r="R802" s="52">
        <f t="shared" si="357"/>
        <v>5.45</v>
      </c>
      <c r="S802" s="50" t="s">
        <v>64</v>
      </c>
      <c r="T802" s="1">
        <v>1</v>
      </c>
      <c r="U802" s="46">
        <f>$T802*$R802</f>
        <v>5.45</v>
      </c>
      <c r="V802" s="90">
        <v>45862</v>
      </c>
    </row>
    <row r="803" spans="2:22" ht="55" customHeight="1" x14ac:dyDescent="0.75">
      <c r="B803" s="8" t="s">
        <v>12</v>
      </c>
      <c r="C803" s="50" t="s">
        <v>727</v>
      </c>
      <c r="D803" s="51">
        <v>2</v>
      </c>
      <c r="E803" s="67" t="s">
        <v>504</v>
      </c>
      <c r="F803" s="14">
        <v>9.5</v>
      </c>
      <c r="G803" s="68">
        <v>1</v>
      </c>
      <c r="H803" s="54">
        <v>2</v>
      </c>
      <c r="I803" s="54">
        <f>VLOOKUP($B803,$B$3:$J$29,7,FALSE)</f>
        <v>476</v>
      </c>
      <c r="J803" s="55">
        <f t="shared" si="353"/>
        <v>0.95199999999999996</v>
      </c>
      <c r="K803" s="54">
        <v>1</v>
      </c>
      <c r="L803" s="54">
        <f>VLOOKUP($B803,$B$3:$J$29,3,FALSE)</f>
        <v>200</v>
      </c>
      <c r="M803" s="54">
        <f t="shared" si="354"/>
        <v>0.2</v>
      </c>
      <c r="N803" s="54">
        <v>2</v>
      </c>
      <c r="O803" s="54">
        <f>VLOOKUP($B803,$B$3:$J$29,8,FALSE)</f>
        <v>192</v>
      </c>
      <c r="P803" s="54">
        <f t="shared" si="355"/>
        <v>0.38400000000000001</v>
      </c>
      <c r="Q803" s="55">
        <f t="shared" si="356"/>
        <v>1.536</v>
      </c>
      <c r="R803" s="52">
        <f t="shared" si="357"/>
        <v>14.59</v>
      </c>
      <c r="S803" s="50" t="s">
        <v>64</v>
      </c>
      <c r="T803" s="1">
        <v>1</v>
      </c>
      <c r="U803" s="46">
        <f>$T803*$R803</f>
        <v>14.59</v>
      </c>
      <c r="V803" s="90">
        <v>45862</v>
      </c>
    </row>
    <row r="804" spans="2:22" ht="55" customHeight="1" x14ac:dyDescent="0.75">
      <c r="B804" s="8" t="s">
        <v>12</v>
      </c>
      <c r="C804" s="50" t="s">
        <v>727</v>
      </c>
      <c r="D804" s="51">
        <v>2</v>
      </c>
      <c r="E804" s="67" t="s">
        <v>505</v>
      </c>
      <c r="F804" s="14">
        <v>10</v>
      </c>
      <c r="G804" s="68">
        <v>1</v>
      </c>
      <c r="H804" s="54">
        <v>1</v>
      </c>
      <c r="I804" s="54">
        <f>VLOOKUP($B804,$B$3:$J$29,7,FALSE)</f>
        <v>476</v>
      </c>
      <c r="J804" s="55">
        <f t="shared" si="353"/>
        <v>0.47599999999999998</v>
      </c>
      <c r="K804" s="54">
        <v>1</v>
      </c>
      <c r="L804" s="54">
        <f>VLOOKUP($B804,$B$3:$J$29,3,FALSE)</f>
        <v>200</v>
      </c>
      <c r="M804" s="54">
        <f t="shared" si="354"/>
        <v>0.2</v>
      </c>
      <c r="N804" s="54">
        <v>1</v>
      </c>
      <c r="O804" s="54">
        <f>VLOOKUP($B804,$B$3:$J$29,8,FALSE)</f>
        <v>192</v>
      </c>
      <c r="P804" s="54">
        <f t="shared" si="355"/>
        <v>0.192</v>
      </c>
      <c r="Q804" s="55">
        <f t="shared" si="356"/>
        <v>0.86799999999999999</v>
      </c>
      <c r="R804" s="52">
        <f t="shared" si="357"/>
        <v>8.68</v>
      </c>
      <c r="S804" s="50" t="s">
        <v>64</v>
      </c>
      <c r="T804" s="1">
        <v>1</v>
      </c>
      <c r="U804" s="46">
        <f>$T804*$R804</f>
        <v>8.68</v>
      </c>
      <c r="V804" s="90">
        <v>45862</v>
      </c>
    </row>
    <row r="805" spans="2:22" ht="55" customHeight="1" x14ac:dyDescent="0.75">
      <c r="B805" s="8" t="s">
        <v>12</v>
      </c>
      <c r="C805" s="50" t="s">
        <v>727</v>
      </c>
      <c r="D805" s="51">
        <v>2</v>
      </c>
      <c r="E805" s="67" t="s">
        <v>506</v>
      </c>
      <c r="F805" s="14">
        <v>1.3</v>
      </c>
      <c r="G805" s="68">
        <v>1</v>
      </c>
      <c r="H805" s="54">
        <v>2</v>
      </c>
      <c r="I805" s="54">
        <f>VLOOKUP($B805,$B$3:$J$29,7,FALSE)</f>
        <v>476</v>
      </c>
      <c r="J805" s="55">
        <f t="shared" si="353"/>
        <v>0.95199999999999996</v>
      </c>
      <c r="K805" s="54">
        <v>1</v>
      </c>
      <c r="L805" s="54">
        <f>VLOOKUP($B805,$B$3:$J$29,3,FALSE)</f>
        <v>200</v>
      </c>
      <c r="M805" s="54">
        <f t="shared" si="354"/>
        <v>0.2</v>
      </c>
      <c r="N805" s="54">
        <v>2</v>
      </c>
      <c r="O805" s="54">
        <f>VLOOKUP($B805,$B$3:$J$29,8,FALSE)</f>
        <v>192</v>
      </c>
      <c r="P805" s="54">
        <f t="shared" si="355"/>
        <v>0.38400000000000001</v>
      </c>
      <c r="Q805" s="55">
        <f t="shared" si="356"/>
        <v>1.536</v>
      </c>
      <c r="R805" s="52">
        <f t="shared" si="357"/>
        <v>2</v>
      </c>
      <c r="S805" s="50" t="s">
        <v>64</v>
      </c>
      <c r="T805" s="1">
        <v>1</v>
      </c>
      <c r="U805" s="46">
        <f>$T805*$R805</f>
        <v>2</v>
      </c>
      <c r="V805" s="90">
        <v>45862</v>
      </c>
    </row>
    <row r="806" spans="2:22" ht="55" customHeight="1" x14ac:dyDescent="0.75">
      <c r="B806" s="8" t="s">
        <v>34</v>
      </c>
      <c r="C806" s="50" t="s">
        <v>727</v>
      </c>
      <c r="D806" s="51">
        <v>2</v>
      </c>
      <c r="E806" s="67" t="s">
        <v>507</v>
      </c>
      <c r="F806" s="14">
        <v>10</v>
      </c>
      <c r="G806" s="68">
        <v>1</v>
      </c>
      <c r="H806" s="54">
        <v>2</v>
      </c>
      <c r="I806" s="54">
        <f>VLOOKUP($B806,$B$3:$J$29,7,FALSE)</f>
        <v>530</v>
      </c>
      <c r="J806" s="55">
        <f t="shared" si="353"/>
        <v>1.06</v>
      </c>
      <c r="K806" s="54">
        <v>1</v>
      </c>
      <c r="L806" s="54">
        <f>VLOOKUP($B806,$B$3:$J$29,3,FALSE)</f>
        <v>200</v>
      </c>
      <c r="M806" s="54">
        <f t="shared" si="354"/>
        <v>0.2</v>
      </c>
      <c r="N806" s="54">
        <v>2</v>
      </c>
      <c r="O806" s="54">
        <f>VLOOKUP($B806,$B$3:$J$29,8,FALSE)</f>
        <v>192</v>
      </c>
      <c r="P806" s="54">
        <f t="shared" si="355"/>
        <v>0.38400000000000001</v>
      </c>
      <c r="Q806" s="55">
        <f t="shared" si="356"/>
        <v>1.6439999999999999</v>
      </c>
      <c r="R806" s="52">
        <f t="shared" si="357"/>
        <v>16.440000000000001</v>
      </c>
      <c r="S806" s="50" t="s">
        <v>64</v>
      </c>
      <c r="T806" s="1">
        <v>1</v>
      </c>
      <c r="U806" s="46">
        <f>$T806*$R806</f>
        <v>16.440000000000001</v>
      </c>
      <c r="V806" s="90">
        <v>45862</v>
      </c>
    </row>
    <row r="807" spans="2:22" ht="55" customHeight="1" x14ac:dyDescent="0.75">
      <c r="B807" s="82"/>
      <c r="C807" s="74"/>
      <c r="D807" s="28"/>
      <c r="G807" s="5"/>
      <c r="H807" s="78"/>
      <c r="I807" s="78"/>
      <c r="J807" s="79"/>
      <c r="K807" s="78"/>
      <c r="L807" s="78"/>
      <c r="M807" s="78"/>
      <c r="N807" s="78"/>
      <c r="O807" s="78"/>
      <c r="P807" s="78"/>
      <c r="Q807" s="79"/>
      <c r="R807" s="75"/>
      <c r="S807" s="87"/>
      <c r="T807" s="1"/>
      <c r="U807" s="46"/>
      <c r="V807" s="48"/>
    </row>
    <row r="808" spans="2:22" ht="55" customHeight="1" x14ac:dyDescent="0.75">
      <c r="B808" s="82"/>
      <c r="C808" s="74"/>
      <c r="D808" s="28"/>
      <c r="G808" s="5"/>
      <c r="H808" s="78"/>
      <c r="I808" s="78"/>
      <c r="J808" s="79"/>
      <c r="K808" s="78"/>
      <c r="L808" s="78"/>
      <c r="M808" s="78"/>
      <c r="N808" s="78"/>
      <c r="O808" s="78"/>
      <c r="P808" s="78"/>
      <c r="Q808" s="79"/>
      <c r="R808" s="75"/>
      <c r="S808" s="87"/>
      <c r="T808" s="1"/>
      <c r="U808" s="46"/>
      <c r="V808" s="48"/>
    </row>
    <row r="809" spans="2:22" ht="55" customHeight="1" x14ac:dyDescent="0.75">
      <c r="B809" s="14" t="s">
        <v>17</v>
      </c>
      <c r="C809" s="50" t="s">
        <v>727</v>
      </c>
      <c r="D809" s="51">
        <v>3</v>
      </c>
      <c r="E809" s="67" t="s">
        <v>508</v>
      </c>
      <c r="F809" s="14">
        <v>12.25</v>
      </c>
      <c r="G809" s="68">
        <v>1</v>
      </c>
      <c r="H809" s="54">
        <v>2</v>
      </c>
      <c r="I809" s="54">
        <f>VLOOKUP($B809,$B$3:$J$29,7,FALSE)</f>
        <v>770</v>
      </c>
      <c r="J809" s="55">
        <f t="shared" ref="J809:J811" si="358">$H809*($I809/1000)</f>
        <v>1.54</v>
      </c>
      <c r="K809" s="54">
        <v>1</v>
      </c>
      <c r="L809" s="54">
        <f>VLOOKUP($B809,$B$3:$J$29,3,FALSE)</f>
        <v>200</v>
      </c>
      <c r="M809" s="54">
        <f t="shared" ref="M809:M811" si="359">$K809*($L809/1000)</f>
        <v>0.2</v>
      </c>
      <c r="N809" s="54">
        <v>2</v>
      </c>
      <c r="O809" s="54">
        <f>VLOOKUP($B809,$B$3:$J$29,8,FALSE)</f>
        <v>190</v>
      </c>
      <c r="P809" s="54">
        <f t="shared" ref="P809:P811" si="360">$N809*($O809/1000)</f>
        <v>0.38</v>
      </c>
      <c r="Q809" s="55">
        <f t="shared" ref="Q809:Q811" si="361">($H809*$I809+$K809*$L809+$N809*$O809)/1000</f>
        <v>2.12</v>
      </c>
      <c r="R809" s="52">
        <f t="shared" ref="R809:R811" si="362">ROUND($Q809*$F809*$G809,2)</f>
        <v>25.97</v>
      </c>
      <c r="S809" s="50" t="s">
        <v>64</v>
      </c>
      <c r="T809" s="1">
        <v>1</v>
      </c>
      <c r="U809" s="46">
        <f>$T809*$R809</f>
        <v>25.97</v>
      </c>
      <c r="V809" s="90">
        <v>45857</v>
      </c>
    </row>
    <row r="810" spans="2:22" ht="55" customHeight="1" x14ac:dyDescent="0.75">
      <c r="B810" s="8" t="s">
        <v>15</v>
      </c>
      <c r="C810" s="50" t="s">
        <v>727</v>
      </c>
      <c r="D810" s="51">
        <v>3</v>
      </c>
      <c r="E810" s="67" t="s">
        <v>509</v>
      </c>
      <c r="F810" s="14">
        <v>9.25</v>
      </c>
      <c r="G810" s="68">
        <v>1</v>
      </c>
      <c r="H810" s="54">
        <v>2</v>
      </c>
      <c r="I810" s="54">
        <f>VLOOKUP($B810,$B$3:$J$29,7,FALSE)</f>
        <v>576</v>
      </c>
      <c r="J810" s="55">
        <f t="shared" si="358"/>
        <v>1.1519999999999999</v>
      </c>
      <c r="K810" s="54">
        <v>1</v>
      </c>
      <c r="L810" s="54">
        <f>VLOOKUP($B810,$B$3:$J$29,3,FALSE)</f>
        <v>200</v>
      </c>
      <c r="M810" s="54">
        <f t="shared" si="359"/>
        <v>0.2</v>
      </c>
      <c r="N810" s="54">
        <v>2</v>
      </c>
      <c r="O810" s="54">
        <f>VLOOKUP($B810,$B$3:$J$29,8,FALSE)</f>
        <v>192</v>
      </c>
      <c r="P810" s="54">
        <f t="shared" si="360"/>
        <v>0.38400000000000001</v>
      </c>
      <c r="Q810" s="55">
        <f t="shared" si="361"/>
        <v>1.736</v>
      </c>
      <c r="R810" s="52">
        <f t="shared" si="362"/>
        <v>16.059999999999999</v>
      </c>
      <c r="S810" s="50" t="s">
        <v>64</v>
      </c>
      <c r="T810" s="1">
        <v>1</v>
      </c>
      <c r="U810" s="46">
        <f>$T810*$R810</f>
        <v>16.059999999999999</v>
      </c>
      <c r="V810" s="90">
        <v>45857</v>
      </c>
    </row>
    <row r="811" spans="2:22" ht="55" customHeight="1" x14ac:dyDescent="0.75">
      <c r="B811" s="8" t="s">
        <v>34</v>
      </c>
      <c r="C811" s="50" t="s">
        <v>727</v>
      </c>
      <c r="D811" s="51">
        <v>3</v>
      </c>
      <c r="E811" s="67" t="s">
        <v>510</v>
      </c>
      <c r="F811" s="14">
        <v>10</v>
      </c>
      <c r="G811" s="68">
        <v>6</v>
      </c>
      <c r="H811" s="54">
        <v>2</v>
      </c>
      <c r="I811" s="54">
        <f>VLOOKUP($B811,$B$3:$J$29,7,FALSE)</f>
        <v>530</v>
      </c>
      <c r="J811" s="55">
        <f t="shared" si="358"/>
        <v>1.06</v>
      </c>
      <c r="K811" s="54">
        <v>1</v>
      </c>
      <c r="L811" s="54">
        <f>VLOOKUP($B811,$B$3:$J$29,3,FALSE)</f>
        <v>200</v>
      </c>
      <c r="M811" s="54">
        <f t="shared" si="359"/>
        <v>0.2</v>
      </c>
      <c r="N811" s="54">
        <v>2</v>
      </c>
      <c r="O811" s="54">
        <f>VLOOKUP($B811,$B$3:$J$29,8,FALSE)</f>
        <v>192</v>
      </c>
      <c r="P811" s="54">
        <f t="shared" si="360"/>
        <v>0.38400000000000001</v>
      </c>
      <c r="Q811" s="55">
        <f t="shared" si="361"/>
        <v>1.6439999999999999</v>
      </c>
      <c r="R811" s="52">
        <f t="shared" si="362"/>
        <v>98.64</v>
      </c>
      <c r="S811" s="50" t="s">
        <v>64</v>
      </c>
      <c r="T811" s="1">
        <v>1</v>
      </c>
      <c r="U811" s="46">
        <f>$T811*$R811</f>
        <v>98.64</v>
      </c>
      <c r="V811" s="90">
        <v>45857</v>
      </c>
    </row>
    <row r="812" spans="2:22" ht="55" customHeight="1" x14ac:dyDescent="0.75">
      <c r="B812" s="82"/>
      <c r="C812" s="74"/>
      <c r="D812" s="28"/>
      <c r="G812" s="5"/>
      <c r="H812" s="78"/>
      <c r="I812" s="78"/>
      <c r="J812" s="79"/>
      <c r="K812" s="78"/>
      <c r="L812" s="78"/>
      <c r="M812" s="78"/>
      <c r="N812" s="78"/>
      <c r="O812" s="78"/>
      <c r="P812" s="78"/>
      <c r="Q812" s="79"/>
      <c r="R812" s="75"/>
      <c r="S812" s="87"/>
      <c r="T812" s="1"/>
      <c r="U812" s="46"/>
      <c r="V812" s="48"/>
    </row>
    <row r="813" spans="2:22" ht="55" customHeight="1" x14ac:dyDescent="0.75">
      <c r="B813" s="14" t="s">
        <v>29</v>
      </c>
      <c r="C813" s="50" t="s">
        <v>727</v>
      </c>
      <c r="D813" s="51">
        <v>3</v>
      </c>
      <c r="E813" s="67" t="s">
        <v>511</v>
      </c>
      <c r="F813" s="14">
        <v>15.2</v>
      </c>
      <c r="G813" s="68">
        <v>1</v>
      </c>
      <c r="H813" s="54">
        <v>2</v>
      </c>
      <c r="I813" s="54">
        <f>VLOOKUP($B813,$B$3:$J$29,7,FALSE)</f>
        <v>970</v>
      </c>
      <c r="J813" s="55">
        <f t="shared" ref="J813:J833" si="363">$H813*($I813/1000)</f>
        <v>1.94</v>
      </c>
      <c r="K813" s="54">
        <v>1</v>
      </c>
      <c r="L813" s="54">
        <f>VLOOKUP($B813,$B$3:$J$29,3,FALSE)</f>
        <v>250</v>
      </c>
      <c r="M813" s="54">
        <f t="shared" ref="M813:M833" si="364">$K813*($L813/1000)</f>
        <v>0.25</v>
      </c>
      <c r="N813" s="54">
        <v>2</v>
      </c>
      <c r="O813" s="54">
        <f>VLOOKUP($B813,$B$3:$J$29,8,FALSE)</f>
        <v>238</v>
      </c>
      <c r="P813" s="54">
        <f t="shared" ref="P813:P833" si="365">$N813*($O813/1000)</f>
        <v>0.47599999999999998</v>
      </c>
      <c r="Q813" s="55">
        <f t="shared" ref="Q813:Q833" si="366">($H813*$I813+$K813*$L813+$N813*$O813)/1000</f>
        <v>2.6659999999999999</v>
      </c>
      <c r="R813" s="52">
        <f t="shared" ref="R813:R833" si="367">ROUND($Q813*$F813*$G813,2)</f>
        <v>40.520000000000003</v>
      </c>
      <c r="S813" s="50" t="s">
        <v>64</v>
      </c>
      <c r="T813" s="1"/>
      <c r="U813" s="46"/>
      <c r="V813" s="48"/>
    </row>
    <row r="814" spans="2:22" ht="55" customHeight="1" x14ac:dyDescent="0.75">
      <c r="B814" s="8" t="s">
        <v>15</v>
      </c>
      <c r="C814" s="50" t="s">
        <v>727</v>
      </c>
      <c r="D814" s="51">
        <v>3</v>
      </c>
      <c r="E814" s="67" t="s">
        <v>512</v>
      </c>
      <c r="F814" s="14">
        <v>9.25</v>
      </c>
      <c r="G814" s="68">
        <v>1</v>
      </c>
      <c r="H814" s="54">
        <v>2</v>
      </c>
      <c r="I814" s="54">
        <f>VLOOKUP($B814,$B$3:$J$29,7,FALSE)</f>
        <v>576</v>
      </c>
      <c r="J814" s="55">
        <f t="shared" si="363"/>
        <v>1.1519999999999999</v>
      </c>
      <c r="K814" s="54">
        <v>1</v>
      </c>
      <c r="L814" s="54">
        <f>VLOOKUP($B814,$B$3:$J$29,3,FALSE)</f>
        <v>200</v>
      </c>
      <c r="M814" s="54">
        <f t="shared" si="364"/>
        <v>0.2</v>
      </c>
      <c r="N814" s="54">
        <v>2</v>
      </c>
      <c r="O814" s="54">
        <f>VLOOKUP($B814,$B$3:$J$29,8,FALSE)</f>
        <v>192</v>
      </c>
      <c r="P814" s="54">
        <f t="shared" si="365"/>
        <v>0.38400000000000001</v>
      </c>
      <c r="Q814" s="55">
        <f t="shared" si="366"/>
        <v>1.736</v>
      </c>
      <c r="R814" s="52">
        <f t="shared" si="367"/>
        <v>16.059999999999999</v>
      </c>
      <c r="S814" s="50" t="s">
        <v>64</v>
      </c>
      <c r="T814" s="1"/>
      <c r="U814" s="46"/>
      <c r="V814" s="48"/>
    </row>
    <row r="815" spans="2:22" ht="55" customHeight="1" x14ac:dyDescent="0.75">
      <c r="B815" s="8" t="s">
        <v>34</v>
      </c>
      <c r="C815" s="50" t="s">
        <v>727</v>
      </c>
      <c r="D815" s="51">
        <v>3</v>
      </c>
      <c r="E815" s="67" t="s">
        <v>513</v>
      </c>
      <c r="F815" s="14">
        <v>10</v>
      </c>
      <c r="G815" s="68">
        <v>8</v>
      </c>
      <c r="H815" s="54">
        <v>2</v>
      </c>
      <c r="I815" s="54">
        <f>VLOOKUP($B815,$B$3:$J$29,7,FALSE)</f>
        <v>530</v>
      </c>
      <c r="J815" s="55">
        <f t="shared" si="363"/>
        <v>1.06</v>
      </c>
      <c r="K815" s="54">
        <v>1</v>
      </c>
      <c r="L815" s="54">
        <f>VLOOKUP($B815,$B$3:$J$29,3,FALSE)</f>
        <v>200</v>
      </c>
      <c r="M815" s="54">
        <f t="shared" si="364"/>
        <v>0.2</v>
      </c>
      <c r="N815" s="54">
        <v>2</v>
      </c>
      <c r="O815" s="54">
        <f>VLOOKUP($B815,$B$3:$J$29,8,FALSE)</f>
        <v>192</v>
      </c>
      <c r="P815" s="54">
        <f t="shared" si="365"/>
        <v>0.38400000000000001</v>
      </c>
      <c r="Q815" s="55">
        <f t="shared" si="366"/>
        <v>1.6439999999999999</v>
      </c>
      <c r="R815" s="52">
        <f t="shared" si="367"/>
        <v>131.52000000000001</v>
      </c>
      <c r="S815" s="50" t="s">
        <v>64</v>
      </c>
      <c r="T815" s="1"/>
      <c r="U815" s="46"/>
      <c r="V815" s="48"/>
    </row>
    <row r="816" spans="2:22" ht="55" customHeight="1" x14ac:dyDescent="0.75">
      <c r="B816" s="82"/>
      <c r="C816" s="74"/>
      <c r="D816" s="28"/>
      <c r="G816" s="5"/>
      <c r="H816" s="78"/>
      <c r="I816" s="78"/>
      <c r="J816" s="79"/>
      <c r="K816" s="78"/>
      <c r="L816" s="78"/>
      <c r="M816" s="78"/>
      <c r="N816" s="78"/>
      <c r="O816" s="78"/>
      <c r="P816" s="78"/>
      <c r="Q816" s="79"/>
      <c r="R816" s="75"/>
      <c r="S816" s="87"/>
      <c r="T816" s="1"/>
      <c r="U816" s="46"/>
      <c r="V816" s="48"/>
    </row>
    <row r="817" spans="2:22" ht="55" customHeight="1" x14ac:dyDescent="0.75">
      <c r="B817" s="8" t="s">
        <v>15</v>
      </c>
      <c r="C817" s="50" t="s">
        <v>727</v>
      </c>
      <c r="D817" s="51">
        <v>3</v>
      </c>
      <c r="E817" s="67" t="s">
        <v>514</v>
      </c>
      <c r="F817" s="14">
        <v>9.2799999999999994</v>
      </c>
      <c r="G817" s="68">
        <v>1</v>
      </c>
      <c r="H817" s="54">
        <v>2</v>
      </c>
      <c r="I817" s="54">
        <f>VLOOKUP($B817,$B$3:$J$29,7,FALSE)</f>
        <v>576</v>
      </c>
      <c r="J817" s="55">
        <f t="shared" si="363"/>
        <v>1.1519999999999999</v>
      </c>
      <c r="K817" s="54">
        <v>1</v>
      </c>
      <c r="L817" s="54">
        <f>VLOOKUP($B817,$B$3:$J$29,3,FALSE)</f>
        <v>200</v>
      </c>
      <c r="M817" s="54">
        <f t="shared" si="364"/>
        <v>0.2</v>
      </c>
      <c r="N817" s="54">
        <v>2</v>
      </c>
      <c r="O817" s="54">
        <f>VLOOKUP($B817,$B$3:$J$29,8,FALSE)</f>
        <v>192</v>
      </c>
      <c r="P817" s="54">
        <f t="shared" si="365"/>
        <v>0.38400000000000001</v>
      </c>
      <c r="Q817" s="55">
        <f t="shared" si="366"/>
        <v>1.736</v>
      </c>
      <c r="R817" s="52">
        <f t="shared" si="367"/>
        <v>16.11</v>
      </c>
      <c r="S817" s="50" t="s">
        <v>64</v>
      </c>
      <c r="T817" s="1"/>
      <c r="U817" s="46"/>
      <c r="V817" s="48"/>
    </row>
    <row r="818" spans="2:22" ht="55" customHeight="1" x14ac:dyDescent="0.75">
      <c r="B818" s="8" t="s">
        <v>15</v>
      </c>
      <c r="C818" s="50" t="s">
        <v>727</v>
      </c>
      <c r="D818" s="51">
        <v>3</v>
      </c>
      <c r="E818" s="67" t="s">
        <v>515</v>
      </c>
      <c r="F818" s="14">
        <v>9.3000000000000007</v>
      </c>
      <c r="G818" s="68">
        <v>1</v>
      </c>
      <c r="H818" s="54">
        <v>2</v>
      </c>
      <c r="I818" s="54">
        <f>VLOOKUP($B818,$B$3:$J$29,7,FALSE)</f>
        <v>576</v>
      </c>
      <c r="J818" s="55">
        <f t="shared" si="363"/>
        <v>1.1519999999999999</v>
      </c>
      <c r="K818" s="54">
        <v>1</v>
      </c>
      <c r="L818" s="54">
        <f>VLOOKUP($B818,$B$3:$J$29,3,FALSE)</f>
        <v>200</v>
      </c>
      <c r="M818" s="54">
        <f t="shared" si="364"/>
        <v>0.2</v>
      </c>
      <c r="N818" s="54">
        <v>2</v>
      </c>
      <c r="O818" s="54">
        <f>VLOOKUP($B818,$B$3:$J$29,8,FALSE)</f>
        <v>192</v>
      </c>
      <c r="P818" s="54">
        <f t="shared" si="365"/>
        <v>0.38400000000000001</v>
      </c>
      <c r="Q818" s="55">
        <f t="shared" si="366"/>
        <v>1.736</v>
      </c>
      <c r="R818" s="52">
        <f t="shared" si="367"/>
        <v>16.14</v>
      </c>
      <c r="S818" s="50" t="s">
        <v>64</v>
      </c>
      <c r="T818" s="1"/>
      <c r="U818" s="46"/>
      <c r="V818" s="48"/>
    </row>
    <row r="819" spans="2:22" ht="55" customHeight="1" x14ac:dyDescent="0.75">
      <c r="B819" s="8" t="s">
        <v>34</v>
      </c>
      <c r="C819" s="50" t="s">
        <v>727</v>
      </c>
      <c r="D819" s="51">
        <v>3</v>
      </c>
      <c r="E819" s="67" t="s">
        <v>516</v>
      </c>
      <c r="F819" s="14">
        <v>10</v>
      </c>
      <c r="G819" s="68">
        <v>4</v>
      </c>
      <c r="H819" s="54">
        <v>2</v>
      </c>
      <c r="I819" s="54">
        <f>VLOOKUP($B819,$B$3:$J$29,7,FALSE)</f>
        <v>530</v>
      </c>
      <c r="J819" s="55">
        <f t="shared" si="363"/>
        <v>1.06</v>
      </c>
      <c r="K819" s="54">
        <v>1</v>
      </c>
      <c r="L819" s="54">
        <f>VLOOKUP($B819,$B$3:$J$29,3,FALSE)</f>
        <v>200</v>
      </c>
      <c r="M819" s="54">
        <f t="shared" si="364"/>
        <v>0.2</v>
      </c>
      <c r="N819" s="54">
        <v>2</v>
      </c>
      <c r="O819" s="54">
        <f>VLOOKUP($B819,$B$3:$J$29,8,FALSE)</f>
        <v>192</v>
      </c>
      <c r="P819" s="54">
        <f t="shared" si="365"/>
        <v>0.38400000000000001</v>
      </c>
      <c r="Q819" s="55">
        <f t="shared" si="366"/>
        <v>1.6439999999999999</v>
      </c>
      <c r="R819" s="52">
        <f t="shared" si="367"/>
        <v>65.760000000000005</v>
      </c>
      <c r="S819" s="50" t="s">
        <v>64</v>
      </c>
      <c r="T819" s="1"/>
      <c r="U819" s="46"/>
      <c r="V819" s="48"/>
    </row>
    <row r="820" spans="2:22" ht="55" customHeight="1" x14ac:dyDescent="0.75">
      <c r="B820" s="82"/>
      <c r="C820" s="74"/>
      <c r="D820" s="28"/>
      <c r="G820" s="5"/>
      <c r="H820" s="78"/>
      <c r="I820" s="78"/>
      <c r="J820" s="79"/>
      <c r="K820" s="78"/>
      <c r="L820" s="78"/>
      <c r="M820" s="78"/>
      <c r="N820" s="78"/>
      <c r="O820" s="78"/>
      <c r="P820" s="78"/>
      <c r="Q820" s="79"/>
      <c r="R820" s="75"/>
      <c r="S820" s="87"/>
      <c r="T820" s="1"/>
      <c r="U820" s="46"/>
      <c r="V820" s="48"/>
    </row>
    <row r="821" spans="2:22" ht="55" customHeight="1" x14ac:dyDescent="0.75">
      <c r="B821" s="14" t="s">
        <v>18</v>
      </c>
      <c r="C821" s="50" t="s">
        <v>727</v>
      </c>
      <c r="D821" s="51">
        <v>3</v>
      </c>
      <c r="E821" s="67" t="s">
        <v>517</v>
      </c>
      <c r="F821" s="14">
        <v>9.3000000000000007</v>
      </c>
      <c r="G821" s="68">
        <v>1</v>
      </c>
      <c r="H821" s="54">
        <v>2</v>
      </c>
      <c r="I821" s="54">
        <f>VLOOKUP($B821,$B$3:$J$29,7,FALSE)</f>
        <v>870</v>
      </c>
      <c r="J821" s="55">
        <f t="shared" si="363"/>
        <v>1.74</v>
      </c>
      <c r="K821" s="54">
        <v>1</v>
      </c>
      <c r="L821" s="54">
        <f>VLOOKUP($B821,$B$3:$J$29,3,FALSE)</f>
        <v>250</v>
      </c>
      <c r="M821" s="54">
        <f t="shared" si="364"/>
        <v>0.25</v>
      </c>
      <c r="N821" s="54">
        <v>2</v>
      </c>
      <c r="O821" s="54">
        <f>VLOOKUP($B821,$B$3:$J$29,8,FALSE)</f>
        <v>238</v>
      </c>
      <c r="P821" s="54">
        <f t="shared" si="365"/>
        <v>0.47599999999999998</v>
      </c>
      <c r="Q821" s="55">
        <f t="shared" si="366"/>
        <v>2.4660000000000002</v>
      </c>
      <c r="R821" s="52">
        <f t="shared" si="367"/>
        <v>22.93</v>
      </c>
      <c r="S821" s="50" t="s">
        <v>64</v>
      </c>
      <c r="T821" s="1"/>
      <c r="U821" s="46"/>
      <c r="V821" s="48"/>
    </row>
    <row r="822" spans="2:22" ht="55" customHeight="1" x14ac:dyDescent="0.75">
      <c r="B822" s="8" t="s">
        <v>15</v>
      </c>
      <c r="C822" s="50" t="s">
        <v>727</v>
      </c>
      <c r="D822" s="51">
        <v>3</v>
      </c>
      <c r="E822" s="67" t="s">
        <v>518</v>
      </c>
      <c r="F822" s="14">
        <v>9.3000000000000007</v>
      </c>
      <c r="G822" s="68">
        <v>1</v>
      </c>
      <c r="H822" s="54">
        <v>2</v>
      </c>
      <c r="I822" s="54">
        <f>VLOOKUP($B822,$B$3:$J$29,7,FALSE)</f>
        <v>576</v>
      </c>
      <c r="J822" s="55">
        <f t="shared" si="363"/>
        <v>1.1519999999999999</v>
      </c>
      <c r="K822" s="54">
        <v>1</v>
      </c>
      <c r="L822" s="54">
        <f>VLOOKUP($B822,$B$3:$J$29,3,FALSE)</f>
        <v>200</v>
      </c>
      <c r="M822" s="54">
        <f t="shared" si="364"/>
        <v>0.2</v>
      </c>
      <c r="N822" s="54">
        <v>2</v>
      </c>
      <c r="O822" s="54">
        <f>VLOOKUP($B822,$B$3:$J$29,8,FALSE)</f>
        <v>192</v>
      </c>
      <c r="P822" s="54">
        <f t="shared" si="365"/>
        <v>0.38400000000000001</v>
      </c>
      <c r="Q822" s="55">
        <f t="shared" si="366"/>
        <v>1.736</v>
      </c>
      <c r="R822" s="52">
        <f t="shared" si="367"/>
        <v>16.14</v>
      </c>
      <c r="S822" s="50" t="s">
        <v>64</v>
      </c>
      <c r="T822" s="1"/>
      <c r="U822" s="46"/>
      <c r="V822" s="48"/>
    </row>
    <row r="823" spans="2:22" ht="55" customHeight="1" x14ac:dyDescent="0.75">
      <c r="B823" s="8" t="s">
        <v>34</v>
      </c>
      <c r="C823" s="50" t="s">
        <v>727</v>
      </c>
      <c r="D823" s="51">
        <v>3</v>
      </c>
      <c r="E823" s="67" t="s">
        <v>519</v>
      </c>
      <c r="F823" s="14">
        <v>10</v>
      </c>
      <c r="G823" s="68">
        <v>4</v>
      </c>
      <c r="H823" s="54">
        <v>2</v>
      </c>
      <c r="I823" s="54">
        <f>VLOOKUP($B823,$B$3:$J$29,7,FALSE)</f>
        <v>530</v>
      </c>
      <c r="J823" s="55">
        <f t="shared" si="363"/>
        <v>1.06</v>
      </c>
      <c r="K823" s="54">
        <v>1</v>
      </c>
      <c r="L823" s="54">
        <f>VLOOKUP($B823,$B$3:$J$29,3,FALSE)</f>
        <v>200</v>
      </c>
      <c r="M823" s="54">
        <f t="shared" si="364"/>
        <v>0.2</v>
      </c>
      <c r="N823" s="54">
        <v>2</v>
      </c>
      <c r="O823" s="54">
        <f>VLOOKUP($B823,$B$3:$J$29,8,FALSE)</f>
        <v>192</v>
      </c>
      <c r="P823" s="54">
        <f t="shared" si="365"/>
        <v>0.38400000000000001</v>
      </c>
      <c r="Q823" s="55">
        <f t="shared" si="366"/>
        <v>1.6439999999999999</v>
      </c>
      <c r="R823" s="52">
        <f t="shared" si="367"/>
        <v>65.760000000000005</v>
      </c>
      <c r="S823" s="50" t="s">
        <v>64</v>
      </c>
      <c r="T823" s="1"/>
      <c r="U823" s="46"/>
      <c r="V823" s="48"/>
    </row>
    <row r="824" spans="2:22" ht="55" customHeight="1" x14ac:dyDescent="0.75">
      <c r="B824" s="82"/>
      <c r="C824" s="74"/>
      <c r="D824" s="28"/>
      <c r="G824" s="5"/>
      <c r="H824" s="78"/>
      <c r="I824" s="78"/>
      <c r="J824" s="79"/>
      <c r="K824" s="78"/>
      <c r="L824" s="78"/>
      <c r="M824" s="78"/>
      <c r="N824" s="78"/>
      <c r="O824" s="78"/>
      <c r="P824" s="78"/>
      <c r="Q824" s="79"/>
      <c r="R824" s="75"/>
      <c r="S824" s="87"/>
      <c r="T824" s="1"/>
      <c r="U824" s="46"/>
      <c r="V824" s="48"/>
    </row>
    <row r="825" spans="2:22" ht="55" customHeight="1" x14ac:dyDescent="0.75">
      <c r="B825" s="8" t="s">
        <v>12</v>
      </c>
      <c r="C825" s="50" t="s">
        <v>727</v>
      </c>
      <c r="D825" s="51">
        <v>3</v>
      </c>
      <c r="E825" s="67" t="s">
        <v>520</v>
      </c>
      <c r="F825" s="14">
        <v>6.35</v>
      </c>
      <c r="G825" s="68">
        <v>1</v>
      </c>
      <c r="H825" s="54">
        <v>2</v>
      </c>
      <c r="I825" s="54">
        <f>VLOOKUP($B825,$B$3:$J$29,7,FALSE)</f>
        <v>476</v>
      </c>
      <c r="J825" s="55">
        <f t="shared" si="363"/>
        <v>0.95199999999999996</v>
      </c>
      <c r="K825" s="54">
        <v>1</v>
      </c>
      <c r="L825" s="54">
        <f>VLOOKUP($B825,$B$3:$J$29,3,FALSE)</f>
        <v>200</v>
      </c>
      <c r="M825" s="54">
        <f t="shared" si="364"/>
        <v>0.2</v>
      </c>
      <c r="N825" s="54">
        <v>2</v>
      </c>
      <c r="O825" s="54">
        <f>VLOOKUP($B825,$B$3:$J$29,8,FALSE)</f>
        <v>192</v>
      </c>
      <c r="P825" s="54">
        <f t="shared" si="365"/>
        <v>0.38400000000000001</v>
      </c>
      <c r="Q825" s="55">
        <f t="shared" si="366"/>
        <v>1.536</v>
      </c>
      <c r="R825" s="52">
        <f t="shared" si="367"/>
        <v>9.75</v>
      </c>
      <c r="S825" s="50" t="s">
        <v>64</v>
      </c>
      <c r="T825" s="1"/>
      <c r="U825" s="46"/>
      <c r="V825" s="48"/>
    </row>
    <row r="826" spans="2:22" ht="55" customHeight="1" x14ac:dyDescent="0.75">
      <c r="B826" s="8" t="s">
        <v>12</v>
      </c>
      <c r="C826" s="50" t="s">
        <v>727</v>
      </c>
      <c r="D826" s="51">
        <v>3</v>
      </c>
      <c r="E826" s="67" t="s">
        <v>521</v>
      </c>
      <c r="F826" s="14">
        <v>9.4</v>
      </c>
      <c r="G826" s="68">
        <v>1</v>
      </c>
      <c r="H826" s="54">
        <v>2</v>
      </c>
      <c r="I826" s="54">
        <f>VLOOKUP($B826,$B$3:$J$29,7,FALSE)</f>
        <v>476</v>
      </c>
      <c r="J826" s="55">
        <f t="shared" si="363"/>
        <v>0.95199999999999996</v>
      </c>
      <c r="K826" s="54">
        <v>1</v>
      </c>
      <c r="L826" s="54">
        <f>VLOOKUP($B826,$B$3:$J$29,3,FALSE)</f>
        <v>200</v>
      </c>
      <c r="M826" s="54">
        <f t="shared" si="364"/>
        <v>0.2</v>
      </c>
      <c r="N826" s="54">
        <v>2</v>
      </c>
      <c r="O826" s="54">
        <f>VLOOKUP($B826,$B$3:$J$29,8,FALSE)</f>
        <v>192</v>
      </c>
      <c r="P826" s="54">
        <f t="shared" si="365"/>
        <v>0.38400000000000001</v>
      </c>
      <c r="Q826" s="55">
        <f t="shared" si="366"/>
        <v>1.536</v>
      </c>
      <c r="R826" s="52">
        <f t="shared" si="367"/>
        <v>14.44</v>
      </c>
      <c r="S826" s="50" t="s">
        <v>64</v>
      </c>
      <c r="T826" s="1"/>
      <c r="U826" s="46"/>
      <c r="V826" s="48"/>
    </row>
    <row r="827" spans="2:22" ht="55" customHeight="1" x14ac:dyDescent="0.75">
      <c r="B827" s="8" t="s">
        <v>34</v>
      </c>
      <c r="C827" s="50" t="s">
        <v>727</v>
      </c>
      <c r="D827" s="51">
        <v>3</v>
      </c>
      <c r="E827" s="67" t="s">
        <v>522</v>
      </c>
      <c r="F827" s="14">
        <v>10</v>
      </c>
      <c r="G827" s="68">
        <v>2</v>
      </c>
      <c r="H827" s="54">
        <v>2</v>
      </c>
      <c r="I827" s="54">
        <f>VLOOKUP($B827,$B$3:$J$29,7,FALSE)</f>
        <v>530</v>
      </c>
      <c r="J827" s="55">
        <f t="shared" si="363"/>
        <v>1.06</v>
      </c>
      <c r="K827" s="54">
        <v>1</v>
      </c>
      <c r="L827" s="54">
        <f>VLOOKUP($B827,$B$3:$J$29,3,FALSE)</f>
        <v>200</v>
      </c>
      <c r="M827" s="54">
        <f t="shared" si="364"/>
        <v>0.2</v>
      </c>
      <c r="N827" s="54">
        <v>2</v>
      </c>
      <c r="O827" s="54">
        <f>VLOOKUP($B827,$B$3:$J$29,8,FALSE)</f>
        <v>192</v>
      </c>
      <c r="P827" s="54">
        <f t="shared" si="365"/>
        <v>0.38400000000000001</v>
      </c>
      <c r="Q827" s="55">
        <f t="shared" si="366"/>
        <v>1.6439999999999999</v>
      </c>
      <c r="R827" s="52">
        <f t="shared" si="367"/>
        <v>32.880000000000003</v>
      </c>
      <c r="S827" s="50" t="s">
        <v>64</v>
      </c>
      <c r="T827" s="1"/>
      <c r="U827" s="46"/>
      <c r="V827" s="48"/>
    </row>
    <row r="828" spans="2:22" ht="55" customHeight="1" x14ac:dyDescent="0.75">
      <c r="B828" s="82"/>
      <c r="C828" s="74"/>
      <c r="D828" s="28"/>
      <c r="G828" s="5"/>
      <c r="H828" s="78"/>
      <c r="I828" s="78"/>
      <c r="J828" s="79"/>
      <c r="K828" s="78"/>
      <c r="L828" s="78"/>
      <c r="M828" s="78"/>
      <c r="N828" s="78"/>
      <c r="O828" s="78"/>
      <c r="P828" s="78"/>
      <c r="Q828" s="79"/>
      <c r="R828" s="75"/>
      <c r="S828" s="87"/>
      <c r="T828" s="1"/>
      <c r="U828" s="46"/>
      <c r="V828" s="48"/>
    </row>
    <row r="829" spans="2:22" ht="55" customHeight="1" x14ac:dyDescent="0.75">
      <c r="B829" s="8" t="s">
        <v>12</v>
      </c>
      <c r="C829" s="50" t="s">
        <v>727</v>
      </c>
      <c r="D829" s="51">
        <v>3</v>
      </c>
      <c r="E829" s="67" t="s">
        <v>523</v>
      </c>
      <c r="F829" s="14">
        <v>3.55</v>
      </c>
      <c r="G829" s="68">
        <v>1</v>
      </c>
      <c r="H829" s="54">
        <v>2</v>
      </c>
      <c r="I829" s="54">
        <f>VLOOKUP($B829,$B$3:$J$29,7,FALSE)</f>
        <v>476</v>
      </c>
      <c r="J829" s="55">
        <f t="shared" si="363"/>
        <v>0.95199999999999996</v>
      </c>
      <c r="K829" s="54">
        <v>1</v>
      </c>
      <c r="L829" s="54">
        <f>VLOOKUP($B829,$B$3:$J$29,3,FALSE)</f>
        <v>200</v>
      </c>
      <c r="M829" s="54">
        <f t="shared" si="364"/>
        <v>0.2</v>
      </c>
      <c r="N829" s="54">
        <v>2</v>
      </c>
      <c r="O829" s="54">
        <f>VLOOKUP($B829,$B$3:$J$29,8,FALSE)</f>
        <v>192</v>
      </c>
      <c r="P829" s="54">
        <f t="shared" si="365"/>
        <v>0.38400000000000001</v>
      </c>
      <c r="Q829" s="55">
        <f t="shared" si="366"/>
        <v>1.536</v>
      </c>
      <c r="R829" s="52">
        <f t="shared" si="367"/>
        <v>5.45</v>
      </c>
      <c r="S829" s="50" t="s">
        <v>64</v>
      </c>
      <c r="T829" s="1"/>
      <c r="U829" s="46"/>
      <c r="V829" s="48"/>
    </row>
    <row r="830" spans="2:22" ht="55" customHeight="1" x14ac:dyDescent="0.75">
      <c r="B830" s="8" t="s">
        <v>12</v>
      </c>
      <c r="C830" s="50" t="s">
        <v>727</v>
      </c>
      <c r="D830" s="51">
        <v>3</v>
      </c>
      <c r="E830" s="67" t="s">
        <v>524</v>
      </c>
      <c r="F830" s="14">
        <v>9.5</v>
      </c>
      <c r="G830" s="68">
        <v>1</v>
      </c>
      <c r="H830" s="54">
        <v>2</v>
      </c>
      <c r="I830" s="54">
        <f>VLOOKUP($B830,$B$3:$J$29,7,FALSE)</f>
        <v>476</v>
      </c>
      <c r="J830" s="55">
        <f t="shared" si="363"/>
        <v>0.95199999999999996</v>
      </c>
      <c r="K830" s="54">
        <v>1</v>
      </c>
      <c r="L830" s="54">
        <f>VLOOKUP($B830,$B$3:$J$29,3,FALSE)</f>
        <v>200</v>
      </c>
      <c r="M830" s="54">
        <f t="shared" si="364"/>
        <v>0.2</v>
      </c>
      <c r="N830" s="54">
        <v>2</v>
      </c>
      <c r="O830" s="54">
        <f>VLOOKUP($B830,$B$3:$J$29,8,FALSE)</f>
        <v>192</v>
      </c>
      <c r="P830" s="54">
        <f t="shared" si="365"/>
        <v>0.38400000000000001</v>
      </c>
      <c r="Q830" s="55">
        <f t="shared" si="366"/>
        <v>1.536</v>
      </c>
      <c r="R830" s="52">
        <f t="shared" si="367"/>
        <v>14.59</v>
      </c>
      <c r="S830" s="50" t="s">
        <v>64</v>
      </c>
      <c r="T830" s="1"/>
      <c r="U830" s="46"/>
      <c r="V830" s="48"/>
    </row>
    <row r="831" spans="2:22" ht="55" customHeight="1" x14ac:dyDescent="0.75">
      <c r="B831" s="8" t="s">
        <v>12</v>
      </c>
      <c r="C831" s="50" t="s">
        <v>727</v>
      </c>
      <c r="D831" s="51">
        <v>3</v>
      </c>
      <c r="E831" s="67" t="s">
        <v>525</v>
      </c>
      <c r="F831" s="14">
        <v>10</v>
      </c>
      <c r="G831" s="68">
        <v>1</v>
      </c>
      <c r="H831" s="54">
        <v>1</v>
      </c>
      <c r="I831" s="54">
        <f>VLOOKUP($B831,$B$3:$J$29,7,FALSE)</f>
        <v>476</v>
      </c>
      <c r="J831" s="55">
        <f t="shared" si="363"/>
        <v>0.47599999999999998</v>
      </c>
      <c r="K831" s="54">
        <v>1</v>
      </c>
      <c r="L831" s="54">
        <f>VLOOKUP($B831,$B$3:$J$29,3,FALSE)</f>
        <v>200</v>
      </c>
      <c r="M831" s="54">
        <f t="shared" si="364"/>
        <v>0.2</v>
      </c>
      <c r="N831" s="54">
        <v>1</v>
      </c>
      <c r="O831" s="54">
        <f>VLOOKUP($B831,$B$3:$J$29,8,FALSE)</f>
        <v>192</v>
      </c>
      <c r="P831" s="54">
        <f t="shared" si="365"/>
        <v>0.192</v>
      </c>
      <c r="Q831" s="55">
        <f t="shared" si="366"/>
        <v>0.86799999999999999</v>
      </c>
      <c r="R831" s="52">
        <f t="shared" si="367"/>
        <v>8.68</v>
      </c>
      <c r="S831" s="50" t="s">
        <v>64</v>
      </c>
      <c r="T831" s="1"/>
      <c r="U831" s="46"/>
      <c r="V831" s="48"/>
    </row>
    <row r="832" spans="2:22" ht="55" customHeight="1" x14ac:dyDescent="0.75">
      <c r="B832" s="8" t="s">
        <v>12</v>
      </c>
      <c r="C832" s="50" t="s">
        <v>727</v>
      </c>
      <c r="D832" s="51">
        <v>3</v>
      </c>
      <c r="E832" s="67" t="s">
        <v>526</v>
      </c>
      <c r="F832" s="14">
        <v>1.3</v>
      </c>
      <c r="G832" s="68">
        <v>1</v>
      </c>
      <c r="H832" s="54">
        <v>2</v>
      </c>
      <c r="I832" s="54">
        <f>VLOOKUP($B832,$B$3:$J$29,7,FALSE)</f>
        <v>476</v>
      </c>
      <c r="J832" s="55">
        <f t="shared" si="363"/>
        <v>0.95199999999999996</v>
      </c>
      <c r="K832" s="54">
        <v>1</v>
      </c>
      <c r="L832" s="54">
        <f>VLOOKUP($B832,$B$3:$J$29,3,FALSE)</f>
        <v>200</v>
      </c>
      <c r="M832" s="54">
        <f t="shared" si="364"/>
        <v>0.2</v>
      </c>
      <c r="N832" s="54">
        <v>2</v>
      </c>
      <c r="O832" s="54">
        <f>VLOOKUP($B832,$B$3:$J$29,8,FALSE)</f>
        <v>192</v>
      </c>
      <c r="P832" s="54">
        <f t="shared" si="365"/>
        <v>0.38400000000000001</v>
      </c>
      <c r="Q832" s="55">
        <f t="shared" si="366"/>
        <v>1.536</v>
      </c>
      <c r="R832" s="52">
        <f t="shared" si="367"/>
        <v>2</v>
      </c>
      <c r="S832" s="50" t="s">
        <v>64</v>
      </c>
      <c r="T832" s="1"/>
      <c r="U832" s="46"/>
      <c r="V832" s="48"/>
    </row>
    <row r="833" spans="2:22" ht="55" customHeight="1" x14ac:dyDescent="0.75">
      <c r="B833" s="8" t="s">
        <v>34</v>
      </c>
      <c r="C833" s="50" t="s">
        <v>727</v>
      </c>
      <c r="D833" s="51">
        <v>3</v>
      </c>
      <c r="E833" s="67" t="s">
        <v>527</v>
      </c>
      <c r="F833" s="14">
        <v>10</v>
      </c>
      <c r="G833" s="68">
        <v>1</v>
      </c>
      <c r="H833" s="54">
        <v>2</v>
      </c>
      <c r="I833" s="54">
        <f>VLOOKUP($B833,$B$3:$J$29,7,FALSE)</f>
        <v>530</v>
      </c>
      <c r="J833" s="55">
        <f t="shared" si="363"/>
        <v>1.06</v>
      </c>
      <c r="K833" s="54">
        <v>1</v>
      </c>
      <c r="L833" s="54">
        <f>VLOOKUP($B833,$B$3:$J$29,3,FALSE)</f>
        <v>200</v>
      </c>
      <c r="M833" s="54">
        <f t="shared" si="364"/>
        <v>0.2</v>
      </c>
      <c r="N833" s="54">
        <v>2</v>
      </c>
      <c r="O833" s="54">
        <f>VLOOKUP($B833,$B$3:$J$29,8,FALSE)</f>
        <v>192</v>
      </c>
      <c r="P833" s="54">
        <f t="shared" si="365"/>
        <v>0.38400000000000001</v>
      </c>
      <c r="Q833" s="55">
        <f t="shared" si="366"/>
        <v>1.6439999999999999</v>
      </c>
      <c r="R833" s="52">
        <f t="shared" si="367"/>
        <v>16.440000000000001</v>
      </c>
      <c r="S833" s="50" t="s">
        <v>64</v>
      </c>
      <c r="T833" s="1"/>
      <c r="U833" s="46"/>
      <c r="V833" s="48"/>
    </row>
    <row r="834" spans="2:22" ht="55" customHeight="1" x14ac:dyDescent="0.75">
      <c r="B834" s="82"/>
      <c r="C834" s="74"/>
      <c r="D834" s="28"/>
      <c r="G834" s="5"/>
      <c r="H834" s="78"/>
      <c r="I834" s="78"/>
      <c r="J834" s="79"/>
      <c r="K834" s="78"/>
      <c r="L834" s="78"/>
      <c r="M834" s="78"/>
      <c r="N834" s="78"/>
      <c r="O834" s="78"/>
      <c r="P834" s="78"/>
      <c r="Q834" s="79"/>
      <c r="R834" s="75"/>
      <c r="S834" s="87"/>
      <c r="T834" s="1"/>
      <c r="U834" s="46"/>
      <c r="V834" s="48"/>
    </row>
    <row r="835" spans="2:22" ht="55" customHeight="1" x14ac:dyDescent="0.75">
      <c r="B835" s="82"/>
      <c r="C835" s="74"/>
      <c r="D835" s="28"/>
      <c r="G835" s="5"/>
      <c r="H835" s="78"/>
      <c r="I835" s="78"/>
      <c r="J835" s="79"/>
      <c r="K835" s="78"/>
      <c r="L835" s="78"/>
      <c r="M835" s="78"/>
      <c r="N835" s="78"/>
      <c r="O835" s="78"/>
      <c r="P835" s="78"/>
      <c r="Q835" s="79"/>
      <c r="R835" s="75"/>
      <c r="S835" s="87"/>
      <c r="T835" s="1"/>
      <c r="U835" s="46"/>
      <c r="V835" s="48"/>
    </row>
    <row r="836" spans="2:22" ht="55" customHeight="1" x14ac:dyDescent="0.75">
      <c r="B836" s="14" t="s">
        <v>17</v>
      </c>
      <c r="C836" s="50" t="s">
        <v>727</v>
      </c>
      <c r="D836" s="51">
        <v>3</v>
      </c>
      <c r="E836" s="67" t="s">
        <v>528</v>
      </c>
      <c r="F836" s="14">
        <v>12.25</v>
      </c>
      <c r="G836" s="68">
        <v>1</v>
      </c>
      <c r="H836" s="54">
        <v>2</v>
      </c>
      <c r="I836" s="54">
        <f>VLOOKUP($B836,$B$3:$J$29,7,FALSE)</f>
        <v>770</v>
      </c>
      <c r="J836" s="55">
        <f t="shared" ref="J836:J838" si="368">$H836*($I836/1000)</f>
        <v>1.54</v>
      </c>
      <c r="K836" s="54">
        <v>1</v>
      </c>
      <c r="L836" s="54">
        <f>VLOOKUP($B836,$B$3:$J$29,3,FALSE)</f>
        <v>200</v>
      </c>
      <c r="M836" s="54">
        <f t="shared" ref="M836:M838" si="369">$K836*($L836/1000)</f>
        <v>0.2</v>
      </c>
      <c r="N836" s="54">
        <v>2</v>
      </c>
      <c r="O836" s="54">
        <f>VLOOKUP($B836,$B$3:$J$29,8,FALSE)</f>
        <v>190</v>
      </c>
      <c r="P836" s="54">
        <f t="shared" ref="P836:P838" si="370">$N836*($O836/1000)</f>
        <v>0.38</v>
      </c>
      <c r="Q836" s="55">
        <f t="shared" ref="Q836:Q838" si="371">($H836*$I836+$K836*$L836+$N836*$O836)/1000</f>
        <v>2.12</v>
      </c>
      <c r="R836" s="52">
        <f t="shared" ref="R836:R838" si="372">ROUND($Q836*$F836*$G836,2)</f>
        <v>25.97</v>
      </c>
      <c r="S836" s="50" t="s">
        <v>64</v>
      </c>
      <c r="T836" s="1">
        <v>1</v>
      </c>
      <c r="U836" s="46">
        <f>$T836*$R836</f>
        <v>25.97</v>
      </c>
      <c r="V836" s="90">
        <v>45856</v>
      </c>
    </row>
    <row r="837" spans="2:22" ht="55" customHeight="1" x14ac:dyDescent="0.75">
      <c r="B837" s="8" t="s">
        <v>15</v>
      </c>
      <c r="C837" s="50" t="s">
        <v>727</v>
      </c>
      <c r="D837" s="51">
        <v>3</v>
      </c>
      <c r="E837" s="67" t="s">
        <v>529</v>
      </c>
      <c r="F837" s="14">
        <v>9.25</v>
      </c>
      <c r="G837" s="68">
        <v>1</v>
      </c>
      <c r="H837" s="54">
        <v>2</v>
      </c>
      <c r="I837" s="54">
        <f>VLOOKUP($B837,$B$3:$J$29,7,FALSE)</f>
        <v>576</v>
      </c>
      <c r="J837" s="55">
        <f t="shared" si="368"/>
        <v>1.1519999999999999</v>
      </c>
      <c r="K837" s="54">
        <v>1</v>
      </c>
      <c r="L837" s="54">
        <f>VLOOKUP($B837,$B$3:$J$29,3,FALSE)</f>
        <v>200</v>
      </c>
      <c r="M837" s="54">
        <f t="shared" si="369"/>
        <v>0.2</v>
      </c>
      <c r="N837" s="54">
        <v>2</v>
      </c>
      <c r="O837" s="54">
        <f>VLOOKUP($B837,$B$3:$J$29,8,FALSE)</f>
        <v>192</v>
      </c>
      <c r="P837" s="54">
        <f t="shared" si="370"/>
        <v>0.38400000000000001</v>
      </c>
      <c r="Q837" s="55">
        <f t="shared" si="371"/>
        <v>1.736</v>
      </c>
      <c r="R837" s="52">
        <f t="shared" si="372"/>
        <v>16.059999999999999</v>
      </c>
      <c r="S837" s="50" t="s">
        <v>64</v>
      </c>
      <c r="T837" s="1">
        <v>1</v>
      </c>
      <c r="U837" s="46">
        <f>$T837*$R837</f>
        <v>16.059999999999999</v>
      </c>
      <c r="V837" s="90">
        <v>45856</v>
      </c>
    </row>
    <row r="838" spans="2:22" ht="55" customHeight="1" x14ac:dyDescent="0.75">
      <c r="B838" s="8" t="s">
        <v>34</v>
      </c>
      <c r="C838" s="50" t="s">
        <v>727</v>
      </c>
      <c r="D838" s="51">
        <v>3</v>
      </c>
      <c r="E838" s="67" t="s">
        <v>530</v>
      </c>
      <c r="F838" s="14">
        <v>10</v>
      </c>
      <c r="G838" s="68">
        <v>6</v>
      </c>
      <c r="H838" s="54">
        <v>2</v>
      </c>
      <c r="I838" s="54">
        <f>VLOOKUP($B838,$B$3:$J$29,7,FALSE)</f>
        <v>530</v>
      </c>
      <c r="J838" s="55">
        <f t="shared" si="368"/>
        <v>1.06</v>
      </c>
      <c r="K838" s="54">
        <v>1</v>
      </c>
      <c r="L838" s="54">
        <f>VLOOKUP($B838,$B$3:$J$29,3,FALSE)</f>
        <v>200</v>
      </c>
      <c r="M838" s="54">
        <f t="shared" si="369"/>
        <v>0.2</v>
      </c>
      <c r="N838" s="54">
        <v>2</v>
      </c>
      <c r="O838" s="54">
        <f>VLOOKUP($B838,$B$3:$J$29,8,FALSE)</f>
        <v>192</v>
      </c>
      <c r="P838" s="54">
        <f t="shared" si="370"/>
        <v>0.38400000000000001</v>
      </c>
      <c r="Q838" s="55">
        <f t="shared" si="371"/>
        <v>1.6439999999999999</v>
      </c>
      <c r="R838" s="52">
        <f t="shared" si="372"/>
        <v>98.64</v>
      </c>
      <c r="S838" s="50" t="s">
        <v>64</v>
      </c>
      <c r="T838" s="1">
        <v>1</v>
      </c>
      <c r="U838" s="46">
        <f>$T838*$R838</f>
        <v>98.64</v>
      </c>
      <c r="V838" s="90">
        <v>45856</v>
      </c>
    </row>
    <row r="839" spans="2:22" ht="55" customHeight="1" x14ac:dyDescent="0.75">
      <c r="B839" s="82"/>
      <c r="C839" s="74"/>
      <c r="D839" s="28"/>
      <c r="G839" s="5"/>
      <c r="H839" s="78"/>
      <c r="I839" s="78"/>
      <c r="J839" s="79"/>
      <c r="K839" s="78"/>
      <c r="L839" s="78"/>
      <c r="M839" s="78"/>
      <c r="N839" s="78"/>
      <c r="O839" s="78"/>
      <c r="P839" s="78"/>
      <c r="Q839" s="79"/>
      <c r="R839" s="75"/>
      <c r="S839" s="87"/>
      <c r="T839" s="1"/>
      <c r="U839" s="46"/>
      <c r="V839" s="48"/>
    </row>
    <row r="840" spans="2:22" ht="55" customHeight="1" x14ac:dyDescent="0.75">
      <c r="B840" s="14" t="s">
        <v>29</v>
      </c>
      <c r="C840" s="50" t="s">
        <v>727</v>
      </c>
      <c r="D840" s="51">
        <v>3</v>
      </c>
      <c r="E840" s="67" t="s">
        <v>531</v>
      </c>
      <c r="F840" s="14">
        <v>15.2</v>
      </c>
      <c r="G840" s="68">
        <v>1</v>
      </c>
      <c r="H840" s="54">
        <v>2</v>
      </c>
      <c r="I840" s="54">
        <f>VLOOKUP($B840,$B$3:$J$29,7,FALSE)</f>
        <v>970</v>
      </c>
      <c r="J840" s="55">
        <f t="shared" ref="J840:J860" si="373">$H840*($I840/1000)</f>
        <v>1.94</v>
      </c>
      <c r="K840" s="54">
        <v>1</v>
      </c>
      <c r="L840" s="54">
        <f>VLOOKUP($B840,$B$3:$J$29,3,FALSE)</f>
        <v>250</v>
      </c>
      <c r="M840" s="54">
        <f t="shared" ref="M840:M860" si="374">$K840*($L840/1000)</f>
        <v>0.25</v>
      </c>
      <c r="N840" s="54">
        <v>2</v>
      </c>
      <c r="O840" s="54">
        <f>VLOOKUP($B840,$B$3:$J$29,8,FALSE)</f>
        <v>238</v>
      </c>
      <c r="P840" s="54">
        <f t="shared" ref="P840:P860" si="375">$N840*($O840/1000)</f>
        <v>0.47599999999999998</v>
      </c>
      <c r="Q840" s="55">
        <f t="shared" ref="Q840:Q860" si="376">($H840*$I840+$K840*$L840+$N840*$O840)/1000</f>
        <v>2.6659999999999999</v>
      </c>
      <c r="R840" s="52">
        <f t="shared" ref="R840:R860" si="377">ROUND($Q840*$F840*$G840,2)</f>
        <v>40.520000000000003</v>
      </c>
      <c r="S840" s="50" t="s">
        <v>64</v>
      </c>
      <c r="T840" s="1"/>
      <c r="U840" s="46"/>
      <c r="V840" s="48"/>
    </row>
    <row r="841" spans="2:22" ht="55" customHeight="1" x14ac:dyDescent="0.75">
      <c r="B841" s="8" t="s">
        <v>15</v>
      </c>
      <c r="C841" s="50" t="s">
        <v>727</v>
      </c>
      <c r="D841" s="51">
        <v>3</v>
      </c>
      <c r="E841" s="67" t="s">
        <v>532</v>
      </c>
      <c r="F841" s="14">
        <v>9.25</v>
      </c>
      <c r="G841" s="68">
        <v>1</v>
      </c>
      <c r="H841" s="54">
        <v>2</v>
      </c>
      <c r="I841" s="54">
        <f>VLOOKUP($B841,$B$3:$J$29,7,FALSE)</f>
        <v>576</v>
      </c>
      <c r="J841" s="55">
        <f t="shared" si="373"/>
        <v>1.1519999999999999</v>
      </c>
      <c r="K841" s="54">
        <v>1</v>
      </c>
      <c r="L841" s="54">
        <f>VLOOKUP($B841,$B$3:$J$29,3,FALSE)</f>
        <v>200</v>
      </c>
      <c r="M841" s="54">
        <f t="shared" si="374"/>
        <v>0.2</v>
      </c>
      <c r="N841" s="54">
        <v>2</v>
      </c>
      <c r="O841" s="54">
        <f>VLOOKUP($B841,$B$3:$J$29,8,FALSE)</f>
        <v>192</v>
      </c>
      <c r="P841" s="54">
        <f t="shared" si="375"/>
        <v>0.38400000000000001</v>
      </c>
      <c r="Q841" s="55">
        <f t="shared" si="376"/>
        <v>1.736</v>
      </c>
      <c r="R841" s="52">
        <f t="shared" si="377"/>
        <v>16.059999999999999</v>
      </c>
      <c r="S841" s="50" t="s">
        <v>64</v>
      </c>
      <c r="T841" s="1"/>
      <c r="U841" s="46"/>
      <c r="V841" s="48"/>
    </row>
    <row r="842" spans="2:22" ht="55" customHeight="1" x14ac:dyDescent="0.75">
      <c r="B842" s="8" t="s">
        <v>34</v>
      </c>
      <c r="C842" s="50" t="s">
        <v>727</v>
      </c>
      <c r="D842" s="51">
        <v>3</v>
      </c>
      <c r="E842" s="67" t="s">
        <v>533</v>
      </c>
      <c r="F842" s="14">
        <v>10</v>
      </c>
      <c r="G842" s="68">
        <v>8</v>
      </c>
      <c r="H842" s="54">
        <v>2</v>
      </c>
      <c r="I842" s="54">
        <f>VLOOKUP($B842,$B$3:$J$29,7,FALSE)</f>
        <v>530</v>
      </c>
      <c r="J842" s="55">
        <f t="shared" si="373"/>
        <v>1.06</v>
      </c>
      <c r="K842" s="54">
        <v>1</v>
      </c>
      <c r="L842" s="54">
        <f>VLOOKUP($B842,$B$3:$J$29,3,FALSE)</f>
        <v>200</v>
      </c>
      <c r="M842" s="54">
        <f t="shared" si="374"/>
        <v>0.2</v>
      </c>
      <c r="N842" s="54">
        <v>2</v>
      </c>
      <c r="O842" s="54">
        <f>VLOOKUP($B842,$B$3:$J$29,8,FALSE)</f>
        <v>192</v>
      </c>
      <c r="P842" s="54">
        <f t="shared" si="375"/>
        <v>0.38400000000000001</v>
      </c>
      <c r="Q842" s="55">
        <f t="shared" si="376"/>
        <v>1.6439999999999999</v>
      </c>
      <c r="R842" s="52">
        <f t="shared" si="377"/>
        <v>131.52000000000001</v>
      </c>
      <c r="S842" s="50" t="s">
        <v>64</v>
      </c>
      <c r="T842" s="1"/>
      <c r="U842" s="46"/>
      <c r="V842" s="48"/>
    </row>
    <row r="843" spans="2:22" ht="55" customHeight="1" x14ac:dyDescent="0.75">
      <c r="B843" s="82"/>
      <c r="C843" s="74"/>
      <c r="D843" s="28"/>
      <c r="G843" s="5"/>
      <c r="H843" s="78"/>
      <c r="I843" s="78"/>
      <c r="J843" s="79"/>
      <c r="K843" s="78"/>
      <c r="L843" s="78"/>
      <c r="M843" s="78"/>
      <c r="N843" s="78"/>
      <c r="O843" s="78"/>
      <c r="P843" s="78"/>
      <c r="Q843" s="79"/>
      <c r="R843" s="75"/>
      <c r="S843" s="87"/>
      <c r="T843" s="1"/>
      <c r="U843" s="46"/>
      <c r="V843" s="48"/>
    </row>
    <row r="844" spans="2:22" ht="55" customHeight="1" x14ac:dyDescent="0.75">
      <c r="B844" s="8" t="s">
        <v>15</v>
      </c>
      <c r="C844" s="50" t="s">
        <v>727</v>
      </c>
      <c r="D844" s="51">
        <v>3</v>
      </c>
      <c r="E844" s="67" t="s">
        <v>534</v>
      </c>
      <c r="F844" s="14">
        <v>9.2799999999999994</v>
      </c>
      <c r="G844" s="68">
        <v>1</v>
      </c>
      <c r="H844" s="54">
        <v>2</v>
      </c>
      <c r="I844" s="54">
        <f>VLOOKUP($B844,$B$3:$J$29,7,FALSE)</f>
        <v>576</v>
      </c>
      <c r="J844" s="55">
        <f t="shared" si="373"/>
        <v>1.1519999999999999</v>
      </c>
      <c r="K844" s="54">
        <v>1</v>
      </c>
      <c r="L844" s="54">
        <f>VLOOKUP($B844,$B$3:$J$29,3,FALSE)</f>
        <v>200</v>
      </c>
      <c r="M844" s="54">
        <f t="shared" si="374"/>
        <v>0.2</v>
      </c>
      <c r="N844" s="54">
        <v>2</v>
      </c>
      <c r="O844" s="54">
        <f>VLOOKUP($B844,$B$3:$J$29,8,FALSE)</f>
        <v>192</v>
      </c>
      <c r="P844" s="54">
        <f t="shared" si="375"/>
        <v>0.38400000000000001</v>
      </c>
      <c r="Q844" s="55">
        <f t="shared" si="376"/>
        <v>1.736</v>
      </c>
      <c r="R844" s="52">
        <f t="shared" si="377"/>
        <v>16.11</v>
      </c>
      <c r="S844" s="50" t="s">
        <v>64</v>
      </c>
      <c r="T844" s="1"/>
      <c r="U844" s="46"/>
      <c r="V844" s="48"/>
    </row>
    <row r="845" spans="2:22" ht="55" customHeight="1" x14ac:dyDescent="0.75">
      <c r="B845" s="8" t="s">
        <v>15</v>
      </c>
      <c r="C845" s="50" t="s">
        <v>727</v>
      </c>
      <c r="D845" s="51">
        <v>3</v>
      </c>
      <c r="E845" s="67" t="s">
        <v>535</v>
      </c>
      <c r="F845" s="14">
        <v>9.3000000000000007</v>
      </c>
      <c r="G845" s="68">
        <v>1</v>
      </c>
      <c r="H845" s="54">
        <v>2</v>
      </c>
      <c r="I845" s="54">
        <f>VLOOKUP($B845,$B$3:$J$29,7,FALSE)</f>
        <v>576</v>
      </c>
      <c r="J845" s="55">
        <f t="shared" si="373"/>
        <v>1.1519999999999999</v>
      </c>
      <c r="K845" s="54">
        <v>1</v>
      </c>
      <c r="L845" s="54">
        <f>VLOOKUP($B845,$B$3:$J$29,3,FALSE)</f>
        <v>200</v>
      </c>
      <c r="M845" s="54">
        <f t="shared" si="374"/>
        <v>0.2</v>
      </c>
      <c r="N845" s="54">
        <v>2</v>
      </c>
      <c r="O845" s="54">
        <f>VLOOKUP($B845,$B$3:$J$29,8,FALSE)</f>
        <v>192</v>
      </c>
      <c r="P845" s="54">
        <f t="shared" si="375"/>
        <v>0.38400000000000001</v>
      </c>
      <c r="Q845" s="55">
        <f t="shared" si="376"/>
        <v>1.736</v>
      </c>
      <c r="R845" s="52">
        <f t="shared" si="377"/>
        <v>16.14</v>
      </c>
      <c r="S845" s="50" t="s">
        <v>64</v>
      </c>
      <c r="T845" s="1"/>
      <c r="U845" s="46"/>
      <c r="V845" s="48"/>
    </row>
    <row r="846" spans="2:22" ht="55" customHeight="1" x14ac:dyDescent="0.75">
      <c r="B846" s="8" t="s">
        <v>34</v>
      </c>
      <c r="C846" s="50" t="s">
        <v>727</v>
      </c>
      <c r="D846" s="51">
        <v>3</v>
      </c>
      <c r="E846" s="67" t="s">
        <v>536</v>
      </c>
      <c r="F846" s="14">
        <v>10</v>
      </c>
      <c r="G846" s="68">
        <v>4</v>
      </c>
      <c r="H846" s="54">
        <v>2</v>
      </c>
      <c r="I846" s="54">
        <f>VLOOKUP($B846,$B$3:$J$29,7,FALSE)</f>
        <v>530</v>
      </c>
      <c r="J846" s="55">
        <f t="shared" si="373"/>
        <v>1.06</v>
      </c>
      <c r="K846" s="54">
        <v>1</v>
      </c>
      <c r="L846" s="54">
        <f>VLOOKUP($B846,$B$3:$J$29,3,FALSE)</f>
        <v>200</v>
      </c>
      <c r="M846" s="54">
        <f t="shared" si="374"/>
        <v>0.2</v>
      </c>
      <c r="N846" s="54">
        <v>2</v>
      </c>
      <c r="O846" s="54">
        <f>VLOOKUP($B846,$B$3:$J$29,8,FALSE)</f>
        <v>192</v>
      </c>
      <c r="P846" s="54">
        <f t="shared" si="375"/>
        <v>0.38400000000000001</v>
      </c>
      <c r="Q846" s="55">
        <f t="shared" si="376"/>
        <v>1.6439999999999999</v>
      </c>
      <c r="R846" s="52">
        <f t="shared" si="377"/>
        <v>65.760000000000005</v>
      </c>
      <c r="S846" s="50" t="s">
        <v>64</v>
      </c>
      <c r="T846" s="1"/>
      <c r="U846" s="46"/>
      <c r="V846" s="48"/>
    </row>
    <row r="847" spans="2:22" ht="55" customHeight="1" x14ac:dyDescent="0.75">
      <c r="B847" s="82"/>
      <c r="C847" s="74"/>
      <c r="D847" s="28"/>
      <c r="G847" s="5"/>
      <c r="H847" s="78"/>
      <c r="I847" s="78"/>
      <c r="J847" s="79"/>
      <c r="K847" s="78"/>
      <c r="L847" s="78"/>
      <c r="M847" s="78"/>
      <c r="N847" s="78"/>
      <c r="O847" s="78"/>
      <c r="P847" s="78"/>
      <c r="Q847" s="79"/>
      <c r="R847" s="75"/>
      <c r="S847" s="87"/>
      <c r="T847" s="1"/>
      <c r="U847" s="46"/>
      <c r="V847" s="48"/>
    </row>
    <row r="848" spans="2:22" ht="55" customHeight="1" x14ac:dyDescent="0.75">
      <c r="B848" s="14" t="s">
        <v>18</v>
      </c>
      <c r="C848" s="50" t="s">
        <v>727</v>
      </c>
      <c r="D848" s="51">
        <v>3</v>
      </c>
      <c r="E848" s="67" t="s">
        <v>537</v>
      </c>
      <c r="F848" s="14">
        <v>9.3000000000000007</v>
      </c>
      <c r="G848" s="68">
        <v>1</v>
      </c>
      <c r="H848" s="54">
        <v>2</v>
      </c>
      <c r="I848" s="54">
        <f>VLOOKUP($B848,$B$3:$J$29,7,FALSE)</f>
        <v>870</v>
      </c>
      <c r="J848" s="55">
        <f t="shared" si="373"/>
        <v>1.74</v>
      </c>
      <c r="K848" s="54">
        <v>1</v>
      </c>
      <c r="L848" s="54">
        <f>VLOOKUP($B848,$B$3:$J$29,3,FALSE)</f>
        <v>250</v>
      </c>
      <c r="M848" s="54">
        <f t="shared" si="374"/>
        <v>0.25</v>
      </c>
      <c r="N848" s="54">
        <v>2</v>
      </c>
      <c r="O848" s="54">
        <f>VLOOKUP($B848,$B$3:$J$29,8,FALSE)</f>
        <v>238</v>
      </c>
      <c r="P848" s="54">
        <f t="shared" si="375"/>
        <v>0.47599999999999998</v>
      </c>
      <c r="Q848" s="55">
        <f t="shared" si="376"/>
        <v>2.4660000000000002</v>
      </c>
      <c r="R848" s="52">
        <f t="shared" si="377"/>
        <v>22.93</v>
      </c>
      <c r="S848" s="50" t="s">
        <v>64</v>
      </c>
      <c r="T848" s="1"/>
      <c r="U848" s="46"/>
      <c r="V848" s="48"/>
    </row>
    <row r="849" spans="1:22" ht="55" customHeight="1" x14ac:dyDescent="0.75">
      <c r="B849" s="8" t="s">
        <v>15</v>
      </c>
      <c r="C849" s="50" t="s">
        <v>727</v>
      </c>
      <c r="D849" s="51">
        <v>3</v>
      </c>
      <c r="E849" s="67" t="s">
        <v>538</v>
      </c>
      <c r="F849" s="14">
        <v>9.3000000000000007</v>
      </c>
      <c r="G849" s="68">
        <v>1</v>
      </c>
      <c r="H849" s="54">
        <v>2</v>
      </c>
      <c r="I849" s="54">
        <f>VLOOKUP($B849,$B$3:$J$29,7,FALSE)</f>
        <v>576</v>
      </c>
      <c r="J849" s="55">
        <f t="shared" si="373"/>
        <v>1.1519999999999999</v>
      </c>
      <c r="K849" s="54">
        <v>1</v>
      </c>
      <c r="L849" s="54">
        <f>VLOOKUP($B849,$B$3:$J$29,3,FALSE)</f>
        <v>200</v>
      </c>
      <c r="M849" s="54">
        <f t="shared" si="374"/>
        <v>0.2</v>
      </c>
      <c r="N849" s="54">
        <v>2</v>
      </c>
      <c r="O849" s="54">
        <f>VLOOKUP($B849,$B$3:$J$29,8,FALSE)</f>
        <v>192</v>
      </c>
      <c r="P849" s="54">
        <f t="shared" si="375"/>
        <v>0.38400000000000001</v>
      </c>
      <c r="Q849" s="55">
        <f t="shared" si="376"/>
        <v>1.736</v>
      </c>
      <c r="R849" s="52">
        <f t="shared" si="377"/>
        <v>16.14</v>
      </c>
      <c r="S849" s="50" t="s">
        <v>64</v>
      </c>
      <c r="T849" s="1"/>
      <c r="U849" s="46"/>
      <c r="V849" s="48"/>
    </row>
    <row r="850" spans="1:22" ht="55" customHeight="1" x14ac:dyDescent="0.75">
      <c r="B850" s="8" t="s">
        <v>34</v>
      </c>
      <c r="C850" s="50" t="s">
        <v>727</v>
      </c>
      <c r="D850" s="51">
        <v>3</v>
      </c>
      <c r="E850" s="67" t="s">
        <v>539</v>
      </c>
      <c r="F850" s="14">
        <v>10</v>
      </c>
      <c r="G850" s="68">
        <v>4</v>
      </c>
      <c r="H850" s="54">
        <v>2</v>
      </c>
      <c r="I850" s="54">
        <f>VLOOKUP($B850,$B$3:$J$29,7,FALSE)</f>
        <v>530</v>
      </c>
      <c r="J850" s="55">
        <f t="shared" si="373"/>
        <v>1.06</v>
      </c>
      <c r="K850" s="54">
        <v>1</v>
      </c>
      <c r="L850" s="54">
        <f>VLOOKUP($B850,$B$3:$J$29,3,FALSE)</f>
        <v>200</v>
      </c>
      <c r="M850" s="54">
        <f t="shared" si="374"/>
        <v>0.2</v>
      </c>
      <c r="N850" s="54">
        <v>2</v>
      </c>
      <c r="O850" s="54">
        <f>VLOOKUP($B850,$B$3:$J$29,8,FALSE)</f>
        <v>192</v>
      </c>
      <c r="P850" s="54">
        <f t="shared" si="375"/>
        <v>0.38400000000000001</v>
      </c>
      <c r="Q850" s="55">
        <f t="shared" si="376"/>
        <v>1.6439999999999999</v>
      </c>
      <c r="R850" s="52">
        <f t="shared" si="377"/>
        <v>65.760000000000005</v>
      </c>
      <c r="S850" s="50" t="s">
        <v>64</v>
      </c>
      <c r="T850" s="1"/>
      <c r="U850" s="46"/>
      <c r="V850" s="48"/>
    </row>
    <row r="851" spans="1:22" ht="55" customHeight="1" x14ac:dyDescent="0.75">
      <c r="B851" s="82"/>
      <c r="C851" s="74"/>
      <c r="D851" s="28"/>
      <c r="G851" s="5"/>
      <c r="H851" s="78"/>
      <c r="I851" s="78"/>
      <c r="J851" s="79"/>
      <c r="K851" s="78"/>
      <c r="L851" s="78"/>
      <c r="M851" s="78"/>
      <c r="N851" s="78"/>
      <c r="O851" s="78"/>
      <c r="P851" s="78"/>
      <c r="Q851" s="79"/>
      <c r="R851" s="75"/>
      <c r="S851" s="87"/>
      <c r="T851" s="1"/>
      <c r="U851" s="46"/>
      <c r="V851" s="48"/>
    </row>
    <row r="852" spans="1:22" ht="55" customHeight="1" x14ac:dyDescent="0.75">
      <c r="B852" s="8" t="s">
        <v>12</v>
      </c>
      <c r="C852" s="50" t="s">
        <v>727</v>
      </c>
      <c r="D852" s="51">
        <v>3</v>
      </c>
      <c r="E852" s="67" t="s">
        <v>540</v>
      </c>
      <c r="F852" s="14">
        <v>6.35</v>
      </c>
      <c r="G852" s="68">
        <v>1</v>
      </c>
      <c r="H852" s="54">
        <v>2</v>
      </c>
      <c r="I852" s="54">
        <f>VLOOKUP($B852,$B$3:$J$29,7,FALSE)</f>
        <v>476</v>
      </c>
      <c r="J852" s="55">
        <f t="shared" si="373"/>
        <v>0.95199999999999996</v>
      </c>
      <c r="K852" s="54">
        <v>1</v>
      </c>
      <c r="L852" s="54">
        <f>VLOOKUP($B852,$B$3:$J$29,3,FALSE)</f>
        <v>200</v>
      </c>
      <c r="M852" s="54">
        <f t="shared" si="374"/>
        <v>0.2</v>
      </c>
      <c r="N852" s="54">
        <v>2</v>
      </c>
      <c r="O852" s="54">
        <f>VLOOKUP($B852,$B$3:$J$29,8,FALSE)</f>
        <v>192</v>
      </c>
      <c r="P852" s="54">
        <f t="shared" si="375"/>
        <v>0.38400000000000001</v>
      </c>
      <c r="Q852" s="55">
        <f t="shared" si="376"/>
        <v>1.536</v>
      </c>
      <c r="R852" s="52">
        <f t="shared" si="377"/>
        <v>9.75</v>
      </c>
      <c r="S852" s="50" t="s">
        <v>64</v>
      </c>
      <c r="T852" s="1">
        <v>1</v>
      </c>
      <c r="U852" s="46">
        <f>$T852*$R852</f>
        <v>9.75</v>
      </c>
      <c r="V852" s="90">
        <v>45862</v>
      </c>
    </row>
    <row r="853" spans="1:22" ht="55" customHeight="1" x14ac:dyDescent="0.75">
      <c r="B853" s="8" t="s">
        <v>12</v>
      </c>
      <c r="C853" s="50" t="s">
        <v>727</v>
      </c>
      <c r="D853" s="51">
        <v>3</v>
      </c>
      <c r="E853" s="67" t="s">
        <v>541</v>
      </c>
      <c r="F853" s="14">
        <v>9.4</v>
      </c>
      <c r="G853" s="68">
        <v>1</v>
      </c>
      <c r="H853" s="54">
        <v>2</v>
      </c>
      <c r="I853" s="54">
        <f>VLOOKUP($B853,$B$3:$J$29,7,FALSE)</f>
        <v>476</v>
      </c>
      <c r="J853" s="55">
        <f t="shared" si="373"/>
        <v>0.95199999999999996</v>
      </c>
      <c r="K853" s="54">
        <v>1</v>
      </c>
      <c r="L853" s="54">
        <f>VLOOKUP($B853,$B$3:$J$29,3,FALSE)</f>
        <v>200</v>
      </c>
      <c r="M853" s="54">
        <f t="shared" si="374"/>
        <v>0.2</v>
      </c>
      <c r="N853" s="54">
        <v>2</v>
      </c>
      <c r="O853" s="54">
        <f>VLOOKUP($B853,$B$3:$J$29,8,FALSE)</f>
        <v>192</v>
      </c>
      <c r="P853" s="54">
        <f t="shared" si="375"/>
        <v>0.38400000000000001</v>
      </c>
      <c r="Q853" s="55">
        <f t="shared" si="376"/>
        <v>1.536</v>
      </c>
      <c r="R853" s="52">
        <f t="shared" si="377"/>
        <v>14.44</v>
      </c>
      <c r="S853" s="50" t="s">
        <v>64</v>
      </c>
      <c r="T853" s="1">
        <v>1</v>
      </c>
      <c r="U853" s="46">
        <f>$T853*$R853</f>
        <v>14.44</v>
      </c>
      <c r="V853" s="90">
        <v>45862</v>
      </c>
    </row>
    <row r="854" spans="1:22" ht="55" customHeight="1" x14ac:dyDescent="0.75">
      <c r="B854" s="8" t="s">
        <v>34</v>
      </c>
      <c r="C854" s="50" t="s">
        <v>727</v>
      </c>
      <c r="D854" s="51">
        <v>3</v>
      </c>
      <c r="E854" s="67" t="s">
        <v>542</v>
      </c>
      <c r="F854" s="14">
        <v>10</v>
      </c>
      <c r="G854" s="68">
        <v>2</v>
      </c>
      <c r="H854" s="54">
        <v>2</v>
      </c>
      <c r="I854" s="54">
        <f>VLOOKUP($B854,$B$3:$J$29,7,FALSE)</f>
        <v>530</v>
      </c>
      <c r="J854" s="55">
        <f t="shared" si="373"/>
        <v>1.06</v>
      </c>
      <c r="K854" s="54">
        <v>1</v>
      </c>
      <c r="L854" s="54">
        <f>VLOOKUP($B854,$B$3:$J$29,3,FALSE)</f>
        <v>200</v>
      </c>
      <c r="M854" s="54">
        <f t="shared" si="374"/>
        <v>0.2</v>
      </c>
      <c r="N854" s="54">
        <v>2</v>
      </c>
      <c r="O854" s="54">
        <f>VLOOKUP($B854,$B$3:$J$29,8,FALSE)</f>
        <v>192</v>
      </c>
      <c r="P854" s="54">
        <f t="shared" si="375"/>
        <v>0.38400000000000001</v>
      </c>
      <c r="Q854" s="55">
        <f t="shared" si="376"/>
        <v>1.6439999999999999</v>
      </c>
      <c r="R854" s="52">
        <f t="shared" si="377"/>
        <v>32.880000000000003</v>
      </c>
      <c r="S854" s="50" t="s">
        <v>64</v>
      </c>
      <c r="T854" s="1">
        <v>1</v>
      </c>
      <c r="U854" s="46">
        <f>$T854*$R854</f>
        <v>32.880000000000003</v>
      </c>
      <c r="V854" s="90">
        <v>45862</v>
      </c>
    </row>
    <row r="855" spans="1:22" ht="55" customHeight="1" x14ac:dyDescent="0.75">
      <c r="B855" s="82"/>
      <c r="C855" s="74"/>
      <c r="D855" s="28"/>
      <c r="G855" s="5"/>
      <c r="H855" s="78"/>
      <c r="I855" s="78"/>
      <c r="J855" s="79"/>
      <c r="K855" s="78"/>
      <c r="L855" s="78"/>
      <c r="M855" s="78"/>
      <c r="N855" s="78"/>
      <c r="O855" s="78"/>
      <c r="P855" s="78"/>
      <c r="Q855" s="79"/>
      <c r="R855" s="75"/>
      <c r="S855" s="87"/>
      <c r="T855" s="1"/>
      <c r="U855" s="46"/>
      <c r="V855" s="48"/>
    </row>
    <row r="856" spans="1:22" ht="55" customHeight="1" x14ac:dyDescent="0.75">
      <c r="B856" s="14" t="s">
        <v>17</v>
      </c>
      <c r="C856" s="50" t="s">
        <v>727</v>
      </c>
      <c r="D856" s="51">
        <v>3</v>
      </c>
      <c r="E856" s="67" t="s">
        <v>543</v>
      </c>
      <c r="F856" s="14">
        <v>3.55</v>
      </c>
      <c r="G856" s="68">
        <v>1</v>
      </c>
      <c r="H856" s="54">
        <v>2</v>
      </c>
      <c r="I856" s="54">
        <f>VLOOKUP($B856,$B$3:$J$29,7,FALSE)</f>
        <v>770</v>
      </c>
      <c r="J856" s="55">
        <f t="shared" si="373"/>
        <v>1.54</v>
      </c>
      <c r="K856" s="54">
        <v>1</v>
      </c>
      <c r="L856" s="54">
        <f>VLOOKUP($B856,$B$3:$J$29,3,FALSE)</f>
        <v>200</v>
      </c>
      <c r="M856" s="54">
        <f t="shared" si="374"/>
        <v>0.2</v>
      </c>
      <c r="N856" s="54">
        <v>2</v>
      </c>
      <c r="O856" s="54">
        <f>VLOOKUP($B856,$B$3:$J$29,8,FALSE)</f>
        <v>190</v>
      </c>
      <c r="P856" s="54">
        <f t="shared" si="375"/>
        <v>0.38</v>
      </c>
      <c r="Q856" s="55">
        <f t="shared" si="376"/>
        <v>2.12</v>
      </c>
      <c r="R856" s="52">
        <f t="shared" si="377"/>
        <v>7.53</v>
      </c>
      <c r="S856" s="50" t="s">
        <v>64</v>
      </c>
      <c r="T856" s="1">
        <v>1</v>
      </c>
      <c r="U856" s="46">
        <f>$T856*$R856</f>
        <v>7.53</v>
      </c>
      <c r="V856" s="90">
        <v>45862</v>
      </c>
    </row>
    <row r="857" spans="1:22" ht="55" customHeight="1" x14ac:dyDescent="0.75">
      <c r="B857" s="14" t="s">
        <v>17</v>
      </c>
      <c r="C857" s="50" t="s">
        <v>727</v>
      </c>
      <c r="D857" s="51">
        <v>3</v>
      </c>
      <c r="E857" s="67" t="s">
        <v>544</v>
      </c>
      <c r="F857" s="14">
        <v>9.5</v>
      </c>
      <c r="G857" s="68">
        <v>1</v>
      </c>
      <c r="H857" s="54">
        <v>2</v>
      </c>
      <c r="I857" s="54">
        <f>VLOOKUP($B857,$B$3:$J$29,7,FALSE)</f>
        <v>770</v>
      </c>
      <c r="J857" s="55">
        <f t="shared" si="373"/>
        <v>1.54</v>
      </c>
      <c r="K857" s="54">
        <v>1</v>
      </c>
      <c r="L857" s="54">
        <f>VLOOKUP($B857,$B$3:$J$29,3,FALSE)</f>
        <v>200</v>
      </c>
      <c r="M857" s="54">
        <f t="shared" si="374"/>
        <v>0.2</v>
      </c>
      <c r="N857" s="54">
        <v>2</v>
      </c>
      <c r="O857" s="54">
        <f>VLOOKUP($B857,$B$3:$J$29,8,FALSE)</f>
        <v>190</v>
      </c>
      <c r="P857" s="54">
        <f t="shared" si="375"/>
        <v>0.38</v>
      </c>
      <c r="Q857" s="55">
        <f t="shared" si="376"/>
        <v>2.12</v>
      </c>
      <c r="R857" s="52">
        <f t="shared" si="377"/>
        <v>20.14</v>
      </c>
      <c r="S857" s="50" t="s">
        <v>64</v>
      </c>
      <c r="T857" s="1">
        <v>1</v>
      </c>
      <c r="U857" s="46">
        <f>$T857*$R857</f>
        <v>20.14</v>
      </c>
      <c r="V857" s="90">
        <v>45862</v>
      </c>
    </row>
    <row r="858" spans="1:22" ht="55" customHeight="1" x14ac:dyDescent="0.75">
      <c r="B858" s="8" t="s">
        <v>12</v>
      </c>
      <c r="C858" s="50" t="s">
        <v>727</v>
      </c>
      <c r="D858" s="51">
        <v>3</v>
      </c>
      <c r="E858" s="67" t="s">
        <v>545</v>
      </c>
      <c r="F858" s="14">
        <v>2</v>
      </c>
      <c r="G858" s="68">
        <v>1</v>
      </c>
      <c r="H858" s="54">
        <v>1</v>
      </c>
      <c r="I858" s="54">
        <f>VLOOKUP($B858,$B$3:$J$29,7,FALSE)</f>
        <v>476</v>
      </c>
      <c r="J858" s="55">
        <f t="shared" si="373"/>
        <v>0.47599999999999998</v>
      </c>
      <c r="K858" s="54">
        <v>1</v>
      </c>
      <c r="L858" s="54">
        <f>VLOOKUP($B858,$B$3:$J$29,3,FALSE)</f>
        <v>200</v>
      </c>
      <c r="M858" s="54">
        <f t="shared" si="374"/>
        <v>0.2</v>
      </c>
      <c r="N858" s="54">
        <v>1</v>
      </c>
      <c r="O858" s="54">
        <f>VLOOKUP($B858,$B$3:$J$29,8,FALSE)</f>
        <v>192</v>
      </c>
      <c r="P858" s="54">
        <f t="shared" si="375"/>
        <v>0.192</v>
      </c>
      <c r="Q858" s="55">
        <f t="shared" si="376"/>
        <v>0.86799999999999999</v>
      </c>
      <c r="R858" s="52">
        <f t="shared" si="377"/>
        <v>1.74</v>
      </c>
      <c r="S858" s="50" t="s">
        <v>64</v>
      </c>
      <c r="T858" s="1">
        <v>1</v>
      </c>
      <c r="U858" s="46">
        <f>$T858*$R858</f>
        <v>1.74</v>
      </c>
      <c r="V858" s="90">
        <v>45862</v>
      </c>
    </row>
    <row r="859" spans="1:22" ht="55" customHeight="1" x14ac:dyDescent="0.75">
      <c r="B859" s="8" t="s">
        <v>12</v>
      </c>
      <c r="C859" s="50" t="s">
        <v>727</v>
      </c>
      <c r="D859" s="51">
        <v>3</v>
      </c>
      <c r="E859" s="67" t="s">
        <v>526</v>
      </c>
      <c r="F859" s="14">
        <v>1.3</v>
      </c>
      <c r="G859" s="68">
        <v>1</v>
      </c>
      <c r="H859" s="54">
        <v>2</v>
      </c>
      <c r="I859" s="54">
        <f>VLOOKUP($B859,$B$3:$J$29,7,FALSE)</f>
        <v>476</v>
      </c>
      <c r="J859" s="55">
        <f t="shared" si="373"/>
        <v>0.95199999999999996</v>
      </c>
      <c r="K859" s="54">
        <v>1</v>
      </c>
      <c r="L859" s="54">
        <f>VLOOKUP($B859,$B$3:$J$29,3,FALSE)</f>
        <v>200</v>
      </c>
      <c r="M859" s="54">
        <f t="shared" si="374"/>
        <v>0.2</v>
      </c>
      <c r="N859" s="54">
        <v>2</v>
      </c>
      <c r="O859" s="54">
        <f>VLOOKUP($B859,$B$3:$J$29,8,FALSE)</f>
        <v>192</v>
      </c>
      <c r="P859" s="54">
        <f t="shared" si="375"/>
        <v>0.38400000000000001</v>
      </c>
      <c r="Q859" s="55">
        <f t="shared" si="376"/>
        <v>1.536</v>
      </c>
      <c r="R859" s="52">
        <f t="shared" si="377"/>
        <v>2</v>
      </c>
      <c r="S859" s="50" t="s">
        <v>64</v>
      </c>
      <c r="T859" s="1">
        <v>1</v>
      </c>
      <c r="U859" s="46">
        <f>$T859*$R859</f>
        <v>2</v>
      </c>
      <c r="V859" s="90">
        <v>45862</v>
      </c>
    </row>
    <row r="860" spans="1:22" ht="55" customHeight="1" x14ac:dyDescent="0.75">
      <c r="B860" s="8" t="s">
        <v>34</v>
      </c>
      <c r="C860" s="50" t="s">
        <v>727</v>
      </c>
      <c r="D860" s="51">
        <v>3</v>
      </c>
      <c r="E860" s="67" t="s">
        <v>546</v>
      </c>
      <c r="F860" s="14">
        <v>10</v>
      </c>
      <c r="G860" s="68">
        <v>1</v>
      </c>
      <c r="H860" s="54">
        <v>2</v>
      </c>
      <c r="I860" s="54">
        <f>VLOOKUP($B860,$B$3:$J$29,7,FALSE)</f>
        <v>530</v>
      </c>
      <c r="J860" s="55">
        <f t="shared" si="373"/>
        <v>1.06</v>
      </c>
      <c r="K860" s="54">
        <v>1</v>
      </c>
      <c r="L860" s="54">
        <f>VLOOKUP($B860,$B$3:$J$29,3,FALSE)</f>
        <v>200</v>
      </c>
      <c r="M860" s="54">
        <f t="shared" si="374"/>
        <v>0.2</v>
      </c>
      <c r="N860" s="54">
        <v>2</v>
      </c>
      <c r="O860" s="54">
        <f>VLOOKUP($B860,$B$3:$J$29,8,FALSE)</f>
        <v>192</v>
      </c>
      <c r="P860" s="54">
        <f t="shared" si="375"/>
        <v>0.38400000000000001</v>
      </c>
      <c r="Q860" s="55">
        <f t="shared" si="376"/>
        <v>1.6439999999999999</v>
      </c>
      <c r="R860" s="52">
        <f t="shared" si="377"/>
        <v>16.440000000000001</v>
      </c>
      <c r="S860" s="50" t="s">
        <v>64</v>
      </c>
      <c r="T860" s="1">
        <v>1</v>
      </c>
      <c r="U860" s="46">
        <f>$T860*$R860</f>
        <v>16.440000000000001</v>
      </c>
      <c r="V860" s="90">
        <v>45862</v>
      </c>
    </row>
    <row r="861" spans="1:22" ht="55" customHeight="1" x14ac:dyDescent="0.75">
      <c r="B861" s="82"/>
      <c r="C861" s="74"/>
      <c r="D861" s="28"/>
      <c r="G861" s="5"/>
      <c r="H861" s="78"/>
      <c r="I861" s="78"/>
      <c r="J861" s="79"/>
      <c r="K861" s="78"/>
      <c r="L861" s="78"/>
      <c r="M861" s="78"/>
      <c r="N861" s="78"/>
      <c r="O861" s="78"/>
      <c r="P861" s="78"/>
      <c r="Q861" s="79"/>
      <c r="R861" s="75"/>
      <c r="S861" s="87"/>
      <c r="T861" s="1"/>
      <c r="U861" s="46"/>
      <c r="V861" s="48"/>
    </row>
    <row r="862" spans="1:22" ht="55" customHeight="1" x14ac:dyDescent="0.75">
      <c r="A862" s="1" t="s">
        <v>547</v>
      </c>
      <c r="B862" s="82"/>
      <c r="C862" s="74"/>
      <c r="D862" s="28"/>
      <c r="G862" s="5"/>
      <c r="H862" s="78"/>
      <c r="I862" s="78"/>
      <c r="J862" s="79"/>
      <c r="K862" s="78"/>
      <c r="L862" s="78"/>
      <c r="M862" s="78"/>
      <c r="N862" s="78"/>
      <c r="O862" s="78"/>
      <c r="P862" s="78"/>
      <c r="Q862" s="79"/>
      <c r="R862" s="75"/>
      <c r="S862" s="87"/>
      <c r="T862" s="1"/>
      <c r="U862" s="46"/>
      <c r="V862" s="48"/>
    </row>
    <row r="863" spans="1:22" ht="55" customHeight="1" x14ac:dyDescent="0.75">
      <c r="A863" s="1" t="s">
        <v>548</v>
      </c>
      <c r="B863" s="14" t="s">
        <v>17</v>
      </c>
      <c r="C863" s="50" t="s">
        <v>727</v>
      </c>
      <c r="D863" s="51">
        <v>3</v>
      </c>
      <c r="E863" s="67" t="s">
        <v>549</v>
      </c>
      <c r="F863" s="14">
        <v>12.25</v>
      </c>
      <c r="G863" s="68">
        <v>1</v>
      </c>
      <c r="H863" s="54">
        <v>2</v>
      </c>
      <c r="I863" s="54">
        <f>VLOOKUP($B863,$B$3:$J$29,7,FALSE)</f>
        <v>770</v>
      </c>
      <c r="J863" s="55">
        <f t="shared" ref="J863:J865" si="378">$H863*($I863/1000)</f>
        <v>1.54</v>
      </c>
      <c r="K863" s="54">
        <v>1</v>
      </c>
      <c r="L863" s="54">
        <f>VLOOKUP($B863,$B$3:$J$29,3,FALSE)</f>
        <v>200</v>
      </c>
      <c r="M863" s="54">
        <f t="shared" ref="M863:M865" si="379">$K863*($L863/1000)</f>
        <v>0.2</v>
      </c>
      <c r="N863" s="54">
        <v>2</v>
      </c>
      <c r="O863" s="54">
        <f>VLOOKUP($B863,$B$3:$J$29,8,FALSE)</f>
        <v>190</v>
      </c>
      <c r="P863" s="54">
        <f t="shared" ref="P863:P865" si="380">$N863*($O863/1000)</f>
        <v>0.38</v>
      </c>
      <c r="Q863" s="55">
        <f t="shared" ref="Q863:Q865" si="381">($H863*$I863+$K863*$L863+$N863*$O863)/1000</f>
        <v>2.12</v>
      </c>
      <c r="R863" s="52">
        <f t="shared" ref="R863:R865" si="382">ROUND($Q863*$F863*$G863,2)</f>
        <v>25.97</v>
      </c>
      <c r="S863" s="50" t="s">
        <v>64</v>
      </c>
      <c r="T863" s="1">
        <v>1</v>
      </c>
      <c r="U863" s="46">
        <f>$T863*$R863</f>
        <v>25.97</v>
      </c>
      <c r="V863" s="90">
        <v>45856</v>
      </c>
    </row>
    <row r="864" spans="1:22" ht="55" customHeight="1" x14ac:dyDescent="0.75">
      <c r="B864" s="8" t="s">
        <v>15</v>
      </c>
      <c r="C864" s="50" t="s">
        <v>727</v>
      </c>
      <c r="D864" s="51">
        <v>3</v>
      </c>
      <c r="E864" s="67" t="s">
        <v>550</v>
      </c>
      <c r="F864" s="14">
        <v>9.25</v>
      </c>
      <c r="G864" s="68">
        <v>1</v>
      </c>
      <c r="H864" s="54">
        <v>2</v>
      </c>
      <c r="I864" s="54">
        <f>VLOOKUP($B864,$B$3:$J$29,7,FALSE)</f>
        <v>576</v>
      </c>
      <c r="J864" s="55">
        <f t="shared" si="378"/>
        <v>1.1519999999999999</v>
      </c>
      <c r="K864" s="54">
        <v>1</v>
      </c>
      <c r="L864" s="54">
        <f>VLOOKUP($B864,$B$3:$J$29,3,FALSE)</f>
        <v>200</v>
      </c>
      <c r="M864" s="54">
        <f t="shared" si="379"/>
        <v>0.2</v>
      </c>
      <c r="N864" s="54">
        <v>2</v>
      </c>
      <c r="O864" s="54">
        <f>VLOOKUP($B864,$B$3:$J$29,8,FALSE)</f>
        <v>192</v>
      </c>
      <c r="P864" s="54">
        <f t="shared" si="380"/>
        <v>0.38400000000000001</v>
      </c>
      <c r="Q864" s="55">
        <f t="shared" si="381"/>
        <v>1.736</v>
      </c>
      <c r="R864" s="52">
        <f t="shared" si="382"/>
        <v>16.059999999999999</v>
      </c>
      <c r="S864" s="50" t="s">
        <v>64</v>
      </c>
      <c r="T864" s="1">
        <v>1</v>
      </c>
      <c r="U864" s="46">
        <f>$T864*$R864</f>
        <v>16.059999999999999</v>
      </c>
      <c r="V864" s="90">
        <v>45856</v>
      </c>
    </row>
    <row r="865" spans="2:22" ht="55" customHeight="1" x14ac:dyDescent="0.75">
      <c r="B865" s="8" t="s">
        <v>34</v>
      </c>
      <c r="C865" s="50" t="s">
        <v>727</v>
      </c>
      <c r="D865" s="51">
        <v>3</v>
      </c>
      <c r="E865" s="67" t="s">
        <v>551</v>
      </c>
      <c r="F865" s="14">
        <v>10</v>
      </c>
      <c r="G865" s="68">
        <v>6</v>
      </c>
      <c r="H865" s="54">
        <v>2</v>
      </c>
      <c r="I865" s="54">
        <f>VLOOKUP($B865,$B$3:$J$29,7,FALSE)</f>
        <v>530</v>
      </c>
      <c r="J865" s="55">
        <f t="shared" si="378"/>
        <v>1.06</v>
      </c>
      <c r="K865" s="54">
        <v>1</v>
      </c>
      <c r="L865" s="54">
        <f>VLOOKUP($B865,$B$3:$J$29,3,FALSE)</f>
        <v>200</v>
      </c>
      <c r="M865" s="54">
        <f t="shared" si="379"/>
        <v>0.2</v>
      </c>
      <c r="N865" s="54">
        <v>2</v>
      </c>
      <c r="O865" s="54">
        <f>VLOOKUP($B865,$B$3:$J$29,8,FALSE)</f>
        <v>192</v>
      </c>
      <c r="P865" s="54">
        <f t="shared" si="380"/>
        <v>0.38400000000000001</v>
      </c>
      <c r="Q865" s="55">
        <f t="shared" si="381"/>
        <v>1.6439999999999999</v>
      </c>
      <c r="R865" s="52">
        <f t="shared" si="382"/>
        <v>98.64</v>
      </c>
      <c r="S865" s="50" t="s">
        <v>64</v>
      </c>
      <c r="T865" s="1">
        <v>1</v>
      </c>
      <c r="U865" s="46">
        <f>$T865*$R865</f>
        <v>98.64</v>
      </c>
      <c r="V865" s="90">
        <v>45856</v>
      </c>
    </row>
    <row r="866" spans="2:22" ht="55" customHeight="1" x14ac:dyDescent="0.75">
      <c r="B866" s="82"/>
      <c r="C866" s="74"/>
      <c r="D866" s="28"/>
      <c r="G866" s="5"/>
      <c r="H866" s="78"/>
      <c r="I866" s="78"/>
      <c r="J866" s="79"/>
      <c r="K866" s="78"/>
      <c r="L866" s="78"/>
      <c r="M866" s="78"/>
      <c r="N866" s="78"/>
      <c r="O866" s="78"/>
      <c r="P866" s="78"/>
      <c r="Q866" s="79"/>
      <c r="R866" s="75"/>
      <c r="S866" s="87"/>
      <c r="T866" s="1"/>
      <c r="U866" s="46"/>
      <c r="V866" s="48"/>
    </row>
    <row r="867" spans="2:22" ht="55" customHeight="1" x14ac:dyDescent="0.75">
      <c r="B867" s="14" t="s">
        <v>29</v>
      </c>
      <c r="C867" s="50" t="s">
        <v>727</v>
      </c>
      <c r="D867" s="51">
        <v>3</v>
      </c>
      <c r="E867" s="67" t="s">
        <v>552</v>
      </c>
      <c r="F867" s="14">
        <v>15.2</v>
      </c>
      <c r="G867" s="68">
        <v>1</v>
      </c>
      <c r="H867" s="54">
        <v>2</v>
      </c>
      <c r="I867" s="54">
        <f>VLOOKUP($B867,$B$3:$J$29,7,FALSE)</f>
        <v>970</v>
      </c>
      <c r="J867" s="55">
        <f t="shared" ref="J867:J887" si="383">$H867*($I867/1000)</f>
        <v>1.94</v>
      </c>
      <c r="K867" s="54">
        <v>1</v>
      </c>
      <c r="L867" s="54">
        <f>VLOOKUP($B867,$B$3:$J$29,3,FALSE)</f>
        <v>250</v>
      </c>
      <c r="M867" s="54">
        <f t="shared" ref="M867:M887" si="384">$K867*($L867/1000)</f>
        <v>0.25</v>
      </c>
      <c r="N867" s="54">
        <v>2</v>
      </c>
      <c r="O867" s="54">
        <f>VLOOKUP($B867,$B$3:$J$29,8,FALSE)</f>
        <v>238</v>
      </c>
      <c r="P867" s="54">
        <f t="shared" ref="P867:P887" si="385">$N867*($O867/1000)</f>
        <v>0.47599999999999998</v>
      </c>
      <c r="Q867" s="55">
        <f t="shared" ref="Q867:Q887" si="386">($H867*$I867+$K867*$L867+$N867*$O867)/1000</f>
        <v>2.6659999999999999</v>
      </c>
      <c r="R867" s="52">
        <f t="shared" ref="R867:R887" si="387">ROUND($Q867*$F867*$G867,2)</f>
        <v>40.520000000000003</v>
      </c>
      <c r="S867" s="50" t="s">
        <v>64</v>
      </c>
      <c r="T867" s="1"/>
      <c r="U867" s="46"/>
      <c r="V867" s="48"/>
    </row>
    <row r="868" spans="2:22" ht="55" customHeight="1" x14ac:dyDescent="0.75">
      <c r="B868" s="8" t="s">
        <v>15</v>
      </c>
      <c r="C868" s="50" t="s">
        <v>727</v>
      </c>
      <c r="D868" s="51">
        <v>3</v>
      </c>
      <c r="E868" s="67" t="s">
        <v>553</v>
      </c>
      <c r="F868" s="14">
        <v>9.25</v>
      </c>
      <c r="G868" s="68">
        <v>1</v>
      </c>
      <c r="H868" s="54">
        <v>2</v>
      </c>
      <c r="I868" s="54">
        <f>VLOOKUP($B868,$B$3:$J$29,7,FALSE)</f>
        <v>576</v>
      </c>
      <c r="J868" s="55">
        <f t="shared" si="383"/>
        <v>1.1519999999999999</v>
      </c>
      <c r="K868" s="54">
        <v>1</v>
      </c>
      <c r="L868" s="54">
        <f>VLOOKUP($B868,$B$3:$J$29,3,FALSE)</f>
        <v>200</v>
      </c>
      <c r="M868" s="54">
        <f t="shared" si="384"/>
        <v>0.2</v>
      </c>
      <c r="N868" s="54">
        <v>2</v>
      </c>
      <c r="O868" s="54">
        <f>VLOOKUP($B868,$B$3:$J$29,8,FALSE)</f>
        <v>192</v>
      </c>
      <c r="P868" s="54">
        <f t="shared" si="385"/>
        <v>0.38400000000000001</v>
      </c>
      <c r="Q868" s="55">
        <f t="shared" si="386"/>
        <v>1.736</v>
      </c>
      <c r="R868" s="52">
        <f t="shared" si="387"/>
        <v>16.059999999999999</v>
      </c>
      <c r="S868" s="50" t="s">
        <v>64</v>
      </c>
      <c r="T868" s="1"/>
      <c r="U868" s="46"/>
      <c r="V868" s="48"/>
    </row>
    <row r="869" spans="2:22" ht="55" customHeight="1" x14ac:dyDescent="0.75">
      <c r="B869" s="8" t="s">
        <v>34</v>
      </c>
      <c r="C869" s="50" t="s">
        <v>727</v>
      </c>
      <c r="D869" s="51">
        <v>3</v>
      </c>
      <c r="E869" s="67" t="s">
        <v>554</v>
      </c>
      <c r="F869" s="14">
        <v>10</v>
      </c>
      <c r="G869" s="68">
        <v>8</v>
      </c>
      <c r="H869" s="54">
        <v>2</v>
      </c>
      <c r="I869" s="54">
        <f>VLOOKUP($B869,$B$3:$J$29,7,FALSE)</f>
        <v>530</v>
      </c>
      <c r="J869" s="55">
        <f t="shared" si="383"/>
        <v>1.06</v>
      </c>
      <c r="K869" s="54">
        <v>1</v>
      </c>
      <c r="L869" s="54">
        <f>VLOOKUP($B869,$B$3:$J$29,3,FALSE)</f>
        <v>200</v>
      </c>
      <c r="M869" s="54">
        <f t="shared" si="384"/>
        <v>0.2</v>
      </c>
      <c r="N869" s="54">
        <v>2</v>
      </c>
      <c r="O869" s="54">
        <f>VLOOKUP($B869,$B$3:$J$29,8,FALSE)</f>
        <v>192</v>
      </c>
      <c r="P869" s="54">
        <f t="shared" si="385"/>
        <v>0.38400000000000001</v>
      </c>
      <c r="Q869" s="55">
        <f t="shared" si="386"/>
        <v>1.6439999999999999</v>
      </c>
      <c r="R869" s="52">
        <f t="shared" si="387"/>
        <v>131.52000000000001</v>
      </c>
      <c r="S869" s="50" t="s">
        <v>64</v>
      </c>
      <c r="T869" s="1"/>
      <c r="U869" s="46"/>
      <c r="V869" s="48"/>
    </row>
    <row r="870" spans="2:22" ht="55" customHeight="1" x14ac:dyDescent="0.75">
      <c r="B870" s="82"/>
      <c r="C870" s="74"/>
      <c r="D870" s="28"/>
      <c r="G870" s="5"/>
      <c r="H870" s="78"/>
      <c r="I870" s="78"/>
      <c r="J870" s="79"/>
      <c r="K870" s="78"/>
      <c r="L870" s="78"/>
      <c r="M870" s="78"/>
      <c r="N870" s="78"/>
      <c r="O870" s="78"/>
      <c r="P870" s="78"/>
      <c r="Q870" s="79"/>
      <c r="R870" s="75"/>
      <c r="S870" s="87"/>
      <c r="T870" s="1"/>
      <c r="U870" s="46"/>
      <c r="V870" s="48"/>
    </row>
    <row r="871" spans="2:22" ht="55" customHeight="1" x14ac:dyDescent="0.75">
      <c r="B871" s="8" t="s">
        <v>15</v>
      </c>
      <c r="C871" s="50" t="s">
        <v>727</v>
      </c>
      <c r="D871" s="51">
        <v>3</v>
      </c>
      <c r="E871" s="67" t="s">
        <v>555</v>
      </c>
      <c r="F871" s="14">
        <v>9.2799999999999994</v>
      </c>
      <c r="G871" s="68">
        <v>1</v>
      </c>
      <c r="H871" s="54">
        <v>2</v>
      </c>
      <c r="I871" s="54">
        <f>VLOOKUP($B871,$B$3:$J$29,7,FALSE)</f>
        <v>576</v>
      </c>
      <c r="J871" s="55">
        <f t="shared" si="383"/>
        <v>1.1519999999999999</v>
      </c>
      <c r="K871" s="54">
        <v>1</v>
      </c>
      <c r="L871" s="54">
        <f>VLOOKUP($B871,$B$3:$J$29,3,FALSE)</f>
        <v>200</v>
      </c>
      <c r="M871" s="54">
        <f t="shared" si="384"/>
        <v>0.2</v>
      </c>
      <c r="N871" s="54">
        <v>2</v>
      </c>
      <c r="O871" s="54">
        <f>VLOOKUP($B871,$B$3:$J$29,8,FALSE)</f>
        <v>192</v>
      </c>
      <c r="P871" s="54">
        <f t="shared" si="385"/>
        <v>0.38400000000000001</v>
      </c>
      <c r="Q871" s="55">
        <f t="shared" si="386"/>
        <v>1.736</v>
      </c>
      <c r="R871" s="52">
        <f t="shared" si="387"/>
        <v>16.11</v>
      </c>
      <c r="S871" s="50" t="s">
        <v>64</v>
      </c>
      <c r="T871" s="1"/>
      <c r="U871" s="46"/>
      <c r="V871" s="48"/>
    </row>
    <row r="872" spans="2:22" ht="55" customHeight="1" x14ac:dyDescent="0.75">
      <c r="B872" s="8" t="s">
        <v>15</v>
      </c>
      <c r="C872" s="50" t="s">
        <v>727</v>
      </c>
      <c r="D872" s="51">
        <v>3</v>
      </c>
      <c r="E872" s="67" t="s">
        <v>556</v>
      </c>
      <c r="F872" s="14">
        <v>9.3000000000000007</v>
      </c>
      <c r="G872" s="68">
        <v>1</v>
      </c>
      <c r="H872" s="54">
        <v>2</v>
      </c>
      <c r="I872" s="54">
        <f>VLOOKUP($B872,$B$3:$J$29,7,FALSE)</f>
        <v>576</v>
      </c>
      <c r="J872" s="55">
        <f t="shared" si="383"/>
        <v>1.1519999999999999</v>
      </c>
      <c r="K872" s="54">
        <v>1</v>
      </c>
      <c r="L872" s="54">
        <f>VLOOKUP($B872,$B$3:$J$29,3,FALSE)</f>
        <v>200</v>
      </c>
      <c r="M872" s="54">
        <f t="shared" si="384"/>
        <v>0.2</v>
      </c>
      <c r="N872" s="54">
        <v>2</v>
      </c>
      <c r="O872" s="54">
        <f>VLOOKUP($B872,$B$3:$J$29,8,FALSE)</f>
        <v>192</v>
      </c>
      <c r="P872" s="54">
        <f t="shared" si="385"/>
        <v>0.38400000000000001</v>
      </c>
      <c r="Q872" s="55">
        <f t="shared" si="386"/>
        <v>1.736</v>
      </c>
      <c r="R872" s="52">
        <f t="shared" si="387"/>
        <v>16.14</v>
      </c>
      <c r="S872" s="50" t="s">
        <v>64</v>
      </c>
      <c r="T872" s="1"/>
      <c r="U872" s="46"/>
      <c r="V872" s="48"/>
    </row>
    <row r="873" spans="2:22" ht="55" customHeight="1" x14ac:dyDescent="0.75">
      <c r="B873" s="8" t="s">
        <v>34</v>
      </c>
      <c r="C873" s="50" t="s">
        <v>727</v>
      </c>
      <c r="D873" s="51">
        <v>3</v>
      </c>
      <c r="E873" s="67" t="s">
        <v>557</v>
      </c>
      <c r="F873" s="14">
        <v>10</v>
      </c>
      <c r="G873" s="68">
        <v>4</v>
      </c>
      <c r="H873" s="54">
        <v>2</v>
      </c>
      <c r="I873" s="54">
        <f>VLOOKUP($B873,$B$3:$J$29,7,FALSE)</f>
        <v>530</v>
      </c>
      <c r="J873" s="55">
        <f t="shared" si="383"/>
        <v>1.06</v>
      </c>
      <c r="K873" s="54">
        <v>1</v>
      </c>
      <c r="L873" s="54">
        <f>VLOOKUP($B873,$B$3:$J$29,3,FALSE)</f>
        <v>200</v>
      </c>
      <c r="M873" s="54">
        <f t="shared" si="384"/>
        <v>0.2</v>
      </c>
      <c r="N873" s="54">
        <v>2</v>
      </c>
      <c r="O873" s="54">
        <f>VLOOKUP($B873,$B$3:$J$29,8,FALSE)</f>
        <v>192</v>
      </c>
      <c r="P873" s="54">
        <f t="shared" si="385"/>
        <v>0.38400000000000001</v>
      </c>
      <c r="Q873" s="55">
        <f t="shared" si="386"/>
        <v>1.6439999999999999</v>
      </c>
      <c r="R873" s="52">
        <f t="shared" si="387"/>
        <v>65.760000000000005</v>
      </c>
      <c r="S873" s="50" t="s">
        <v>64</v>
      </c>
      <c r="T873" s="1"/>
      <c r="U873" s="46"/>
      <c r="V873" s="48"/>
    </row>
    <row r="874" spans="2:22" ht="55" customHeight="1" x14ac:dyDescent="0.75">
      <c r="B874" s="82"/>
      <c r="C874" s="74"/>
      <c r="D874" s="28"/>
      <c r="G874" s="5"/>
      <c r="H874" s="78"/>
      <c r="I874" s="78"/>
      <c r="J874" s="79"/>
      <c r="K874" s="78"/>
      <c r="L874" s="78"/>
      <c r="M874" s="78"/>
      <c r="N874" s="78"/>
      <c r="O874" s="78"/>
      <c r="P874" s="78"/>
      <c r="Q874" s="79"/>
      <c r="R874" s="75"/>
      <c r="S874" s="87"/>
      <c r="T874" s="1"/>
      <c r="U874" s="46"/>
      <c r="V874" s="48"/>
    </row>
    <row r="875" spans="2:22" ht="55" customHeight="1" x14ac:dyDescent="0.75">
      <c r="B875" s="14" t="s">
        <v>18</v>
      </c>
      <c r="C875" s="50" t="s">
        <v>727</v>
      </c>
      <c r="D875" s="51">
        <v>3</v>
      </c>
      <c r="E875" s="67" t="s">
        <v>558</v>
      </c>
      <c r="F875" s="14">
        <v>9.3000000000000007</v>
      </c>
      <c r="G875" s="68">
        <v>1</v>
      </c>
      <c r="H875" s="54">
        <v>2</v>
      </c>
      <c r="I875" s="54">
        <f>VLOOKUP($B875,$B$3:$J$29,7,FALSE)</f>
        <v>870</v>
      </c>
      <c r="J875" s="55">
        <f t="shared" si="383"/>
        <v>1.74</v>
      </c>
      <c r="K875" s="54">
        <v>1</v>
      </c>
      <c r="L875" s="54">
        <f>VLOOKUP($B875,$B$3:$J$29,3,FALSE)</f>
        <v>250</v>
      </c>
      <c r="M875" s="54">
        <f t="shared" si="384"/>
        <v>0.25</v>
      </c>
      <c r="N875" s="54">
        <v>2</v>
      </c>
      <c r="O875" s="54">
        <f>VLOOKUP($B875,$B$3:$J$29,8,FALSE)</f>
        <v>238</v>
      </c>
      <c r="P875" s="54">
        <f t="shared" si="385"/>
        <v>0.47599999999999998</v>
      </c>
      <c r="Q875" s="55">
        <f t="shared" si="386"/>
        <v>2.4660000000000002</v>
      </c>
      <c r="R875" s="52">
        <f t="shared" si="387"/>
        <v>22.93</v>
      </c>
      <c r="S875" s="50" t="s">
        <v>64</v>
      </c>
      <c r="T875" s="1">
        <v>1</v>
      </c>
      <c r="U875" s="46">
        <f>$T875*$R875</f>
        <v>22.93</v>
      </c>
      <c r="V875" s="90">
        <v>45860</v>
      </c>
    </row>
    <row r="876" spans="2:22" ht="55" customHeight="1" x14ac:dyDescent="0.75">
      <c r="B876" s="8" t="s">
        <v>15</v>
      </c>
      <c r="C876" s="50" t="s">
        <v>727</v>
      </c>
      <c r="D876" s="51">
        <v>3</v>
      </c>
      <c r="E876" s="67" t="s">
        <v>559</v>
      </c>
      <c r="F876" s="14">
        <v>9.3000000000000007</v>
      </c>
      <c r="G876" s="68">
        <v>1</v>
      </c>
      <c r="H876" s="54">
        <v>2</v>
      </c>
      <c r="I876" s="54">
        <f>VLOOKUP($B876,$B$3:$J$29,7,FALSE)</f>
        <v>576</v>
      </c>
      <c r="J876" s="55">
        <f t="shared" si="383"/>
        <v>1.1519999999999999</v>
      </c>
      <c r="K876" s="54">
        <v>1</v>
      </c>
      <c r="L876" s="54">
        <f>VLOOKUP($B876,$B$3:$J$29,3,FALSE)</f>
        <v>200</v>
      </c>
      <c r="M876" s="54">
        <f t="shared" si="384"/>
        <v>0.2</v>
      </c>
      <c r="N876" s="54">
        <v>2</v>
      </c>
      <c r="O876" s="54">
        <f>VLOOKUP($B876,$B$3:$J$29,8,FALSE)</f>
        <v>192</v>
      </c>
      <c r="P876" s="54">
        <f t="shared" si="385"/>
        <v>0.38400000000000001</v>
      </c>
      <c r="Q876" s="55">
        <f t="shared" si="386"/>
        <v>1.736</v>
      </c>
      <c r="R876" s="52">
        <f t="shared" si="387"/>
        <v>16.14</v>
      </c>
      <c r="S876" s="50" t="s">
        <v>64</v>
      </c>
      <c r="T876" s="1">
        <v>1</v>
      </c>
      <c r="U876" s="46">
        <f>$T876*$R876</f>
        <v>16.14</v>
      </c>
      <c r="V876" s="90">
        <v>45860</v>
      </c>
    </row>
    <row r="877" spans="2:22" ht="55" customHeight="1" x14ac:dyDescent="0.75">
      <c r="B877" s="8" t="s">
        <v>34</v>
      </c>
      <c r="C877" s="50" t="s">
        <v>727</v>
      </c>
      <c r="D877" s="51">
        <v>3</v>
      </c>
      <c r="E877" s="67" t="s">
        <v>560</v>
      </c>
      <c r="F877" s="14">
        <v>10</v>
      </c>
      <c r="G877" s="68">
        <v>4</v>
      </c>
      <c r="H877" s="54">
        <v>2</v>
      </c>
      <c r="I877" s="54">
        <f>VLOOKUP($B877,$B$3:$J$29,7,FALSE)</f>
        <v>530</v>
      </c>
      <c r="J877" s="55">
        <f t="shared" si="383"/>
        <v>1.06</v>
      </c>
      <c r="K877" s="54">
        <v>1</v>
      </c>
      <c r="L877" s="54">
        <f>VLOOKUP($B877,$B$3:$J$29,3,FALSE)</f>
        <v>200</v>
      </c>
      <c r="M877" s="54">
        <f t="shared" si="384"/>
        <v>0.2</v>
      </c>
      <c r="N877" s="54">
        <v>2</v>
      </c>
      <c r="O877" s="54">
        <f>VLOOKUP($B877,$B$3:$J$29,8,FALSE)</f>
        <v>192</v>
      </c>
      <c r="P877" s="54">
        <f t="shared" si="385"/>
        <v>0.38400000000000001</v>
      </c>
      <c r="Q877" s="55">
        <f t="shared" si="386"/>
        <v>1.6439999999999999</v>
      </c>
      <c r="R877" s="52">
        <f t="shared" si="387"/>
        <v>65.760000000000005</v>
      </c>
      <c r="S877" s="50" t="s">
        <v>64</v>
      </c>
      <c r="T877" s="1">
        <v>1</v>
      </c>
      <c r="U877" s="46">
        <f>$T877*$R877</f>
        <v>65.760000000000005</v>
      </c>
      <c r="V877" s="90">
        <v>45860</v>
      </c>
    </row>
    <row r="878" spans="2:22" ht="55" customHeight="1" x14ac:dyDescent="0.75">
      <c r="B878" s="82"/>
      <c r="C878" s="74"/>
      <c r="D878" s="28"/>
      <c r="G878" s="5"/>
      <c r="H878" s="78"/>
      <c r="I878" s="78"/>
      <c r="J878" s="79"/>
      <c r="K878" s="78"/>
      <c r="L878" s="78"/>
      <c r="M878" s="78"/>
      <c r="N878" s="78"/>
      <c r="O878" s="78"/>
      <c r="P878" s="78"/>
      <c r="Q878" s="79"/>
      <c r="R878" s="75"/>
      <c r="S878" s="87"/>
      <c r="T878" s="1"/>
      <c r="U878" s="46"/>
      <c r="V878" s="48"/>
    </row>
    <row r="879" spans="2:22" ht="55" customHeight="1" x14ac:dyDescent="0.75">
      <c r="B879" s="8" t="s">
        <v>12</v>
      </c>
      <c r="C879" s="50" t="s">
        <v>727</v>
      </c>
      <c r="D879" s="51">
        <v>3</v>
      </c>
      <c r="E879" s="67" t="s">
        <v>561</v>
      </c>
      <c r="F879" s="14">
        <v>6.35</v>
      </c>
      <c r="G879" s="68">
        <v>1</v>
      </c>
      <c r="H879" s="54">
        <v>2</v>
      </c>
      <c r="I879" s="54">
        <f>VLOOKUP($B879,$B$3:$J$29,7,FALSE)</f>
        <v>476</v>
      </c>
      <c r="J879" s="55">
        <f t="shared" si="383"/>
        <v>0.95199999999999996</v>
      </c>
      <c r="K879" s="54">
        <v>1</v>
      </c>
      <c r="L879" s="54">
        <f>VLOOKUP($B879,$B$3:$J$29,3,FALSE)</f>
        <v>200</v>
      </c>
      <c r="M879" s="54">
        <f t="shared" si="384"/>
        <v>0.2</v>
      </c>
      <c r="N879" s="54">
        <v>2</v>
      </c>
      <c r="O879" s="54">
        <f>VLOOKUP($B879,$B$3:$J$29,8,FALSE)</f>
        <v>192</v>
      </c>
      <c r="P879" s="54">
        <f t="shared" si="385"/>
        <v>0.38400000000000001</v>
      </c>
      <c r="Q879" s="55">
        <f t="shared" si="386"/>
        <v>1.536</v>
      </c>
      <c r="R879" s="52">
        <f t="shared" si="387"/>
        <v>9.75</v>
      </c>
      <c r="S879" s="50" t="s">
        <v>64</v>
      </c>
      <c r="T879" s="1">
        <v>1</v>
      </c>
      <c r="U879" s="46">
        <f>$T879*$R879</f>
        <v>9.75</v>
      </c>
      <c r="V879" s="90">
        <v>45860</v>
      </c>
    </row>
    <row r="880" spans="2:22" ht="55" customHeight="1" x14ac:dyDescent="0.75">
      <c r="B880" s="8" t="s">
        <v>12</v>
      </c>
      <c r="C880" s="50" t="s">
        <v>727</v>
      </c>
      <c r="D880" s="51">
        <v>3</v>
      </c>
      <c r="E880" s="67" t="s">
        <v>562</v>
      </c>
      <c r="F880" s="14">
        <v>9.4</v>
      </c>
      <c r="G880" s="68">
        <v>1</v>
      </c>
      <c r="H880" s="54">
        <v>2</v>
      </c>
      <c r="I880" s="54">
        <f>VLOOKUP($B880,$B$3:$J$29,7,FALSE)</f>
        <v>476</v>
      </c>
      <c r="J880" s="55">
        <f t="shared" si="383"/>
        <v>0.95199999999999996</v>
      </c>
      <c r="K880" s="54">
        <v>1</v>
      </c>
      <c r="L880" s="54">
        <f>VLOOKUP($B880,$B$3:$J$29,3,FALSE)</f>
        <v>200</v>
      </c>
      <c r="M880" s="54">
        <f t="shared" si="384"/>
        <v>0.2</v>
      </c>
      <c r="N880" s="54">
        <v>2</v>
      </c>
      <c r="O880" s="54">
        <f>VLOOKUP($B880,$B$3:$J$29,8,FALSE)</f>
        <v>192</v>
      </c>
      <c r="P880" s="54">
        <f t="shared" si="385"/>
        <v>0.38400000000000001</v>
      </c>
      <c r="Q880" s="55">
        <f t="shared" si="386"/>
        <v>1.536</v>
      </c>
      <c r="R880" s="52">
        <f t="shared" si="387"/>
        <v>14.44</v>
      </c>
      <c r="S880" s="50" t="s">
        <v>64</v>
      </c>
      <c r="T880" s="1">
        <v>1</v>
      </c>
      <c r="U880" s="46">
        <f>$T880*$R880</f>
        <v>14.44</v>
      </c>
      <c r="V880" s="90">
        <v>45860</v>
      </c>
    </row>
    <row r="881" spans="2:22" ht="55" customHeight="1" x14ac:dyDescent="0.75">
      <c r="B881" s="8" t="s">
        <v>34</v>
      </c>
      <c r="C881" s="50" t="s">
        <v>727</v>
      </c>
      <c r="D881" s="51">
        <v>3</v>
      </c>
      <c r="E881" s="67" t="s">
        <v>563</v>
      </c>
      <c r="F881" s="14">
        <v>10</v>
      </c>
      <c r="G881" s="68">
        <v>2</v>
      </c>
      <c r="H881" s="54">
        <v>2</v>
      </c>
      <c r="I881" s="54">
        <f>VLOOKUP($B881,$B$3:$J$29,7,FALSE)</f>
        <v>530</v>
      </c>
      <c r="J881" s="55">
        <f t="shared" si="383"/>
        <v>1.06</v>
      </c>
      <c r="K881" s="54">
        <v>1</v>
      </c>
      <c r="L881" s="54">
        <f>VLOOKUP($B881,$B$3:$J$29,3,FALSE)</f>
        <v>200</v>
      </c>
      <c r="M881" s="54">
        <f t="shared" si="384"/>
        <v>0.2</v>
      </c>
      <c r="N881" s="54">
        <v>2</v>
      </c>
      <c r="O881" s="54">
        <f>VLOOKUP($B881,$B$3:$J$29,8,FALSE)</f>
        <v>192</v>
      </c>
      <c r="P881" s="54">
        <f t="shared" si="385"/>
        <v>0.38400000000000001</v>
      </c>
      <c r="Q881" s="55">
        <f t="shared" si="386"/>
        <v>1.6439999999999999</v>
      </c>
      <c r="R881" s="52">
        <f t="shared" si="387"/>
        <v>32.880000000000003</v>
      </c>
      <c r="S881" s="50" t="s">
        <v>64</v>
      </c>
      <c r="T881" s="1">
        <v>1</v>
      </c>
      <c r="U881" s="46">
        <f>$T881*$R881</f>
        <v>32.880000000000003</v>
      </c>
      <c r="V881" s="90">
        <v>45860</v>
      </c>
    </row>
    <row r="882" spans="2:22" ht="55" customHeight="1" x14ac:dyDescent="0.75">
      <c r="B882" s="82"/>
      <c r="C882" s="74"/>
      <c r="D882" s="28"/>
      <c r="G882" s="5"/>
      <c r="H882" s="78"/>
      <c r="I882" s="78"/>
      <c r="J882" s="79"/>
      <c r="K882" s="78"/>
      <c r="L882" s="78"/>
      <c r="M882" s="78"/>
      <c r="N882" s="78"/>
      <c r="O882" s="78"/>
      <c r="P882" s="78"/>
      <c r="Q882" s="79"/>
      <c r="R882" s="75"/>
      <c r="S882" s="87"/>
      <c r="T882" s="1"/>
      <c r="U882" s="46"/>
      <c r="V882" s="48"/>
    </row>
    <row r="883" spans="2:22" ht="55" customHeight="1" x14ac:dyDescent="0.75">
      <c r="B883" s="14" t="s">
        <v>17</v>
      </c>
      <c r="C883" s="50" t="s">
        <v>727</v>
      </c>
      <c r="D883" s="51">
        <v>3</v>
      </c>
      <c r="E883" s="67" t="s">
        <v>564</v>
      </c>
      <c r="F883" s="14">
        <v>3.55</v>
      </c>
      <c r="G883" s="68">
        <v>1</v>
      </c>
      <c r="H883" s="54">
        <v>2</v>
      </c>
      <c r="I883" s="54">
        <f>VLOOKUP($B883,$B$3:$J$29,7,FALSE)</f>
        <v>770</v>
      </c>
      <c r="J883" s="55">
        <f t="shared" si="383"/>
        <v>1.54</v>
      </c>
      <c r="K883" s="54">
        <v>1</v>
      </c>
      <c r="L883" s="54">
        <f>VLOOKUP($B883,$B$3:$J$29,3,FALSE)</f>
        <v>200</v>
      </c>
      <c r="M883" s="54">
        <f t="shared" si="384"/>
        <v>0.2</v>
      </c>
      <c r="N883" s="54">
        <v>2</v>
      </c>
      <c r="O883" s="54">
        <f>VLOOKUP($B883,$B$3:$J$29,8,FALSE)</f>
        <v>190</v>
      </c>
      <c r="P883" s="54">
        <f t="shared" si="385"/>
        <v>0.38</v>
      </c>
      <c r="Q883" s="55">
        <f t="shared" si="386"/>
        <v>2.12</v>
      </c>
      <c r="R883" s="52">
        <f t="shared" si="387"/>
        <v>7.53</v>
      </c>
      <c r="S883" s="50" t="s">
        <v>64</v>
      </c>
      <c r="T883" s="1">
        <v>1</v>
      </c>
      <c r="U883" s="46">
        <f>$T883*$R883</f>
        <v>7.53</v>
      </c>
      <c r="V883" s="90">
        <v>45860</v>
      </c>
    </row>
    <row r="884" spans="2:22" ht="55" customHeight="1" x14ac:dyDescent="0.75">
      <c r="B884" s="14" t="s">
        <v>17</v>
      </c>
      <c r="C884" s="50" t="s">
        <v>727</v>
      </c>
      <c r="D884" s="51">
        <v>3</v>
      </c>
      <c r="E884" s="67" t="s">
        <v>565</v>
      </c>
      <c r="F884" s="14">
        <v>9.5</v>
      </c>
      <c r="G884" s="68">
        <v>1</v>
      </c>
      <c r="H884" s="54">
        <v>2</v>
      </c>
      <c r="I884" s="54">
        <f>VLOOKUP($B884,$B$3:$J$29,7,FALSE)</f>
        <v>770</v>
      </c>
      <c r="J884" s="55">
        <f t="shared" si="383"/>
        <v>1.54</v>
      </c>
      <c r="K884" s="54">
        <v>1</v>
      </c>
      <c r="L884" s="54">
        <f>VLOOKUP($B884,$B$3:$J$29,3,FALSE)</f>
        <v>200</v>
      </c>
      <c r="M884" s="54">
        <f t="shared" si="384"/>
        <v>0.2</v>
      </c>
      <c r="N884" s="54">
        <v>2</v>
      </c>
      <c r="O884" s="54">
        <f>VLOOKUP($B884,$B$3:$J$29,8,FALSE)</f>
        <v>190</v>
      </c>
      <c r="P884" s="54">
        <f t="shared" si="385"/>
        <v>0.38</v>
      </c>
      <c r="Q884" s="55">
        <f t="shared" si="386"/>
        <v>2.12</v>
      </c>
      <c r="R884" s="52">
        <f t="shared" si="387"/>
        <v>20.14</v>
      </c>
      <c r="S884" s="50" t="s">
        <v>64</v>
      </c>
      <c r="T884" s="1">
        <v>1</v>
      </c>
      <c r="U884" s="46">
        <f>$T884*$R884</f>
        <v>20.14</v>
      </c>
      <c r="V884" s="90">
        <v>45860</v>
      </c>
    </row>
    <row r="885" spans="2:22" ht="55" customHeight="1" x14ac:dyDescent="0.75">
      <c r="B885" s="8" t="s">
        <v>12</v>
      </c>
      <c r="C885" s="50" t="s">
        <v>727</v>
      </c>
      <c r="D885" s="51">
        <v>3</v>
      </c>
      <c r="E885" s="67" t="s">
        <v>566</v>
      </c>
      <c r="F885" s="14">
        <v>2</v>
      </c>
      <c r="G885" s="68">
        <v>1</v>
      </c>
      <c r="H885" s="54">
        <v>1</v>
      </c>
      <c r="I885" s="54">
        <f>VLOOKUP($B885,$B$3:$J$29,7,FALSE)</f>
        <v>476</v>
      </c>
      <c r="J885" s="55">
        <f t="shared" si="383"/>
        <v>0.47599999999999998</v>
      </c>
      <c r="K885" s="54">
        <v>1</v>
      </c>
      <c r="L885" s="54">
        <f>VLOOKUP($B885,$B$3:$J$29,3,FALSE)</f>
        <v>200</v>
      </c>
      <c r="M885" s="54">
        <f t="shared" si="384"/>
        <v>0.2</v>
      </c>
      <c r="N885" s="54">
        <v>1</v>
      </c>
      <c r="O885" s="54">
        <f>VLOOKUP($B885,$B$3:$J$29,8,FALSE)</f>
        <v>192</v>
      </c>
      <c r="P885" s="54">
        <f t="shared" si="385"/>
        <v>0.192</v>
      </c>
      <c r="Q885" s="55">
        <f t="shared" si="386"/>
        <v>0.86799999999999999</v>
      </c>
      <c r="R885" s="52">
        <f t="shared" si="387"/>
        <v>1.74</v>
      </c>
      <c r="S885" s="50" t="s">
        <v>64</v>
      </c>
      <c r="T885" s="1">
        <v>1</v>
      </c>
      <c r="U885" s="46">
        <f>$T885*$R885</f>
        <v>1.74</v>
      </c>
      <c r="V885" s="90">
        <v>45860</v>
      </c>
    </row>
    <row r="886" spans="2:22" ht="55" customHeight="1" x14ac:dyDescent="0.75">
      <c r="B886" s="8" t="s">
        <v>12</v>
      </c>
      <c r="C886" s="50" t="s">
        <v>727</v>
      </c>
      <c r="D886" s="51">
        <v>3</v>
      </c>
      <c r="E886" s="67" t="s">
        <v>567</v>
      </c>
      <c r="F886" s="14">
        <v>1.3</v>
      </c>
      <c r="G886" s="68">
        <v>1</v>
      </c>
      <c r="H886" s="54">
        <v>2</v>
      </c>
      <c r="I886" s="54">
        <f>VLOOKUP($B886,$B$3:$J$29,7,FALSE)</f>
        <v>476</v>
      </c>
      <c r="J886" s="55">
        <f t="shared" si="383"/>
        <v>0.95199999999999996</v>
      </c>
      <c r="K886" s="54">
        <v>1</v>
      </c>
      <c r="L886" s="54">
        <f>VLOOKUP($B886,$B$3:$J$29,3,FALSE)</f>
        <v>200</v>
      </c>
      <c r="M886" s="54">
        <f t="shared" si="384"/>
        <v>0.2</v>
      </c>
      <c r="N886" s="54">
        <v>2</v>
      </c>
      <c r="O886" s="54">
        <f>VLOOKUP($B886,$B$3:$J$29,8,FALSE)</f>
        <v>192</v>
      </c>
      <c r="P886" s="54">
        <f t="shared" si="385"/>
        <v>0.38400000000000001</v>
      </c>
      <c r="Q886" s="55">
        <f t="shared" si="386"/>
        <v>1.536</v>
      </c>
      <c r="R886" s="52">
        <f t="shared" si="387"/>
        <v>2</v>
      </c>
      <c r="S886" s="50" t="s">
        <v>64</v>
      </c>
      <c r="T886" s="1">
        <v>1</v>
      </c>
      <c r="U886" s="46">
        <f>$T886*$R886</f>
        <v>2</v>
      </c>
      <c r="V886" s="90">
        <v>45860</v>
      </c>
    </row>
    <row r="887" spans="2:22" ht="55" customHeight="1" x14ac:dyDescent="0.75">
      <c r="B887" s="8" t="s">
        <v>34</v>
      </c>
      <c r="C887" s="50" t="s">
        <v>727</v>
      </c>
      <c r="D887" s="51">
        <v>3</v>
      </c>
      <c r="E887" s="67" t="s">
        <v>568</v>
      </c>
      <c r="F887" s="14">
        <v>10</v>
      </c>
      <c r="G887" s="68">
        <v>1</v>
      </c>
      <c r="H887" s="54">
        <v>2</v>
      </c>
      <c r="I887" s="54">
        <f>VLOOKUP($B887,$B$3:$J$29,7,FALSE)</f>
        <v>530</v>
      </c>
      <c r="J887" s="55">
        <f t="shared" si="383"/>
        <v>1.06</v>
      </c>
      <c r="K887" s="54">
        <v>1</v>
      </c>
      <c r="L887" s="54">
        <f>VLOOKUP($B887,$B$3:$J$29,3,FALSE)</f>
        <v>200</v>
      </c>
      <c r="M887" s="54">
        <f t="shared" si="384"/>
        <v>0.2</v>
      </c>
      <c r="N887" s="54">
        <v>2</v>
      </c>
      <c r="O887" s="54">
        <f>VLOOKUP($B887,$B$3:$J$29,8,FALSE)</f>
        <v>192</v>
      </c>
      <c r="P887" s="54">
        <f t="shared" si="385"/>
        <v>0.38400000000000001</v>
      </c>
      <c r="Q887" s="55">
        <f t="shared" si="386"/>
        <v>1.6439999999999999</v>
      </c>
      <c r="R887" s="52">
        <f t="shared" si="387"/>
        <v>16.440000000000001</v>
      </c>
      <c r="S887" s="50" t="s">
        <v>64</v>
      </c>
      <c r="T887" s="1">
        <v>1</v>
      </c>
      <c r="U887" s="46">
        <f>$T887*$R887</f>
        <v>16.440000000000001</v>
      </c>
      <c r="V887" s="90">
        <v>45860</v>
      </c>
    </row>
    <row r="888" spans="2:22" ht="55" customHeight="1" x14ac:dyDescent="0.75">
      <c r="B888" s="82"/>
      <c r="C888" s="74"/>
      <c r="D888" s="28"/>
      <c r="G888" s="5"/>
      <c r="H888" s="78"/>
      <c r="I888" s="78"/>
      <c r="J888" s="79"/>
      <c r="K888" s="78"/>
      <c r="L888" s="78"/>
      <c r="M888" s="78"/>
      <c r="N888" s="78"/>
      <c r="O888" s="78"/>
      <c r="P888" s="78"/>
      <c r="Q888" s="79"/>
      <c r="R888" s="75"/>
      <c r="S888" s="87"/>
      <c r="T888" s="1"/>
      <c r="U888" s="46"/>
      <c r="V888" s="90"/>
    </row>
    <row r="889" spans="2:22" ht="55" customHeight="1" x14ac:dyDescent="0.75">
      <c r="B889" s="82"/>
      <c r="C889" s="74"/>
      <c r="D889" s="28"/>
      <c r="G889" s="5"/>
      <c r="H889" s="78"/>
      <c r="I889" s="78"/>
      <c r="J889" s="79"/>
      <c r="K889" s="78"/>
      <c r="L889" s="78"/>
      <c r="M889" s="78"/>
      <c r="N889" s="78"/>
      <c r="O889" s="78"/>
      <c r="P889" s="78"/>
      <c r="Q889" s="79"/>
      <c r="R889" s="75"/>
      <c r="S889" s="87"/>
      <c r="T889" s="1"/>
      <c r="U889" s="46"/>
      <c r="V889" s="90"/>
    </row>
    <row r="890" spans="2:22" ht="55" customHeight="1" x14ac:dyDescent="0.75">
      <c r="B890" s="82"/>
      <c r="C890" s="74"/>
      <c r="D890" s="28"/>
      <c r="G890" s="5"/>
      <c r="H890" s="78"/>
      <c r="I890" s="78"/>
      <c r="J890" s="79"/>
      <c r="K890" s="78"/>
      <c r="L890" s="78"/>
      <c r="M890" s="78"/>
      <c r="N890" s="78"/>
      <c r="O890" s="78"/>
      <c r="P890" s="78"/>
      <c r="Q890" s="79"/>
      <c r="R890" s="75"/>
      <c r="S890" s="87"/>
      <c r="T890" s="1"/>
      <c r="U890" s="46"/>
      <c r="V890" s="90"/>
    </row>
    <row r="891" spans="2:22" ht="55" customHeight="1" x14ac:dyDescent="0.75">
      <c r="B891" s="82"/>
      <c r="C891" s="74"/>
      <c r="D891" s="28"/>
      <c r="G891" s="5"/>
      <c r="H891" s="78"/>
      <c r="I891" s="78"/>
      <c r="J891" s="79"/>
      <c r="K891" s="78"/>
      <c r="L891" s="78"/>
      <c r="M891" s="78"/>
      <c r="N891" s="78"/>
      <c r="O891" s="78"/>
      <c r="P891" s="78"/>
      <c r="Q891" s="79"/>
      <c r="R891" s="75"/>
      <c r="S891" s="87"/>
      <c r="T891" s="1"/>
      <c r="U891" s="46"/>
      <c r="V891" s="90"/>
    </row>
    <row r="892" spans="2:22" ht="55" customHeight="1" x14ac:dyDescent="0.75">
      <c r="B892" s="82"/>
      <c r="C892" s="74"/>
      <c r="D892" s="28"/>
      <c r="G892" s="5"/>
      <c r="H892" s="78"/>
      <c r="I892" s="78"/>
      <c r="J892" s="79"/>
      <c r="K892" s="78"/>
      <c r="L892" s="78"/>
      <c r="M892" s="78"/>
      <c r="N892" s="78"/>
      <c r="O892" s="78"/>
      <c r="P892" s="78"/>
      <c r="Q892" s="79"/>
      <c r="R892" s="75"/>
      <c r="S892" s="87"/>
      <c r="T892" s="1"/>
      <c r="U892" s="46"/>
      <c r="V892" s="90"/>
    </row>
    <row r="893" spans="2:22" ht="55" customHeight="1" x14ac:dyDescent="0.75">
      <c r="B893" s="82"/>
      <c r="C893" s="74"/>
      <c r="D893" s="28"/>
      <c r="G893" s="5"/>
      <c r="H893" s="78"/>
      <c r="I893" s="78"/>
      <c r="J893" s="79"/>
      <c r="K893" s="78"/>
      <c r="L893" s="78"/>
      <c r="M893" s="78"/>
      <c r="N893" s="78"/>
      <c r="O893" s="78"/>
      <c r="P893" s="78"/>
      <c r="Q893" s="79"/>
      <c r="R893" s="75"/>
      <c r="S893" s="87"/>
      <c r="T893" s="1"/>
      <c r="U893" s="46"/>
      <c r="V893" s="90"/>
    </row>
    <row r="894" spans="2:22" ht="55" customHeight="1" x14ac:dyDescent="0.75">
      <c r="B894" s="82"/>
      <c r="C894" s="74"/>
      <c r="D894" s="28"/>
      <c r="G894" s="5"/>
      <c r="H894" s="78"/>
      <c r="I894" s="78"/>
      <c r="J894" s="79"/>
      <c r="K894" s="78"/>
      <c r="L894" s="78"/>
      <c r="M894" s="78"/>
      <c r="N894" s="78"/>
      <c r="O894" s="78"/>
      <c r="P894" s="78"/>
      <c r="Q894" s="79"/>
      <c r="R894" s="75"/>
      <c r="S894" s="87"/>
      <c r="T894" s="1"/>
      <c r="U894" s="46"/>
      <c r="V894" s="48"/>
    </row>
    <row r="895" spans="2:22" ht="55" customHeight="1" x14ac:dyDescent="0.75">
      <c r="B895" s="82"/>
      <c r="C895" s="74"/>
      <c r="D895" s="28"/>
      <c r="G895" s="5"/>
      <c r="H895" s="78"/>
      <c r="I895" s="78"/>
      <c r="J895" s="79"/>
      <c r="K895" s="78"/>
      <c r="L895" s="78"/>
      <c r="M895" s="78"/>
      <c r="N895" s="78"/>
      <c r="O895" s="78"/>
      <c r="P895" s="78"/>
      <c r="Q895" s="79"/>
      <c r="R895" s="75"/>
      <c r="S895" s="87"/>
      <c r="T895" s="1"/>
      <c r="U895" s="46"/>
      <c r="V895" s="48"/>
    </row>
    <row r="896" spans="2:22" ht="55" customHeight="1" x14ac:dyDescent="0.75">
      <c r="B896" s="14" t="s">
        <v>17</v>
      </c>
      <c r="C896" s="50" t="s">
        <v>728</v>
      </c>
      <c r="D896" s="51">
        <v>3</v>
      </c>
      <c r="E896" s="67" t="s">
        <v>569</v>
      </c>
      <c r="F896" s="14">
        <v>12.25</v>
      </c>
      <c r="G896" s="68">
        <v>1</v>
      </c>
      <c r="H896" s="54">
        <v>2</v>
      </c>
      <c r="I896" s="54">
        <f>VLOOKUP($B896,$B$3:$J$29,7,FALSE)</f>
        <v>770</v>
      </c>
      <c r="J896" s="55">
        <f t="shared" ref="J896:J898" si="388">$H896*($I896/1000)</f>
        <v>1.54</v>
      </c>
      <c r="K896" s="54">
        <v>1</v>
      </c>
      <c r="L896" s="54">
        <f>VLOOKUP($B896,$B$3:$J$29,3,FALSE)</f>
        <v>200</v>
      </c>
      <c r="M896" s="54">
        <f t="shared" ref="M896:M898" si="389">$K896*($L896/1000)</f>
        <v>0.2</v>
      </c>
      <c r="N896" s="54">
        <v>2</v>
      </c>
      <c r="O896" s="54">
        <f>VLOOKUP($B896,$B$3:$J$29,8,FALSE)</f>
        <v>190</v>
      </c>
      <c r="P896" s="54">
        <f t="shared" ref="P896:P898" si="390">$N896*($O896/1000)</f>
        <v>0.38</v>
      </c>
      <c r="Q896" s="55">
        <f t="shared" ref="Q896:Q898" si="391">($H896*$I896+$K896*$L896+$N896*$O896)/1000</f>
        <v>2.12</v>
      </c>
      <c r="R896" s="52">
        <f t="shared" ref="R896:R898" si="392">ROUND($Q896*$F896*$G896,2)</f>
        <v>25.97</v>
      </c>
      <c r="S896" s="50" t="s">
        <v>64</v>
      </c>
      <c r="T896" s="1">
        <v>1</v>
      </c>
      <c r="U896" s="46">
        <f>$T896*$R896</f>
        <v>25.97</v>
      </c>
      <c r="V896" s="90">
        <v>45855</v>
      </c>
    </row>
    <row r="897" spans="1:22" ht="55" customHeight="1" x14ac:dyDescent="0.75">
      <c r="B897" s="8" t="s">
        <v>15</v>
      </c>
      <c r="C897" s="50" t="s">
        <v>728</v>
      </c>
      <c r="D897" s="51">
        <v>3</v>
      </c>
      <c r="E897" s="67" t="s">
        <v>570</v>
      </c>
      <c r="F897" s="14">
        <v>9.25</v>
      </c>
      <c r="G897" s="68">
        <v>1</v>
      </c>
      <c r="H897" s="54">
        <v>2</v>
      </c>
      <c r="I897" s="54">
        <f>VLOOKUP($B897,$B$3:$J$29,7,FALSE)</f>
        <v>576</v>
      </c>
      <c r="J897" s="55">
        <f t="shared" si="388"/>
        <v>1.1519999999999999</v>
      </c>
      <c r="K897" s="54">
        <v>1</v>
      </c>
      <c r="L897" s="54">
        <f>VLOOKUP($B897,$B$3:$J$29,3,FALSE)</f>
        <v>200</v>
      </c>
      <c r="M897" s="54">
        <f t="shared" si="389"/>
        <v>0.2</v>
      </c>
      <c r="N897" s="54">
        <v>2</v>
      </c>
      <c r="O897" s="54">
        <f>VLOOKUP($B897,$B$3:$J$29,8,FALSE)</f>
        <v>192</v>
      </c>
      <c r="P897" s="54">
        <f t="shared" si="390"/>
        <v>0.38400000000000001</v>
      </c>
      <c r="Q897" s="55">
        <f t="shared" si="391"/>
        <v>1.736</v>
      </c>
      <c r="R897" s="52">
        <f t="shared" si="392"/>
        <v>16.059999999999999</v>
      </c>
      <c r="S897" s="50" t="s">
        <v>64</v>
      </c>
      <c r="T897" s="1">
        <v>1</v>
      </c>
      <c r="U897" s="46">
        <f>$T897*$R897</f>
        <v>16.059999999999999</v>
      </c>
      <c r="V897" s="90">
        <v>45855</v>
      </c>
    </row>
    <row r="898" spans="1:22" ht="55" customHeight="1" x14ac:dyDescent="0.75">
      <c r="B898" s="8" t="s">
        <v>34</v>
      </c>
      <c r="C898" s="50" t="s">
        <v>728</v>
      </c>
      <c r="D898" s="51">
        <v>3</v>
      </c>
      <c r="E898" s="67" t="s">
        <v>571</v>
      </c>
      <c r="F898" s="14">
        <v>10</v>
      </c>
      <c r="G898" s="68">
        <v>6</v>
      </c>
      <c r="H898" s="54">
        <v>2</v>
      </c>
      <c r="I898" s="54">
        <f>VLOOKUP($B898,$B$3:$J$29,7,FALSE)</f>
        <v>530</v>
      </c>
      <c r="J898" s="55">
        <f t="shared" si="388"/>
        <v>1.06</v>
      </c>
      <c r="K898" s="54">
        <v>1</v>
      </c>
      <c r="L898" s="54">
        <f>VLOOKUP($B898,$B$3:$J$29,3,FALSE)</f>
        <v>200</v>
      </c>
      <c r="M898" s="54">
        <f t="shared" si="389"/>
        <v>0.2</v>
      </c>
      <c r="N898" s="54">
        <v>2</v>
      </c>
      <c r="O898" s="54">
        <f>VLOOKUP($B898,$B$3:$J$29,8,FALSE)</f>
        <v>192</v>
      </c>
      <c r="P898" s="54">
        <f t="shared" si="390"/>
        <v>0.38400000000000001</v>
      </c>
      <c r="Q898" s="55">
        <f t="shared" si="391"/>
        <v>1.6439999999999999</v>
      </c>
      <c r="R898" s="52">
        <f t="shared" si="392"/>
        <v>98.64</v>
      </c>
      <c r="S898" s="50" t="s">
        <v>64</v>
      </c>
      <c r="T898" s="1">
        <v>1</v>
      </c>
      <c r="U898" s="46">
        <f>$T898*$R898</f>
        <v>98.64</v>
      </c>
      <c r="V898" s="90">
        <v>45856</v>
      </c>
    </row>
    <row r="899" spans="1:22" ht="55" customHeight="1" x14ac:dyDescent="0.75">
      <c r="A899" s="1" t="s">
        <v>572</v>
      </c>
      <c r="B899" s="82"/>
      <c r="C899" s="74"/>
      <c r="D899" s="28"/>
      <c r="G899" s="5"/>
      <c r="H899" s="78"/>
      <c r="I899" s="78"/>
      <c r="J899" s="79"/>
      <c r="K899" s="78"/>
      <c r="L899" s="78"/>
      <c r="M899" s="78"/>
      <c r="N899" s="78"/>
      <c r="O899" s="78"/>
      <c r="P899" s="78"/>
      <c r="Q899" s="79"/>
      <c r="R899" s="75"/>
      <c r="S899" s="87"/>
      <c r="T899" s="1"/>
      <c r="U899" s="46"/>
      <c r="V899" s="48"/>
    </row>
    <row r="900" spans="1:22" ht="55" customHeight="1" x14ac:dyDescent="0.75">
      <c r="B900" s="82"/>
      <c r="C900" s="74"/>
      <c r="D900" s="28"/>
      <c r="G900" s="5"/>
      <c r="H900" s="78"/>
      <c r="I900" s="78"/>
      <c r="J900" s="79"/>
      <c r="K900" s="78"/>
      <c r="L900" s="78"/>
      <c r="M900" s="78"/>
      <c r="N900" s="78"/>
      <c r="O900" s="78"/>
      <c r="P900" s="78"/>
      <c r="Q900" s="79"/>
      <c r="R900" s="75"/>
      <c r="S900" s="87"/>
      <c r="T900" s="1"/>
      <c r="U900" s="46"/>
      <c r="V900" s="48"/>
    </row>
    <row r="901" spans="1:22" ht="55" customHeight="1" x14ac:dyDescent="0.75">
      <c r="B901" s="14" t="s">
        <v>29</v>
      </c>
      <c r="C901" s="50" t="s">
        <v>728</v>
      </c>
      <c r="D901" s="51">
        <v>3</v>
      </c>
      <c r="E901" s="67" t="s">
        <v>573</v>
      </c>
      <c r="F901" s="14">
        <f>15.2/2</f>
        <v>7.6</v>
      </c>
      <c r="G901" s="68">
        <v>1</v>
      </c>
      <c r="H901" s="54">
        <v>2</v>
      </c>
      <c r="I901" s="54">
        <f>VLOOKUP($B901,$B$3:$J$29,7,FALSE)</f>
        <v>970</v>
      </c>
      <c r="J901" s="55">
        <f t="shared" ref="J901:J921" si="393">$H901*($I901/1000)</f>
        <v>1.94</v>
      </c>
      <c r="K901" s="54">
        <v>1</v>
      </c>
      <c r="L901" s="54">
        <f>VLOOKUP($B901,$B$3:$J$29,3,FALSE)</f>
        <v>250</v>
      </c>
      <c r="M901" s="54">
        <f t="shared" ref="M901:M921" si="394">$K901*($L901/1000)</f>
        <v>0.25</v>
      </c>
      <c r="N901" s="54">
        <v>2</v>
      </c>
      <c r="O901" s="54">
        <f>VLOOKUP($B901,$B$3:$J$29,8,FALSE)</f>
        <v>238</v>
      </c>
      <c r="P901" s="54">
        <f t="shared" ref="P901:P921" si="395">$N901*($O901/1000)</f>
        <v>0.47599999999999998</v>
      </c>
      <c r="Q901" s="55">
        <f t="shared" ref="Q901:Q921" si="396">($H901*$I901+$K901*$L901+$N901*$O901)/1000</f>
        <v>2.6659999999999999</v>
      </c>
      <c r="R901" s="52">
        <f t="shared" ref="R901:R921" si="397">ROUND($Q901*$F901*$G901,2)</f>
        <v>20.260000000000002</v>
      </c>
      <c r="S901" s="50" t="s">
        <v>64</v>
      </c>
      <c r="T901" s="1">
        <v>1</v>
      </c>
      <c r="U901" s="46">
        <f>$T901*$R901</f>
        <v>20.260000000000002</v>
      </c>
      <c r="V901" s="90">
        <v>45856</v>
      </c>
    </row>
    <row r="902" spans="1:22" ht="55" customHeight="1" x14ac:dyDescent="0.75">
      <c r="B902" s="8" t="s">
        <v>15</v>
      </c>
      <c r="C902" s="50" t="s">
        <v>728</v>
      </c>
      <c r="D902" s="51">
        <v>3</v>
      </c>
      <c r="E902" s="67" t="s">
        <v>574</v>
      </c>
      <c r="F902" s="14">
        <f>9.25/2</f>
        <v>4.625</v>
      </c>
      <c r="G902" s="68">
        <v>1</v>
      </c>
      <c r="H902" s="54">
        <v>2</v>
      </c>
      <c r="I902" s="54">
        <f>VLOOKUP($B902,$B$3:$J$29,7,FALSE)</f>
        <v>576</v>
      </c>
      <c r="J902" s="55">
        <f t="shared" si="393"/>
        <v>1.1519999999999999</v>
      </c>
      <c r="K902" s="54">
        <v>1</v>
      </c>
      <c r="L902" s="54">
        <f>VLOOKUP($B902,$B$3:$J$29,3,FALSE)</f>
        <v>200</v>
      </c>
      <c r="M902" s="54">
        <f t="shared" si="394"/>
        <v>0.2</v>
      </c>
      <c r="N902" s="54">
        <v>2</v>
      </c>
      <c r="O902" s="54">
        <f>VLOOKUP($B902,$B$3:$J$29,8,FALSE)</f>
        <v>192</v>
      </c>
      <c r="P902" s="54">
        <f t="shared" si="395"/>
        <v>0.38400000000000001</v>
      </c>
      <c r="Q902" s="55">
        <f t="shared" si="396"/>
        <v>1.736</v>
      </c>
      <c r="R902" s="52">
        <f t="shared" si="397"/>
        <v>8.0299999999999994</v>
      </c>
      <c r="S902" s="50" t="s">
        <v>64</v>
      </c>
      <c r="T902" s="1">
        <v>1</v>
      </c>
      <c r="U902" s="46">
        <f>$T902*$R902</f>
        <v>8.0299999999999994</v>
      </c>
      <c r="V902" s="90">
        <v>45856</v>
      </c>
    </row>
    <row r="903" spans="1:22" ht="55" customHeight="1" x14ac:dyDescent="0.75">
      <c r="B903" s="8" t="s">
        <v>34</v>
      </c>
      <c r="C903" s="50" t="s">
        <v>728</v>
      </c>
      <c r="D903" s="51">
        <v>3</v>
      </c>
      <c r="E903" s="67" t="s">
        <v>575</v>
      </c>
      <c r="F903" s="14">
        <f>10/2</f>
        <v>5</v>
      </c>
      <c r="G903" s="68">
        <v>8</v>
      </c>
      <c r="H903" s="54">
        <v>2</v>
      </c>
      <c r="I903" s="54">
        <f>VLOOKUP($B903,$B$3:$J$29,7,FALSE)</f>
        <v>530</v>
      </c>
      <c r="J903" s="55">
        <f t="shared" si="393"/>
        <v>1.06</v>
      </c>
      <c r="K903" s="54">
        <v>1</v>
      </c>
      <c r="L903" s="54">
        <f>VLOOKUP($B903,$B$3:$J$29,3,FALSE)</f>
        <v>200</v>
      </c>
      <c r="M903" s="54">
        <f t="shared" si="394"/>
        <v>0.2</v>
      </c>
      <c r="N903" s="54">
        <v>2</v>
      </c>
      <c r="O903" s="54">
        <f>VLOOKUP($B903,$B$3:$J$29,8,FALSE)</f>
        <v>192</v>
      </c>
      <c r="P903" s="54">
        <f t="shared" si="395"/>
        <v>0.38400000000000001</v>
      </c>
      <c r="Q903" s="55">
        <f t="shared" si="396"/>
        <v>1.6439999999999999</v>
      </c>
      <c r="R903" s="52">
        <f t="shared" si="397"/>
        <v>65.760000000000005</v>
      </c>
      <c r="S903" s="50" t="s">
        <v>64</v>
      </c>
      <c r="T903" s="1">
        <v>1</v>
      </c>
      <c r="U903" s="46">
        <f>$T903*$R903</f>
        <v>65.760000000000005</v>
      </c>
      <c r="V903" s="90">
        <v>45856</v>
      </c>
    </row>
    <row r="904" spans="1:22" ht="55" customHeight="1" x14ac:dyDescent="0.75">
      <c r="B904" s="82"/>
      <c r="C904" s="74"/>
      <c r="D904" s="28"/>
      <c r="G904" s="5"/>
      <c r="H904" s="78"/>
      <c r="I904" s="78"/>
      <c r="J904" s="79"/>
      <c r="K904" s="78"/>
      <c r="L904" s="78"/>
      <c r="M904" s="78"/>
      <c r="N904" s="78"/>
      <c r="O904" s="78"/>
      <c r="P904" s="78"/>
      <c r="Q904" s="79"/>
      <c r="R904" s="75"/>
      <c r="S904" s="87"/>
      <c r="T904" s="1"/>
      <c r="U904" s="46"/>
      <c r="V904" s="48"/>
    </row>
    <row r="905" spans="1:22" ht="55" customHeight="1" x14ac:dyDescent="0.75">
      <c r="B905" s="8" t="s">
        <v>15</v>
      </c>
      <c r="C905" s="50" t="s">
        <v>728</v>
      </c>
      <c r="D905" s="51">
        <v>3</v>
      </c>
      <c r="E905" s="67" t="s">
        <v>576</v>
      </c>
      <c r="F905" s="14">
        <f>9.28/2</f>
        <v>4.6399999999999997</v>
      </c>
      <c r="G905" s="68">
        <v>1</v>
      </c>
      <c r="H905" s="54">
        <v>2</v>
      </c>
      <c r="I905" s="54">
        <f>VLOOKUP($B905,$B$3:$J$29,7,FALSE)</f>
        <v>576</v>
      </c>
      <c r="J905" s="55">
        <f t="shared" si="393"/>
        <v>1.1519999999999999</v>
      </c>
      <c r="K905" s="54">
        <v>1</v>
      </c>
      <c r="L905" s="54">
        <f>VLOOKUP($B905,$B$3:$J$29,3,FALSE)</f>
        <v>200</v>
      </c>
      <c r="M905" s="54">
        <f t="shared" si="394"/>
        <v>0.2</v>
      </c>
      <c r="N905" s="54">
        <v>2</v>
      </c>
      <c r="O905" s="54">
        <f>VLOOKUP($B905,$B$3:$J$29,8,FALSE)</f>
        <v>192</v>
      </c>
      <c r="P905" s="54">
        <f t="shared" si="395"/>
        <v>0.38400000000000001</v>
      </c>
      <c r="Q905" s="55">
        <f t="shared" si="396"/>
        <v>1.736</v>
      </c>
      <c r="R905" s="52">
        <f t="shared" si="397"/>
        <v>8.06</v>
      </c>
      <c r="S905" s="50" t="s">
        <v>64</v>
      </c>
      <c r="T905" s="1">
        <v>1</v>
      </c>
      <c r="U905" s="46">
        <f>$T905*$R905</f>
        <v>8.06</v>
      </c>
      <c r="V905" s="90">
        <v>45856</v>
      </c>
    </row>
    <row r="906" spans="1:22" ht="55" customHeight="1" x14ac:dyDescent="0.75">
      <c r="B906" s="8" t="s">
        <v>15</v>
      </c>
      <c r="C906" s="50" t="s">
        <v>728</v>
      </c>
      <c r="D906" s="51">
        <v>3</v>
      </c>
      <c r="E906" s="67" t="s">
        <v>577</v>
      </c>
      <c r="F906" s="14">
        <f>9.3/2</f>
        <v>4.6500000000000004</v>
      </c>
      <c r="G906" s="68">
        <v>1</v>
      </c>
      <c r="H906" s="54">
        <v>2</v>
      </c>
      <c r="I906" s="54">
        <f>VLOOKUP($B906,$B$3:$J$29,7,FALSE)</f>
        <v>576</v>
      </c>
      <c r="J906" s="55">
        <f t="shared" si="393"/>
        <v>1.1519999999999999</v>
      </c>
      <c r="K906" s="54">
        <v>1</v>
      </c>
      <c r="L906" s="54">
        <f>VLOOKUP($B906,$B$3:$J$29,3,FALSE)</f>
        <v>200</v>
      </c>
      <c r="M906" s="54">
        <f t="shared" si="394"/>
        <v>0.2</v>
      </c>
      <c r="N906" s="54">
        <v>2</v>
      </c>
      <c r="O906" s="54">
        <f>VLOOKUP($B906,$B$3:$J$29,8,FALSE)</f>
        <v>192</v>
      </c>
      <c r="P906" s="54">
        <f t="shared" si="395"/>
        <v>0.38400000000000001</v>
      </c>
      <c r="Q906" s="55">
        <f t="shared" si="396"/>
        <v>1.736</v>
      </c>
      <c r="R906" s="52">
        <f t="shared" si="397"/>
        <v>8.07</v>
      </c>
      <c r="S906" s="50" t="s">
        <v>64</v>
      </c>
      <c r="T906" s="1">
        <v>1</v>
      </c>
      <c r="U906" s="46">
        <f>$T906*$R906</f>
        <v>8.07</v>
      </c>
      <c r="V906" s="90">
        <v>45856</v>
      </c>
    </row>
    <row r="907" spans="1:22" ht="55" customHeight="1" x14ac:dyDescent="0.75">
      <c r="B907" s="8" t="s">
        <v>34</v>
      </c>
      <c r="C907" s="50" t="s">
        <v>728</v>
      </c>
      <c r="D907" s="51">
        <v>3</v>
      </c>
      <c r="E907" s="67" t="s">
        <v>578</v>
      </c>
      <c r="F907" s="14">
        <f>10/2</f>
        <v>5</v>
      </c>
      <c r="G907" s="68">
        <v>4</v>
      </c>
      <c r="H907" s="54">
        <v>2</v>
      </c>
      <c r="I907" s="54">
        <f>VLOOKUP($B907,$B$3:$J$29,7,FALSE)</f>
        <v>530</v>
      </c>
      <c r="J907" s="55">
        <f t="shared" si="393"/>
        <v>1.06</v>
      </c>
      <c r="K907" s="54">
        <v>1</v>
      </c>
      <c r="L907" s="54">
        <f>VLOOKUP($B907,$B$3:$J$29,3,FALSE)</f>
        <v>200</v>
      </c>
      <c r="M907" s="54">
        <f t="shared" si="394"/>
        <v>0.2</v>
      </c>
      <c r="N907" s="54">
        <v>2</v>
      </c>
      <c r="O907" s="54">
        <f>VLOOKUP($B907,$B$3:$J$29,8,FALSE)</f>
        <v>192</v>
      </c>
      <c r="P907" s="54">
        <f t="shared" si="395"/>
        <v>0.38400000000000001</v>
      </c>
      <c r="Q907" s="55">
        <f t="shared" si="396"/>
        <v>1.6439999999999999</v>
      </c>
      <c r="R907" s="52">
        <f t="shared" si="397"/>
        <v>32.880000000000003</v>
      </c>
      <c r="S907" s="50" t="s">
        <v>64</v>
      </c>
      <c r="T907" s="1">
        <v>1</v>
      </c>
      <c r="U907" s="46">
        <f>$T907*$R907</f>
        <v>32.880000000000003</v>
      </c>
      <c r="V907" s="90">
        <v>45856</v>
      </c>
    </row>
    <row r="908" spans="1:22" ht="55" customHeight="1" x14ac:dyDescent="0.75">
      <c r="B908" s="82"/>
      <c r="C908" s="74"/>
      <c r="D908" s="28"/>
      <c r="G908" s="5"/>
      <c r="H908" s="78"/>
      <c r="I908" s="78"/>
      <c r="J908" s="79"/>
      <c r="K908" s="78"/>
      <c r="L908" s="78"/>
      <c r="M908" s="78"/>
      <c r="N908" s="78"/>
      <c r="O908" s="78"/>
      <c r="P908" s="78"/>
      <c r="Q908" s="79"/>
      <c r="R908" s="75"/>
      <c r="S908" s="87"/>
      <c r="T908" s="1"/>
      <c r="U908" s="46"/>
      <c r="V908" s="48"/>
    </row>
    <row r="909" spans="1:22" ht="55" customHeight="1" x14ac:dyDescent="0.75">
      <c r="B909" s="14" t="s">
        <v>18</v>
      </c>
      <c r="C909" s="50" t="s">
        <v>728</v>
      </c>
      <c r="D909" s="51">
        <v>3</v>
      </c>
      <c r="E909" s="67" t="s">
        <v>579</v>
      </c>
      <c r="F909" s="14">
        <f>9.3/2</f>
        <v>4.6500000000000004</v>
      </c>
      <c r="G909" s="68">
        <v>1</v>
      </c>
      <c r="H909" s="54">
        <v>2</v>
      </c>
      <c r="I909" s="54">
        <f>VLOOKUP($B909,$B$3:$J$29,7,FALSE)</f>
        <v>870</v>
      </c>
      <c r="J909" s="55">
        <f t="shared" si="393"/>
        <v>1.74</v>
      </c>
      <c r="K909" s="54">
        <v>1</v>
      </c>
      <c r="L909" s="54">
        <f>VLOOKUP($B909,$B$3:$J$29,3,FALSE)</f>
        <v>250</v>
      </c>
      <c r="M909" s="54">
        <f t="shared" si="394"/>
        <v>0.25</v>
      </c>
      <c r="N909" s="54">
        <v>2</v>
      </c>
      <c r="O909" s="54">
        <f>VLOOKUP($B909,$B$3:$J$29,8,FALSE)</f>
        <v>238</v>
      </c>
      <c r="P909" s="54">
        <f t="shared" si="395"/>
        <v>0.47599999999999998</v>
      </c>
      <c r="Q909" s="55">
        <f t="shared" si="396"/>
        <v>2.4660000000000002</v>
      </c>
      <c r="R909" s="52">
        <f t="shared" si="397"/>
        <v>11.47</v>
      </c>
      <c r="S909" s="50" t="s">
        <v>64</v>
      </c>
      <c r="T909" s="1">
        <v>1</v>
      </c>
      <c r="U909" s="46">
        <f>$T909*$R909</f>
        <v>11.47</v>
      </c>
      <c r="V909" s="90">
        <v>45856</v>
      </c>
    </row>
    <row r="910" spans="1:22" ht="55" customHeight="1" x14ac:dyDescent="0.75">
      <c r="B910" s="8" t="s">
        <v>15</v>
      </c>
      <c r="C910" s="50" t="s">
        <v>728</v>
      </c>
      <c r="D910" s="51">
        <v>3</v>
      </c>
      <c r="E910" s="67" t="s">
        <v>580</v>
      </c>
      <c r="F910" s="14">
        <f>9.3/2</f>
        <v>4.6500000000000004</v>
      </c>
      <c r="G910" s="68">
        <v>1</v>
      </c>
      <c r="H910" s="54">
        <v>2</v>
      </c>
      <c r="I910" s="54">
        <f>VLOOKUP($B910,$B$3:$J$29,7,FALSE)</f>
        <v>576</v>
      </c>
      <c r="J910" s="55">
        <f t="shared" si="393"/>
        <v>1.1519999999999999</v>
      </c>
      <c r="K910" s="54">
        <v>1</v>
      </c>
      <c r="L910" s="54">
        <f>VLOOKUP($B910,$B$3:$J$29,3,FALSE)</f>
        <v>200</v>
      </c>
      <c r="M910" s="54">
        <f t="shared" si="394"/>
        <v>0.2</v>
      </c>
      <c r="N910" s="54">
        <v>2</v>
      </c>
      <c r="O910" s="54">
        <f>VLOOKUP($B910,$B$3:$J$29,8,FALSE)</f>
        <v>192</v>
      </c>
      <c r="P910" s="54">
        <f t="shared" si="395"/>
        <v>0.38400000000000001</v>
      </c>
      <c r="Q910" s="55">
        <f t="shared" si="396"/>
        <v>1.736</v>
      </c>
      <c r="R910" s="52">
        <f t="shared" si="397"/>
        <v>8.07</v>
      </c>
      <c r="S910" s="50" t="s">
        <v>64</v>
      </c>
      <c r="T910" s="1">
        <v>1</v>
      </c>
      <c r="U910" s="46">
        <f>$T910*$R910</f>
        <v>8.07</v>
      </c>
      <c r="V910" s="90">
        <v>45856</v>
      </c>
    </row>
    <row r="911" spans="1:22" ht="55" customHeight="1" x14ac:dyDescent="0.75">
      <c r="B911" s="8" t="s">
        <v>34</v>
      </c>
      <c r="C911" s="50" t="s">
        <v>728</v>
      </c>
      <c r="D911" s="51">
        <v>3</v>
      </c>
      <c r="E911" s="67" t="s">
        <v>581</v>
      </c>
      <c r="F911" s="14">
        <f>10/2</f>
        <v>5</v>
      </c>
      <c r="G911" s="68">
        <v>4</v>
      </c>
      <c r="H911" s="54">
        <v>2</v>
      </c>
      <c r="I911" s="54">
        <f>VLOOKUP($B911,$B$3:$J$29,7,FALSE)</f>
        <v>530</v>
      </c>
      <c r="J911" s="55">
        <f t="shared" si="393"/>
        <v>1.06</v>
      </c>
      <c r="K911" s="54">
        <v>1</v>
      </c>
      <c r="L911" s="54">
        <f>VLOOKUP($B911,$B$3:$J$29,3,FALSE)</f>
        <v>200</v>
      </c>
      <c r="M911" s="54">
        <f t="shared" si="394"/>
        <v>0.2</v>
      </c>
      <c r="N911" s="54">
        <v>2</v>
      </c>
      <c r="O911" s="54">
        <f>VLOOKUP($B911,$B$3:$J$29,8,FALSE)</f>
        <v>192</v>
      </c>
      <c r="P911" s="54">
        <f t="shared" si="395"/>
        <v>0.38400000000000001</v>
      </c>
      <c r="Q911" s="55">
        <f t="shared" si="396"/>
        <v>1.6439999999999999</v>
      </c>
      <c r="R911" s="52">
        <f t="shared" si="397"/>
        <v>32.880000000000003</v>
      </c>
      <c r="S911" s="50" t="s">
        <v>64</v>
      </c>
      <c r="T911" s="1">
        <v>1</v>
      </c>
      <c r="U911" s="46">
        <f>$T911*$R911</f>
        <v>32.880000000000003</v>
      </c>
      <c r="V911" s="90">
        <v>45856</v>
      </c>
    </row>
    <row r="912" spans="1:22" ht="55" customHeight="1" x14ac:dyDescent="0.75">
      <c r="B912" s="82"/>
      <c r="C912" s="74"/>
      <c r="D912" s="28"/>
      <c r="G912" s="5"/>
      <c r="H912" s="78"/>
      <c r="I912" s="78"/>
      <c r="J912" s="79"/>
      <c r="K912" s="78"/>
      <c r="L912" s="78"/>
      <c r="M912" s="78"/>
      <c r="N912" s="78"/>
      <c r="O912" s="78"/>
      <c r="P912" s="78"/>
      <c r="Q912" s="79"/>
      <c r="R912" s="75"/>
      <c r="S912" s="87"/>
      <c r="T912" s="1"/>
      <c r="U912" s="46"/>
      <c r="V912" s="48"/>
    </row>
    <row r="913" spans="2:22" ht="55" customHeight="1" x14ac:dyDescent="0.75">
      <c r="B913" s="8" t="s">
        <v>12</v>
      </c>
      <c r="C913" s="50" t="s">
        <v>728</v>
      </c>
      <c r="D913" s="51">
        <v>3</v>
      </c>
      <c r="E913" s="67" t="s">
        <v>582</v>
      </c>
      <c r="F913" s="14">
        <v>6.35</v>
      </c>
      <c r="G913" s="68">
        <v>1</v>
      </c>
      <c r="H913" s="54">
        <v>2</v>
      </c>
      <c r="I913" s="54">
        <f>VLOOKUP($B913,$B$3:$J$29,7,FALSE)</f>
        <v>476</v>
      </c>
      <c r="J913" s="55">
        <f t="shared" si="393"/>
        <v>0.95199999999999996</v>
      </c>
      <c r="K913" s="54">
        <v>1</v>
      </c>
      <c r="L913" s="54">
        <f>VLOOKUP($B913,$B$3:$J$29,3,FALSE)</f>
        <v>200</v>
      </c>
      <c r="M913" s="54">
        <f t="shared" si="394"/>
        <v>0.2</v>
      </c>
      <c r="N913" s="54">
        <v>2</v>
      </c>
      <c r="O913" s="54">
        <f>VLOOKUP($B913,$B$3:$J$29,8,FALSE)</f>
        <v>192</v>
      </c>
      <c r="P913" s="54">
        <f t="shared" si="395"/>
        <v>0.38400000000000001</v>
      </c>
      <c r="Q913" s="55">
        <f t="shared" si="396"/>
        <v>1.536</v>
      </c>
      <c r="R913" s="52">
        <f t="shared" si="397"/>
        <v>9.75</v>
      </c>
      <c r="S913" s="50" t="s">
        <v>64</v>
      </c>
      <c r="T913" s="1">
        <v>1</v>
      </c>
      <c r="U913" s="46">
        <f>$T913*$R913</f>
        <v>9.75</v>
      </c>
      <c r="V913" s="90">
        <v>45857</v>
      </c>
    </row>
    <row r="914" spans="2:22" ht="55" customHeight="1" x14ac:dyDescent="0.75">
      <c r="B914" s="8" t="s">
        <v>12</v>
      </c>
      <c r="C914" s="50" t="s">
        <v>728</v>
      </c>
      <c r="D914" s="51">
        <v>3</v>
      </c>
      <c r="E914" s="67" t="s">
        <v>583</v>
      </c>
      <c r="F914" s="14">
        <v>9.4</v>
      </c>
      <c r="G914" s="68">
        <v>1</v>
      </c>
      <c r="H914" s="54">
        <v>2</v>
      </c>
      <c r="I914" s="54">
        <f>VLOOKUP($B914,$B$3:$J$29,7,FALSE)</f>
        <v>476</v>
      </c>
      <c r="J914" s="55">
        <f t="shared" si="393"/>
        <v>0.95199999999999996</v>
      </c>
      <c r="K914" s="54">
        <v>1</v>
      </c>
      <c r="L914" s="54">
        <f>VLOOKUP($B914,$B$3:$J$29,3,FALSE)</f>
        <v>200</v>
      </c>
      <c r="M914" s="54">
        <f t="shared" si="394"/>
        <v>0.2</v>
      </c>
      <c r="N914" s="54">
        <v>2</v>
      </c>
      <c r="O914" s="54">
        <f>VLOOKUP($B914,$B$3:$J$29,8,FALSE)</f>
        <v>192</v>
      </c>
      <c r="P914" s="54">
        <f t="shared" si="395"/>
        <v>0.38400000000000001</v>
      </c>
      <c r="Q914" s="55">
        <f t="shared" si="396"/>
        <v>1.536</v>
      </c>
      <c r="R914" s="52">
        <f t="shared" si="397"/>
        <v>14.44</v>
      </c>
      <c r="S914" s="50" t="s">
        <v>64</v>
      </c>
      <c r="T914" s="1">
        <v>1</v>
      </c>
      <c r="U914" s="46">
        <f>$T914*$R914</f>
        <v>14.44</v>
      </c>
      <c r="V914" s="90">
        <v>45857</v>
      </c>
    </row>
    <row r="915" spans="2:22" ht="55" customHeight="1" x14ac:dyDescent="0.75">
      <c r="B915" s="8" t="s">
        <v>34</v>
      </c>
      <c r="C915" s="50" t="s">
        <v>728</v>
      </c>
      <c r="D915" s="51">
        <v>3</v>
      </c>
      <c r="E915" s="67" t="s">
        <v>584</v>
      </c>
      <c r="F915" s="14">
        <v>10</v>
      </c>
      <c r="G915" s="68">
        <v>2</v>
      </c>
      <c r="H915" s="54">
        <v>2</v>
      </c>
      <c r="I915" s="54">
        <f>VLOOKUP($B915,$B$3:$J$29,7,FALSE)</f>
        <v>530</v>
      </c>
      <c r="J915" s="55">
        <f t="shared" si="393"/>
        <v>1.06</v>
      </c>
      <c r="K915" s="54">
        <v>1</v>
      </c>
      <c r="L915" s="54">
        <f>VLOOKUP($B915,$B$3:$J$29,3,FALSE)</f>
        <v>200</v>
      </c>
      <c r="M915" s="54">
        <f t="shared" si="394"/>
        <v>0.2</v>
      </c>
      <c r="N915" s="54">
        <v>2</v>
      </c>
      <c r="O915" s="54">
        <f>VLOOKUP($B915,$B$3:$J$29,8,FALSE)</f>
        <v>192</v>
      </c>
      <c r="P915" s="54">
        <f t="shared" si="395"/>
        <v>0.38400000000000001</v>
      </c>
      <c r="Q915" s="55">
        <f t="shared" si="396"/>
        <v>1.6439999999999999</v>
      </c>
      <c r="R915" s="52">
        <f t="shared" si="397"/>
        <v>32.880000000000003</v>
      </c>
      <c r="S915" s="50" t="s">
        <v>64</v>
      </c>
      <c r="T915" s="1">
        <v>1</v>
      </c>
      <c r="U915" s="46">
        <f>$T915*$R915</f>
        <v>32.880000000000003</v>
      </c>
      <c r="V915" s="90">
        <v>45857</v>
      </c>
    </row>
    <row r="916" spans="2:22" ht="55" customHeight="1" x14ac:dyDescent="0.75">
      <c r="B916" s="82"/>
      <c r="C916" s="74"/>
      <c r="D916" s="28"/>
      <c r="G916" s="5"/>
      <c r="H916" s="78"/>
      <c r="I916" s="78"/>
      <c r="J916" s="79"/>
      <c r="K916" s="78"/>
      <c r="L916" s="78"/>
      <c r="M916" s="78"/>
      <c r="N916" s="78"/>
      <c r="O916" s="78"/>
      <c r="P916" s="78"/>
      <c r="Q916" s="79"/>
      <c r="R916" s="75"/>
      <c r="S916" s="87"/>
      <c r="T916" s="1"/>
      <c r="U916" s="46"/>
      <c r="V916" s="48"/>
    </row>
    <row r="917" spans="2:22" ht="55" customHeight="1" x14ac:dyDescent="0.75">
      <c r="B917" s="14" t="s">
        <v>17</v>
      </c>
      <c r="C917" s="50" t="s">
        <v>728</v>
      </c>
      <c r="D917" s="51">
        <v>3</v>
      </c>
      <c r="E917" s="67" t="s">
        <v>585</v>
      </c>
      <c r="F917" s="14">
        <v>3.55</v>
      </c>
      <c r="G917" s="68">
        <v>1</v>
      </c>
      <c r="H917" s="54">
        <v>2</v>
      </c>
      <c r="I917" s="54">
        <f>VLOOKUP($B917,$B$3:$J$29,7,FALSE)</f>
        <v>770</v>
      </c>
      <c r="J917" s="55">
        <f t="shared" si="393"/>
        <v>1.54</v>
      </c>
      <c r="K917" s="54">
        <v>1</v>
      </c>
      <c r="L917" s="54">
        <f>VLOOKUP($B917,$B$3:$J$29,3,FALSE)</f>
        <v>200</v>
      </c>
      <c r="M917" s="54">
        <f t="shared" si="394"/>
        <v>0.2</v>
      </c>
      <c r="N917" s="54">
        <v>2</v>
      </c>
      <c r="O917" s="54">
        <f>VLOOKUP($B917,$B$3:$J$29,8,FALSE)</f>
        <v>190</v>
      </c>
      <c r="P917" s="54">
        <f t="shared" si="395"/>
        <v>0.38</v>
      </c>
      <c r="Q917" s="55">
        <f t="shared" si="396"/>
        <v>2.12</v>
      </c>
      <c r="R917" s="52">
        <f t="shared" si="397"/>
        <v>7.53</v>
      </c>
      <c r="S917" s="50" t="s">
        <v>64</v>
      </c>
      <c r="T917" s="1">
        <v>1</v>
      </c>
      <c r="U917" s="46">
        <f>$T917*$R917</f>
        <v>7.53</v>
      </c>
      <c r="V917" s="90">
        <v>45860</v>
      </c>
    </row>
    <row r="918" spans="2:22" ht="55" customHeight="1" x14ac:dyDescent="0.75">
      <c r="B918" s="14" t="s">
        <v>17</v>
      </c>
      <c r="C918" s="50" t="s">
        <v>728</v>
      </c>
      <c r="D918" s="51">
        <v>3</v>
      </c>
      <c r="E918" s="67" t="s">
        <v>586</v>
      </c>
      <c r="F918" s="14">
        <v>9.5</v>
      </c>
      <c r="G918" s="68">
        <v>1</v>
      </c>
      <c r="H918" s="54">
        <v>2</v>
      </c>
      <c r="I918" s="54">
        <f>VLOOKUP($B918,$B$3:$J$29,7,FALSE)</f>
        <v>770</v>
      </c>
      <c r="J918" s="55">
        <f t="shared" si="393"/>
        <v>1.54</v>
      </c>
      <c r="K918" s="54">
        <v>1</v>
      </c>
      <c r="L918" s="54">
        <f>VLOOKUP($B918,$B$3:$J$29,3,FALSE)</f>
        <v>200</v>
      </c>
      <c r="M918" s="54">
        <f t="shared" si="394"/>
        <v>0.2</v>
      </c>
      <c r="N918" s="54">
        <v>2</v>
      </c>
      <c r="O918" s="54">
        <f>VLOOKUP($B918,$B$3:$J$29,8,FALSE)</f>
        <v>190</v>
      </c>
      <c r="P918" s="54">
        <f t="shared" si="395"/>
        <v>0.38</v>
      </c>
      <c r="Q918" s="55">
        <f t="shared" si="396"/>
        <v>2.12</v>
      </c>
      <c r="R918" s="52">
        <f t="shared" si="397"/>
        <v>20.14</v>
      </c>
      <c r="S918" s="50" t="s">
        <v>64</v>
      </c>
      <c r="T918" s="1">
        <v>1</v>
      </c>
      <c r="U918" s="46">
        <f>$T918*$R918</f>
        <v>20.14</v>
      </c>
      <c r="V918" s="90">
        <v>45860</v>
      </c>
    </row>
    <row r="919" spans="2:22" ht="55" customHeight="1" x14ac:dyDescent="0.75">
      <c r="B919" s="8" t="s">
        <v>12</v>
      </c>
      <c r="C919" s="50" t="s">
        <v>728</v>
      </c>
      <c r="D919" s="51">
        <v>3</v>
      </c>
      <c r="E919" s="67" t="s">
        <v>587</v>
      </c>
      <c r="F919" s="14">
        <v>2</v>
      </c>
      <c r="G919" s="68">
        <v>1</v>
      </c>
      <c r="H919" s="54">
        <v>1</v>
      </c>
      <c r="I919" s="54">
        <f>VLOOKUP($B919,$B$3:$J$29,7,FALSE)</f>
        <v>476</v>
      </c>
      <c r="J919" s="55">
        <f t="shared" si="393"/>
        <v>0.47599999999999998</v>
      </c>
      <c r="K919" s="54">
        <v>1</v>
      </c>
      <c r="L919" s="54">
        <f>VLOOKUP($B919,$B$3:$J$29,3,FALSE)</f>
        <v>200</v>
      </c>
      <c r="M919" s="54">
        <f t="shared" si="394"/>
        <v>0.2</v>
      </c>
      <c r="N919" s="54">
        <v>1</v>
      </c>
      <c r="O919" s="54">
        <f>VLOOKUP($B919,$B$3:$J$29,8,FALSE)</f>
        <v>192</v>
      </c>
      <c r="P919" s="54">
        <f t="shared" si="395"/>
        <v>0.192</v>
      </c>
      <c r="Q919" s="55">
        <f t="shared" si="396"/>
        <v>0.86799999999999999</v>
      </c>
      <c r="R919" s="52">
        <f t="shared" si="397"/>
        <v>1.74</v>
      </c>
      <c r="S919" s="50" t="s">
        <v>64</v>
      </c>
      <c r="T919" s="1">
        <v>1</v>
      </c>
      <c r="U919" s="46">
        <f>$T919*$R919</f>
        <v>1.74</v>
      </c>
      <c r="V919" s="90">
        <v>45860</v>
      </c>
    </row>
    <row r="920" spans="2:22" ht="55" customHeight="1" x14ac:dyDescent="0.75">
      <c r="B920" s="8" t="s">
        <v>12</v>
      </c>
      <c r="C920" s="50" t="s">
        <v>728</v>
      </c>
      <c r="D920" s="51">
        <v>3</v>
      </c>
      <c r="E920" s="67" t="s">
        <v>588</v>
      </c>
      <c r="F920" s="14">
        <v>1.3</v>
      </c>
      <c r="G920" s="68">
        <v>1</v>
      </c>
      <c r="H920" s="54">
        <v>2</v>
      </c>
      <c r="I920" s="54">
        <f>VLOOKUP($B920,$B$3:$J$29,7,FALSE)</f>
        <v>476</v>
      </c>
      <c r="J920" s="55">
        <f t="shared" si="393"/>
        <v>0.95199999999999996</v>
      </c>
      <c r="K920" s="54">
        <v>1</v>
      </c>
      <c r="L920" s="54">
        <f>VLOOKUP($B920,$B$3:$J$29,3,FALSE)</f>
        <v>200</v>
      </c>
      <c r="M920" s="54">
        <f t="shared" si="394"/>
        <v>0.2</v>
      </c>
      <c r="N920" s="54">
        <v>2</v>
      </c>
      <c r="O920" s="54">
        <f>VLOOKUP($B920,$B$3:$J$29,8,FALSE)</f>
        <v>192</v>
      </c>
      <c r="P920" s="54">
        <f t="shared" si="395"/>
        <v>0.38400000000000001</v>
      </c>
      <c r="Q920" s="55">
        <f t="shared" si="396"/>
        <v>1.536</v>
      </c>
      <c r="R920" s="52">
        <f t="shared" si="397"/>
        <v>2</v>
      </c>
      <c r="S920" s="50" t="s">
        <v>64</v>
      </c>
      <c r="T920" s="1">
        <v>1</v>
      </c>
      <c r="U920" s="46">
        <f>$T920*$R920</f>
        <v>2</v>
      </c>
      <c r="V920" s="90">
        <v>45860</v>
      </c>
    </row>
    <row r="921" spans="2:22" ht="55" customHeight="1" x14ac:dyDescent="0.75">
      <c r="B921" s="8" t="s">
        <v>34</v>
      </c>
      <c r="C921" s="50" t="s">
        <v>728</v>
      </c>
      <c r="D921" s="51">
        <v>3</v>
      </c>
      <c r="E921" s="67" t="s">
        <v>589</v>
      </c>
      <c r="F921" s="14">
        <v>10</v>
      </c>
      <c r="G921" s="68">
        <v>1</v>
      </c>
      <c r="H921" s="54">
        <v>2</v>
      </c>
      <c r="I921" s="54">
        <f>VLOOKUP($B921,$B$3:$J$29,7,FALSE)</f>
        <v>530</v>
      </c>
      <c r="J921" s="55">
        <f t="shared" si="393"/>
        <v>1.06</v>
      </c>
      <c r="K921" s="54">
        <v>1</v>
      </c>
      <c r="L921" s="54">
        <f>VLOOKUP($B921,$B$3:$J$29,3,FALSE)</f>
        <v>200</v>
      </c>
      <c r="M921" s="54">
        <f t="shared" si="394"/>
        <v>0.2</v>
      </c>
      <c r="N921" s="54">
        <v>2</v>
      </c>
      <c r="O921" s="54">
        <f>VLOOKUP($B921,$B$3:$J$29,8,FALSE)</f>
        <v>192</v>
      </c>
      <c r="P921" s="54">
        <f t="shared" si="395"/>
        <v>0.38400000000000001</v>
      </c>
      <c r="Q921" s="55">
        <f t="shared" si="396"/>
        <v>1.6439999999999999</v>
      </c>
      <c r="R921" s="52">
        <f t="shared" si="397"/>
        <v>16.440000000000001</v>
      </c>
      <c r="S921" s="50" t="s">
        <v>64</v>
      </c>
      <c r="T921" s="1">
        <v>1</v>
      </c>
      <c r="U921" s="46">
        <f>$T921*$R921</f>
        <v>16.440000000000001</v>
      </c>
      <c r="V921" s="90">
        <v>45860</v>
      </c>
    </row>
    <row r="922" spans="2:22" ht="55" customHeight="1" x14ac:dyDescent="0.75">
      <c r="B922" s="82"/>
      <c r="C922" s="74"/>
      <c r="D922" s="28"/>
      <c r="G922" s="5"/>
      <c r="H922" s="78"/>
      <c r="I922" s="78"/>
      <c r="J922" s="79"/>
      <c r="K922" s="78"/>
      <c r="L922" s="78"/>
      <c r="M922" s="78"/>
      <c r="N922" s="78"/>
      <c r="O922" s="78"/>
      <c r="P922" s="78"/>
      <c r="Q922" s="79"/>
      <c r="R922" s="75"/>
      <c r="S922" s="87"/>
      <c r="T922" s="1"/>
      <c r="U922" s="46"/>
      <c r="V922" s="48"/>
    </row>
    <row r="923" spans="2:22" ht="55" customHeight="1" x14ac:dyDescent="0.75">
      <c r="B923" s="14" t="s">
        <v>17</v>
      </c>
      <c r="C923" s="50" t="s">
        <v>728</v>
      </c>
      <c r="D923" s="51">
        <v>3</v>
      </c>
      <c r="E923" s="67" t="s">
        <v>590</v>
      </c>
      <c r="F923" s="14">
        <v>12.25</v>
      </c>
      <c r="G923" s="68">
        <v>1</v>
      </c>
      <c r="H923" s="54">
        <v>2</v>
      </c>
      <c r="I923" s="54">
        <f>VLOOKUP($B923,$B$3:$J$29,7,FALSE)</f>
        <v>770</v>
      </c>
      <c r="J923" s="55">
        <f t="shared" ref="J923:J950" si="398">$H923*($I923/1000)</f>
        <v>1.54</v>
      </c>
      <c r="K923" s="54">
        <v>1</v>
      </c>
      <c r="L923" s="54">
        <f>VLOOKUP($B923,$B$3:$J$29,3,FALSE)</f>
        <v>200</v>
      </c>
      <c r="M923" s="54">
        <f t="shared" ref="M923:M950" si="399">$K923*($L923/1000)</f>
        <v>0.2</v>
      </c>
      <c r="N923" s="54">
        <v>2</v>
      </c>
      <c r="O923" s="54">
        <f>VLOOKUP($B923,$B$3:$J$29,8,FALSE)</f>
        <v>190</v>
      </c>
      <c r="P923" s="54">
        <f t="shared" ref="P923:P950" si="400">$N923*($O923/1000)</f>
        <v>0.38</v>
      </c>
      <c r="Q923" s="55">
        <f t="shared" ref="Q923:Q950" si="401">($H923*$I923+$K923*$L923+$N923*$O923)/1000</f>
        <v>2.12</v>
      </c>
      <c r="R923" s="52">
        <f t="shared" ref="R923:R950" si="402">ROUND($Q923*$F923*$G923,2)</f>
        <v>25.97</v>
      </c>
      <c r="S923" s="50" t="s">
        <v>64</v>
      </c>
      <c r="T923" s="1">
        <v>1</v>
      </c>
      <c r="U923" s="46">
        <f>$T923*$R923</f>
        <v>25.97</v>
      </c>
      <c r="V923" s="90">
        <v>45855</v>
      </c>
    </row>
    <row r="924" spans="2:22" ht="55" customHeight="1" x14ac:dyDescent="0.75">
      <c r="B924" s="8" t="s">
        <v>15</v>
      </c>
      <c r="C924" s="50" t="s">
        <v>728</v>
      </c>
      <c r="D924" s="51">
        <v>3</v>
      </c>
      <c r="E924" s="67" t="s">
        <v>591</v>
      </c>
      <c r="F924" s="14">
        <v>9.25</v>
      </c>
      <c r="G924" s="68">
        <v>1</v>
      </c>
      <c r="H924" s="54">
        <v>2</v>
      </c>
      <c r="I924" s="54">
        <f>VLOOKUP($B924,$B$3:$J$29,7,FALSE)</f>
        <v>576</v>
      </c>
      <c r="J924" s="55">
        <f t="shared" si="398"/>
        <v>1.1519999999999999</v>
      </c>
      <c r="K924" s="54">
        <v>1</v>
      </c>
      <c r="L924" s="54">
        <f>VLOOKUP($B924,$B$3:$J$29,3,FALSE)</f>
        <v>200</v>
      </c>
      <c r="M924" s="54">
        <f t="shared" si="399"/>
        <v>0.2</v>
      </c>
      <c r="N924" s="54">
        <v>2</v>
      </c>
      <c r="O924" s="54">
        <f>VLOOKUP($B924,$B$3:$J$29,8,FALSE)</f>
        <v>192</v>
      </c>
      <c r="P924" s="54">
        <f t="shared" si="400"/>
        <v>0.38400000000000001</v>
      </c>
      <c r="Q924" s="55">
        <f t="shared" si="401"/>
        <v>1.736</v>
      </c>
      <c r="R924" s="52">
        <f t="shared" si="402"/>
        <v>16.059999999999999</v>
      </c>
      <c r="S924" s="50" t="s">
        <v>64</v>
      </c>
      <c r="T924" s="1">
        <v>1</v>
      </c>
      <c r="U924" s="46">
        <f>$T924*$R924</f>
        <v>16.059999999999999</v>
      </c>
      <c r="V924" s="90">
        <v>45855</v>
      </c>
    </row>
    <row r="925" spans="2:22" ht="55" customHeight="1" x14ac:dyDescent="0.75">
      <c r="B925" s="8" t="s">
        <v>34</v>
      </c>
      <c r="C925" s="50" t="s">
        <v>728</v>
      </c>
      <c r="D925" s="51">
        <v>3</v>
      </c>
      <c r="E925" s="67" t="s">
        <v>592</v>
      </c>
      <c r="F925" s="14">
        <v>10</v>
      </c>
      <c r="G925" s="68">
        <v>6</v>
      </c>
      <c r="H925" s="54">
        <v>2</v>
      </c>
      <c r="I925" s="54">
        <f>VLOOKUP($B925,$B$3:$J$29,7,FALSE)</f>
        <v>530</v>
      </c>
      <c r="J925" s="55">
        <f t="shared" si="398"/>
        <v>1.06</v>
      </c>
      <c r="K925" s="54">
        <v>1</v>
      </c>
      <c r="L925" s="54">
        <f>VLOOKUP($B925,$B$3:$J$29,3,FALSE)</f>
        <v>200</v>
      </c>
      <c r="M925" s="54">
        <f t="shared" si="399"/>
        <v>0.2</v>
      </c>
      <c r="N925" s="54">
        <v>2</v>
      </c>
      <c r="O925" s="54">
        <f>VLOOKUP($B925,$B$3:$J$29,8,FALSE)</f>
        <v>192</v>
      </c>
      <c r="P925" s="54">
        <f t="shared" si="400"/>
        <v>0.38400000000000001</v>
      </c>
      <c r="Q925" s="55">
        <f t="shared" si="401"/>
        <v>1.6439999999999999</v>
      </c>
      <c r="R925" s="52">
        <f t="shared" si="402"/>
        <v>98.64</v>
      </c>
      <c r="S925" s="50" t="s">
        <v>64</v>
      </c>
      <c r="T925" s="1">
        <v>1</v>
      </c>
      <c r="U925" s="46">
        <f>$T925*$R925</f>
        <v>98.64</v>
      </c>
      <c r="V925" s="90">
        <v>45855</v>
      </c>
    </row>
    <row r="926" spans="2:22" ht="55" customHeight="1" x14ac:dyDescent="0.75">
      <c r="B926" s="82"/>
      <c r="C926" s="74"/>
      <c r="D926" s="28"/>
      <c r="G926" s="5"/>
      <c r="H926" s="78"/>
      <c r="I926" s="78"/>
      <c r="J926" s="79"/>
      <c r="K926" s="78"/>
      <c r="L926" s="78"/>
      <c r="M926" s="78"/>
      <c r="N926" s="78"/>
      <c r="O926" s="78"/>
      <c r="P926" s="78"/>
      <c r="Q926" s="79"/>
      <c r="R926" s="75"/>
      <c r="S926" s="87"/>
      <c r="T926" s="1"/>
      <c r="U926" s="46"/>
      <c r="V926" s="90"/>
    </row>
    <row r="927" spans="2:22" ht="55" customHeight="1" x14ac:dyDescent="0.75">
      <c r="B927" s="14" t="s">
        <v>17</v>
      </c>
      <c r="C927" s="50" t="s">
        <v>728</v>
      </c>
      <c r="D927" s="51">
        <v>3</v>
      </c>
      <c r="E927" s="67" t="s">
        <v>593</v>
      </c>
      <c r="F927" s="14">
        <v>9.3000000000000007</v>
      </c>
      <c r="G927" s="68">
        <v>1</v>
      </c>
      <c r="H927" s="54">
        <v>2</v>
      </c>
      <c r="I927" s="54">
        <f>VLOOKUP($B927,$B$3:$J$29,7,FALSE)</f>
        <v>770</v>
      </c>
      <c r="J927" s="55">
        <f t="shared" si="398"/>
        <v>1.54</v>
      </c>
      <c r="K927" s="54">
        <v>1</v>
      </c>
      <c r="L927" s="54">
        <f>VLOOKUP($B927,$B$3:$J$29,3,FALSE)</f>
        <v>200</v>
      </c>
      <c r="M927" s="54">
        <f t="shared" si="399"/>
        <v>0.2</v>
      </c>
      <c r="N927" s="54">
        <v>2</v>
      </c>
      <c r="O927" s="54">
        <f>VLOOKUP($B927,$B$3:$J$29,8,FALSE)</f>
        <v>190</v>
      </c>
      <c r="P927" s="54">
        <f t="shared" si="400"/>
        <v>0.38</v>
      </c>
      <c r="Q927" s="55">
        <f t="shared" si="401"/>
        <v>2.12</v>
      </c>
      <c r="R927" s="52">
        <f t="shared" si="402"/>
        <v>19.72</v>
      </c>
      <c r="S927" s="50" t="s">
        <v>64</v>
      </c>
      <c r="T927" s="1">
        <v>1</v>
      </c>
      <c r="U927" s="46">
        <f>$T927*$R927</f>
        <v>19.72</v>
      </c>
      <c r="V927" s="90">
        <v>45859</v>
      </c>
    </row>
    <row r="928" spans="2:22" ht="55" customHeight="1" x14ac:dyDescent="0.75">
      <c r="B928" s="8" t="s">
        <v>15</v>
      </c>
      <c r="C928" s="50" t="s">
        <v>728</v>
      </c>
      <c r="D928" s="51">
        <v>3</v>
      </c>
      <c r="E928" s="67" t="s">
        <v>594</v>
      </c>
      <c r="F928" s="14">
        <v>9.3000000000000007</v>
      </c>
      <c r="G928" s="68">
        <v>1</v>
      </c>
      <c r="H928" s="54">
        <v>2</v>
      </c>
      <c r="I928" s="54">
        <f>VLOOKUP($B928,$B$3:$J$29,7,FALSE)</f>
        <v>576</v>
      </c>
      <c r="J928" s="55">
        <f t="shared" si="398"/>
        <v>1.1519999999999999</v>
      </c>
      <c r="K928" s="54">
        <v>1</v>
      </c>
      <c r="L928" s="54">
        <f>VLOOKUP($B928,$B$3:$J$29,3,FALSE)</f>
        <v>200</v>
      </c>
      <c r="M928" s="54">
        <f t="shared" si="399"/>
        <v>0.2</v>
      </c>
      <c r="N928" s="54">
        <v>2</v>
      </c>
      <c r="O928" s="54">
        <f>VLOOKUP($B928,$B$3:$J$29,8,FALSE)</f>
        <v>192</v>
      </c>
      <c r="P928" s="54">
        <f t="shared" si="400"/>
        <v>0.38400000000000001</v>
      </c>
      <c r="Q928" s="55">
        <f t="shared" si="401"/>
        <v>1.736</v>
      </c>
      <c r="R928" s="52">
        <f t="shared" si="402"/>
        <v>16.14</v>
      </c>
      <c r="S928" s="50" t="s">
        <v>64</v>
      </c>
      <c r="T928" s="1">
        <v>1</v>
      </c>
      <c r="U928" s="46">
        <f>$T928*$R928</f>
        <v>16.14</v>
      </c>
      <c r="V928" s="90">
        <v>45859</v>
      </c>
    </row>
    <row r="929" spans="2:22" ht="55" customHeight="1" x14ac:dyDescent="0.75">
      <c r="B929" s="8" t="s">
        <v>34</v>
      </c>
      <c r="C929" s="50" t="s">
        <v>728</v>
      </c>
      <c r="D929" s="51">
        <v>3</v>
      </c>
      <c r="E929" s="67" t="s">
        <v>595</v>
      </c>
      <c r="F929" s="14">
        <v>10</v>
      </c>
      <c r="G929" s="68">
        <v>4</v>
      </c>
      <c r="H929" s="54">
        <v>2</v>
      </c>
      <c r="I929" s="54">
        <f>VLOOKUP($B929,$B$3:$J$29,7,FALSE)</f>
        <v>530</v>
      </c>
      <c r="J929" s="55">
        <f t="shared" si="398"/>
        <v>1.06</v>
      </c>
      <c r="K929" s="54">
        <v>1</v>
      </c>
      <c r="L929" s="54">
        <f>VLOOKUP($B929,$B$3:$J$29,3,FALSE)</f>
        <v>200</v>
      </c>
      <c r="M929" s="54">
        <f t="shared" si="399"/>
        <v>0.2</v>
      </c>
      <c r="N929" s="54">
        <v>2</v>
      </c>
      <c r="O929" s="54">
        <f>VLOOKUP($B929,$B$3:$J$29,8,FALSE)</f>
        <v>192</v>
      </c>
      <c r="P929" s="54">
        <f t="shared" si="400"/>
        <v>0.38400000000000001</v>
      </c>
      <c r="Q929" s="55">
        <f t="shared" si="401"/>
        <v>1.6439999999999999</v>
      </c>
      <c r="R929" s="52">
        <f t="shared" si="402"/>
        <v>65.760000000000005</v>
      </c>
      <c r="S929" s="50" t="s">
        <v>64</v>
      </c>
      <c r="T929" s="1">
        <v>1</v>
      </c>
      <c r="U929" s="46">
        <f>$T929*$R929</f>
        <v>65.760000000000005</v>
      </c>
      <c r="V929" s="90">
        <v>45859</v>
      </c>
    </row>
    <row r="930" spans="2:22" ht="55" customHeight="1" x14ac:dyDescent="0.75">
      <c r="B930" s="82"/>
      <c r="C930" s="74"/>
      <c r="D930" s="28"/>
      <c r="G930" s="5"/>
      <c r="H930" s="78"/>
      <c r="I930" s="78"/>
      <c r="J930" s="79"/>
      <c r="K930" s="78"/>
      <c r="L930" s="78"/>
      <c r="M930" s="78"/>
      <c r="N930" s="78"/>
      <c r="O930" s="78"/>
      <c r="P930" s="78"/>
      <c r="Q930" s="79"/>
      <c r="R930" s="75"/>
      <c r="S930" s="87"/>
      <c r="T930" s="1"/>
      <c r="U930" s="46"/>
      <c r="V930" s="90"/>
    </row>
    <row r="931" spans="2:22" ht="55" customHeight="1" x14ac:dyDescent="0.75">
      <c r="B931" s="14" t="s">
        <v>17</v>
      </c>
      <c r="C931" s="50" t="s">
        <v>728</v>
      </c>
      <c r="D931" s="51">
        <v>3</v>
      </c>
      <c r="E931" s="67" t="s">
        <v>596</v>
      </c>
      <c r="F931" s="14">
        <v>6.35</v>
      </c>
      <c r="G931" s="68">
        <v>1</v>
      </c>
      <c r="H931" s="54">
        <v>2</v>
      </c>
      <c r="I931" s="54">
        <f>VLOOKUP($B931,$B$3:$J$29,7,FALSE)</f>
        <v>770</v>
      </c>
      <c r="J931" s="55">
        <f t="shared" si="398"/>
        <v>1.54</v>
      </c>
      <c r="K931" s="54">
        <v>1</v>
      </c>
      <c r="L931" s="54">
        <f>VLOOKUP($B931,$B$3:$J$29,3,FALSE)</f>
        <v>200</v>
      </c>
      <c r="M931" s="54">
        <f t="shared" si="399"/>
        <v>0.2</v>
      </c>
      <c r="N931" s="54">
        <v>2</v>
      </c>
      <c r="O931" s="54">
        <f>VLOOKUP($B931,$B$3:$J$29,8,FALSE)</f>
        <v>190</v>
      </c>
      <c r="P931" s="54">
        <f t="shared" si="400"/>
        <v>0.38</v>
      </c>
      <c r="Q931" s="55">
        <f t="shared" si="401"/>
        <v>2.12</v>
      </c>
      <c r="R931" s="52">
        <f t="shared" si="402"/>
        <v>13.46</v>
      </c>
      <c r="S931" s="50" t="s">
        <v>64</v>
      </c>
      <c r="T931" s="1">
        <v>1</v>
      </c>
      <c r="U931" s="46">
        <f>$T931*$R931</f>
        <v>13.46</v>
      </c>
      <c r="V931" s="90">
        <v>45859</v>
      </c>
    </row>
    <row r="932" spans="2:22" ht="55" customHeight="1" x14ac:dyDescent="0.75">
      <c r="B932" s="8" t="s">
        <v>34</v>
      </c>
      <c r="C932" s="50" t="s">
        <v>728</v>
      </c>
      <c r="D932" s="51">
        <v>3</v>
      </c>
      <c r="E932" s="67" t="s">
        <v>597</v>
      </c>
      <c r="F932" s="14">
        <v>10</v>
      </c>
      <c r="G932" s="68">
        <v>3</v>
      </c>
      <c r="H932" s="54">
        <v>2</v>
      </c>
      <c r="I932" s="54">
        <f>VLOOKUP($B932,$B$3:$J$29,7,FALSE)</f>
        <v>530</v>
      </c>
      <c r="J932" s="55">
        <f t="shared" si="398"/>
        <v>1.06</v>
      </c>
      <c r="K932" s="54">
        <v>1</v>
      </c>
      <c r="L932" s="54">
        <f>VLOOKUP($B932,$B$3:$J$29,3,FALSE)</f>
        <v>200</v>
      </c>
      <c r="M932" s="54">
        <f t="shared" si="399"/>
        <v>0.2</v>
      </c>
      <c r="N932" s="54">
        <v>2</v>
      </c>
      <c r="O932" s="54">
        <f>VLOOKUP($B932,$B$3:$J$29,8,FALSE)</f>
        <v>192</v>
      </c>
      <c r="P932" s="54">
        <f t="shared" si="400"/>
        <v>0.38400000000000001</v>
      </c>
      <c r="Q932" s="55">
        <f t="shared" si="401"/>
        <v>1.6439999999999999</v>
      </c>
      <c r="R932" s="52">
        <f t="shared" si="402"/>
        <v>49.32</v>
      </c>
      <c r="S932" s="50" t="s">
        <v>64</v>
      </c>
      <c r="T932" s="1">
        <v>1</v>
      </c>
      <c r="U932" s="46">
        <f>$T932*$R932</f>
        <v>49.32</v>
      </c>
      <c r="V932" s="90">
        <v>45859</v>
      </c>
    </row>
    <row r="933" spans="2:22" ht="55" customHeight="1" x14ac:dyDescent="0.75">
      <c r="B933" s="82"/>
      <c r="C933" s="74"/>
      <c r="D933" s="28"/>
      <c r="F933" s="2" t="s">
        <v>255</v>
      </c>
      <c r="G933" s="5"/>
      <c r="H933" s="78"/>
      <c r="I933" s="78"/>
      <c r="J933" s="79"/>
      <c r="K933" s="78"/>
      <c r="L933" s="78"/>
      <c r="M933" s="78"/>
      <c r="N933" s="78"/>
      <c r="O933" s="78"/>
      <c r="P933" s="78"/>
      <c r="Q933" s="79"/>
      <c r="R933" s="75"/>
      <c r="S933" s="87"/>
      <c r="T933" s="1"/>
      <c r="U933" s="46"/>
      <c r="V933" s="48"/>
    </row>
    <row r="934" spans="2:22" ht="55" customHeight="1" x14ac:dyDescent="0.75">
      <c r="B934" s="14" t="s">
        <v>17</v>
      </c>
      <c r="C934" s="50" t="s">
        <v>728</v>
      </c>
      <c r="D934" s="51">
        <v>3</v>
      </c>
      <c r="E934" s="67" t="s">
        <v>598</v>
      </c>
      <c r="F934" s="14">
        <v>12.25</v>
      </c>
      <c r="G934" s="68">
        <v>1</v>
      </c>
      <c r="H934" s="54">
        <v>2</v>
      </c>
      <c r="I934" s="54">
        <f>VLOOKUP($B934,$B$3:$J$29,7,FALSE)</f>
        <v>770</v>
      </c>
      <c r="J934" s="55">
        <f t="shared" si="398"/>
        <v>1.54</v>
      </c>
      <c r="K934" s="54">
        <v>1</v>
      </c>
      <c r="L934" s="54">
        <f>VLOOKUP($B934,$B$3:$J$29,3,FALSE)</f>
        <v>200</v>
      </c>
      <c r="M934" s="54">
        <f t="shared" si="399"/>
        <v>0.2</v>
      </c>
      <c r="N934" s="54">
        <v>2</v>
      </c>
      <c r="O934" s="54">
        <f>VLOOKUP($B934,$B$3:$J$29,8,FALSE)</f>
        <v>190</v>
      </c>
      <c r="P934" s="54">
        <f t="shared" si="400"/>
        <v>0.38</v>
      </c>
      <c r="Q934" s="55">
        <f t="shared" si="401"/>
        <v>2.12</v>
      </c>
      <c r="R934" s="52">
        <f t="shared" si="402"/>
        <v>25.97</v>
      </c>
      <c r="S934" s="50" t="s">
        <v>64</v>
      </c>
      <c r="T934" s="1">
        <v>1</v>
      </c>
      <c r="U934" s="46">
        <f>$T934*$R934</f>
        <v>25.97</v>
      </c>
      <c r="V934" s="90">
        <v>45855</v>
      </c>
    </row>
    <row r="935" spans="2:22" ht="55" customHeight="1" x14ac:dyDescent="0.75">
      <c r="B935" s="8" t="s">
        <v>15</v>
      </c>
      <c r="C935" s="50" t="s">
        <v>728</v>
      </c>
      <c r="D935" s="51">
        <v>3</v>
      </c>
      <c r="E935" s="67" t="s">
        <v>599</v>
      </c>
      <c r="F935" s="14">
        <v>9.25</v>
      </c>
      <c r="G935" s="68">
        <v>1</v>
      </c>
      <c r="H935" s="54">
        <v>2</v>
      </c>
      <c r="I935" s="54">
        <f>VLOOKUP($B935,$B$3:$J$29,7,FALSE)</f>
        <v>576</v>
      </c>
      <c r="J935" s="55">
        <f t="shared" si="398"/>
        <v>1.1519999999999999</v>
      </c>
      <c r="K935" s="54">
        <v>1</v>
      </c>
      <c r="L935" s="54">
        <f>VLOOKUP($B935,$B$3:$J$29,3,FALSE)</f>
        <v>200</v>
      </c>
      <c r="M935" s="54">
        <f t="shared" si="399"/>
        <v>0.2</v>
      </c>
      <c r="N935" s="54">
        <v>2</v>
      </c>
      <c r="O935" s="54">
        <f>VLOOKUP($B935,$B$3:$J$29,8,FALSE)</f>
        <v>192</v>
      </c>
      <c r="P935" s="54">
        <f t="shared" si="400"/>
        <v>0.38400000000000001</v>
      </c>
      <c r="Q935" s="55">
        <f t="shared" si="401"/>
        <v>1.736</v>
      </c>
      <c r="R935" s="52">
        <f t="shared" si="402"/>
        <v>16.059999999999999</v>
      </c>
      <c r="S935" s="50" t="s">
        <v>64</v>
      </c>
      <c r="T935" s="1">
        <v>1</v>
      </c>
      <c r="U935" s="46">
        <f>$T935*$R935</f>
        <v>16.059999999999999</v>
      </c>
      <c r="V935" s="90">
        <v>45855</v>
      </c>
    </row>
    <row r="936" spans="2:22" ht="55" customHeight="1" x14ac:dyDescent="0.75">
      <c r="B936" s="8" t="s">
        <v>34</v>
      </c>
      <c r="C936" s="50" t="s">
        <v>728</v>
      </c>
      <c r="D936" s="51">
        <v>3</v>
      </c>
      <c r="E936" s="67" t="s">
        <v>600</v>
      </c>
      <c r="F936" s="14">
        <v>10</v>
      </c>
      <c r="G936" s="68">
        <v>6</v>
      </c>
      <c r="H936" s="54">
        <v>2</v>
      </c>
      <c r="I936" s="54">
        <f>VLOOKUP($B936,$B$3:$J$29,7,FALSE)</f>
        <v>530</v>
      </c>
      <c r="J936" s="55">
        <f t="shared" si="398"/>
        <v>1.06</v>
      </c>
      <c r="K936" s="54">
        <v>1</v>
      </c>
      <c r="L936" s="54">
        <f>VLOOKUP($B936,$B$3:$J$29,3,FALSE)</f>
        <v>200</v>
      </c>
      <c r="M936" s="54">
        <f t="shared" si="399"/>
        <v>0.2</v>
      </c>
      <c r="N936" s="54">
        <v>2</v>
      </c>
      <c r="O936" s="54">
        <f>VLOOKUP($B936,$B$3:$J$29,8,FALSE)</f>
        <v>192</v>
      </c>
      <c r="P936" s="54">
        <f t="shared" si="400"/>
        <v>0.38400000000000001</v>
      </c>
      <c r="Q936" s="55">
        <f t="shared" si="401"/>
        <v>1.6439999999999999</v>
      </c>
      <c r="R936" s="52">
        <f t="shared" si="402"/>
        <v>98.64</v>
      </c>
      <c r="S936" s="50" t="s">
        <v>64</v>
      </c>
      <c r="T936" s="1">
        <v>1</v>
      </c>
      <c r="U936" s="46">
        <f>$T936*$R936</f>
        <v>98.64</v>
      </c>
      <c r="V936" s="90">
        <v>45855</v>
      </c>
    </row>
    <row r="937" spans="2:22" ht="55" customHeight="1" x14ac:dyDescent="0.75">
      <c r="B937" s="82"/>
      <c r="C937" s="74"/>
      <c r="D937" s="28"/>
      <c r="G937" s="5"/>
      <c r="H937" s="78"/>
      <c r="I937" s="78"/>
      <c r="J937" s="79"/>
      <c r="K937" s="78"/>
      <c r="L937" s="78"/>
      <c r="M937" s="78"/>
      <c r="N937" s="78"/>
      <c r="O937" s="78"/>
      <c r="P937" s="78"/>
      <c r="Q937" s="79"/>
      <c r="R937" s="75"/>
      <c r="S937" s="87"/>
      <c r="T937" s="1"/>
      <c r="U937" s="46"/>
      <c r="V937" s="90"/>
    </row>
    <row r="938" spans="2:22" ht="55" customHeight="1" x14ac:dyDescent="0.75">
      <c r="B938" s="8" t="s">
        <v>15</v>
      </c>
      <c r="C938" s="50" t="s">
        <v>728</v>
      </c>
      <c r="D938" s="51">
        <v>3</v>
      </c>
      <c r="E938" s="67" t="s">
        <v>601</v>
      </c>
      <c r="F938" s="14">
        <v>9.3000000000000007</v>
      </c>
      <c r="G938" s="68">
        <v>1</v>
      </c>
      <c r="H938" s="54">
        <v>2</v>
      </c>
      <c r="I938" s="54">
        <f>VLOOKUP($B938,$B$3:$J$29,7,FALSE)</f>
        <v>576</v>
      </c>
      <c r="J938" s="55">
        <f t="shared" si="398"/>
        <v>1.1519999999999999</v>
      </c>
      <c r="K938" s="54">
        <v>1</v>
      </c>
      <c r="L938" s="54">
        <f>VLOOKUP($B938,$B$3:$J$29,3,FALSE)</f>
        <v>200</v>
      </c>
      <c r="M938" s="54">
        <f t="shared" si="399"/>
        <v>0.2</v>
      </c>
      <c r="N938" s="54">
        <v>2</v>
      </c>
      <c r="O938" s="54">
        <f>VLOOKUP($B938,$B$3:$J$29,8,FALSE)</f>
        <v>192</v>
      </c>
      <c r="P938" s="54">
        <f t="shared" si="400"/>
        <v>0.38400000000000001</v>
      </c>
      <c r="Q938" s="55">
        <f t="shared" si="401"/>
        <v>1.736</v>
      </c>
      <c r="R938" s="52">
        <f t="shared" si="402"/>
        <v>16.14</v>
      </c>
      <c r="S938" s="50" t="s">
        <v>64</v>
      </c>
      <c r="T938" s="1">
        <v>1</v>
      </c>
      <c r="U938" s="46">
        <f>$T938*$R938</f>
        <v>16.14</v>
      </c>
      <c r="V938" s="90">
        <v>45857</v>
      </c>
    </row>
    <row r="939" spans="2:22" ht="55" customHeight="1" x14ac:dyDescent="0.75">
      <c r="B939" s="8" t="s">
        <v>34</v>
      </c>
      <c r="C939" s="50" t="s">
        <v>728</v>
      </c>
      <c r="D939" s="51">
        <v>3</v>
      </c>
      <c r="E939" s="67" t="s">
        <v>602</v>
      </c>
      <c r="F939" s="14">
        <v>10</v>
      </c>
      <c r="G939" s="68">
        <v>4</v>
      </c>
      <c r="H939" s="54">
        <v>2</v>
      </c>
      <c r="I939" s="54">
        <f>VLOOKUP($B939,$B$3:$J$29,7,FALSE)</f>
        <v>530</v>
      </c>
      <c r="J939" s="55">
        <f t="shared" si="398"/>
        <v>1.06</v>
      </c>
      <c r="K939" s="54">
        <v>1</v>
      </c>
      <c r="L939" s="54">
        <f>VLOOKUP($B939,$B$3:$J$29,3,FALSE)</f>
        <v>200</v>
      </c>
      <c r="M939" s="54">
        <f t="shared" si="399"/>
        <v>0.2</v>
      </c>
      <c r="N939" s="54">
        <v>2</v>
      </c>
      <c r="O939" s="54">
        <f>VLOOKUP($B939,$B$3:$J$29,8,FALSE)</f>
        <v>192</v>
      </c>
      <c r="P939" s="54">
        <f t="shared" si="400"/>
        <v>0.38400000000000001</v>
      </c>
      <c r="Q939" s="55">
        <f t="shared" si="401"/>
        <v>1.6439999999999999</v>
      </c>
      <c r="R939" s="52">
        <f t="shared" si="402"/>
        <v>65.760000000000005</v>
      </c>
      <c r="S939" s="50" t="s">
        <v>64</v>
      </c>
      <c r="T939" s="1">
        <v>1</v>
      </c>
      <c r="U939" s="46">
        <f>$T939*$R939</f>
        <v>65.760000000000005</v>
      </c>
      <c r="V939" s="90">
        <v>45857</v>
      </c>
    </row>
    <row r="940" spans="2:22" ht="55" customHeight="1" x14ac:dyDescent="0.75">
      <c r="B940" s="82"/>
      <c r="C940" s="74"/>
      <c r="D940" s="28"/>
      <c r="G940" s="5"/>
      <c r="H940" s="78"/>
      <c r="I940" s="78"/>
      <c r="J940" s="79"/>
      <c r="K940" s="78"/>
      <c r="L940" s="78"/>
      <c r="M940" s="78"/>
      <c r="N940" s="78"/>
      <c r="O940" s="78"/>
      <c r="P940" s="78"/>
      <c r="Q940" s="79"/>
      <c r="R940" s="75"/>
      <c r="S940" s="87"/>
      <c r="T940" s="1"/>
      <c r="U940" s="46"/>
      <c r="V940" s="90"/>
    </row>
    <row r="941" spans="2:22" ht="55" customHeight="1" x14ac:dyDescent="0.75">
      <c r="B941" s="8" t="s">
        <v>34</v>
      </c>
      <c r="C941" s="50" t="s">
        <v>728</v>
      </c>
      <c r="D941" s="51">
        <v>3</v>
      </c>
      <c r="E941" s="67" t="s">
        <v>603</v>
      </c>
      <c r="F941" s="14">
        <v>10</v>
      </c>
      <c r="G941" s="68">
        <v>3</v>
      </c>
      <c r="H941" s="54">
        <v>2</v>
      </c>
      <c r="I941" s="54">
        <f>VLOOKUP($B941,$B$3:$J$29,7,FALSE)</f>
        <v>530</v>
      </c>
      <c r="J941" s="55">
        <f t="shared" si="398"/>
        <v>1.06</v>
      </c>
      <c r="K941" s="54">
        <v>1</v>
      </c>
      <c r="L941" s="54">
        <f>VLOOKUP($B941,$B$3:$J$29,3,FALSE)</f>
        <v>200</v>
      </c>
      <c r="M941" s="54">
        <f t="shared" si="399"/>
        <v>0.2</v>
      </c>
      <c r="N941" s="54">
        <v>2</v>
      </c>
      <c r="O941" s="54">
        <f>VLOOKUP($B941,$B$3:$J$29,8,FALSE)</f>
        <v>192</v>
      </c>
      <c r="P941" s="54">
        <f t="shared" si="400"/>
        <v>0.38400000000000001</v>
      </c>
      <c r="Q941" s="55">
        <f t="shared" si="401"/>
        <v>1.6439999999999999</v>
      </c>
      <c r="R941" s="52">
        <f t="shared" si="402"/>
        <v>49.32</v>
      </c>
      <c r="S941" s="50" t="s">
        <v>64</v>
      </c>
      <c r="T941" s="1">
        <v>1</v>
      </c>
      <c r="U941" s="46">
        <f>$T941*$R941</f>
        <v>49.32</v>
      </c>
      <c r="V941" s="90">
        <v>45857</v>
      </c>
    </row>
    <row r="942" spans="2:22" ht="55" customHeight="1" x14ac:dyDescent="0.75">
      <c r="B942" s="82"/>
      <c r="C942" s="74"/>
      <c r="D942" s="28"/>
      <c r="G942" s="5"/>
      <c r="H942" s="78"/>
      <c r="I942" s="78"/>
      <c r="J942" s="79"/>
      <c r="K942" s="78"/>
      <c r="L942" s="78"/>
      <c r="M942" s="78"/>
      <c r="N942" s="78"/>
      <c r="O942" s="78"/>
      <c r="P942" s="78"/>
      <c r="Q942" s="79"/>
      <c r="R942" s="75"/>
      <c r="S942" s="87"/>
      <c r="T942" s="1"/>
      <c r="U942" s="46"/>
      <c r="V942" s="48"/>
    </row>
    <row r="943" spans="2:22" ht="55" customHeight="1" x14ac:dyDescent="0.75">
      <c r="B943" s="14" t="s">
        <v>17</v>
      </c>
      <c r="C943" s="50" t="s">
        <v>728</v>
      </c>
      <c r="D943" s="51">
        <v>3</v>
      </c>
      <c r="E943" s="67" t="s">
        <v>604</v>
      </c>
      <c r="F943" s="14">
        <v>12.25</v>
      </c>
      <c r="G943" s="68">
        <v>1</v>
      </c>
      <c r="H943" s="54">
        <v>2</v>
      </c>
      <c r="I943" s="54">
        <f>VLOOKUP($B943,$B$3:$J$29,7,FALSE)</f>
        <v>770</v>
      </c>
      <c r="J943" s="55">
        <f t="shared" si="398"/>
        <v>1.54</v>
      </c>
      <c r="K943" s="54">
        <v>1</v>
      </c>
      <c r="L943" s="54">
        <f>VLOOKUP($B943,$B$3:$J$29,3,FALSE)</f>
        <v>200</v>
      </c>
      <c r="M943" s="54">
        <f t="shared" si="399"/>
        <v>0.2</v>
      </c>
      <c r="N943" s="54">
        <v>2</v>
      </c>
      <c r="O943" s="54">
        <f>VLOOKUP($B943,$B$3:$J$29,8,FALSE)</f>
        <v>190</v>
      </c>
      <c r="P943" s="54">
        <f t="shared" si="400"/>
        <v>0.38</v>
      </c>
      <c r="Q943" s="55">
        <f t="shared" si="401"/>
        <v>2.12</v>
      </c>
      <c r="R943" s="52">
        <f t="shared" si="402"/>
        <v>25.97</v>
      </c>
      <c r="S943" s="50" t="s">
        <v>64</v>
      </c>
      <c r="T943" s="1">
        <v>1</v>
      </c>
      <c r="U943" s="46">
        <f>$T943*$R943</f>
        <v>25.97</v>
      </c>
      <c r="V943" s="90">
        <v>45855</v>
      </c>
    </row>
    <row r="944" spans="2:22" ht="55" customHeight="1" x14ac:dyDescent="0.75">
      <c r="B944" s="14" t="s">
        <v>17</v>
      </c>
      <c r="C944" s="50" t="s">
        <v>728</v>
      </c>
      <c r="D944" s="51">
        <v>3</v>
      </c>
      <c r="E944" s="67" t="s">
        <v>605</v>
      </c>
      <c r="F944" s="14">
        <v>12.25</v>
      </c>
      <c r="G944" s="68">
        <v>1</v>
      </c>
      <c r="H944" s="54">
        <v>2</v>
      </c>
      <c r="I944" s="54">
        <f>VLOOKUP($B944,$B$3:$J$29,7,FALSE)</f>
        <v>770</v>
      </c>
      <c r="J944" s="55">
        <f t="shared" si="398"/>
        <v>1.54</v>
      </c>
      <c r="K944" s="54">
        <v>1</v>
      </c>
      <c r="L944" s="54">
        <f>VLOOKUP($B944,$B$3:$J$29,3,FALSE)</f>
        <v>200</v>
      </c>
      <c r="M944" s="54">
        <f t="shared" si="399"/>
        <v>0.2</v>
      </c>
      <c r="N944" s="54">
        <v>2</v>
      </c>
      <c r="O944" s="54">
        <f>VLOOKUP($B944,$B$3:$J$29,8,FALSE)</f>
        <v>190</v>
      </c>
      <c r="P944" s="54">
        <f t="shared" si="400"/>
        <v>0.38</v>
      </c>
      <c r="Q944" s="55">
        <f t="shared" si="401"/>
        <v>2.12</v>
      </c>
      <c r="R944" s="52">
        <f t="shared" si="402"/>
        <v>25.97</v>
      </c>
      <c r="S944" s="50" t="s">
        <v>64</v>
      </c>
      <c r="T944" s="1">
        <v>1</v>
      </c>
      <c r="U944" s="46">
        <f>$T944*$R944</f>
        <v>25.97</v>
      </c>
      <c r="V944" s="90">
        <v>45855</v>
      </c>
    </row>
    <row r="945" spans="1:22" ht="55" customHeight="1" x14ac:dyDescent="0.75">
      <c r="B945" s="8" t="s">
        <v>15</v>
      </c>
      <c r="C945" s="50" t="s">
        <v>728</v>
      </c>
      <c r="D945" s="51">
        <v>3</v>
      </c>
      <c r="E945" s="67" t="s">
        <v>606</v>
      </c>
      <c r="F945" s="14">
        <v>9.25</v>
      </c>
      <c r="G945" s="68">
        <v>1</v>
      </c>
      <c r="H945" s="54">
        <v>2</v>
      </c>
      <c r="I945" s="54">
        <f>VLOOKUP($B945,$B$3:$J$29,7,FALSE)</f>
        <v>576</v>
      </c>
      <c r="J945" s="55">
        <f t="shared" si="398"/>
        <v>1.1519999999999999</v>
      </c>
      <c r="K945" s="54">
        <v>1</v>
      </c>
      <c r="L945" s="54">
        <f>VLOOKUP($B945,$B$3:$J$29,3,FALSE)</f>
        <v>200</v>
      </c>
      <c r="M945" s="54">
        <f t="shared" si="399"/>
        <v>0.2</v>
      </c>
      <c r="N945" s="54">
        <v>2</v>
      </c>
      <c r="O945" s="54">
        <f>VLOOKUP($B945,$B$3:$J$29,8,FALSE)</f>
        <v>192</v>
      </c>
      <c r="P945" s="54">
        <f t="shared" si="400"/>
        <v>0.38400000000000001</v>
      </c>
      <c r="Q945" s="55">
        <f t="shared" si="401"/>
        <v>1.736</v>
      </c>
      <c r="R945" s="52">
        <f t="shared" si="402"/>
        <v>16.059999999999999</v>
      </c>
      <c r="S945" s="50" t="s">
        <v>64</v>
      </c>
      <c r="T945" s="1">
        <v>1</v>
      </c>
      <c r="U945" s="46">
        <f>$T945*$R945</f>
        <v>16.059999999999999</v>
      </c>
      <c r="V945" s="90">
        <v>45855</v>
      </c>
    </row>
    <row r="946" spans="1:22" ht="55" customHeight="1" x14ac:dyDescent="0.75">
      <c r="B946" s="8" t="s">
        <v>34</v>
      </c>
      <c r="C946" s="50" t="s">
        <v>728</v>
      </c>
      <c r="D946" s="51">
        <v>3</v>
      </c>
      <c r="E946" s="67" t="s">
        <v>607</v>
      </c>
      <c r="F946" s="14">
        <v>10</v>
      </c>
      <c r="G946" s="68">
        <v>6</v>
      </c>
      <c r="H946" s="54">
        <v>2</v>
      </c>
      <c r="I946" s="54">
        <f>VLOOKUP($B946,$B$3:$J$29,7,FALSE)</f>
        <v>530</v>
      </c>
      <c r="J946" s="55">
        <f t="shared" si="398"/>
        <v>1.06</v>
      </c>
      <c r="K946" s="54">
        <v>1</v>
      </c>
      <c r="L946" s="54">
        <f>VLOOKUP($B946,$B$3:$J$29,3,FALSE)</f>
        <v>200</v>
      </c>
      <c r="M946" s="54">
        <f t="shared" si="399"/>
        <v>0.2</v>
      </c>
      <c r="N946" s="54">
        <v>2</v>
      </c>
      <c r="O946" s="54">
        <f>VLOOKUP($B946,$B$3:$J$29,8,FALSE)</f>
        <v>192</v>
      </c>
      <c r="P946" s="54">
        <f t="shared" si="400"/>
        <v>0.38400000000000001</v>
      </c>
      <c r="Q946" s="55">
        <f t="shared" si="401"/>
        <v>1.6439999999999999</v>
      </c>
      <c r="R946" s="52">
        <f t="shared" si="402"/>
        <v>98.64</v>
      </c>
      <c r="S946" s="50" t="s">
        <v>64</v>
      </c>
      <c r="T946" s="1">
        <v>1</v>
      </c>
      <c r="U946" s="46">
        <f>$T946*$R946</f>
        <v>98.64</v>
      </c>
      <c r="V946" s="90">
        <v>45855</v>
      </c>
    </row>
    <row r="947" spans="1:22" ht="55" customHeight="1" x14ac:dyDescent="0.75">
      <c r="B947" s="82"/>
      <c r="C947" s="74"/>
      <c r="D947" s="28"/>
      <c r="G947" s="5"/>
      <c r="H947" s="78"/>
      <c r="I947" s="78"/>
      <c r="J947" s="79"/>
      <c r="K947" s="78"/>
      <c r="L947" s="78"/>
      <c r="M947" s="78"/>
      <c r="N947" s="78"/>
      <c r="O947" s="78"/>
      <c r="P947" s="78"/>
      <c r="Q947" s="79"/>
      <c r="R947" s="75"/>
      <c r="S947" s="87"/>
      <c r="T947" s="1"/>
      <c r="U947" s="46"/>
      <c r="V947" s="48"/>
    </row>
    <row r="948" spans="1:22" ht="55" customHeight="1" x14ac:dyDescent="0.75">
      <c r="B948" s="14" t="s">
        <v>17</v>
      </c>
      <c r="C948" s="50" t="s">
        <v>728</v>
      </c>
      <c r="D948" s="51">
        <v>3</v>
      </c>
      <c r="E948" s="67" t="s">
        <v>608</v>
      </c>
      <c r="F948" s="14">
        <v>12.25</v>
      </c>
      <c r="G948" s="68">
        <v>1</v>
      </c>
      <c r="H948" s="54">
        <v>2</v>
      </c>
      <c r="I948" s="54">
        <f>VLOOKUP($B948,$B$3:$J$29,7,FALSE)</f>
        <v>770</v>
      </c>
      <c r="J948" s="55">
        <f t="shared" si="398"/>
        <v>1.54</v>
      </c>
      <c r="K948" s="54">
        <v>1</v>
      </c>
      <c r="L948" s="54">
        <f>VLOOKUP($B948,$B$3:$J$29,3,FALSE)</f>
        <v>200</v>
      </c>
      <c r="M948" s="54">
        <f t="shared" si="399"/>
        <v>0.2</v>
      </c>
      <c r="N948" s="54">
        <v>2</v>
      </c>
      <c r="O948" s="54">
        <f>VLOOKUP($B948,$B$3:$J$29,8,FALSE)</f>
        <v>190</v>
      </c>
      <c r="P948" s="54">
        <f t="shared" si="400"/>
        <v>0.38</v>
      </c>
      <c r="Q948" s="55">
        <f t="shared" si="401"/>
        <v>2.12</v>
      </c>
      <c r="R948" s="52">
        <f t="shared" si="402"/>
        <v>25.97</v>
      </c>
      <c r="S948" s="50" t="s">
        <v>64</v>
      </c>
      <c r="T948" s="1">
        <v>1</v>
      </c>
      <c r="U948" s="46">
        <f>$T948*$R948</f>
        <v>25.97</v>
      </c>
      <c r="V948" s="90">
        <v>45855</v>
      </c>
    </row>
    <row r="949" spans="1:22" ht="55" customHeight="1" x14ac:dyDescent="0.75">
      <c r="B949" s="8" t="s">
        <v>15</v>
      </c>
      <c r="C949" s="50" t="s">
        <v>728</v>
      </c>
      <c r="D949" s="51">
        <v>3</v>
      </c>
      <c r="E949" s="67" t="s">
        <v>609</v>
      </c>
      <c r="F949" s="14">
        <v>9.25</v>
      </c>
      <c r="G949" s="68">
        <v>1</v>
      </c>
      <c r="H949" s="54">
        <v>2</v>
      </c>
      <c r="I949" s="54">
        <f>VLOOKUP($B949,$B$3:$J$29,7,FALSE)</f>
        <v>576</v>
      </c>
      <c r="J949" s="55">
        <f t="shared" si="398"/>
        <v>1.1519999999999999</v>
      </c>
      <c r="K949" s="54">
        <v>1</v>
      </c>
      <c r="L949" s="54">
        <f>VLOOKUP($B949,$B$3:$J$29,3,FALSE)</f>
        <v>200</v>
      </c>
      <c r="M949" s="54">
        <f t="shared" si="399"/>
        <v>0.2</v>
      </c>
      <c r="N949" s="54">
        <v>2</v>
      </c>
      <c r="O949" s="54">
        <f>VLOOKUP($B949,$B$3:$J$29,8,FALSE)</f>
        <v>192</v>
      </c>
      <c r="P949" s="54">
        <f t="shared" si="400"/>
        <v>0.38400000000000001</v>
      </c>
      <c r="Q949" s="55">
        <f t="shared" si="401"/>
        <v>1.736</v>
      </c>
      <c r="R949" s="52">
        <f t="shared" si="402"/>
        <v>16.059999999999999</v>
      </c>
      <c r="S949" s="50" t="s">
        <v>64</v>
      </c>
      <c r="T949" s="1">
        <v>1</v>
      </c>
      <c r="U949" s="46">
        <f>$T949*$R949</f>
        <v>16.059999999999999</v>
      </c>
      <c r="V949" s="90">
        <v>45855</v>
      </c>
    </row>
    <row r="950" spans="1:22" ht="55" customHeight="1" x14ac:dyDescent="0.75">
      <c r="B950" s="8" t="s">
        <v>34</v>
      </c>
      <c r="C950" s="50" t="s">
        <v>728</v>
      </c>
      <c r="D950" s="51">
        <v>3</v>
      </c>
      <c r="E950" s="67" t="s">
        <v>610</v>
      </c>
      <c r="F950" s="14">
        <v>10</v>
      </c>
      <c r="G950" s="68">
        <v>6</v>
      </c>
      <c r="H950" s="54">
        <v>2</v>
      </c>
      <c r="I950" s="54">
        <f>VLOOKUP($B950,$B$3:$J$29,7,FALSE)</f>
        <v>530</v>
      </c>
      <c r="J950" s="55">
        <f t="shared" si="398"/>
        <v>1.06</v>
      </c>
      <c r="K950" s="54">
        <v>1</v>
      </c>
      <c r="L950" s="54">
        <f>VLOOKUP($B950,$B$3:$J$29,3,FALSE)</f>
        <v>200</v>
      </c>
      <c r="M950" s="54">
        <f t="shared" si="399"/>
        <v>0.2</v>
      </c>
      <c r="N950" s="54">
        <v>2</v>
      </c>
      <c r="O950" s="54">
        <f>VLOOKUP($B950,$B$3:$J$29,8,FALSE)</f>
        <v>192</v>
      </c>
      <c r="P950" s="54">
        <f t="shared" si="400"/>
        <v>0.38400000000000001</v>
      </c>
      <c r="Q950" s="55">
        <f t="shared" si="401"/>
        <v>1.6439999999999999</v>
      </c>
      <c r="R950" s="52">
        <f t="shared" si="402"/>
        <v>98.64</v>
      </c>
      <c r="S950" s="50" t="s">
        <v>64</v>
      </c>
      <c r="T950" s="1">
        <v>1</v>
      </c>
      <c r="U950" s="46">
        <f>$T950*$R950</f>
        <v>98.64</v>
      </c>
      <c r="V950" s="90">
        <v>45855</v>
      </c>
    </row>
    <row r="951" spans="1:22" ht="55" customHeight="1" x14ac:dyDescent="0.75">
      <c r="A951" s="1" t="s">
        <v>611</v>
      </c>
      <c r="B951" s="82"/>
      <c r="C951" s="74"/>
      <c r="D951" s="28"/>
      <c r="G951" s="5"/>
      <c r="H951" s="78"/>
      <c r="I951" s="78"/>
      <c r="J951" s="79"/>
      <c r="K951" s="78"/>
      <c r="L951" s="78"/>
      <c r="M951" s="78"/>
      <c r="N951" s="78"/>
      <c r="O951" s="78"/>
      <c r="P951" s="78"/>
      <c r="Q951" s="79"/>
      <c r="R951" s="75"/>
      <c r="S951" s="87"/>
      <c r="T951" s="1"/>
      <c r="U951" s="46"/>
      <c r="V951" s="48"/>
    </row>
    <row r="952" spans="1:22" ht="55" customHeight="1" x14ac:dyDescent="0.75">
      <c r="B952" s="82"/>
      <c r="C952" s="74"/>
      <c r="D952" s="28"/>
      <c r="G952" s="5"/>
      <c r="H952" s="78"/>
      <c r="I952" s="78"/>
      <c r="J952" s="79"/>
      <c r="K952" s="78"/>
      <c r="L952" s="78"/>
      <c r="M952" s="78"/>
      <c r="N952" s="78"/>
      <c r="O952" s="78"/>
      <c r="P952" s="78"/>
      <c r="Q952" s="79"/>
      <c r="R952" s="75"/>
      <c r="S952" s="87"/>
      <c r="T952" s="1"/>
      <c r="U952" s="46"/>
      <c r="V952" s="48"/>
    </row>
    <row r="953" spans="1:22" ht="55" customHeight="1" x14ac:dyDescent="0.75">
      <c r="B953" s="14" t="s">
        <v>17</v>
      </c>
      <c r="C953" s="50" t="s">
        <v>728</v>
      </c>
      <c r="D953" s="51">
        <v>3</v>
      </c>
      <c r="E953" s="67" t="s">
        <v>612</v>
      </c>
      <c r="F953" s="14">
        <v>12.25</v>
      </c>
      <c r="G953" s="68">
        <v>1</v>
      </c>
      <c r="H953" s="54">
        <v>2</v>
      </c>
      <c r="I953" s="54">
        <f>VLOOKUP($B953,$B$3:$J$29,7,FALSE)</f>
        <v>770</v>
      </c>
      <c r="J953" s="55">
        <f t="shared" ref="J953:J974" si="403">$H953*($I953/1000)</f>
        <v>1.54</v>
      </c>
      <c r="K953" s="54">
        <v>1</v>
      </c>
      <c r="L953" s="54">
        <f>VLOOKUP($B953,$B$3:$J$29,3,FALSE)</f>
        <v>200</v>
      </c>
      <c r="M953" s="54">
        <f t="shared" ref="M953:M974" si="404">$K953*($L953/1000)</f>
        <v>0.2</v>
      </c>
      <c r="N953" s="54">
        <v>2</v>
      </c>
      <c r="O953" s="54">
        <f>VLOOKUP($B953,$B$3:$J$29,8,FALSE)</f>
        <v>190</v>
      </c>
      <c r="P953" s="54">
        <f t="shared" ref="P953:P974" si="405">$N953*($O953/1000)</f>
        <v>0.38</v>
      </c>
      <c r="Q953" s="55">
        <f t="shared" ref="Q953:Q974" si="406">($H953*$I953+$K953*$L953+$N953*$O953)/1000</f>
        <v>2.12</v>
      </c>
      <c r="R953" s="52">
        <f t="shared" ref="R953:R974" si="407">ROUND($Q953*$F953*$G953,2)</f>
        <v>25.97</v>
      </c>
      <c r="S953" s="50" t="s">
        <v>64</v>
      </c>
      <c r="T953" s="1">
        <v>1</v>
      </c>
      <c r="U953" s="46">
        <f>$T953*$R953</f>
        <v>25.97</v>
      </c>
      <c r="V953" s="90">
        <v>45854</v>
      </c>
    </row>
    <row r="954" spans="1:22" ht="55" customHeight="1" x14ac:dyDescent="0.75">
      <c r="B954" s="8" t="s">
        <v>15</v>
      </c>
      <c r="C954" s="50" t="s">
        <v>728</v>
      </c>
      <c r="D954" s="51">
        <v>3</v>
      </c>
      <c r="E954" s="67" t="s">
        <v>613</v>
      </c>
      <c r="F954" s="14">
        <v>9.25</v>
      </c>
      <c r="G954" s="68">
        <v>1</v>
      </c>
      <c r="H954" s="54">
        <v>2</v>
      </c>
      <c r="I954" s="54">
        <f>VLOOKUP($B954,$B$3:$J$29,7,FALSE)</f>
        <v>576</v>
      </c>
      <c r="J954" s="55">
        <f t="shared" si="403"/>
        <v>1.1519999999999999</v>
      </c>
      <c r="K954" s="54">
        <v>1</v>
      </c>
      <c r="L954" s="54">
        <f>VLOOKUP($B954,$B$3:$J$29,3,FALSE)</f>
        <v>200</v>
      </c>
      <c r="M954" s="54">
        <f t="shared" si="404"/>
        <v>0.2</v>
      </c>
      <c r="N954" s="54">
        <v>2</v>
      </c>
      <c r="O954" s="54">
        <f>VLOOKUP($B954,$B$3:$J$29,8,FALSE)</f>
        <v>192</v>
      </c>
      <c r="P954" s="54">
        <f t="shared" si="405"/>
        <v>0.38400000000000001</v>
      </c>
      <c r="Q954" s="55">
        <f t="shared" si="406"/>
        <v>1.736</v>
      </c>
      <c r="R954" s="52">
        <f t="shared" si="407"/>
        <v>16.059999999999999</v>
      </c>
      <c r="S954" s="50" t="s">
        <v>64</v>
      </c>
      <c r="T954" s="1">
        <v>1</v>
      </c>
      <c r="U954" s="46">
        <f>$T954*$R954</f>
        <v>16.059999999999999</v>
      </c>
      <c r="V954" s="90">
        <v>45854</v>
      </c>
    </row>
    <row r="955" spans="1:22" ht="55" customHeight="1" x14ac:dyDescent="0.75">
      <c r="B955" s="8" t="s">
        <v>34</v>
      </c>
      <c r="C955" s="50" t="s">
        <v>728</v>
      </c>
      <c r="D955" s="51">
        <v>3</v>
      </c>
      <c r="E955" s="67" t="s">
        <v>614</v>
      </c>
      <c r="F955" s="14">
        <v>10</v>
      </c>
      <c r="G955" s="68">
        <v>6</v>
      </c>
      <c r="H955" s="54">
        <v>2</v>
      </c>
      <c r="I955" s="54">
        <f>VLOOKUP($B955,$B$3:$J$29,7,FALSE)</f>
        <v>530</v>
      </c>
      <c r="J955" s="55">
        <f t="shared" si="403"/>
        <v>1.06</v>
      </c>
      <c r="K955" s="54">
        <v>1</v>
      </c>
      <c r="L955" s="54">
        <f>VLOOKUP($B955,$B$3:$J$29,3,FALSE)</f>
        <v>200</v>
      </c>
      <c r="M955" s="54">
        <f t="shared" si="404"/>
        <v>0.2</v>
      </c>
      <c r="N955" s="54">
        <v>2</v>
      </c>
      <c r="O955" s="54">
        <f>VLOOKUP($B955,$B$3:$J$29,8,FALSE)</f>
        <v>192</v>
      </c>
      <c r="P955" s="54">
        <f t="shared" si="405"/>
        <v>0.38400000000000001</v>
      </c>
      <c r="Q955" s="55">
        <f t="shared" si="406"/>
        <v>1.6439999999999999</v>
      </c>
      <c r="R955" s="52">
        <f t="shared" si="407"/>
        <v>98.64</v>
      </c>
      <c r="S955" s="50" t="s">
        <v>64</v>
      </c>
      <c r="T955" s="1">
        <v>1</v>
      </c>
      <c r="U955" s="46">
        <f>$T955*$R955</f>
        <v>98.64</v>
      </c>
      <c r="V955" s="90">
        <v>45854</v>
      </c>
    </row>
    <row r="956" spans="1:22" ht="55" customHeight="1" x14ac:dyDescent="0.75">
      <c r="B956" s="82"/>
      <c r="C956" s="74"/>
      <c r="D956" s="28"/>
      <c r="G956" s="5"/>
      <c r="H956" s="78"/>
      <c r="I956" s="78"/>
      <c r="J956" s="79"/>
      <c r="K956" s="78"/>
      <c r="L956" s="78"/>
      <c r="M956" s="78"/>
      <c r="N956" s="78"/>
      <c r="O956" s="78"/>
      <c r="P956" s="78"/>
      <c r="Q956" s="79"/>
      <c r="R956" s="75"/>
      <c r="S956" s="87"/>
      <c r="T956" s="1"/>
      <c r="U956" s="46"/>
      <c r="V956" s="48"/>
    </row>
    <row r="957" spans="1:22" ht="55" customHeight="1" x14ac:dyDescent="0.75">
      <c r="B957" s="14" t="s">
        <v>17</v>
      </c>
      <c r="C957" s="50" t="s">
        <v>728</v>
      </c>
      <c r="D957" s="51">
        <v>3</v>
      </c>
      <c r="E957" s="67" t="s">
        <v>615</v>
      </c>
      <c r="F957" s="14">
        <v>12.25</v>
      </c>
      <c r="G957" s="68">
        <v>1</v>
      </c>
      <c r="H957" s="54">
        <v>2</v>
      </c>
      <c r="I957" s="54">
        <f>VLOOKUP($B957,$B$3:$J$29,7,FALSE)</f>
        <v>770</v>
      </c>
      <c r="J957" s="55">
        <f t="shared" si="403"/>
        <v>1.54</v>
      </c>
      <c r="K957" s="54">
        <v>1</v>
      </c>
      <c r="L957" s="54">
        <f>VLOOKUP($B957,$B$3:$J$29,3,FALSE)</f>
        <v>200</v>
      </c>
      <c r="M957" s="54">
        <f t="shared" si="404"/>
        <v>0.2</v>
      </c>
      <c r="N957" s="54">
        <v>2</v>
      </c>
      <c r="O957" s="54">
        <f>VLOOKUP($B957,$B$3:$J$29,8,FALSE)</f>
        <v>190</v>
      </c>
      <c r="P957" s="54">
        <f t="shared" si="405"/>
        <v>0.38</v>
      </c>
      <c r="Q957" s="55">
        <f t="shared" si="406"/>
        <v>2.12</v>
      </c>
      <c r="R957" s="52">
        <f t="shared" si="407"/>
        <v>25.97</v>
      </c>
      <c r="S957" s="50" t="s">
        <v>64</v>
      </c>
      <c r="T957" s="1">
        <v>1</v>
      </c>
      <c r="U957" s="46">
        <f>$T957*$R957</f>
        <v>25.97</v>
      </c>
      <c r="V957" s="90">
        <v>45854</v>
      </c>
    </row>
    <row r="958" spans="1:22" ht="55" customHeight="1" x14ac:dyDescent="0.75">
      <c r="B958" s="8" t="s">
        <v>15</v>
      </c>
      <c r="C958" s="50" t="s">
        <v>728</v>
      </c>
      <c r="D958" s="51">
        <v>3</v>
      </c>
      <c r="E958" s="67" t="s">
        <v>616</v>
      </c>
      <c r="F958" s="14">
        <v>9.25</v>
      </c>
      <c r="G958" s="68">
        <v>1</v>
      </c>
      <c r="H958" s="54">
        <v>2</v>
      </c>
      <c r="I958" s="54">
        <f>VLOOKUP($B958,$B$3:$J$29,7,FALSE)</f>
        <v>576</v>
      </c>
      <c r="J958" s="55">
        <f t="shared" si="403"/>
        <v>1.1519999999999999</v>
      </c>
      <c r="K958" s="54">
        <v>1</v>
      </c>
      <c r="L958" s="54">
        <f>VLOOKUP($B958,$B$3:$J$29,3,FALSE)</f>
        <v>200</v>
      </c>
      <c r="M958" s="54">
        <f t="shared" si="404"/>
        <v>0.2</v>
      </c>
      <c r="N958" s="54">
        <v>2</v>
      </c>
      <c r="O958" s="54">
        <f>VLOOKUP($B958,$B$3:$J$29,8,FALSE)</f>
        <v>192</v>
      </c>
      <c r="P958" s="54">
        <f t="shared" si="405"/>
        <v>0.38400000000000001</v>
      </c>
      <c r="Q958" s="55">
        <f t="shared" si="406"/>
        <v>1.736</v>
      </c>
      <c r="R958" s="52">
        <f t="shared" si="407"/>
        <v>16.059999999999999</v>
      </c>
      <c r="S958" s="50" t="s">
        <v>64</v>
      </c>
      <c r="T958" s="1">
        <v>1</v>
      </c>
      <c r="U958" s="46">
        <f>$T958*$R958</f>
        <v>16.059999999999999</v>
      </c>
      <c r="V958" s="90">
        <v>45854</v>
      </c>
    </row>
    <row r="959" spans="1:22" ht="55" customHeight="1" x14ac:dyDescent="0.75">
      <c r="B959" s="8" t="s">
        <v>34</v>
      </c>
      <c r="C959" s="50" t="s">
        <v>728</v>
      </c>
      <c r="D959" s="51">
        <v>3</v>
      </c>
      <c r="E959" s="67" t="s">
        <v>617</v>
      </c>
      <c r="F959" s="14">
        <v>10</v>
      </c>
      <c r="G959" s="68">
        <v>6</v>
      </c>
      <c r="H959" s="54">
        <v>2</v>
      </c>
      <c r="I959" s="54">
        <f>VLOOKUP($B959,$B$3:$J$29,7,FALSE)</f>
        <v>530</v>
      </c>
      <c r="J959" s="55">
        <f t="shared" si="403"/>
        <v>1.06</v>
      </c>
      <c r="K959" s="54">
        <v>1</v>
      </c>
      <c r="L959" s="54">
        <f>VLOOKUP($B959,$B$3:$J$29,3,FALSE)</f>
        <v>200</v>
      </c>
      <c r="M959" s="54">
        <f t="shared" si="404"/>
        <v>0.2</v>
      </c>
      <c r="N959" s="54">
        <v>2</v>
      </c>
      <c r="O959" s="54">
        <f>VLOOKUP($B959,$B$3:$J$29,8,FALSE)</f>
        <v>192</v>
      </c>
      <c r="P959" s="54">
        <f t="shared" si="405"/>
        <v>0.38400000000000001</v>
      </c>
      <c r="Q959" s="55">
        <f t="shared" si="406"/>
        <v>1.6439999999999999</v>
      </c>
      <c r="R959" s="52">
        <f t="shared" si="407"/>
        <v>98.64</v>
      </c>
      <c r="S959" s="50" t="s">
        <v>64</v>
      </c>
      <c r="T959" s="1">
        <v>1</v>
      </c>
      <c r="U959" s="46">
        <f>$T959*$R959</f>
        <v>98.64</v>
      </c>
      <c r="V959" s="90">
        <v>45854</v>
      </c>
    </row>
    <row r="960" spans="1:22" ht="55" customHeight="1" x14ac:dyDescent="0.75">
      <c r="B960" s="82"/>
      <c r="C960" s="74"/>
      <c r="D960" s="28"/>
      <c r="G960" s="5"/>
      <c r="H960" s="78"/>
      <c r="I960" s="78"/>
      <c r="J960" s="79"/>
      <c r="K960" s="78"/>
      <c r="L960" s="78"/>
      <c r="M960" s="78"/>
      <c r="N960" s="78"/>
      <c r="O960" s="78"/>
      <c r="P960" s="78"/>
      <c r="Q960" s="79"/>
      <c r="R960" s="75"/>
      <c r="S960" s="87"/>
      <c r="T960" s="1"/>
      <c r="U960" s="46"/>
      <c r="V960" s="48"/>
    </row>
    <row r="961" spans="1:25" ht="55" customHeight="1" x14ac:dyDescent="0.75">
      <c r="B961" s="14" t="s">
        <v>17</v>
      </c>
      <c r="C961" s="50" t="s">
        <v>728</v>
      </c>
      <c r="D961" s="51">
        <v>3</v>
      </c>
      <c r="E961" s="67" t="s">
        <v>618</v>
      </c>
      <c r="F961" s="14">
        <v>12.25</v>
      </c>
      <c r="G961" s="68">
        <v>1</v>
      </c>
      <c r="H961" s="54">
        <v>2</v>
      </c>
      <c r="I961" s="54">
        <f>VLOOKUP($B961,$B$3:$J$29,7,FALSE)</f>
        <v>770</v>
      </c>
      <c r="J961" s="55">
        <f t="shared" si="403"/>
        <v>1.54</v>
      </c>
      <c r="K961" s="54">
        <v>1</v>
      </c>
      <c r="L961" s="54">
        <f>VLOOKUP($B961,$B$3:$J$29,3,FALSE)</f>
        <v>200</v>
      </c>
      <c r="M961" s="54">
        <f t="shared" si="404"/>
        <v>0.2</v>
      </c>
      <c r="N961" s="54">
        <v>2</v>
      </c>
      <c r="O961" s="54">
        <f>VLOOKUP($B961,$B$3:$J$29,8,FALSE)</f>
        <v>190</v>
      </c>
      <c r="P961" s="54">
        <f t="shared" si="405"/>
        <v>0.38</v>
      </c>
      <c r="Q961" s="55">
        <f t="shared" si="406"/>
        <v>2.12</v>
      </c>
      <c r="R961" s="52">
        <f t="shared" si="407"/>
        <v>25.97</v>
      </c>
      <c r="S961" s="50" t="s">
        <v>64</v>
      </c>
      <c r="T961" s="1">
        <v>1</v>
      </c>
      <c r="U961" s="46">
        <f>$T961*$R961</f>
        <v>25.97</v>
      </c>
      <c r="V961" s="90">
        <v>45854</v>
      </c>
    </row>
    <row r="962" spans="1:25" ht="55" customHeight="1" x14ac:dyDescent="0.75">
      <c r="B962" s="8" t="s">
        <v>15</v>
      </c>
      <c r="C962" s="50" t="s">
        <v>728</v>
      </c>
      <c r="D962" s="51">
        <v>3</v>
      </c>
      <c r="E962" s="67" t="s">
        <v>619</v>
      </c>
      <c r="F962" s="14">
        <v>9.25</v>
      </c>
      <c r="G962" s="68">
        <v>1</v>
      </c>
      <c r="H962" s="54">
        <v>2</v>
      </c>
      <c r="I962" s="54">
        <f>VLOOKUP($B962,$B$3:$J$29,7,FALSE)</f>
        <v>576</v>
      </c>
      <c r="J962" s="55">
        <f t="shared" si="403"/>
        <v>1.1519999999999999</v>
      </c>
      <c r="K962" s="54">
        <v>1</v>
      </c>
      <c r="L962" s="54">
        <f>VLOOKUP($B962,$B$3:$J$29,3,FALSE)</f>
        <v>200</v>
      </c>
      <c r="M962" s="54">
        <f t="shared" si="404"/>
        <v>0.2</v>
      </c>
      <c r="N962" s="54">
        <v>2</v>
      </c>
      <c r="O962" s="54">
        <f>VLOOKUP($B962,$B$3:$J$29,8,FALSE)</f>
        <v>192</v>
      </c>
      <c r="P962" s="54">
        <f t="shared" si="405"/>
        <v>0.38400000000000001</v>
      </c>
      <c r="Q962" s="55">
        <f t="shared" si="406"/>
        <v>1.736</v>
      </c>
      <c r="R962" s="52">
        <f t="shared" si="407"/>
        <v>16.059999999999999</v>
      </c>
      <c r="S962" s="50" t="s">
        <v>64</v>
      </c>
      <c r="T962" s="1">
        <v>1</v>
      </c>
      <c r="U962" s="46">
        <f>$T962*$R962</f>
        <v>16.059999999999999</v>
      </c>
      <c r="V962" s="90">
        <v>45854</v>
      </c>
    </row>
    <row r="963" spans="1:25" ht="55" customHeight="1" x14ac:dyDescent="0.75">
      <c r="B963" s="8" t="s">
        <v>34</v>
      </c>
      <c r="C963" s="50" t="s">
        <v>728</v>
      </c>
      <c r="D963" s="51">
        <v>3</v>
      </c>
      <c r="E963" s="67" t="s">
        <v>620</v>
      </c>
      <c r="F963" s="14">
        <v>10</v>
      </c>
      <c r="G963" s="68">
        <v>6</v>
      </c>
      <c r="H963" s="54">
        <v>2</v>
      </c>
      <c r="I963" s="54">
        <f>VLOOKUP($B963,$B$3:$J$29,7,FALSE)</f>
        <v>530</v>
      </c>
      <c r="J963" s="55">
        <f t="shared" si="403"/>
        <v>1.06</v>
      </c>
      <c r="K963" s="54">
        <v>1</v>
      </c>
      <c r="L963" s="54">
        <f>VLOOKUP($B963,$B$3:$J$29,3,FALSE)</f>
        <v>200</v>
      </c>
      <c r="M963" s="54">
        <f t="shared" si="404"/>
        <v>0.2</v>
      </c>
      <c r="N963" s="54">
        <v>2</v>
      </c>
      <c r="O963" s="54">
        <f>VLOOKUP($B963,$B$3:$J$29,8,FALSE)</f>
        <v>192</v>
      </c>
      <c r="P963" s="54">
        <f t="shared" si="405"/>
        <v>0.38400000000000001</v>
      </c>
      <c r="Q963" s="55">
        <f t="shared" si="406"/>
        <v>1.6439999999999999</v>
      </c>
      <c r="R963" s="52">
        <f t="shared" si="407"/>
        <v>98.64</v>
      </c>
      <c r="S963" s="50" t="s">
        <v>64</v>
      </c>
      <c r="T963" s="1">
        <v>1</v>
      </c>
      <c r="U963" s="46">
        <f>$T963*$R963</f>
        <v>98.64</v>
      </c>
      <c r="V963" s="90">
        <v>45854</v>
      </c>
    </row>
    <row r="964" spans="1:25" ht="55" customHeight="1" x14ac:dyDescent="0.75">
      <c r="B964" s="82"/>
      <c r="C964" s="74"/>
      <c r="D964" s="28"/>
      <c r="G964" s="5"/>
      <c r="H964" s="78"/>
      <c r="I964" s="78"/>
      <c r="J964" s="79"/>
      <c r="K964" s="78"/>
      <c r="L964" s="78"/>
      <c r="M964" s="78"/>
      <c r="N964" s="78"/>
      <c r="O964" s="78"/>
      <c r="P964" s="78"/>
      <c r="Q964" s="79"/>
      <c r="R964" s="75"/>
      <c r="S964" s="87"/>
      <c r="T964" s="1"/>
      <c r="U964" s="46"/>
      <c r="V964" s="48"/>
    </row>
    <row r="965" spans="1:25" ht="55" customHeight="1" x14ac:dyDescent="0.75">
      <c r="B965" s="14" t="s">
        <v>17</v>
      </c>
      <c r="C965" s="50" t="s">
        <v>728</v>
      </c>
      <c r="D965" s="51">
        <v>3</v>
      </c>
      <c r="E965" s="67" t="s">
        <v>621</v>
      </c>
      <c r="F965" s="14">
        <v>12.25</v>
      </c>
      <c r="G965" s="68">
        <v>1</v>
      </c>
      <c r="H965" s="54">
        <v>2</v>
      </c>
      <c r="I965" s="54">
        <f>VLOOKUP($B965,$B$3:$J$29,7,FALSE)</f>
        <v>770</v>
      </c>
      <c r="J965" s="55">
        <f t="shared" si="403"/>
        <v>1.54</v>
      </c>
      <c r="K965" s="54">
        <v>1</v>
      </c>
      <c r="L965" s="54">
        <f>VLOOKUP($B965,$B$3:$J$29,3,FALSE)</f>
        <v>200</v>
      </c>
      <c r="M965" s="54">
        <f t="shared" si="404"/>
        <v>0.2</v>
      </c>
      <c r="N965" s="54">
        <v>2</v>
      </c>
      <c r="O965" s="54">
        <f>VLOOKUP($B965,$B$3:$J$29,8,FALSE)</f>
        <v>190</v>
      </c>
      <c r="P965" s="54">
        <f t="shared" si="405"/>
        <v>0.38</v>
      </c>
      <c r="Q965" s="55">
        <f t="shared" si="406"/>
        <v>2.12</v>
      </c>
      <c r="R965" s="52">
        <f t="shared" si="407"/>
        <v>25.97</v>
      </c>
      <c r="S965" s="50" t="s">
        <v>64</v>
      </c>
      <c r="T965" s="1">
        <v>1</v>
      </c>
      <c r="U965" s="46">
        <f>$T965*$R965</f>
        <v>25.97</v>
      </c>
      <c r="V965" s="90">
        <v>45854</v>
      </c>
    </row>
    <row r="966" spans="1:25" ht="55" customHeight="1" x14ac:dyDescent="0.75">
      <c r="B966" s="8" t="s">
        <v>15</v>
      </c>
      <c r="C966" s="50" t="s">
        <v>728</v>
      </c>
      <c r="D966" s="51">
        <v>3</v>
      </c>
      <c r="E966" s="67" t="s">
        <v>622</v>
      </c>
      <c r="F966" s="14">
        <v>9.25</v>
      </c>
      <c r="G966" s="68">
        <v>1</v>
      </c>
      <c r="H966" s="54">
        <v>2</v>
      </c>
      <c r="I966" s="54">
        <f>VLOOKUP($B966,$B$3:$J$29,7,FALSE)</f>
        <v>576</v>
      </c>
      <c r="J966" s="55">
        <f t="shared" si="403"/>
        <v>1.1519999999999999</v>
      </c>
      <c r="K966" s="54">
        <v>1</v>
      </c>
      <c r="L966" s="54">
        <f>VLOOKUP($B966,$B$3:$J$29,3,FALSE)</f>
        <v>200</v>
      </c>
      <c r="M966" s="54">
        <f t="shared" si="404"/>
        <v>0.2</v>
      </c>
      <c r="N966" s="54">
        <v>2</v>
      </c>
      <c r="O966" s="54">
        <f>VLOOKUP($B966,$B$3:$J$29,8,FALSE)</f>
        <v>192</v>
      </c>
      <c r="P966" s="54">
        <f t="shared" si="405"/>
        <v>0.38400000000000001</v>
      </c>
      <c r="Q966" s="55">
        <f t="shared" si="406"/>
        <v>1.736</v>
      </c>
      <c r="R966" s="52">
        <f t="shared" si="407"/>
        <v>16.059999999999999</v>
      </c>
      <c r="S966" s="50" t="s">
        <v>64</v>
      </c>
      <c r="T966" s="1">
        <v>1</v>
      </c>
      <c r="U966" s="46">
        <f>$T966*$R966</f>
        <v>16.059999999999999</v>
      </c>
      <c r="V966" s="90">
        <v>45854</v>
      </c>
    </row>
    <row r="967" spans="1:25" ht="55" customHeight="1" x14ac:dyDescent="0.75">
      <c r="B967" s="8" t="s">
        <v>34</v>
      </c>
      <c r="C967" s="50" t="s">
        <v>728</v>
      </c>
      <c r="D967" s="51">
        <v>3</v>
      </c>
      <c r="E967" s="67" t="s">
        <v>623</v>
      </c>
      <c r="F967" s="14">
        <v>10</v>
      </c>
      <c r="G967" s="68">
        <v>6</v>
      </c>
      <c r="H967" s="54">
        <v>2</v>
      </c>
      <c r="I967" s="54">
        <f>VLOOKUP($B967,$B$3:$J$29,7,FALSE)</f>
        <v>530</v>
      </c>
      <c r="J967" s="55">
        <f t="shared" si="403"/>
        <v>1.06</v>
      </c>
      <c r="K967" s="54">
        <v>1</v>
      </c>
      <c r="L967" s="54">
        <f>VLOOKUP($B967,$B$3:$J$29,3,FALSE)</f>
        <v>200</v>
      </c>
      <c r="M967" s="54">
        <f t="shared" si="404"/>
        <v>0.2</v>
      </c>
      <c r="N967" s="54">
        <v>2</v>
      </c>
      <c r="O967" s="54">
        <f>VLOOKUP($B967,$B$3:$J$29,8,FALSE)</f>
        <v>192</v>
      </c>
      <c r="P967" s="54">
        <f t="shared" si="405"/>
        <v>0.38400000000000001</v>
      </c>
      <c r="Q967" s="55">
        <f t="shared" si="406"/>
        <v>1.6439999999999999</v>
      </c>
      <c r="R967" s="52">
        <f t="shared" si="407"/>
        <v>98.64</v>
      </c>
      <c r="S967" s="50" t="s">
        <v>64</v>
      </c>
      <c r="T967" s="1">
        <v>1</v>
      </c>
      <c r="U967" s="46">
        <f>$T967*$R967</f>
        <v>98.64</v>
      </c>
      <c r="V967" s="90">
        <v>45854</v>
      </c>
    </row>
    <row r="968" spans="1:25" ht="55" customHeight="1" x14ac:dyDescent="0.75">
      <c r="B968" s="82"/>
      <c r="C968" s="74"/>
      <c r="D968" s="28"/>
      <c r="G968" s="5"/>
      <c r="H968" s="78"/>
      <c r="I968" s="78"/>
      <c r="J968" s="79"/>
      <c r="K968" s="78"/>
      <c r="L968" s="78"/>
      <c r="M968" s="78"/>
      <c r="N968" s="78"/>
      <c r="O968" s="78"/>
      <c r="P968" s="78"/>
      <c r="Q968" s="79"/>
      <c r="R968" s="75"/>
      <c r="S968" s="87"/>
      <c r="T968" s="1"/>
      <c r="U968" s="46"/>
      <c r="V968" s="48"/>
    </row>
    <row r="969" spans="1:25" ht="55" customHeight="1" x14ac:dyDescent="0.75">
      <c r="B969" s="14" t="s">
        <v>17</v>
      </c>
      <c r="C969" s="50" t="s">
        <v>728</v>
      </c>
      <c r="D969" s="51">
        <v>3</v>
      </c>
      <c r="E969" s="67" t="s">
        <v>624</v>
      </c>
      <c r="F969" s="14">
        <v>12.25</v>
      </c>
      <c r="G969" s="68">
        <v>1</v>
      </c>
      <c r="H969" s="54">
        <v>2</v>
      </c>
      <c r="I969" s="54">
        <f>VLOOKUP($B969,$B$3:$J$29,7,FALSE)</f>
        <v>770</v>
      </c>
      <c r="J969" s="55">
        <f t="shared" si="403"/>
        <v>1.54</v>
      </c>
      <c r="K969" s="54">
        <v>1</v>
      </c>
      <c r="L969" s="54">
        <f>VLOOKUP($B969,$B$3:$J$29,3,FALSE)</f>
        <v>200</v>
      </c>
      <c r="M969" s="54">
        <f t="shared" si="404"/>
        <v>0.2</v>
      </c>
      <c r="N969" s="54">
        <v>2</v>
      </c>
      <c r="O969" s="54">
        <f>VLOOKUP($B969,$B$3:$J$29,8,FALSE)</f>
        <v>190</v>
      </c>
      <c r="P969" s="54">
        <f t="shared" si="405"/>
        <v>0.38</v>
      </c>
      <c r="Q969" s="55">
        <f t="shared" si="406"/>
        <v>2.12</v>
      </c>
      <c r="R969" s="52">
        <f t="shared" si="407"/>
        <v>25.97</v>
      </c>
      <c r="S969" s="50" t="s">
        <v>64</v>
      </c>
      <c r="T969" s="1">
        <v>1</v>
      </c>
      <c r="U969" s="46">
        <f>$T969*$R969</f>
        <v>25.97</v>
      </c>
      <c r="V969" s="90">
        <v>45853</v>
      </c>
    </row>
    <row r="970" spans="1:25" ht="55" customHeight="1" x14ac:dyDescent="0.75">
      <c r="B970" s="8" t="s">
        <v>15</v>
      </c>
      <c r="C970" s="50" t="s">
        <v>728</v>
      </c>
      <c r="D970" s="51">
        <v>3</v>
      </c>
      <c r="E970" s="67" t="s">
        <v>625</v>
      </c>
      <c r="F970" s="14">
        <v>9.25</v>
      </c>
      <c r="G970" s="68">
        <v>1</v>
      </c>
      <c r="H970" s="54">
        <v>1</v>
      </c>
      <c r="I970" s="54">
        <f>VLOOKUP($B970,$B$3:$J$29,7,FALSE)</f>
        <v>576</v>
      </c>
      <c r="J970" s="55">
        <f t="shared" si="403"/>
        <v>0.57599999999999996</v>
      </c>
      <c r="K970" s="54">
        <v>1</v>
      </c>
      <c r="L970" s="54">
        <f>VLOOKUP($B970,$B$3:$J$29,3,FALSE)</f>
        <v>200</v>
      </c>
      <c r="M970" s="54">
        <f t="shared" si="404"/>
        <v>0.2</v>
      </c>
      <c r="N970" s="54">
        <v>1</v>
      </c>
      <c r="O970" s="54">
        <f>VLOOKUP($B970,$B$3:$J$29,8,FALSE)</f>
        <v>192</v>
      </c>
      <c r="P970" s="54">
        <f t="shared" si="405"/>
        <v>0.192</v>
      </c>
      <c r="Q970" s="55">
        <f t="shared" si="406"/>
        <v>0.96799999999999997</v>
      </c>
      <c r="R970" s="52">
        <f t="shared" si="407"/>
        <v>8.9499999999999993</v>
      </c>
      <c r="S970" s="50" t="s">
        <v>64</v>
      </c>
      <c r="T970" s="1">
        <v>1</v>
      </c>
      <c r="U970" s="46">
        <f t="shared" ref="U970" si="408">$T970*$R970</f>
        <v>8.9499999999999993</v>
      </c>
      <c r="V970" s="90">
        <v>45853</v>
      </c>
    </row>
    <row r="971" spans="1:25" ht="55" customHeight="1" x14ac:dyDescent="0.75">
      <c r="B971" s="8" t="s">
        <v>34</v>
      </c>
      <c r="C971" s="50" t="s">
        <v>728</v>
      </c>
      <c r="D971" s="51">
        <v>3</v>
      </c>
      <c r="E971" s="67" t="s">
        <v>626</v>
      </c>
      <c r="F971" s="14">
        <v>10</v>
      </c>
      <c r="G971" s="68">
        <v>6</v>
      </c>
      <c r="H971" s="54">
        <v>2</v>
      </c>
      <c r="I971" s="54">
        <f>VLOOKUP($B971,$B$3:$J$29,7,FALSE)</f>
        <v>530</v>
      </c>
      <c r="J971" s="55">
        <f t="shared" si="403"/>
        <v>1.06</v>
      </c>
      <c r="K971" s="54">
        <v>1</v>
      </c>
      <c r="L971" s="54">
        <f>VLOOKUP($B971,$B$3:$J$29,3,FALSE)</f>
        <v>200</v>
      </c>
      <c r="M971" s="54">
        <f t="shared" si="404"/>
        <v>0.2</v>
      </c>
      <c r="N971" s="54">
        <v>2</v>
      </c>
      <c r="O971" s="54">
        <f>VLOOKUP($B971,$B$3:$J$29,8,FALSE)</f>
        <v>192</v>
      </c>
      <c r="P971" s="54">
        <f t="shared" si="405"/>
        <v>0.38400000000000001</v>
      </c>
      <c r="Q971" s="55">
        <f t="shared" si="406"/>
        <v>1.6439999999999999</v>
      </c>
      <c r="R971" s="52">
        <f t="shared" si="407"/>
        <v>98.64</v>
      </c>
      <c r="S971" s="50" t="s">
        <v>64</v>
      </c>
      <c r="T971" s="1">
        <v>1</v>
      </c>
      <c r="U971" s="46">
        <f>$T971*$R971</f>
        <v>98.64</v>
      </c>
      <c r="V971" s="90">
        <v>45853</v>
      </c>
    </row>
    <row r="972" spans="1:25" ht="55" customHeight="1" x14ac:dyDescent="0.75">
      <c r="B972" s="82"/>
      <c r="C972" s="74"/>
      <c r="D972" s="28"/>
      <c r="G972" s="5"/>
      <c r="H972" s="78"/>
      <c r="I972" s="78"/>
      <c r="J972" s="79"/>
      <c r="K972" s="78"/>
      <c r="L972" s="78"/>
      <c r="M972" s="78"/>
      <c r="N972" s="78"/>
      <c r="O972" s="78"/>
      <c r="P972" s="78"/>
      <c r="Q972" s="79"/>
      <c r="R972" s="75"/>
      <c r="S972" s="87"/>
      <c r="T972" s="1"/>
      <c r="U972" s="46"/>
      <c r="V972" s="90"/>
    </row>
    <row r="973" spans="1:25" ht="55" customHeight="1" x14ac:dyDescent="0.75">
      <c r="B973" s="8" t="s">
        <v>15</v>
      </c>
      <c r="C973" s="50" t="s">
        <v>728</v>
      </c>
      <c r="D973" s="51">
        <v>3</v>
      </c>
      <c r="E973" s="67" t="s">
        <v>627</v>
      </c>
      <c r="F973" s="14">
        <v>9.25</v>
      </c>
      <c r="G973" s="68">
        <v>1</v>
      </c>
      <c r="H973" s="54">
        <v>2</v>
      </c>
      <c r="I973" s="54">
        <f>VLOOKUP($B973,$B$3:$J$29,7,FALSE)</f>
        <v>576</v>
      </c>
      <c r="J973" s="55">
        <f t="shared" si="403"/>
        <v>1.1519999999999999</v>
      </c>
      <c r="K973" s="54">
        <v>1</v>
      </c>
      <c r="L973" s="54">
        <f>VLOOKUP($B973,$B$3:$J$29,3,FALSE)</f>
        <v>200</v>
      </c>
      <c r="M973" s="54">
        <f t="shared" si="404"/>
        <v>0.2</v>
      </c>
      <c r="N973" s="54">
        <v>2</v>
      </c>
      <c r="O973" s="54">
        <f>VLOOKUP($B973,$B$3:$J$29,8,FALSE)</f>
        <v>192</v>
      </c>
      <c r="P973" s="54">
        <f t="shared" si="405"/>
        <v>0.38400000000000001</v>
      </c>
      <c r="Q973" s="55">
        <f t="shared" si="406"/>
        <v>1.736</v>
      </c>
      <c r="R973" s="52">
        <f t="shared" si="407"/>
        <v>16.059999999999999</v>
      </c>
      <c r="S973" s="50" t="s">
        <v>64</v>
      </c>
      <c r="T973" s="1">
        <v>1</v>
      </c>
      <c r="U973" s="46">
        <f>$T973*$R973</f>
        <v>16.059999999999999</v>
      </c>
      <c r="V973" s="90">
        <v>45853</v>
      </c>
    </row>
    <row r="974" spans="1:25" ht="55" customHeight="1" x14ac:dyDescent="0.75">
      <c r="B974" s="8" t="s">
        <v>34</v>
      </c>
      <c r="C974" s="50" t="s">
        <v>728</v>
      </c>
      <c r="D974" s="51">
        <v>3</v>
      </c>
      <c r="E974" s="67" t="s">
        <v>628</v>
      </c>
      <c r="F974" s="14">
        <v>10</v>
      </c>
      <c r="G974" s="68">
        <v>6</v>
      </c>
      <c r="H974" s="54">
        <v>2</v>
      </c>
      <c r="I974" s="54">
        <f>VLOOKUP($B974,$B$3:$J$29,7,FALSE)</f>
        <v>530</v>
      </c>
      <c r="J974" s="55">
        <f t="shared" si="403"/>
        <v>1.06</v>
      </c>
      <c r="K974" s="54">
        <v>1</v>
      </c>
      <c r="L974" s="54">
        <f>VLOOKUP($B974,$B$3:$J$29,3,FALSE)</f>
        <v>200</v>
      </c>
      <c r="M974" s="54">
        <f t="shared" si="404"/>
        <v>0.2</v>
      </c>
      <c r="N974" s="54">
        <v>2</v>
      </c>
      <c r="O974" s="54">
        <f>VLOOKUP($B974,$B$3:$J$29,8,FALSE)</f>
        <v>192</v>
      </c>
      <c r="P974" s="54">
        <f t="shared" si="405"/>
        <v>0.38400000000000001</v>
      </c>
      <c r="Q974" s="55">
        <f t="shared" si="406"/>
        <v>1.6439999999999999</v>
      </c>
      <c r="R974" s="52">
        <f t="shared" si="407"/>
        <v>98.64</v>
      </c>
      <c r="S974" s="50" t="s">
        <v>64</v>
      </c>
      <c r="T974" s="1">
        <v>1</v>
      </c>
      <c r="U974" s="46">
        <f t="shared" ref="U974" si="409">$T974*$R974</f>
        <v>98.64</v>
      </c>
      <c r="V974" s="90">
        <v>45853</v>
      </c>
    </row>
    <row r="975" spans="1:25" ht="55" customHeight="1" x14ac:dyDescent="0.75">
      <c r="B975" s="8"/>
      <c r="C975" s="50"/>
      <c r="D975" s="51"/>
      <c r="E975" s="67"/>
      <c r="F975" s="14"/>
      <c r="G975" s="68"/>
      <c r="H975" s="54"/>
      <c r="I975" s="54"/>
      <c r="J975" s="55"/>
      <c r="K975" s="54"/>
      <c r="L975" s="54"/>
      <c r="M975" s="54"/>
      <c r="N975" s="54"/>
      <c r="O975" s="54"/>
      <c r="P975" s="54"/>
      <c r="Q975" s="55"/>
      <c r="R975" s="52"/>
      <c r="S975" s="50"/>
      <c r="T975" s="1"/>
      <c r="U975" s="46"/>
      <c r="V975" s="90"/>
    </row>
    <row r="976" spans="1:25" ht="47" x14ac:dyDescent="0.75">
      <c r="A976" s="1" t="s">
        <v>629</v>
      </c>
      <c r="B976" s="8" t="s">
        <v>12</v>
      </c>
      <c r="C976" s="50" t="s">
        <v>630</v>
      </c>
      <c r="D976" s="51">
        <v>2</v>
      </c>
      <c r="E976" s="67" t="s">
        <v>631</v>
      </c>
      <c r="F976" s="14">
        <v>9.4</v>
      </c>
      <c r="G976" s="68">
        <v>1</v>
      </c>
      <c r="H976" s="54">
        <v>2</v>
      </c>
      <c r="I976" s="54">
        <f>VLOOKUP($B976,$B$3:$J$29,7,FALSE)</f>
        <v>476</v>
      </c>
      <c r="J976" s="55">
        <f t="shared" ref="J976:J1020" si="410">$H976*($I976/1000)</f>
        <v>0.95199999999999996</v>
      </c>
      <c r="K976" s="54">
        <v>1</v>
      </c>
      <c r="L976" s="54">
        <f>VLOOKUP($B976,$B$3:$J$29,3,FALSE)</f>
        <v>200</v>
      </c>
      <c r="M976" s="54">
        <f t="shared" ref="M976:M1020" si="411">$K976*($L976/1000)</f>
        <v>0.2</v>
      </c>
      <c r="N976" s="54">
        <v>2</v>
      </c>
      <c r="O976" s="54">
        <f>VLOOKUP($B976,$B$3:$J$29,8,FALSE)</f>
        <v>192</v>
      </c>
      <c r="P976" s="54">
        <f t="shared" ref="P976:P1020" si="412">$N976*($O976/1000)</f>
        <v>0.38400000000000001</v>
      </c>
      <c r="Q976" s="55">
        <f t="shared" ref="Q976:Q1020" si="413">($H976*$I976+$K976*$L976+$N976*$O976)/1000</f>
        <v>1.536</v>
      </c>
      <c r="R976" s="52">
        <f t="shared" ref="R976:R1020" si="414">ROUND($Q976*$F976*$G976,2)</f>
        <v>14.44</v>
      </c>
      <c r="S976" s="50" t="s">
        <v>64</v>
      </c>
      <c r="T976" s="1">
        <v>1</v>
      </c>
      <c r="U976" s="46">
        <f t="shared" ref="U976:U1036" si="415">$T976*$R976</f>
        <v>14.44</v>
      </c>
      <c r="V976" s="90">
        <v>45847</v>
      </c>
      <c r="W976" s="1">
        <v>1</v>
      </c>
      <c r="X976" s="46">
        <f t="shared" ref="X976:X1020" si="416">$T976*$R976</f>
        <v>14.44</v>
      </c>
      <c r="Y976" s="90">
        <v>45852</v>
      </c>
    </row>
    <row r="977" spans="2:25" ht="47" x14ac:dyDescent="0.75">
      <c r="B977" s="14" t="s">
        <v>17</v>
      </c>
      <c r="C977" s="50" t="s">
        <v>630</v>
      </c>
      <c r="D977" s="51">
        <v>2</v>
      </c>
      <c r="E977" s="67" t="s">
        <v>632</v>
      </c>
      <c r="F977" s="14">
        <v>9.4</v>
      </c>
      <c r="G977" s="68">
        <v>1</v>
      </c>
      <c r="H977" s="54">
        <v>1</v>
      </c>
      <c r="I977" s="54">
        <f>VLOOKUP($B977,$B$3:$J$29,7,FALSE)</f>
        <v>770</v>
      </c>
      <c r="J977" s="55">
        <f t="shared" si="410"/>
        <v>0.77</v>
      </c>
      <c r="K977" s="54">
        <v>0</v>
      </c>
      <c r="L977" s="54">
        <f>VLOOKUP($B977,$B$3:$J$29,3,FALSE)</f>
        <v>200</v>
      </c>
      <c r="M977" s="54">
        <f t="shared" si="411"/>
        <v>0</v>
      </c>
      <c r="N977" s="54">
        <v>1</v>
      </c>
      <c r="O977" s="54">
        <f>VLOOKUP($B977,$B$3:$J$29,8,FALSE)</f>
        <v>190</v>
      </c>
      <c r="P977" s="54">
        <f t="shared" si="412"/>
        <v>0.19</v>
      </c>
      <c r="Q977" s="55">
        <f t="shared" si="413"/>
        <v>0.96</v>
      </c>
      <c r="R977" s="52">
        <f t="shared" si="414"/>
        <v>9.02</v>
      </c>
      <c r="S977" s="50" t="s">
        <v>64</v>
      </c>
      <c r="T977" s="1">
        <v>1</v>
      </c>
      <c r="U977" s="46">
        <f t="shared" si="415"/>
        <v>9.02</v>
      </c>
      <c r="V977" s="90">
        <v>45847</v>
      </c>
      <c r="W977" s="1">
        <v>1</v>
      </c>
      <c r="X977" s="46">
        <f t="shared" si="416"/>
        <v>9.02</v>
      </c>
      <c r="Y977" s="90">
        <v>45852</v>
      </c>
    </row>
    <row r="978" spans="2:25" ht="47" x14ac:dyDescent="0.75">
      <c r="B978" s="14" t="s">
        <v>17</v>
      </c>
      <c r="C978" s="50" t="s">
        <v>630</v>
      </c>
      <c r="D978" s="51">
        <v>2</v>
      </c>
      <c r="E978" s="67" t="s">
        <v>633</v>
      </c>
      <c r="F978" s="14">
        <v>9.4</v>
      </c>
      <c r="G978" s="68">
        <v>1</v>
      </c>
      <c r="H978" s="54">
        <v>1</v>
      </c>
      <c r="I978" s="54">
        <f>VLOOKUP($B978,$B$3:$J$29,7,FALSE)</f>
        <v>770</v>
      </c>
      <c r="J978" s="55">
        <f t="shared" si="410"/>
        <v>0.77</v>
      </c>
      <c r="K978" s="54">
        <v>1</v>
      </c>
      <c r="L978" s="54">
        <f>VLOOKUP($B978,$B$3:$J$29,3,FALSE)</f>
        <v>200</v>
      </c>
      <c r="M978" s="54">
        <f t="shared" si="411"/>
        <v>0.2</v>
      </c>
      <c r="N978" s="54">
        <v>1</v>
      </c>
      <c r="O978" s="54">
        <f>VLOOKUP($B978,$B$3:$J$29,8,FALSE)</f>
        <v>190</v>
      </c>
      <c r="P978" s="54">
        <f t="shared" si="412"/>
        <v>0.19</v>
      </c>
      <c r="Q978" s="55">
        <f t="shared" si="413"/>
        <v>1.1599999999999999</v>
      </c>
      <c r="R978" s="52">
        <f t="shared" si="414"/>
        <v>10.9</v>
      </c>
      <c r="S978" s="50" t="s">
        <v>64</v>
      </c>
      <c r="T978" s="1">
        <v>1</v>
      </c>
      <c r="U978" s="46">
        <f t="shared" si="415"/>
        <v>10.9</v>
      </c>
      <c r="V978" s="90">
        <v>45847</v>
      </c>
      <c r="W978" s="1">
        <v>1</v>
      </c>
      <c r="X978" s="46">
        <f t="shared" si="416"/>
        <v>10.9</v>
      </c>
      <c r="Y978" s="90">
        <v>45852</v>
      </c>
    </row>
    <row r="979" spans="2:25" ht="47" x14ac:dyDescent="0.75">
      <c r="B979" s="8" t="s">
        <v>12</v>
      </c>
      <c r="C979" s="50" t="s">
        <v>630</v>
      </c>
      <c r="D979" s="51">
        <v>2</v>
      </c>
      <c r="E979" s="67" t="s">
        <v>634</v>
      </c>
      <c r="F979" s="14">
        <v>9.4</v>
      </c>
      <c r="G979" s="68">
        <v>1</v>
      </c>
      <c r="H979" s="54">
        <v>2</v>
      </c>
      <c r="I979" s="54">
        <f>VLOOKUP($B979,$B$3:$J$29,7,FALSE)</f>
        <v>476</v>
      </c>
      <c r="J979" s="55">
        <f t="shared" si="410"/>
        <v>0.95199999999999996</v>
      </c>
      <c r="K979" s="54">
        <v>1</v>
      </c>
      <c r="L979" s="54">
        <f>VLOOKUP($B979,$B$3:$J$29,3,FALSE)</f>
        <v>200</v>
      </c>
      <c r="M979" s="54">
        <f t="shared" si="411"/>
        <v>0.2</v>
      </c>
      <c r="N979" s="54">
        <v>2</v>
      </c>
      <c r="O979" s="54">
        <f>VLOOKUP($B979,$B$3:$J$29,8,FALSE)</f>
        <v>192</v>
      </c>
      <c r="P979" s="54">
        <f t="shared" si="412"/>
        <v>0.38400000000000001</v>
      </c>
      <c r="Q979" s="55">
        <f t="shared" si="413"/>
        <v>1.536</v>
      </c>
      <c r="R979" s="52">
        <f t="shared" si="414"/>
        <v>14.44</v>
      </c>
      <c r="S979" s="50" t="s">
        <v>64</v>
      </c>
      <c r="T979" s="1">
        <v>1</v>
      </c>
      <c r="U979" s="46">
        <f t="shared" si="415"/>
        <v>14.44</v>
      </c>
      <c r="V979" s="90">
        <v>45847</v>
      </c>
      <c r="W979" s="1">
        <v>1</v>
      </c>
      <c r="X979" s="46">
        <f t="shared" si="416"/>
        <v>14.44</v>
      </c>
      <c r="Y979" s="90">
        <v>45852</v>
      </c>
    </row>
    <row r="980" spans="2:25" ht="47" x14ac:dyDescent="0.75">
      <c r="B980" s="14" t="s">
        <v>32</v>
      </c>
      <c r="C980" s="50" t="s">
        <v>630</v>
      </c>
      <c r="D980" s="51">
        <v>2</v>
      </c>
      <c r="E980" s="67" t="s">
        <v>635</v>
      </c>
      <c r="F980" s="14">
        <v>10</v>
      </c>
      <c r="G980" s="68">
        <v>4</v>
      </c>
      <c r="H980" s="54">
        <v>2</v>
      </c>
      <c r="I980" s="54">
        <f>VLOOKUP($B980,$B$3:$J$29,7,FALSE)</f>
        <v>484</v>
      </c>
      <c r="J980" s="55">
        <f t="shared" si="410"/>
        <v>0.96799999999999997</v>
      </c>
      <c r="K980" s="54">
        <v>1</v>
      </c>
      <c r="L980" s="54">
        <f>VLOOKUP($B980,$B$3:$J$29,3,FALSE)</f>
        <v>200</v>
      </c>
      <c r="M980" s="54">
        <f t="shared" si="411"/>
        <v>0.2</v>
      </c>
      <c r="N980" s="54">
        <v>2</v>
      </c>
      <c r="O980" s="54">
        <f>VLOOKUP($B980,$B$3:$J$29,8,FALSE)</f>
        <v>194</v>
      </c>
      <c r="P980" s="54">
        <f t="shared" si="412"/>
        <v>0.38800000000000001</v>
      </c>
      <c r="Q980" s="55">
        <f t="shared" si="413"/>
        <v>1.556</v>
      </c>
      <c r="R980" s="52">
        <f t="shared" si="414"/>
        <v>62.24</v>
      </c>
      <c r="S980" s="50" t="s">
        <v>64</v>
      </c>
      <c r="T980" s="1">
        <v>1</v>
      </c>
      <c r="U980" s="46">
        <f t="shared" si="415"/>
        <v>62.24</v>
      </c>
      <c r="V980" s="90">
        <v>45847</v>
      </c>
      <c r="W980" s="1">
        <v>1</v>
      </c>
      <c r="X980" s="46">
        <f t="shared" si="416"/>
        <v>62.24</v>
      </c>
      <c r="Y980" s="90">
        <v>45852</v>
      </c>
    </row>
    <row r="981" spans="2:25" x14ac:dyDescent="0.75">
      <c r="B981" s="2"/>
      <c r="C981" s="74"/>
      <c r="D981" s="28"/>
      <c r="G981" s="5"/>
      <c r="H981" s="78"/>
      <c r="I981" s="78"/>
      <c r="J981" s="79"/>
      <c r="K981" s="78"/>
      <c r="L981" s="78"/>
      <c r="M981" s="78"/>
      <c r="N981" s="78"/>
      <c r="O981" s="78"/>
      <c r="P981" s="78"/>
      <c r="Q981" s="79"/>
      <c r="R981" s="75"/>
      <c r="S981" s="87"/>
      <c r="T981" s="1"/>
      <c r="U981" s="46"/>
      <c r="V981" s="90"/>
    </row>
    <row r="982" spans="2:25" ht="47" x14ac:dyDescent="0.75">
      <c r="B982" s="8" t="s">
        <v>12</v>
      </c>
      <c r="C982" s="50" t="s">
        <v>630</v>
      </c>
      <c r="D982" s="51">
        <v>3</v>
      </c>
      <c r="E982" s="67" t="s">
        <v>636</v>
      </c>
      <c r="F982" s="14">
        <v>9.4</v>
      </c>
      <c r="G982" s="68">
        <v>1</v>
      </c>
      <c r="H982" s="54">
        <v>2</v>
      </c>
      <c r="I982" s="54">
        <f>VLOOKUP($B982,$B$3:$J$29,7,FALSE)</f>
        <v>476</v>
      </c>
      <c r="J982" s="55">
        <f t="shared" si="410"/>
        <v>0.95199999999999996</v>
      </c>
      <c r="K982" s="54">
        <v>1</v>
      </c>
      <c r="L982" s="54">
        <f>VLOOKUP($B982,$B$3:$J$29,3,FALSE)</f>
        <v>200</v>
      </c>
      <c r="M982" s="54">
        <f t="shared" si="411"/>
        <v>0.2</v>
      </c>
      <c r="N982" s="54">
        <v>2</v>
      </c>
      <c r="O982" s="54">
        <f>VLOOKUP($B982,$B$3:$J$29,8,FALSE)</f>
        <v>192</v>
      </c>
      <c r="P982" s="54">
        <f t="shared" si="412"/>
        <v>0.38400000000000001</v>
      </c>
      <c r="Q982" s="55">
        <f t="shared" si="413"/>
        <v>1.536</v>
      </c>
      <c r="R982" s="52">
        <f t="shared" si="414"/>
        <v>14.44</v>
      </c>
      <c r="S982" s="50" t="s">
        <v>64</v>
      </c>
      <c r="T982" s="1">
        <v>1</v>
      </c>
      <c r="U982" s="46">
        <f t="shared" si="415"/>
        <v>14.44</v>
      </c>
      <c r="V982" s="90">
        <v>45848</v>
      </c>
      <c r="W982" s="1">
        <v>1</v>
      </c>
      <c r="X982" s="46">
        <f t="shared" si="416"/>
        <v>14.44</v>
      </c>
      <c r="Y982" s="90">
        <v>45852</v>
      </c>
    </row>
    <row r="983" spans="2:25" ht="47" x14ac:dyDescent="0.75">
      <c r="B983" s="14" t="s">
        <v>18</v>
      </c>
      <c r="C983" s="50" t="s">
        <v>630</v>
      </c>
      <c r="D983" s="51">
        <v>3</v>
      </c>
      <c r="E983" s="67" t="s">
        <v>637</v>
      </c>
      <c r="F983" s="14">
        <v>9.4</v>
      </c>
      <c r="G983" s="68">
        <v>1</v>
      </c>
      <c r="H983" s="54">
        <v>1</v>
      </c>
      <c r="I983" s="54">
        <f>VLOOKUP($B983,$B$3:$J$29,7,FALSE)</f>
        <v>870</v>
      </c>
      <c r="J983" s="55">
        <f t="shared" si="410"/>
        <v>0.87</v>
      </c>
      <c r="K983" s="54">
        <v>0</v>
      </c>
      <c r="L983" s="54">
        <f>VLOOKUP($B983,$B$3:$J$29,3,FALSE)</f>
        <v>250</v>
      </c>
      <c r="M983" s="54">
        <f t="shared" si="411"/>
        <v>0</v>
      </c>
      <c r="N983" s="54">
        <v>1</v>
      </c>
      <c r="O983" s="54">
        <f>VLOOKUP($B983,$B$3:$J$29,8,FALSE)</f>
        <v>238</v>
      </c>
      <c r="P983" s="54">
        <f t="shared" si="412"/>
        <v>0.23799999999999999</v>
      </c>
      <c r="Q983" s="55">
        <f t="shared" si="413"/>
        <v>1.1080000000000001</v>
      </c>
      <c r="R983" s="52">
        <f t="shared" si="414"/>
        <v>10.42</v>
      </c>
      <c r="S983" s="50" t="s">
        <v>64</v>
      </c>
      <c r="T983" s="1">
        <v>1</v>
      </c>
      <c r="U983" s="46">
        <f t="shared" si="415"/>
        <v>10.42</v>
      </c>
      <c r="V983" s="90">
        <v>45848</v>
      </c>
      <c r="W983" s="1">
        <v>1</v>
      </c>
      <c r="X983" s="46">
        <f t="shared" si="416"/>
        <v>10.42</v>
      </c>
      <c r="Y983" s="90">
        <v>45852</v>
      </c>
    </row>
    <row r="984" spans="2:25" ht="47" x14ac:dyDescent="0.75">
      <c r="B984" s="8" t="s">
        <v>12</v>
      </c>
      <c r="C984" s="50" t="s">
        <v>630</v>
      </c>
      <c r="D984" s="51">
        <v>3</v>
      </c>
      <c r="E984" s="67" t="s">
        <v>638</v>
      </c>
      <c r="F984" s="14">
        <v>9.4</v>
      </c>
      <c r="G984" s="68">
        <v>1</v>
      </c>
      <c r="H984" s="54">
        <v>2</v>
      </c>
      <c r="I984" s="54">
        <f>VLOOKUP($B984,$B$3:$J$29,7,FALSE)</f>
        <v>476</v>
      </c>
      <c r="J984" s="55">
        <f t="shared" si="410"/>
        <v>0.95199999999999996</v>
      </c>
      <c r="K984" s="54">
        <v>1</v>
      </c>
      <c r="L984" s="54">
        <f>VLOOKUP($B984,$B$3:$J$29,3,FALSE)</f>
        <v>200</v>
      </c>
      <c r="M984" s="54">
        <f t="shared" si="411"/>
        <v>0.2</v>
      </c>
      <c r="N984" s="54">
        <v>2</v>
      </c>
      <c r="O984" s="54">
        <f>VLOOKUP($B984,$B$3:$J$29,8,FALSE)</f>
        <v>192</v>
      </c>
      <c r="P984" s="54">
        <f t="shared" si="412"/>
        <v>0.38400000000000001</v>
      </c>
      <c r="Q984" s="55">
        <f t="shared" si="413"/>
        <v>1.536</v>
      </c>
      <c r="R984" s="52">
        <f t="shared" si="414"/>
        <v>14.44</v>
      </c>
      <c r="S984" s="50" t="s">
        <v>64</v>
      </c>
      <c r="T984" s="1">
        <v>1</v>
      </c>
      <c r="U984" s="46">
        <f t="shared" si="415"/>
        <v>14.44</v>
      </c>
      <c r="V984" s="90">
        <v>45848</v>
      </c>
      <c r="W984" s="1">
        <v>1</v>
      </c>
      <c r="X984" s="46">
        <f t="shared" si="416"/>
        <v>14.44</v>
      </c>
      <c r="Y984" s="90">
        <v>45852</v>
      </c>
    </row>
    <row r="985" spans="2:25" ht="47" x14ac:dyDescent="0.75">
      <c r="B985" s="14" t="s">
        <v>32</v>
      </c>
      <c r="C985" s="50" t="s">
        <v>630</v>
      </c>
      <c r="D985" s="51">
        <v>3</v>
      </c>
      <c r="E985" s="67" t="s">
        <v>639</v>
      </c>
      <c r="F985" s="14">
        <v>10</v>
      </c>
      <c r="G985" s="68">
        <v>4</v>
      </c>
      <c r="H985" s="54">
        <v>2</v>
      </c>
      <c r="I985" s="54">
        <f>VLOOKUP($B985,$B$3:$J$29,7,FALSE)</f>
        <v>484</v>
      </c>
      <c r="J985" s="55">
        <f t="shared" si="410"/>
        <v>0.96799999999999997</v>
      </c>
      <c r="K985" s="54">
        <v>1</v>
      </c>
      <c r="L985" s="54">
        <f>VLOOKUP($B985,$B$3:$J$29,3,FALSE)</f>
        <v>200</v>
      </c>
      <c r="M985" s="54">
        <f t="shared" si="411"/>
        <v>0.2</v>
      </c>
      <c r="N985" s="54">
        <v>2</v>
      </c>
      <c r="O985" s="54">
        <f>VLOOKUP($B985,$B$3:$J$29,8,FALSE)</f>
        <v>194</v>
      </c>
      <c r="P985" s="54">
        <f t="shared" si="412"/>
        <v>0.38800000000000001</v>
      </c>
      <c r="Q985" s="55">
        <f t="shared" si="413"/>
        <v>1.556</v>
      </c>
      <c r="R985" s="52">
        <f t="shared" si="414"/>
        <v>62.24</v>
      </c>
      <c r="S985" s="50" t="s">
        <v>64</v>
      </c>
      <c r="T985" s="1">
        <v>1</v>
      </c>
      <c r="U985" s="46">
        <f t="shared" si="415"/>
        <v>62.24</v>
      </c>
      <c r="V985" s="90">
        <v>45848</v>
      </c>
      <c r="W985" s="1">
        <v>1</v>
      </c>
      <c r="X985" s="46">
        <f t="shared" si="416"/>
        <v>62.24</v>
      </c>
      <c r="Y985" s="90">
        <v>45852</v>
      </c>
    </row>
    <row r="986" spans="2:25" x14ac:dyDescent="0.75">
      <c r="B986" s="2"/>
      <c r="C986" s="74"/>
      <c r="D986" s="28"/>
      <c r="G986" s="5"/>
      <c r="H986" s="78"/>
      <c r="I986" s="78"/>
      <c r="J986" s="79"/>
      <c r="K986" s="78"/>
      <c r="L986" s="78"/>
      <c r="M986" s="78"/>
      <c r="N986" s="78"/>
      <c r="O986" s="78"/>
      <c r="P986" s="78"/>
      <c r="Q986" s="79"/>
      <c r="R986" s="75"/>
      <c r="S986" s="87"/>
      <c r="T986" s="1"/>
      <c r="U986" s="46"/>
      <c r="V986" s="90"/>
    </row>
    <row r="987" spans="2:25" ht="47" x14ac:dyDescent="0.75">
      <c r="B987" s="8" t="s">
        <v>12</v>
      </c>
      <c r="C987" s="50" t="s">
        <v>630</v>
      </c>
      <c r="D987" s="51">
        <v>4</v>
      </c>
      <c r="E987" s="67" t="s">
        <v>640</v>
      </c>
      <c r="F987" s="14">
        <v>9.4</v>
      </c>
      <c r="G987" s="68">
        <v>1</v>
      </c>
      <c r="H987" s="54">
        <v>2</v>
      </c>
      <c r="I987" s="54">
        <f>VLOOKUP($B987,$B$3:$J$29,7,FALSE)</f>
        <v>476</v>
      </c>
      <c r="J987" s="55">
        <f t="shared" si="410"/>
        <v>0.95199999999999996</v>
      </c>
      <c r="K987" s="54">
        <v>1</v>
      </c>
      <c r="L987" s="54">
        <f>VLOOKUP($B987,$B$3:$J$29,3,FALSE)</f>
        <v>200</v>
      </c>
      <c r="M987" s="54">
        <f t="shared" si="411"/>
        <v>0.2</v>
      </c>
      <c r="N987" s="54">
        <v>2</v>
      </c>
      <c r="O987" s="54">
        <f>VLOOKUP($B987,$B$3:$J$29,8,FALSE)</f>
        <v>192</v>
      </c>
      <c r="P987" s="54">
        <f t="shared" si="412"/>
        <v>0.38400000000000001</v>
      </c>
      <c r="Q987" s="55">
        <f t="shared" si="413"/>
        <v>1.536</v>
      </c>
      <c r="R987" s="52">
        <f t="shared" si="414"/>
        <v>14.44</v>
      </c>
      <c r="S987" s="50" t="s">
        <v>64</v>
      </c>
      <c r="T987" s="1">
        <v>1</v>
      </c>
      <c r="U987" s="46">
        <f t="shared" si="415"/>
        <v>14.44</v>
      </c>
      <c r="V987" s="90">
        <v>45848</v>
      </c>
      <c r="W987" s="1">
        <v>1</v>
      </c>
      <c r="X987" s="46">
        <f t="shared" si="416"/>
        <v>14.44</v>
      </c>
      <c r="Y987" s="90">
        <v>45852</v>
      </c>
    </row>
    <row r="988" spans="2:25" ht="47" x14ac:dyDescent="0.75">
      <c r="B988" s="14" t="s">
        <v>18</v>
      </c>
      <c r="C988" s="50" t="s">
        <v>630</v>
      </c>
      <c r="D988" s="51">
        <v>4</v>
      </c>
      <c r="E988" s="67" t="s">
        <v>641</v>
      </c>
      <c r="F988" s="14">
        <v>9.4</v>
      </c>
      <c r="G988" s="68">
        <v>1</v>
      </c>
      <c r="H988" s="54">
        <v>1</v>
      </c>
      <c r="I988" s="54">
        <f>VLOOKUP($B988,$B$3:$J$29,7,FALSE)</f>
        <v>870</v>
      </c>
      <c r="J988" s="55">
        <f t="shared" si="410"/>
        <v>0.87</v>
      </c>
      <c r="K988" s="54">
        <v>0</v>
      </c>
      <c r="L988" s="54">
        <f>VLOOKUP($B988,$B$3:$J$29,3,FALSE)</f>
        <v>250</v>
      </c>
      <c r="M988" s="54">
        <f t="shared" si="411"/>
        <v>0</v>
      </c>
      <c r="N988" s="54">
        <v>1</v>
      </c>
      <c r="O988" s="54">
        <f>VLOOKUP($B988,$B$3:$J$29,8,FALSE)</f>
        <v>238</v>
      </c>
      <c r="P988" s="54">
        <f t="shared" si="412"/>
        <v>0.23799999999999999</v>
      </c>
      <c r="Q988" s="55">
        <f t="shared" si="413"/>
        <v>1.1080000000000001</v>
      </c>
      <c r="R988" s="52">
        <f t="shared" si="414"/>
        <v>10.42</v>
      </c>
      <c r="S988" s="50" t="s">
        <v>64</v>
      </c>
      <c r="T988" s="1">
        <v>1</v>
      </c>
      <c r="U988" s="46">
        <f t="shared" si="415"/>
        <v>10.42</v>
      </c>
      <c r="V988" s="90">
        <v>45848</v>
      </c>
      <c r="W988" s="1">
        <v>1</v>
      </c>
      <c r="X988" s="46">
        <f t="shared" si="416"/>
        <v>10.42</v>
      </c>
      <c r="Y988" s="90">
        <v>45852</v>
      </c>
    </row>
    <row r="989" spans="2:25" ht="47" x14ac:dyDescent="0.75">
      <c r="B989" s="8" t="s">
        <v>12</v>
      </c>
      <c r="C989" s="50" t="s">
        <v>630</v>
      </c>
      <c r="D989" s="51">
        <v>4</v>
      </c>
      <c r="E989" s="67" t="s">
        <v>642</v>
      </c>
      <c r="F989" s="14">
        <v>9.4</v>
      </c>
      <c r="G989" s="68">
        <v>1</v>
      </c>
      <c r="H989" s="54">
        <v>2</v>
      </c>
      <c r="I989" s="54">
        <f>VLOOKUP($B989,$B$3:$J$29,7,FALSE)</f>
        <v>476</v>
      </c>
      <c r="J989" s="55">
        <f t="shared" si="410"/>
        <v>0.95199999999999996</v>
      </c>
      <c r="K989" s="54">
        <v>1</v>
      </c>
      <c r="L989" s="54">
        <f>VLOOKUP($B989,$B$3:$J$29,3,FALSE)</f>
        <v>200</v>
      </c>
      <c r="M989" s="54">
        <f t="shared" si="411"/>
        <v>0.2</v>
      </c>
      <c r="N989" s="54">
        <v>2</v>
      </c>
      <c r="O989" s="54">
        <f>VLOOKUP($B989,$B$3:$J$29,8,FALSE)</f>
        <v>192</v>
      </c>
      <c r="P989" s="54">
        <f t="shared" si="412"/>
        <v>0.38400000000000001</v>
      </c>
      <c r="Q989" s="55">
        <f t="shared" si="413"/>
        <v>1.536</v>
      </c>
      <c r="R989" s="52">
        <f t="shared" si="414"/>
        <v>14.44</v>
      </c>
      <c r="S989" s="50" t="s">
        <v>64</v>
      </c>
      <c r="T989" s="1">
        <v>1</v>
      </c>
      <c r="U989" s="46">
        <f t="shared" si="415"/>
        <v>14.44</v>
      </c>
      <c r="V989" s="90">
        <v>45848</v>
      </c>
      <c r="W989" s="1">
        <v>1</v>
      </c>
      <c r="X989" s="46">
        <f t="shared" si="416"/>
        <v>14.44</v>
      </c>
      <c r="Y989" s="90">
        <v>45852</v>
      </c>
    </row>
    <row r="990" spans="2:25" ht="47" x14ac:dyDescent="0.75">
      <c r="B990" s="14" t="s">
        <v>32</v>
      </c>
      <c r="C990" s="50" t="s">
        <v>630</v>
      </c>
      <c r="D990" s="51">
        <v>4</v>
      </c>
      <c r="E990" s="67" t="s">
        <v>643</v>
      </c>
      <c r="F990" s="14">
        <v>10</v>
      </c>
      <c r="G990" s="68">
        <v>4</v>
      </c>
      <c r="H990" s="54">
        <v>2</v>
      </c>
      <c r="I990" s="54">
        <f>VLOOKUP($B990,$B$3:$J$29,7,FALSE)</f>
        <v>484</v>
      </c>
      <c r="J990" s="55">
        <f t="shared" si="410"/>
        <v>0.96799999999999997</v>
      </c>
      <c r="K990" s="54">
        <v>1</v>
      </c>
      <c r="L990" s="54">
        <f>VLOOKUP($B990,$B$3:$J$29,3,FALSE)</f>
        <v>200</v>
      </c>
      <c r="M990" s="54">
        <f t="shared" si="411"/>
        <v>0.2</v>
      </c>
      <c r="N990" s="54">
        <v>2</v>
      </c>
      <c r="O990" s="54">
        <f>VLOOKUP($B990,$B$3:$J$29,8,FALSE)</f>
        <v>194</v>
      </c>
      <c r="P990" s="54">
        <f t="shared" si="412"/>
        <v>0.38800000000000001</v>
      </c>
      <c r="Q990" s="55">
        <f t="shared" si="413"/>
        <v>1.556</v>
      </c>
      <c r="R990" s="52">
        <f t="shared" si="414"/>
        <v>62.24</v>
      </c>
      <c r="S990" s="50" t="s">
        <v>64</v>
      </c>
      <c r="T990" s="1">
        <v>1</v>
      </c>
      <c r="U990" s="46">
        <f t="shared" si="415"/>
        <v>62.24</v>
      </c>
      <c r="V990" s="90">
        <v>45848</v>
      </c>
      <c r="W990" s="1">
        <v>1</v>
      </c>
      <c r="X990" s="46">
        <f t="shared" si="416"/>
        <v>62.24</v>
      </c>
      <c r="Y990" s="90">
        <v>45852</v>
      </c>
    </row>
    <row r="991" spans="2:25" x14ac:dyDescent="0.75">
      <c r="B991" s="2"/>
      <c r="C991" s="74"/>
      <c r="D991" s="28"/>
      <c r="G991" s="5"/>
      <c r="H991" s="78"/>
      <c r="I991" s="78"/>
      <c r="J991" s="79"/>
      <c r="K991" s="78"/>
      <c r="L991" s="78"/>
      <c r="M991" s="78"/>
      <c r="N991" s="78"/>
      <c r="O991" s="78"/>
      <c r="P991" s="78"/>
      <c r="Q991" s="79"/>
      <c r="R991" s="75"/>
      <c r="S991" s="87"/>
      <c r="T991" s="1"/>
      <c r="U991" s="46"/>
      <c r="V991" s="90"/>
    </row>
    <row r="992" spans="2:25" ht="47" x14ac:dyDescent="0.75">
      <c r="B992" s="8" t="s">
        <v>12</v>
      </c>
      <c r="C992" s="50" t="s">
        <v>630</v>
      </c>
      <c r="D992" s="51">
        <v>5</v>
      </c>
      <c r="E992" s="67" t="s">
        <v>636</v>
      </c>
      <c r="F992" s="14">
        <v>9.4</v>
      </c>
      <c r="G992" s="68">
        <v>1</v>
      </c>
      <c r="H992" s="54">
        <v>2</v>
      </c>
      <c r="I992" s="54">
        <f>VLOOKUP($B992,$B$3:$J$29,7,FALSE)</f>
        <v>476</v>
      </c>
      <c r="J992" s="55">
        <f t="shared" si="410"/>
        <v>0.95199999999999996</v>
      </c>
      <c r="K992" s="54">
        <v>1</v>
      </c>
      <c r="L992" s="54">
        <f>VLOOKUP($B992,$B$3:$J$29,3,FALSE)</f>
        <v>200</v>
      </c>
      <c r="M992" s="54">
        <f t="shared" si="411"/>
        <v>0.2</v>
      </c>
      <c r="N992" s="54">
        <v>2</v>
      </c>
      <c r="O992" s="54">
        <f>VLOOKUP($B992,$B$3:$J$29,8,FALSE)</f>
        <v>192</v>
      </c>
      <c r="P992" s="54">
        <f t="shared" si="412"/>
        <v>0.38400000000000001</v>
      </c>
      <c r="Q992" s="55">
        <f t="shared" si="413"/>
        <v>1.536</v>
      </c>
      <c r="R992" s="52">
        <f t="shared" si="414"/>
        <v>14.44</v>
      </c>
      <c r="S992" s="50" t="s">
        <v>64</v>
      </c>
      <c r="T992" s="1">
        <v>1</v>
      </c>
      <c r="U992" s="46">
        <f t="shared" si="415"/>
        <v>14.44</v>
      </c>
      <c r="V992" s="90">
        <v>45849</v>
      </c>
      <c r="W992" s="1">
        <v>1</v>
      </c>
      <c r="X992" s="46">
        <f t="shared" si="416"/>
        <v>14.44</v>
      </c>
      <c r="Y992" s="90">
        <v>45853</v>
      </c>
    </row>
    <row r="993" spans="2:25" ht="47" x14ac:dyDescent="0.75">
      <c r="B993" s="8" t="s">
        <v>16</v>
      </c>
      <c r="C993" s="50" t="s">
        <v>630</v>
      </c>
      <c r="D993" s="51">
        <v>5</v>
      </c>
      <c r="E993" s="67" t="s">
        <v>644</v>
      </c>
      <c r="F993" s="14">
        <v>9.4</v>
      </c>
      <c r="G993" s="68">
        <v>1</v>
      </c>
      <c r="H993" s="54">
        <v>1</v>
      </c>
      <c r="I993" s="54">
        <f>VLOOKUP($B993,$B$3:$J$29,7,FALSE)</f>
        <v>670</v>
      </c>
      <c r="J993" s="55">
        <f t="shared" si="410"/>
        <v>0.67</v>
      </c>
      <c r="K993" s="54">
        <v>0</v>
      </c>
      <c r="L993" s="54">
        <f>VLOOKUP($B993,$B$3:$J$29,3,FALSE)</f>
        <v>200</v>
      </c>
      <c r="M993" s="54">
        <f t="shared" si="411"/>
        <v>0</v>
      </c>
      <c r="N993" s="54">
        <v>1</v>
      </c>
      <c r="O993" s="54">
        <f>VLOOKUP($B993,$B$3:$J$29,8,FALSE)</f>
        <v>192</v>
      </c>
      <c r="P993" s="54">
        <f t="shared" si="412"/>
        <v>0.192</v>
      </c>
      <c r="Q993" s="55">
        <f t="shared" si="413"/>
        <v>0.86199999999999999</v>
      </c>
      <c r="R993" s="52">
        <f t="shared" si="414"/>
        <v>8.1</v>
      </c>
      <c r="S993" s="50" t="s">
        <v>64</v>
      </c>
      <c r="T993" s="1">
        <v>1</v>
      </c>
      <c r="U993" s="46">
        <f t="shared" si="415"/>
        <v>8.1</v>
      </c>
      <c r="V993" s="90">
        <v>45849</v>
      </c>
      <c r="W993" s="1">
        <v>1</v>
      </c>
      <c r="X993" s="46">
        <f t="shared" si="416"/>
        <v>8.1</v>
      </c>
      <c r="Y993" s="90">
        <v>45853</v>
      </c>
    </row>
    <row r="994" spans="2:25" ht="47" x14ac:dyDescent="0.75">
      <c r="B994" s="8" t="s">
        <v>12</v>
      </c>
      <c r="C994" s="50" t="s">
        <v>630</v>
      </c>
      <c r="D994" s="51">
        <v>5</v>
      </c>
      <c r="E994" s="67" t="s">
        <v>638</v>
      </c>
      <c r="F994" s="14">
        <v>9.4</v>
      </c>
      <c r="G994" s="68">
        <v>1</v>
      </c>
      <c r="H994" s="54">
        <v>2</v>
      </c>
      <c r="I994" s="54">
        <f>VLOOKUP($B994,$B$3:$J$29,7,FALSE)</f>
        <v>476</v>
      </c>
      <c r="J994" s="55">
        <f t="shared" si="410"/>
        <v>0.95199999999999996</v>
      </c>
      <c r="K994" s="54">
        <v>1</v>
      </c>
      <c r="L994" s="54">
        <f>VLOOKUP($B994,$B$3:$J$29,3,FALSE)</f>
        <v>200</v>
      </c>
      <c r="M994" s="54">
        <f t="shared" si="411"/>
        <v>0.2</v>
      </c>
      <c r="N994" s="54">
        <v>2</v>
      </c>
      <c r="O994" s="54">
        <f>VLOOKUP($B994,$B$3:$J$29,8,FALSE)</f>
        <v>192</v>
      </c>
      <c r="P994" s="54">
        <f t="shared" si="412"/>
        <v>0.38400000000000001</v>
      </c>
      <c r="Q994" s="55">
        <f t="shared" si="413"/>
        <v>1.536</v>
      </c>
      <c r="R994" s="52">
        <f t="shared" si="414"/>
        <v>14.44</v>
      </c>
      <c r="S994" s="50" t="s">
        <v>64</v>
      </c>
      <c r="T994" s="1">
        <v>1</v>
      </c>
      <c r="U994" s="46">
        <f t="shared" si="415"/>
        <v>14.44</v>
      </c>
      <c r="V994" s="90">
        <v>45849</v>
      </c>
      <c r="W994" s="1">
        <v>1</v>
      </c>
      <c r="X994" s="46">
        <f t="shared" si="416"/>
        <v>14.44</v>
      </c>
      <c r="Y994" s="90">
        <v>45853</v>
      </c>
    </row>
    <row r="995" spans="2:25" ht="47" x14ac:dyDescent="0.75">
      <c r="B995" s="14" t="s">
        <v>32</v>
      </c>
      <c r="C995" s="50" t="s">
        <v>630</v>
      </c>
      <c r="D995" s="51">
        <v>5</v>
      </c>
      <c r="E995" s="67" t="s">
        <v>639</v>
      </c>
      <c r="F995" s="14">
        <v>10</v>
      </c>
      <c r="G995" s="68">
        <v>4</v>
      </c>
      <c r="H995" s="54">
        <v>2</v>
      </c>
      <c r="I995" s="54">
        <f>VLOOKUP($B995,$B$3:$J$29,7,FALSE)</f>
        <v>484</v>
      </c>
      <c r="J995" s="55">
        <f t="shared" si="410"/>
        <v>0.96799999999999997</v>
      </c>
      <c r="K995" s="54">
        <v>1</v>
      </c>
      <c r="L995" s="54">
        <f>VLOOKUP($B995,$B$3:$J$29,3,FALSE)</f>
        <v>200</v>
      </c>
      <c r="M995" s="54">
        <f t="shared" si="411"/>
        <v>0.2</v>
      </c>
      <c r="N995" s="54">
        <v>2</v>
      </c>
      <c r="O995" s="54">
        <f>VLOOKUP($B995,$B$3:$J$29,8,FALSE)</f>
        <v>194</v>
      </c>
      <c r="P995" s="54">
        <f t="shared" si="412"/>
        <v>0.38800000000000001</v>
      </c>
      <c r="Q995" s="55">
        <f t="shared" si="413"/>
        <v>1.556</v>
      </c>
      <c r="R995" s="52">
        <f t="shared" si="414"/>
        <v>62.24</v>
      </c>
      <c r="S995" s="50" t="s">
        <v>64</v>
      </c>
      <c r="T995" s="1">
        <v>1</v>
      </c>
      <c r="U995" s="46">
        <f t="shared" si="415"/>
        <v>62.24</v>
      </c>
      <c r="V995" s="90">
        <v>45849</v>
      </c>
      <c r="W995" s="1">
        <v>1</v>
      </c>
      <c r="X995" s="46">
        <f t="shared" si="416"/>
        <v>62.24</v>
      </c>
      <c r="Y995" s="90">
        <v>45853</v>
      </c>
    </row>
    <row r="996" spans="2:25" x14ac:dyDescent="0.75">
      <c r="B996" s="2"/>
      <c r="C996" s="74"/>
      <c r="D996" s="28"/>
      <c r="G996" s="5"/>
      <c r="H996" s="78"/>
      <c r="I996" s="78"/>
      <c r="J996" s="79"/>
      <c r="K996" s="78"/>
      <c r="L996" s="78"/>
      <c r="M996" s="78"/>
      <c r="N996" s="78"/>
      <c r="O996" s="78"/>
      <c r="P996" s="78"/>
      <c r="Q996" s="79"/>
      <c r="R996" s="75"/>
      <c r="S996" s="87"/>
      <c r="T996" s="1"/>
      <c r="U996" s="46"/>
      <c r="V996" s="90"/>
    </row>
    <row r="997" spans="2:25" ht="47" x14ac:dyDescent="0.75">
      <c r="B997" s="8" t="s">
        <v>12</v>
      </c>
      <c r="C997" s="50" t="s">
        <v>630</v>
      </c>
      <c r="D997" s="51">
        <v>6</v>
      </c>
      <c r="E997" s="67" t="s">
        <v>645</v>
      </c>
      <c r="F997" s="14">
        <v>9.4</v>
      </c>
      <c r="G997" s="68">
        <v>1</v>
      </c>
      <c r="H997" s="54">
        <v>2</v>
      </c>
      <c r="I997" s="54">
        <f>VLOOKUP($B997,$B$3:$J$29,7,FALSE)</f>
        <v>476</v>
      </c>
      <c r="J997" s="55">
        <f t="shared" si="410"/>
        <v>0.95199999999999996</v>
      </c>
      <c r="K997" s="54">
        <v>1</v>
      </c>
      <c r="L997" s="54">
        <f>VLOOKUP($B997,$B$3:$J$29,3,FALSE)</f>
        <v>200</v>
      </c>
      <c r="M997" s="54">
        <f t="shared" si="411"/>
        <v>0.2</v>
      </c>
      <c r="N997" s="54">
        <v>2</v>
      </c>
      <c r="O997" s="54">
        <f>VLOOKUP($B997,$B$3:$J$29,8,FALSE)</f>
        <v>192</v>
      </c>
      <c r="P997" s="54">
        <f t="shared" si="412"/>
        <v>0.38400000000000001</v>
      </c>
      <c r="Q997" s="55">
        <f t="shared" si="413"/>
        <v>1.536</v>
      </c>
      <c r="R997" s="52">
        <f t="shared" si="414"/>
        <v>14.44</v>
      </c>
      <c r="S997" s="50" t="s">
        <v>64</v>
      </c>
      <c r="T997" s="1">
        <v>1</v>
      </c>
      <c r="U997" s="46">
        <f t="shared" si="415"/>
        <v>14.44</v>
      </c>
      <c r="V997" s="90">
        <v>45849</v>
      </c>
      <c r="W997" s="1">
        <v>1</v>
      </c>
      <c r="X997" s="46">
        <f t="shared" si="416"/>
        <v>14.44</v>
      </c>
      <c r="Y997" s="90">
        <v>45853</v>
      </c>
    </row>
    <row r="998" spans="2:25" ht="47" x14ac:dyDescent="0.75">
      <c r="B998" s="8" t="s">
        <v>16</v>
      </c>
      <c r="C998" s="50" t="s">
        <v>630</v>
      </c>
      <c r="D998" s="51">
        <v>6</v>
      </c>
      <c r="E998" s="67" t="s">
        <v>646</v>
      </c>
      <c r="F998" s="14">
        <v>9.4</v>
      </c>
      <c r="G998" s="68">
        <v>1</v>
      </c>
      <c r="H998" s="54">
        <v>1</v>
      </c>
      <c r="I998" s="54">
        <f>VLOOKUP($B998,$B$3:$J$29,7,FALSE)</f>
        <v>670</v>
      </c>
      <c r="J998" s="55">
        <f t="shared" si="410"/>
        <v>0.67</v>
      </c>
      <c r="K998" s="54">
        <v>0</v>
      </c>
      <c r="L998" s="54">
        <f>VLOOKUP($B998,$B$3:$J$29,3,FALSE)</f>
        <v>200</v>
      </c>
      <c r="M998" s="54">
        <f t="shared" si="411"/>
        <v>0</v>
      </c>
      <c r="N998" s="54">
        <v>1</v>
      </c>
      <c r="O998" s="54">
        <f>VLOOKUP($B998,$B$3:$J$29,8,FALSE)</f>
        <v>192</v>
      </c>
      <c r="P998" s="54">
        <f t="shared" si="412"/>
        <v>0.192</v>
      </c>
      <c r="Q998" s="55">
        <f t="shared" si="413"/>
        <v>0.86199999999999999</v>
      </c>
      <c r="R998" s="52">
        <f t="shared" si="414"/>
        <v>8.1</v>
      </c>
      <c r="S998" s="50" t="s">
        <v>64</v>
      </c>
      <c r="T998" s="1">
        <v>1</v>
      </c>
      <c r="U998" s="46">
        <f t="shared" si="415"/>
        <v>8.1</v>
      </c>
      <c r="V998" s="90">
        <v>45849</v>
      </c>
      <c r="W998" s="1">
        <v>1</v>
      </c>
      <c r="X998" s="46">
        <f t="shared" si="416"/>
        <v>8.1</v>
      </c>
      <c r="Y998" s="90">
        <v>45853</v>
      </c>
    </row>
    <row r="999" spans="2:25" ht="47" x14ac:dyDescent="0.75">
      <c r="B999" s="8" t="s">
        <v>12</v>
      </c>
      <c r="C999" s="50" t="s">
        <v>630</v>
      </c>
      <c r="D999" s="51">
        <v>6</v>
      </c>
      <c r="E999" s="67" t="s">
        <v>647</v>
      </c>
      <c r="F999" s="14">
        <v>9.4</v>
      </c>
      <c r="G999" s="68">
        <v>1</v>
      </c>
      <c r="H999" s="54">
        <v>2</v>
      </c>
      <c r="I999" s="54">
        <f>VLOOKUP($B999,$B$3:$J$29,7,FALSE)</f>
        <v>476</v>
      </c>
      <c r="J999" s="55">
        <f t="shared" si="410"/>
        <v>0.95199999999999996</v>
      </c>
      <c r="K999" s="54">
        <v>1</v>
      </c>
      <c r="L999" s="54">
        <f>VLOOKUP($B999,$B$3:$J$29,3,FALSE)</f>
        <v>200</v>
      </c>
      <c r="M999" s="54">
        <f t="shared" si="411"/>
        <v>0.2</v>
      </c>
      <c r="N999" s="54">
        <v>2</v>
      </c>
      <c r="O999" s="54">
        <f>VLOOKUP($B999,$B$3:$J$29,8,FALSE)</f>
        <v>192</v>
      </c>
      <c r="P999" s="54">
        <f t="shared" si="412"/>
        <v>0.38400000000000001</v>
      </c>
      <c r="Q999" s="55">
        <f t="shared" si="413"/>
        <v>1.536</v>
      </c>
      <c r="R999" s="52">
        <f t="shared" si="414"/>
        <v>14.44</v>
      </c>
      <c r="S999" s="50" t="s">
        <v>64</v>
      </c>
      <c r="T999" s="1">
        <v>1</v>
      </c>
      <c r="U999" s="46">
        <f t="shared" si="415"/>
        <v>14.44</v>
      </c>
      <c r="V999" s="90">
        <v>45849</v>
      </c>
      <c r="W999" s="1">
        <v>1</v>
      </c>
      <c r="X999" s="46">
        <f t="shared" si="416"/>
        <v>14.44</v>
      </c>
      <c r="Y999" s="90">
        <v>45853</v>
      </c>
    </row>
    <row r="1000" spans="2:25" ht="47" x14ac:dyDescent="0.75">
      <c r="B1000" s="14" t="s">
        <v>32</v>
      </c>
      <c r="C1000" s="50" t="s">
        <v>630</v>
      </c>
      <c r="D1000" s="51">
        <v>6</v>
      </c>
      <c r="E1000" s="67" t="s">
        <v>648</v>
      </c>
      <c r="F1000" s="14">
        <v>10</v>
      </c>
      <c r="G1000" s="68">
        <v>4</v>
      </c>
      <c r="H1000" s="54">
        <v>2</v>
      </c>
      <c r="I1000" s="54">
        <f>VLOOKUP($B1000,$B$3:$J$29,7,FALSE)</f>
        <v>484</v>
      </c>
      <c r="J1000" s="55">
        <f t="shared" si="410"/>
        <v>0.96799999999999997</v>
      </c>
      <c r="K1000" s="54">
        <v>1</v>
      </c>
      <c r="L1000" s="54">
        <f>VLOOKUP($B1000,$B$3:$J$29,3,FALSE)</f>
        <v>200</v>
      </c>
      <c r="M1000" s="54">
        <f t="shared" si="411"/>
        <v>0.2</v>
      </c>
      <c r="N1000" s="54">
        <v>2</v>
      </c>
      <c r="O1000" s="54">
        <f>VLOOKUP($B1000,$B$3:$J$29,8,FALSE)</f>
        <v>194</v>
      </c>
      <c r="P1000" s="54">
        <f t="shared" si="412"/>
        <v>0.38800000000000001</v>
      </c>
      <c r="Q1000" s="55">
        <f t="shared" si="413"/>
        <v>1.556</v>
      </c>
      <c r="R1000" s="52">
        <f t="shared" si="414"/>
        <v>62.24</v>
      </c>
      <c r="S1000" s="50" t="s">
        <v>64</v>
      </c>
      <c r="T1000" s="1">
        <v>1</v>
      </c>
      <c r="U1000" s="46">
        <f t="shared" si="415"/>
        <v>62.24</v>
      </c>
      <c r="V1000" s="90">
        <v>45850</v>
      </c>
      <c r="W1000" s="1">
        <v>1</v>
      </c>
      <c r="X1000" s="46">
        <f t="shared" si="416"/>
        <v>62.24</v>
      </c>
      <c r="Y1000" s="90">
        <v>45853</v>
      </c>
    </row>
    <row r="1001" spans="2:25" x14ac:dyDescent="0.75">
      <c r="B1001" s="2"/>
      <c r="C1001" s="74"/>
      <c r="D1001" s="28"/>
      <c r="G1001" s="5"/>
      <c r="H1001" s="78"/>
      <c r="I1001" s="78"/>
      <c r="J1001" s="79"/>
      <c r="K1001" s="78"/>
      <c r="L1001" s="78"/>
      <c r="M1001" s="78"/>
      <c r="N1001" s="78"/>
      <c r="O1001" s="78"/>
      <c r="P1001" s="78"/>
      <c r="Q1001" s="79"/>
      <c r="R1001" s="75"/>
      <c r="S1001" s="87"/>
      <c r="T1001" s="1"/>
      <c r="U1001" s="46"/>
      <c r="V1001" s="90"/>
    </row>
    <row r="1002" spans="2:25" ht="47" x14ac:dyDescent="0.75">
      <c r="B1002" s="8" t="s">
        <v>12</v>
      </c>
      <c r="C1002" s="50" t="s">
        <v>630</v>
      </c>
      <c r="D1002" s="51">
        <v>7</v>
      </c>
      <c r="E1002" s="67" t="s">
        <v>649</v>
      </c>
      <c r="F1002" s="14">
        <v>9.4</v>
      </c>
      <c r="G1002" s="68">
        <v>1</v>
      </c>
      <c r="H1002" s="54">
        <v>2</v>
      </c>
      <c r="I1002" s="54">
        <f>VLOOKUP($B1002,$B$3:$J$29,7,FALSE)</f>
        <v>476</v>
      </c>
      <c r="J1002" s="55">
        <f t="shared" si="410"/>
        <v>0.95199999999999996</v>
      </c>
      <c r="K1002" s="54">
        <v>1</v>
      </c>
      <c r="L1002" s="54">
        <f>VLOOKUP($B1002,$B$3:$J$29,3,FALSE)</f>
        <v>200</v>
      </c>
      <c r="M1002" s="54">
        <f t="shared" si="411"/>
        <v>0.2</v>
      </c>
      <c r="N1002" s="54">
        <v>2</v>
      </c>
      <c r="O1002" s="54">
        <f>VLOOKUP($B1002,$B$3:$J$29,8,FALSE)</f>
        <v>192</v>
      </c>
      <c r="P1002" s="54">
        <f t="shared" si="412"/>
        <v>0.38400000000000001</v>
      </c>
      <c r="Q1002" s="55">
        <f t="shared" si="413"/>
        <v>1.536</v>
      </c>
      <c r="R1002" s="52">
        <f t="shared" si="414"/>
        <v>14.44</v>
      </c>
      <c r="S1002" s="50" t="s">
        <v>64</v>
      </c>
      <c r="T1002" s="1">
        <v>1</v>
      </c>
      <c r="U1002" s="46">
        <f t="shared" si="415"/>
        <v>14.44</v>
      </c>
      <c r="V1002" s="90">
        <v>45850</v>
      </c>
      <c r="W1002" s="1">
        <v>1</v>
      </c>
      <c r="X1002" s="46">
        <f t="shared" si="416"/>
        <v>14.44</v>
      </c>
      <c r="Y1002" s="90">
        <v>45853</v>
      </c>
    </row>
    <row r="1003" spans="2:25" ht="47" x14ac:dyDescent="0.75">
      <c r="B1003" s="14" t="s">
        <v>18</v>
      </c>
      <c r="C1003" s="50" t="s">
        <v>630</v>
      </c>
      <c r="D1003" s="51">
        <v>7</v>
      </c>
      <c r="E1003" s="67" t="s">
        <v>650</v>
      </c>
      <c r="F1003" s="14">
        <v>9.4</v>
      </c>
      <c r="G1003" s="68">
        <v>1</v>
      </c>
      <c r="H1003" s="54">
        <v>1</v>
      </c>
      <c r="I1003" s="54">
        <f>VLOOKUP($B1003,$B$3:$J$29,7,FALSE)</f>
        <v>870</v>
      </c>
      <c r="J1003" s="55">
        <f t="shared" si="410"/>
        <v>0.87</v>
      </c>
      <c r="K1003" s="54">
        <v>0</v>
      </c>
      <c r="L1003" s="54">
        <f>VLOOKUP($B1003,$B$3:$J$29,3,FALSE)</f>
        <v>250</v>
      </c>
      <c r="M1003" s="54">
        <f t="shared" si="411"/>
        <v>0</v>
      </c>
      <c r="N1003" s="54">
        <v>1</v>
      </c>
      <c r="O1003" s="54">
        <f>VLOOKUP($B1003,$B$3:$J$29,8,FALSE)</f>
        <v>238</v>
      </c>
      <c r="P1003" s="54">
        <f t="shared" si="412"/>
        <v>0.23799999999999999</v>
      </c>
      <c r="Q1003" s="55">
        <f t="shared" si="413"/>
        <v>1.1080000000000001</v>
      </c>
      <c r="R1003" s="52">
        <f t="shared" si="414"/>
        <v>10.42</v>
      </c>
      <c r="S1003" s="50" t="s">
        <v>64</v>
      </c>
      <c r="T1003" s="1">
        <v>1</v>
      </c>
      <c r="U1003" s="46">
        <f t="shared" si="415"/>
        <v>10.42</v>
      </c>
      <c r="V1003" s="90">
        <v>45850</v>
      </c>
      <c r="W1003" s="1">
        <v>1</v>
      </c>
      <c r="X1003" s="46">
        <f t="shared" si="416"/>
        <v>10.42</v>
      </c>
      <c r="Y1003" s="90">
        <v>45853</v>
      </c>
    </row>
    <row r="1004" spans="2:25" ht="47" x14ac:dyDescent="0.75">
      <c r="B1004" s="8" t="s">
        <v>12</v>
      </c>
      <c r="C1004" s="50" t="s">
        <v>630</v>
      </c>
      <c r="D1004" s="51">
        <v>7</v>
      </c>
      <c r="E1004" s="67" t="s">
        <v>651</v>
      </c>
      <c r="F1004" s="14">
        <v>9.4</v>
      </c>
      <c r="G1004" s="68">
        <v>1</v>
      </c>
      <c r="H1004" s="54">
        <v>2</v>
      </c>
      <c r="I1004" s="54">
        <f>VLOOKUP($B1004,$B$3:$J$29,7,FALSE)</f>
        <v>476</v>
      </c>
      <c r="J1004" s="55">
        <f t="shared" si="410"/>
        <v>0.95199999999999996</v>
      </c>
      <c r="K1004" s="54">
        <v>1</v>
      </c>
      <c r="L1004" s="54">
        <f>VLOOKUP($B1004,$B$3:$J$29,3,FALSE)</f>
        <v>200</v>
      </c>
      <c r="M1004" s="54">
        <f t="shared" si="411"/>
        <v>0.2</v>
      </c>
      <c r="N1004" s="54">
        <v>2</v>
      </c>
      <c r="O1004" s="54">
        <f>VLOOKUP($B1004,$B$3:$J$29,8,FALSE)</f>
        <v>192</v>
      </c>
      <c r="P1004" s="54">
        <f t="shared" si="412"/>
        <v>0.38400000000000001</v>
      </c>
      <c r="Q1004" s="55">
        <f t="shared" si="413"/>
        <v>1.536</v>
      </c>
      <c r="R1004" s="52">
        <f t="shared" si="414"/>
        <v>14.44</v>
      </c>
      <c r="S1004" s="50" t="s">
        <v>64</v>
      </c>
      <c r="T1004" s="1">
        <v>1</v>
      </c>
      <c r="U1004" s="46">
        <f t="shared" si="415"/>
        <v>14.44</v>
      </c>
      <c r="V1004" s="90">
        <v>45850</v>
      </c>
      <c r="W1004" s="1">
        <v>1</v>
      </c>
      <c r="X1004" s="46">
        <f t="shared" si="416"/>
        <v>14.44</v>
      </c>
      <c r="Y1004" s="90">
        <v>45853</v>
      </c>
    </row>
    <row r="1005" spans="2:25" ht="47" x14ac:dyDescent="0.75">
      <c r="B1005" s="14" t="s">
        <v>32</v>
      </c>
      <c r="C1005" s="50" t="s">
        <v>630</v>
      </c>
      <c r="D1005" s="51">
        <v>7</v>
      </c>
      <c r="E1005" s="67" t="s">
        <v>652</v>
      </c>
      <c r="F1005" s="14">
        <v>10</v>
      </c>
      <c r="G1005" s="68">
        <v>4</v>
      </c>
      <c r="H1005" s="54">
        <v>2</v>
      </c>
      <c r="I1005" s="54">
        <f>VLOOKUP($B1005,$B$3:$J$29,7,FALSE)</f>
        <v>484</v>
      </c>
      <c r="J1005" s="55">
        <f t="shared" si="410"/>
        <v>0.96799999999999997</v>
      </c>
      <c r="K1005" s="54">
        <v>1</v>
      </c>
      <c r="L1005" s="54">
        <f>VLOOKUP($B1005,$B$3:$J$29,3,FALSE)</f>
        <v>200</v>
      </c>
      <c r="M1005" s="54">
        <f t="shared" si="411"/>
        <v>0.2</v>
      </c>
      <c r="N1005" s="54">
        <v>2</v>
      </c>
      <c r="O1005" s="54">
        <f>VLOOKUP($B1005,$B$3:$J$29,8,FALSE)</f>
        <v>194</v>
      </c>
      <c r="P1005" s="54">
        <f t="shared" si="412"/>
        <v>0.38800000000000001</v>
      </c>
      <c r="Q1005" s="55">
        <f t="shared" si="413"/>
        <v>1.556</v>
      </c>
      <c r="R1005" s="52">
        <f t="shared" si="414"/>
        <v>62.24</v>
      </c>
      <c r="S1005" s="50" t="s">
        <v>64</v>
      </c>
      <c r="T1005" s="1">
        <v>1</v>
      </c>
      <c r="U1005" s="46">
        <f t="shared" si="415"/>
        <v>62.24</v>
      </c>
      <c r="V1005" s="90">
        <v>45850</v>
      </c>
      <c r="W1005" s="1">
        <v>1</v>
      </c>
      <c r="X1005" s="46">
        <f t="shared" si="416"/>
        <v>62.24</v>
      </c>
      <c r="Y1005" s="90">
        <v>45853</v>
      </c>
    </row>
    <row r="1006" spans="2:25" x14ac:dyDescent="0.75">
      <c r="B1006" s="2"/>
      <c r="C1006" s="74"/>
      <c r="D1006" s="28"/>
      <c r="G1006" s="5"/>
      <c r="H1006" s="78"/>
      <c r="I1006" s="78"/>
      <c r="J1006" s="79"/>
      <c r="K1006" s="78"/>
      <c r="L1006" s="78"/>
      <c r="M1006" s="78"/>
      <c r="N1006" s="78"/>
      <c r="O1006" s="78"/>
      <c r="P1006" s="78"/>
      <c r="Q1006" s="79"/>
      <c r="R1006" s="75"/>
      <c r="S1006" s="87"/>
      <c r="T1006" s="1"/>
      <c r="U1006" s="46"/>
      <c r="V1006" s="90"/>
    </row>
    <row r="1007" spans="2:25" ht="47" x14ac:dyDescent="0.75">
      <c r="B1007" s="8" t="s">
        <v>12</v>
      </c>
      <c r="C1007" s="50" t="s">
        <v>630</v>
      </c>
      <c r="D1007" s="51">
        <v>8</v>
      </c>
      <c r="E1007" s="67" t="s">
        <v>653</v>
      </c>
      <c r="F1007" s="14">
        <v>9.4</v>
      </c>
      <c r="G1007" s="68">
        <v>1</v>
      </c>
      <c r="H1007" s="54">
        <v>2</v>
      </c>
      <c r="I1007" s="54">
        <f t="shared" ref="I1007:I1012" si="417">VLOOKUP($B1007,$B$3:$J$29,7,FALSE)</f>
        <v>476</v>
      </c>
      <c r="J1007" s="55">
        <f t="shared" si="410"/>
        <v>0.95199999999999996</v>
      </c>
      <c r="K1007" s="54">
        <v>1</v>
      </c>
      <c r="L1007" s="54">
        <f t="shared" ref="L1007:L1012" si="418">VLOOKUP($B1007,$B$3:$J$29,3,FALSE)</f>
        <v>200</v>
      </c>
      <c r="M1007" s="54">
        <f t="shared" si="411"/>
        <v>0.2</v>
      </c>
      <c r="N1007" s="54">
        <v>2</v>
      </c>
      <c r="O1007" s="54">
        <f t="shared" ref="O1007:O1012" si="419">VLOOKUP($B1007,$B$3:$J$29,8,FALSE)</f>
        <v>192</v>
      </c>
      <c r="P1007" s="54">
        <f t="shared" si="412"/>
        <v>0.38400000000000001</v>
      </c>
      <c r="Q1007" s="55">
        <f t="shared" si="413"/>
        <v>1.536</v>
      </c>
      <c r="R1007" s="52">
        <f t="shared" si="414"/>
        <v>14.44</v>
      </c>
      <c r="S1007" s="50" t="s">
        <v>64</v>
      </c>
      <c r="T1007" s="1">
        <v>1</v>
      </c>
      <c r="U1007" s="46">
        <f t="shared" si="415"/>
        <v>14.44</v>
      </c>
      <c r="V1007" s="90">
        <v>45852</v>
      </c>
      <c r="W1007" s="1">
        <v>1</v>
      </c>
      <c r="X1007" s="46">
        <f t="shared" si="416"/>
        <v>14.44</v>
      </c>
      <c r="Y1007" s="90">
        <v>45853</v>
      </c>
    </row>
    <row r="1008" spans="2:25" ht="47" x14ac:dyDescent="0.75">
      <c r="B1008" s="14" t="s">
        <v>18</v>
      </c>
      <c r="C1008" s="50" t="s">
        <v>630</v>
      </c>
      <c r="D1008" s="51">
        <v>8</v>
      </c>
      <c r="E1008" s="67" t="s">
        <v>654</v>
      </c>
      <c r="F1008" s="14">
        <v>9.4</v>
      </c>
      <c r="G1008" s="68">
        <v>1</v>
      </c>
      <c r="H1008" s="54">
        <v>1</v>
      </c>
      <c r="I1008" s="54">
        <f t="shared" si="417"/>
        <v>870</v>
      </c>
      <c r="J1008" s="55">
        <f t="shared" si="410"/>
        <v>0.87</v>
      </c>
      <c r="K1008" s="54">
        <v>0</v>
      </c>
      <c r="L1008" s="54">
        <f t="shared" si="418"/>
        <v>250</v>
      </c>
      <c r="M1008" s="54">
        <f t="shared" si="411"/>
        <v>0</v>
      </c>
      <c r="N1008" s="54">
        <v>1</v>
      </c>
      <c r="O1008" s="54">
        <f t="shared" si="419"/>
        <v>238</v>
      </c>
      <c r="P1008" s="54">
        <f t="shared" si="412"/>
        <v>0.23799999999999999</v>
      </c>
      <c r="Q1008" s="55">
        <f t="shared" si="413"/>
        <v>1.1080000000000001</v>
      </c>
      <c r="R1008" s="52">
        <f t="shared" si="414"/>
        <v>10.42</v>
      </c>
      <c r="S1008" s="50" t="s">
        <v>64</v>
      </c>
      <c r="T1008" s="1">
        <v>1</v>
      </c>
      <c r="U1008" s="46">
        <f t="shared" si="415"/>
        <v>10.42</v>
      </c>
      <c r="V1008" s="90">
        <v>45850</v>
      </c>
      <c r="W1008" s="1">
        <v>1</v>
      </c>
      <c r="X1008" s="46">
        <f t="shared" si="416"/>
        <v>10.42</v>
      </c>
      <c r="Y1008" s="90">
        <v>45853</v>
      </c>
    </row>
    <row r="1009" spans="1:25" ht="47" x14ac:dyDescent="0.75">
      <c r="B1009" s="8" t="s">
        <v>12</v>
      </c>
      <c r="C1009" s="50" t="s">
        <v>630</v>
      </c>
      <c r="D1009" s="51">
        <v>8</v>
      </c>
      <c r="E1009" s="67" t="s">
        <v>655</v>
      </c>
      <c r="F1009" s="14">
        <v>9.4</v>
      </c>
      <c r="G1009" s="68">
        <v>1</v>
      </c>
      <c r="H1009" s="54">
        <v>2</v>
      </c>
      <c r="I1009" s="54">
        <f t="shared" si="417"/>
        <v>476</v>
      </c>
      <c r="J1009" s="55">
        <f t="shared" si="410"/>
        <v>0.95199999999999996</v>
      </c>
      <c r="K1009" s="54">
        <v>1</v>
      </c>
      <c r="L1009" s="54">
        <f t="shared" si="418"/>
        <v>200</v>
      </c>
      <c r="M1009" s="54">
        <f t="shared" si="411"/>
        <v>0.2</v>
      </c>
      <c r="N1009" s="54">
        <v>2</v>
      </c>
      <c r="O1009" s="54">
        <f t="shared" si="419"/>
        <v>192</v>
      </c>
      <c r="P1009" s="54">
        <f t="shared" si="412"/>
        <v>0.38400000000000001</v>
      </c>
      <c r="Q1009" s="55">
        <f t="shared" si="413"/>
        <v>1.536</v>
      </c>
      <c r="R1009" s="52">
        <f t="shared" si="414"/>
        <v>14.44</v>
      </c>
      <c r="S1009" s="50" t="s">
        <v>64</v>
      </c>
      <c r="T1009" s="1">
        <v>1</v>
      </c>
      <c r="U1009" s="46">
        <f t="shared" si="415"/>
        <v>14.44</v>
      </c>
      <c r="V1009" s="90">
        <v>45850</v>
      </c>
      <c r="W1009" s="1">
        <v>1</v>
      </c>
      <c r="X1009" s="46">
        <f t="shared" si="416"/>
        <v>14.44</v>
      </c>
      <c r="Y1009" s="90">
        <v>45854</v>
      </c>
    </row>
    <row r="1010" spans="1:25" ht="47" x14ac:dyDescent="0.75">
      <c r="B1010" s="14" t="s">
        <v>32</v>
      </c>
      <c r="C1010" s="50" t="s">
        <v>630</v>
      </c>
      <c r="D1010" s="51">
        <v>8</v>
      </c>
      <c r="E1010" s="67" t="s">
        <v>656</v>
      </c>
      <c r="F1010" s="14">
        <v>10</v>
      </c>
      <c r="G1010" s="68">
        <v>4</v>
      </c>
      <c r="H1010" s="54">
        <v>2</v>
      </c>
      <c r="I1010" s="54">
        <f t="shared" si="417"/>
        <v>484</v>
      </c>
      <c r="J1010" s="55">
        <f t="shared" si="410"/>
        <v>0.96799999999999997</v>
      </c>
      <c r="K1010" s="54">
        <v>1</v>
      </c>
      <c r="L1010" s="54">
        <f t="shared" si="418"/>
        <v>200</v>
      </c>
      <c r="M1010" s="54">
        <f t="shared" si="411"/>
        <v>0.2</v>
      </c>
      <c r="N1010" s="54">
        <v>2</v>
      </c>
      <c r="O1010" s="54">
        <f t="shared" si="419"/>
        <v>194</v>
      </c>
      <c r="P1010" s="54">
        <f t="shared" si="412"/>
        <v>0.38800000000000001</v>
      </c>
      <c r="Q1010" s="55">
        <f t="shared" si="413"/>
        <v>1.556</v>
      </c>
      <c r="R1010" s="52">
        <f t="shared" si="414"/>
        <v>62.24</v>
      </c>
      <c r="S1010" s="50" t="s">
        <v>64</v>
      </c>
      <c r="T1010" s="1">
        <v>1</v>
      </c>
      <c r="U1010" s="46">
        <f t="shared" si="415"/>
        <v>62.24</v>
      </c>
      <c r="V1010" s="90">
        <v>45850</v>
      </c>
      <c r="W1010" s="1">
        <v>1</v>
      </c>
      <c r="X1010" s="46">
        <f t="shared" si="416"/>
        <v>62.24</v>
      </c>
      <c r="Y1010" s="90">
        <v>45853</v>
      </c>
    </row>
    <row r="1011" spans="1:25" ht="47" x14ac:dyDescent="0.75">
      <c r="B1011" s="8" t="s">
        <v>12</v>
      </c>
      <c r="C1011" s="50" t="s">
        <v>630</v>
      </c>
      <c r="D1011" s="51">
        <v>8</v>
      </c>
      <c r="E1011" s="67" t="s">
        <v>657</v>
      </c>
      <c r="F1011" s="14">
        <v>5.4</v>
      </c>
      <c r="G1011" s="68">
        <v>1</v>
      </c>
      <c r="H1011" s="54">
        <v>2</v>
      </c>
      <c r="I1011" s="54">
        <f t="shared" si="417"/>
        <v>476</v>
      </c>
      <c r="J1011" s="55">
        <f t="shared" si="410"/>
        <v>0.95199999999999996</v>
      </c>
      <c r="K1011" s="54">
        <v>1</v>
      </c>
      <c r="L1011" s="54">
        <f t="shared" si="418"/>
        <v>200</v>
      </c>
      <c r="M1011" s="54">
        <f t="shared" si="411"/>
        <v>0.2</v>
      </c>
      <c r="N1011" s="54">
        <v>2</v>
      </c>
      <c r="O1011" s="54">
        <f t="shared" si="419"/>
        <v>192</v>
      </c>
      <c r="P1011" s="54">
        <f t="shared" si="412"/>
        <v>0.38400000000000001</v>
      </c>
      <c r="Q1011" s="55">
        <f t="shared" si="413"/>
        <v>1.536</v>
      </c>
      <c r="R1011" s="52">
        <f t="shared" si="414"/>
        <v>8.2899999999999991</v>
      </c>
      <c r="S1011" s="50" t="s">
        <v>64</v>
      </c>
      <c r="T1011" s="1">
        <v>1</v>
      </c>
      <c r="U1011" s="46">
        <f t="shared" si="415"/>
        <v>8.2899999999999991</v>
      </c>
      <c r="V1011" s="90">
        <v>45853</v>
      </c>
      <c r="W1011" s="1">
        <v>1</v>
      </c>
      <c r="X1011" s="46">
        <f t="shared" si="416"/>
        <v>8.2899999999999991</v>
      </c>
      <c r="Y1011" s="90">
        <v>45854</v>
      </c>
    </row>
    <row r="1012" spans="1:25" ht="47" x14ac:dyDescent="0.75">
      <c r="B1012" s="8" t="s">
        <v>12</v>
      </c>
      <c r="C1012" s="50" t="s">
        <v>630</v>
      </c>
      <c r="D1012" s="51">
        <v>8</v>
      </c>
      <c r="E1012" s="67" t="s">
        <v>658</v>
      </c>
      <c r="F1012" s="14">
        <v>1</v>
      </c>
      <c r="G1012" s="68">
        <v>1</v>
      </c>
      <c r="H1012" s="54">
        <v>2</v>
      </c>
      <c r="I1012" s="54">
        <f t="shared" si="417"/>
        <v>476</v>
      </c>
      <c r="J1012" s="55">
        <f t="shared" si="410"/>
        <v>0.95199999999999996</v>
      </c>
      <c r="K1012" s="54">
        <v>1</v>
      </c>
      <c r="L1012" s="54">
        <f t="shared" si="418"/>
        <v>200</v>
      </c>
      <c r="M1012" s="54">
        <f t="shared" si="411"/>
        <v>0.2</v>
      </c>
      <c r="N1012" s="54">
        <v>2</v>
      </c>
      <c r="O1012" s="54">
        <f t="shared" si="419"/>
        <v>192</v>
      </c>
      <c r="P1012" s="54">
        <f t="shared" si="412"/>
        <v>0.38400000000000001</v>
      </c>
      <c r="Q1012" s="55">
        <f t="shared" si="413"/>
        <v>1.536</v>
      </c>
      <c r="R1012" s="52">
        <f t="shared" si="414"/>
        <v>1.54</v>
      </c>
      <c r="S1012" s="50" t="s">
        <v>64</v>
      </c>
      <c r="T1012" s="1">
        <v>1</v>
      </c>
      <c r="U1012" s="46">
        <f t="shared" si="415"/>
        <v>1.54</v>
      </c>
      <c r="V1012" s="90">
        <v>45853</v>
      </c>
      <c r="W1012" s="1">
        <v>1</v>
      </c>
      <c r="X1012" s="46">
        <f t="shared" si="416"/>
        <v>1.54</v>
      </c>
      <c r="Y1012" s="90">
        <v>45854</v>
      </c>
    </row>
    <row r="1013" spans="1:25" x14ac:dyDescent="0.75">
      <c r="B1013" s="8"/>
      <c r="C1013" s="50"/>
      <c r="D1013" s="51"/>
      <c r="E1013" s="67"/>
      <c r="F1013" s="14"/>
      <c r="G1013" s="68"/>
      <c r="H1013" s="54"/>
      <c r="I1013" s="54"/>
      <c r="J1013" s="55"/>
      <c r="K1013" s="54"/>
      <c r="L1013" s="54"/>
      <c r="M1013" s="54"/>
      <c r="N1013" s="54"/>
      <c r="O1013" s="54"/>
      <c r="P1013" s="54"/>
      <c r="Q1013" s="55"/>
      <c r="R1013" s="52"/>
      <c r="S1013" s="50"/>
      <c r="T1013" s="1"/>
      <c r="U1013" s="46"/>
      <c r="V1013" s="90"/>
    </row>
    <row r="1014" spans="1:25" ht="47" x14ac:dyDescent="0.75">
      <c r="B1014" s="8" t="s">
        <v>12</v>
      </c>
      <c r="C1014" s="50" t="s">
        <v>630</v>
      </c>
      <c r="D1014" s="51">
        <v>8</v>
      </c>
      <c r="E1014" s="67" t="s">
        <v>659</v>
      </c>
      <c r="F1014" s="14">
        <v>1</v>
      </c>
      <c r="G1014" s="68">
        <v>1</v>
      </c>
      <c r="H1014" s="54">
        <v>2</v>
      </c>
      <c r="I1014" s="54">
        <f>VLOOKUP($B1014,$B$3:$J$29,7,FALSE)</f>
        <v>476</v>
      </c>
      <c r="J1014" s="55">
        <f t="shared" si="410"/>
        <v>0.95199999999999996</v>
      </c>
      <c r="K1014" s="54">
        <v>1</v>
      </c>
      <c r="L1014" s="54">
        <f>VLOOKUP($B1014,$B$3:$J$29,3,FALSE)</f>
        <v>200</v>
      </c>
      <c r="M1014" s="54">
        <f t="shared" si="411"/>
        <v>0.2</v>
      </c>
      <c r="N1014" s="54">
        <v>2</v>
      </c>
      <c r="O1014" s="54">
        <f>VLOOKUP($B1014,$B$3:$J$29,8,FALSE)</f>
        <v>192</v>
      </c>
      <c r="P1014" s="54">
        <f t="shared" si="412"/>
        <v>0.38400000000000001</v>
      </c>
      <c r="Q1014" s="55">
        <f t="shared" si="413"/>
        <v>1.536</v>
      </c>
      <c r="R1014" s="52">
        <f t="shared" si="414"/>
        <v>1.54</v>
      </c>
      <c r="S1014" s="50" t="s">
        <v>64</v>
      </c>
      <c r="T1014" s="1">
        <v>1</v>
      </c>
      <c r="U1014" s="46">
        <f t="shared" si="415"/>
        <v>1.54</v>
      </c>
      <c r="V1014" s="90">
        <v>45853</v>
      </c>
      <c r="W1014" s="1">
        <v>1</v>
      </c>
      <c r="X1014" s="46">
        <f t="shared" si="416"/>
        <v>1.54</v>
      </c>
      <c r="Y1014" s="90">
        <v>45854</v>
      </c>
    </row>
    <row r="1015" spans="1:25" ht="47" x14ac:dyDescent="0.75">
      <c r="B1015" s="8" t="s">
        <v>12</v>
      </c>
      <c r="C1015" s="50" t="s">
        <v>630</v>
      </c>
      <c r="D1015" s="51">
        <v>8</v>
      </c>
      <c r="E1015" s="67" t="s">
        <v>660</v>
      </c>
      <c r="F1015" s="14">
        <v>10</v>
      </c>
      <c r="G1015" s="68">
        <v>1</v>
      </c>
      <c r="H1015" s="54">
        <v>1</v>
      </c>
      <c r="I1015" s="54">
        <f>VLOOKUP($B1015,$B$3:$J$29,7,FALSE)</f>
        <v>476</v>
      </c>
      <c r="J1015" s="55">
        <f t="shared" si="410"/>
        <v>0.47599999999999998</v>
      </c>
      <c r="K1015" s="54">
        <v>0</v>
      </c>
      <c r="L1015" s="54">
        <f>VLOOKUP($B1015,$B$3:$J$29,3,FALSE)</f>
        <v>200</v>
      </c>
      <c r="M1015" s="54">
        <f t="shared" si="411"/>
        <v>0</v>
      </c>
      <c r="N1015" s="54">
        <v>1</v>
      </c>
      <c r="O1015" s="54">
        <f>VLOOKUP($B1015,$B$3:$J$29,8,FALSE)</f>
        <v>192</v>
      </c>
      <c r="P1015" s="54">
        <f t="shared" si="412"/>
        <v>0.192</v>
      </c>
      <c r="Q1015" s="55">
        <f t="shared" si="413"/>
        <v>0.66800000000000004</v>
      </c>
      <c r="R1015" s="52">
        <f t="shared" si="414"/>
        <v>6.68</v>
      </c>
      <c r="S1015" s="50" t="s">
        <v>64</v>
      </c>
      <c r="T1015" s="1">
        <v>1</v>
      </c>
      <c r="U1015" s="46">
        <f t="shared" si="415"/>
        <v>6.68</v>
      </c>
      <c r="V1015" s="90">
        <v>45853</v>
      </c>
      <c r="W1015" s="1">
        <v>1</v>
      </c>
      <c r="X1015" s="46">
        <f t="shared" si="416"/>
        <v>6.68</v>
      </c>
      <c r="Y1015" s="90">
        <v>45854</v>
      </c>
    </row>
    <row r="1016" spans="1:25" ht="47" x14ac:dyDescent="0.75">
      <c r="B1016" s="14" t="s">
        <v>13</v>
      </c>
      <c r="C1016" s="50" t="s">
        <v>630</v>
      </c>
      <c r="D1016" s="51">
        <v>8</v>
      </c>
      <c r="E1016" s="67" t="s">
        <v>661</v>
      </c>
      <c r="F1016" s="14">
        <v>1</v>
      </c>
      <c r="G1016" s="68">
        <v>1</v>
      </c>
      <c r="H1016" s="54">
        <v>2</v>
      </c>
      <c r="I1016" s="54">
        <f>VLOOKUP($B1016,$B$3:$J$29,7,FALSE)</f>
        <v>620</v>
      </c>
      <c r="J1016" s="55">
        <f t="shared" si="410"/>
        <v>1.24</v>
      </c>
      <c r="K1016" s="54">
        <v>1</v>
      </c>
      <c r="L1016" s="54">
        <f>VLOOKUP($B1016,$B$3:$J$29,3,FALSE)</f>
        <v>200</v>
      </c>
      <c r="M1016" s="54">
        <f t="shared" si="411"/>
        <v>0.2</v>
      </c>
      <c r="N1016" s="54">
        <v>2</v>
      </c>
      <c r="O1016" s="54">
        <f>VLOOKUP($B1016,$B$3:$J$29,8,FALSE)</f>
        <v>192</v>
      </c>
      <c r="P1016" s="54">
        <f t="shared" si="412"/>
        <v>0.38400000000000001</v>
      </c>
      <c r="Q1016" s="55">
        <f t="shared" si="413"/>
        <v>1.8240000000000001</v>
      </c>
      <c r="R1016" s="52">
        <f t="shared" si="414"/>
        <v>1.82</v>
      </c>
      <c r="S1016" s="50" t="s">
        <v>64</v>
      </c>
      <c r="T1016" s="1">
        <v>1</v>
      </c>
      <c r="U1016" s="46">
        <f t="shared" si="415"/>
        <v>1.82</v>
      </c>
      <c r="V1016" s="90">
        <v>45853</v>
      </c>
      <c r="W1016" s="1">
        <v>1</v>
      </c>
      <c r="X1016" s="46">
        <f t="shared" si="416"/>
        <v>1.82</v>
      </c>
      <c r="Y1016" s="90">
        <v>45854</v>
      </c>
    </row>
    <row r="1017" spans="1:25" x14ac:dyDescent="0.75">
      <c r="B1017" s="14"/>
      <c r="C1017" s="50"/>
      <c r="D1017" s="51"/>
      <c r="E1017" s="67"/>
      <c r="F1017" s="14"/>
      <c r="G1017" s="68"/>
      <c r="H1017" s="54"/>
      <c r="I1017" s="54"/>
      <c r="J1017" s="55"/>
      <c r="K1017" s="54"/>
      <c r="L1017" s="54"/>
      <c r="M1017" s="54"/>
      <c r="N1017" s="54"/>
      <c r="O1017" s="54"/>
      <c r="P1017" s="54"/>
      <c r="Q1017" s="55"/>
      <c r="R1017" s="52"/>
      <c r="S1017" s="50"/>
      <c r="T1017" s="1"/>
      <c r="U1017" s="46"/>
      <c r="V1017" s="90"/>
    </row>
    <row r="1018" spans="1:25" ht="47" x14ac:dyDescent="0.75">
      <c r="B1018" s="14" t="s">
        <v>13</v>
      </c>
      <c r="C1018" s="50" t="s">
        <v>630</v>
      </c>
      <c r="D1018" s="51">
        <v>8</v>
      </c>
      <c r="E1018" s="67" t="s">
        <v>662</v>
      </c>
      <c r="F1018" s="14">
        <v>8</v>
      </c>
      <c r="G1018" s="68">
        <v>1</v>
      </c>
      <c r="H1018" s="54">
        <v>1</v>
      </c>
      <c r="I1018" s="54">
        <f t="shared" ref="I1018:I1028" si="420">VLOOKUP($B1018,$B$3:$J$29,7,FALSE)</f>
        <v>620</v>
      </c>
      <c r="J1018" s="55">
        <f t="shared" si="410"/>
        <v>0.62</v>
      </c>
      <c r="K1018" s="54">
        <v>0</v>
      </c>
      <c r="L1018" s="54">
        <f t="shared" ref="L1018:L1028" si="421">VLOOKUP($B1018,$B$3:$J$29,3,FALSE)</f>
        <v>200</v>
      </c>
      <c r="M1018" s="54">
        <f t="shared" si="411"/>
        <v>0</v>
      </c>
      <c r="N1018" s="54">
        <v>1</v>
      </c>
      <c r="O1018" s="54">
        <f t="shared" ref="O1018:O1028" si="422">VLOOKUP($B1018,$B$3:$J$29,8,FALSE)</f>
        <v>192</v>
      </c>
      <c r="P1018" s="54">
        <f t="shared" si="412"/>
        <v>0.192</v>
      </c>
      <c r="Q1018" s="55">
        <f t="shared" si="413"/>
        <v>0.81200000000000006</v>
      </c>
      <c r="R1018" s="52">
        <f t="shared" si="414"/>
        <v>6.5</v>
      </c>
      <c r="S1018" s="50" t="s">
        <v>64</v>
      </c>
      <c r="T1018" s="1">
        <v>1</v>
      </c>
      <c r="U1018" s="46">
        <f t="shared" si="415"/>
        <v>6.5</v>
      </c>
      <c r="V1018" s="90">
        <v>45853</v>
      </c>
      <c r="W1018" s="1">
        <v>1</v>
      </c>
      <c r="X1018" s="46">
        <f t="shared" si="416"/>
        <v>6.5</v>
      </c>
      <c r="Y1018" s="90">
        <v>45854</v>
      </c>
    </row>
    <row r="1019" spans="1:25" ht="47" x14ac:dyDescent="0.75">
      <c r="B1019" s="14" t="s">
        <v>13</v>
      </c>
      <c r="C1019" s="50" t="s">
        <v>630</v>
      </c>
      <c r="D1019" s="51">
        <v>8</v>
      </c>
      <c r="E1019" s="67" t="s">
        <v>663</v>
      </c>
      <c r="F1019" s="14">
        <v>1</v>
      </c>
      <c r="G1019" s="68">
        <v>1</v>
      </c>
      <c r="H1019" s="54">
        <v>2</v>
      </c>
      <c r="I1019" s="54">
        <f t="shared" si="420"/>
        <v>620</v>
      </c>
      <c r="J1019" s="55">
        <f t="shared" si="410"/>
        <v>1.24</v>
      </c>
      <c r="K1019" s="54">
        <v>1</v>
      </c>
      <c r="L1019" s="54">
        <f t="shared" si="421"/>
        <v>200</v>
      </c>
      <c r="M1019" s="54">
        <f t="shared" si="411"/>
        <v>0.2</v>
      </c>
      <c r="N1019" s="54">
        <v>2</v>
      </c>
      <c r="O1019" s="54">
        <f t="shared" si="422"/>
        <v>192</v>
      </c>
      <c r="P1019" s="54">
        <f t="shared" si="412"/>
        <v>0.38400000000000001</v>
      </c>
      <c r="Q1019" s="55">
        <f t="shared" si="413"/>
        <v>1.8240000000000001</v>
      </c>
      <c r="R1019" s="52">
        <f t="shared" si="414"/>
        <v>1.82</v>
      </c>
      <c r="S1019" s="50" t="s">
        <v>64</v>
      </c>
      <c r="T1019" s="1">
        <v>1</v>
      </c>
      <c r="U1019" s="46">
        <f t="shared" si="415"/>
        <v>1.82</v>
      </c>
      <c r="V1019" s="90">
        <v>45853</v>
      </c>
      <c r="W1019" s="1">
        <v>1</v>
      </c>
      <c r="X1019" s="46">
        <f t="shared" si="416"/>
        <v>1.82</v>
      </c>
      <c r="Y1019" s="90">
        <v>45854</v>
      </c>
    </row>
    <row r="1020" spans="1:25" ht="47" x14ac:dyDescent="0.75">
      <c r="B1020" s="65" t="s">
        <v>12</v>
      </c>
      <c r="C1020" s="59" t="s">
        <v>630</v>
      </c>
      <c r="D1020" s="92">
        <v>8</v>
      </c>
      <c r="E1020" s="93" t="s">
        <v>664</v>
      </c>
      <c r="F1020" s="94">
        <f>13.4/2</f>
        <v>6.7</v>
      </c>
      <c r="G1020" s="95">
        <v>1</v>
      </c>
      <c r="H1020" s="62">
        <v>2</v>
      </c>
      <c r="I1020" s="62">
        <f t="shared" si="420"/>
        <v>476</v>
      </c>
      <c r="J1020" s="63">
        <f t="shared" si="410"/>
        <v>0.95199999999999996</v>
      </c>
      <c r="K1020" s="62">
        <v>1</v>
      </c>
      <c r="L1020" s="62">
        <f t="shared" si="421"/>
        <v>200</v>
      </c>
      <c r="M1020" s="62">
        <f t="shared" si="411"/>
        <v>0.2</v>
      </c>
      <c r="N1020" s="62">
        <v>2</v>
      </c>
      <c r="O1020" s="54">
        <f t="shared" si="422"/>
        <v>192</v>
      </c>
      <c r="P1020" s="54">
        <f t="shared" si="412"/>
        <v>0.38400000000000001</v>
      </c>
      <c r="Q1020" s="55">
        <f t="shared" si="413"/>
        <v>1.536</v>
      </c>
      <c r="R1020" s="52">
        <f t="shared" si="414"/>
        <v>10.29</v>
      </c>
      <c r="S1020" s="50" t="s">
        <v>64</v>
      </c>
      <c r="T1020" s="1">
        <v>1</v>
      </c>
      <c r="U1020" s="46">
        <f t="shared" si="415"/>
        <v>10.29</v>
      </c>
      <c r="V1020" s="90">
        <v>45853</v>
      </c>
      <c r="W1020" s="1">
        <v>1</v>
      </c>
      <c r="X1020" s="46">
        <f t="shared" si="416"/>
        <v>10.29</v>
      </c>
      <c r="Y1020" s="90">
        <v>45854</v>
      </c>
    </row>
    <row r="1021" spans="1:25" ht="47" x14ac:dyDescent="0.75">
      <c r="A1021" s="1" t="s">
        <v>665</v>
      </c>
      <c r="B1021" s="84" t="s">
        <v>13</v>
      </c>
      <c r="C1021" s="38" t="s">
        <v>729</v>
      </c>
      <c r="D1021" s="39">
        <v>1</v>
      </c>
      <c r="E1021" s="85" t="s">
        <v>96</v>
      </c>
      <c r="F1021" s="84">
        <v>6</v>
      </c>
      <c r="G1021" s="69">
        <v>1</v>
      </c>
      <c r="H1021" s="43">
        <v>2</v>
      </c>
      <c r="I1021" s="43">
        <f t="shared" si="420"/>
        <v>620</v>
      </c>
      <c r="J1021" s="44">
        <f t="shared" ref="J1021:J1072" si="423">$H1021*($I1021/1000)</f>
        <v>1.24</v>
      </c>
      <c r="K1021" s="43">
        <v>1</v>
      </c>
      <c r="L1021" s="43">
        <f t="shared" si="421"/>
        <v>200</v>
      </c>
      <c r="M1021" s="43">
        <f t="shared" ref="M1021:M1072" si="424">$K1021*($L1021/1000)</f>
        <v>0.2</v>
      </c>
      <c r="N1021" s="43">
        <v>2</v>
      </c>
      <c r="O1021" s="54">
        <f t="shared" si="422"/>
        <v>192</v>
      </c>
      <c r="P1021" s="54">
        <f t="shared" ref="P1021:P1072" si="425">$N1021*($O1021/1000)</f>
        <v>0.38400000000000001</v>
      </c>
      <c r="Q1021" s="55">
        <f t="shared" ref="Q1021:Q1072" si="426">($H1021*$I1021+$K1021*$L1021+$N1021*$O1021)/1000</f>
        <v>1.8240000000000001</v>
      </c>
      <c r="R1021" s="52">
        <f t="shared" ref="R1021:R1072" si="427">ROUND($Q1021*$F1021*$G1021,2)</f>
        <v>10.94</v>
      </c>
      <c r="S1021" s="50" t="s">
        <v>64</v>
      </c>
      <c r="T1021" s="1">
        <v>1</v>
      </c>
      <c r="U1021" s="46">
        <f t="shared" ref="U1021:U1024" si="428">$T1021*$R1021</f>
        <v>10.94</v>
      </c>
      <c r="V1021" s="90">
        <v>45860</v>
      </c>
    </row>
    <row r="1022" spans="1:25" ht="47" x14ac:dyDescent="0.75">
      <c r="B1022" s="14" t="s">
        <v>13</v>
      </c>
      <c r="C1022" s="50" t="s">
        <v>729</v>
      </c>
      <c r="D1022" s="51">
        <v>1</v>
      </c>
      <c r="E1022" s="67" t="s">
        <v>97</v>
      </c>
      <c r="F1022" s="14">
        <v>6</v>
      </c>
      <c r="G1022" s="68">
        <v>1</v>
      </c>
      <c r="H1022" s="54">
        <v>2</v>
      </c>
      <c r="I1022" s="54">
        <f t="shared" si="420"/>
        <v>620</v>
      </c>
      <c r="J1022" s="55">
        <f t="shared" si="423"/>
        <v>1.24</v>
      </c>
      <c r="K1022" s="54">
        <v>1</v>
      </c>
      <c r="L1022" s="54">
        <f t="shared" si="421"/>
        <v>200</v>
      </c>
      <c r="M1022" s="54">
        <f t="shared" si="424"/>
        <v>0.2</v>
      </c>
      <c r="N1022" s="54">
        <v>2</v>
      </c>
      <c r="O1022" s="54">
        <f t="shared" si="422"/>
        <v>192</v>
      </c>
      <c r="P1022" s="54">
        <f t="shared" si="425"/>
        <v>0.38400000000000001</v>
      </c>
      <c r="Q1022" s="55">
        <f t="shared" si="426"/>
        <v>1.8240000000000001</v>
      </c>
      <c r="R1022" s="52">
        <f t="shared" si="427"/>
        <v>10.94</v>
      </c>
      <c r="S1022" s="50" t="s">
        <v>64</v>
      </c>
      <c r="T1022" s="1">
        <v>1</v>
      </c>
      <c r="U1022" s="46">
        <f t="shared" si="428"/>
        <v>10.94</v>
      </c>
      <c r="V1022" s="90">
        <v>45860</v>
      </c>
    </row>
    <row r="1023" spans="1:25" ht="47" x14ac:dyDescent="0.75">
      <c r="B1023" s="8" t="s">
        <v>12</v>
      </c>
      <c r="C1023" s="50" t="s">
        <v>729</v>
      </c>
      <c r="D1023" s="51">
        <v>1</v>
      </c>
      <c r="E1023" s="67" t="s">
        <v>98</v>
      </c>
      <c r="F1023" s="14">
        <v>6.5</v>
      </c>
      <c r="G1023" s="68">
        <v>1</v>
      </c>
      <c r="H1023" s="54">
        <v>1</v>
      </c>
      <c r="I1023" s="54">
        <f t="shared" si="420"/>
        <v>476</v>
      </c>
      <c r="J1023" s="55">
        <f t="shared" si="423"/>
        <v>0.47599999999999998</v>
      </c>
      <c r="K1023" s="54">
        <v>0</v>
      </c>
      <c r="L1023" s="54">
        <f t="shared" si="421"/>
        <v>200</v>
      </c>
      <c r="M1023" s="54">
        <f t="shared" si="424"/>
        <v>0</v>
      </c>
      <c r="N1023" s="54">
        <v>1</v>
      </c>
      <c r="O1023" s="54">
        <f t="shared" si="422"/>
        <v>192</v>
      </c>
      <c r="P1023" s="54">
        <f t="shared" si="425"/>
        <v>0.192</v>
      </c>
      <c r="Q1023" s="55">
        <f t="shared" si="426"/>
        <v>0.66800000000000004</v>
      </c>
      <c r="R1023" s="52">
        <f t="shared" si="427"/>
        <v>4.34</v>
      </c>
      <c r="S1023" s="50" t="s">
        <v>64</v>
      </c>
      <c r="T1023" s="1">
        <v>1</v>
      </c>
      <c r="U1023" s="46">
        <f t="shared" si="428"/>
        <v>4.34</v>
      </c>
      <c r="V1023" s="90">
        <v>45860</v>
      </c>
    </row>
    <row r="1024" spans="1:25" ht="47" x14ac:dyDescent="0.75">
      <c r="B1024" s="14" t="s">
        <v>13</v>
      </c>
      <c r="C1024" s="50" t="s">
        <v>729</v>
      </c>
      <c r="D1024" s="51">
        <v>1</v>
      </c>
      <c r="E1024" s="67" t="s">
        <v>99</v>
      </c>
      <c r="F1024" s="14">
        <v>12.88</v>
      </c>
      <c r="G1024" s="68">
        <v>1</v>
      </c>
      <c r="H1024" s="54">
        <v>2</v>
      </c>
      <c r="I1024" s="54">
        <f t="shared" si="420"/>
        <v>620</v>
      </c>
      <c r="J1024" s="55">
        <f t="shared" si="423"/>
        <v>1.24</v>
      </c>
      <c r="K1024" s="54">
        <v>1</v>
      </c>
      <c r="L1024" s="54">
        <f t="shared" si="421"/>
        <v>200</v>
      </c>
      <c r="M1024" s="54">
        <f t="shared" si="424"/>
        <v>0.2</v>
      </c>
      <c r="N1024" s="54">
        <v>2</v>
      </c>
      <c r="O1024" s="54">
        <f t="shared" si="422"/>
        <v>192</v>
      </c>
      <c r="P1024" s="54">
        <f t="shared" si="425"/>
        <v>0.38400000000000001</v>
      </c>
      <c r="Q1024" s="55">
        <f t="shared" si="426"/>
        <v>1.8240000000000001</v>
      </c>
      <c r="R1024" s="52">
        <f t="shared" si="427"/>
        <v>23.49</v>
      </c>
      <c r="S1024" s="50" t="s">
        <v>64</v>
      </c>
      <c r="T1024" s="1">
        <v>1</v>
      </c>
      <c r="U1024" s="46">
        <f t="shared" si="428"/>
        <v>23.49</v>
      </c>
      <c r="V1024" s="90">
        <v>45860</v>
      </c>
    </row>
    <row r="1025" spans="2:22" ht="47" x14ac:dyDescent="0.75">
      <c r="B1025" s="14" t="s">
        <v>14</v>
      </c>
      <c r="C1025" s="50" t="s">
        <v>729</v>
      </c>
      <c r="D1025" s="51">
        <v>1</v>
      </c>
      <c r="E1025" s="67" t="s">
        <v>100</v>
      </c>
      <c r="F1025" s="14">
        <v>3.13</v>
      </c>
      <c r="G1025" s="68">
        <v>1</v>
      </c>
      <c r="H1025" s="54">
        <v>2</v>
      </c>
      <c r="I1025" s="54">
        <f t="shared" si="420"/>
        <v>526</v>
      </c>
      <c r="J1025" s="55">
        <f t="shared" si="423"/>
        <v>1.052</v>
      </c>
      <c r="K1025" s="54">
        <v>1</v>
      </c>
      <c r="L1025" s="54">
        <f t="shared" si="421"/>
        <v>200</v>
      </c>
      <c r="M1025" s="54">
        <f t="shared" si="424"/>
        <v>0.2</v>
      </c>
      <c r="N1025" s="54">
        <v>2</v>
      </c>
      <c r="O1025" s="54">
        <f t="shared" si="422"/>
        <v>192</v>
      </c>
      <c r="P1025" s="54">
        <f t="shared" si="425"/>
        <v>0.38400000000000001</v>
      </c>
      <c r="Q1025" s="55">
        <f t="shared" si="426"/>
        <v>1.6359999999999999</v>
      </c>
      <c r="R1025" s="52">
        <f t="shared" si="427"/>
        <v>5.12</v>
      </c>
      <c r="S1025" s="50" t="s">
        <v>64</v>
      </c>
      <c r="T1025" s="1">
        <v>1</v>
      </c>
      <c r="U1025" s="46">
        <f t="shared" si="415"/>
        <v>5.12</v>
      </c>
      <c r="V1025" s="90">
        <v>45860</v>
      </c>
    </row>
    <row r="1026" spans="2:22" ht="47" x14ac:dyDescent="0.75">
      <c r="B1026" s="14" t="s">
        <v>33</v>
      </c>
      <c r="C1026" s="50" t="s">
        <v>729</v>
      </c>
      <c r="D1026" s="51">
        <v>1</v>
      </c>
      <c r="E1026" s="67" t="s">
        <v>666</v>
      </c>
      <c r="F1026" s="14">
        <v>13</v>
      </c>
      <c r="G1026" s="68">
        <v>3</v>
      </c>
      <c r="H1026" s="54">
        <v>2</v>
      </c>
      <c r="I1026" s="54">
        <f t="shared" si="420"/>
        <v>630</v>
      </c>
      <c r="J1026" s="55">
        <f t="shared" si="423"/>
        <v>1.26</v>
      </c>
      <c r="K1026" s="54">
        <v>1</v>
      </c>
      <c r="L1026" s="54">
        <f t="shared" si="421"/>
        <v>250</v>
      </c>
      <c r="M1026" s="54">
        <f t="shared" si="424"/>
        <v>0.25</v>
      </c>
      <c r="N1026" s="54">
        <v>2</v>
      </c>
      <c r="O1026" s="54">
        <f t="shared" si="422"/>
        <v>244</v>
      </c>
      <c r="P1026" s="54">
        <f t="shared" si="425"/>
        <v>0.48799999999999999</v>
      </c>
      <c r="Q1026" s="55">
        <f t="shared" si="426"/>
        <v>1.998</v>
      </c>
      <c r="R1026" s="52">
        <f t="shared" si="427"/>
        <v>77.92</v>
      </c>
      <c r="S1026" s="50" t="s">
        <v>64</v>
      </c>
      <c r="T1026" s="1">
        <v>1</v>
      </c>
      <c r="U1026" s="46">
        <f t="shared" si="415"/>
        <v>77.92</v>
      </c>
      <c r="V1026" s="90">
        <v>45860</v>
      </c>
    </row>
    <row r="1027" spans="2:22" ht="47" x14ac:dyDescent="0.75">
      <c r="B1027" s="14" t="s">
        <v>33</v>
      </c>
      <c r="C1027" s="50" t="s">
        <v>729</v>
      </c>
      <c r="D1027" s="51">
        <v>1</v>
      </c>
      <c r="E1027" s="67" t="s">
        <v>667</v>
      </c>
      <c r="F1027" s="14">
        <v>13</v>
      </c>
      <c r="G1027" s="68">
        <v>1</v>
      </c>
      <c r="H1027" s="54">
        <v>1</v>
      </c>
      <c r="I1027" s="54">
        <f t="shared" si="420"/>
        <v>630</v>
      </c>
      <c r="J1027" s="55">
        <f t="shared" si="423"/>
        <v>0.63</v>
      </c>
      <c r="K1027" s="54">
        <v>0</v>
      </c>
      <c r="L1027" s="54">
        <f t="shared" si="421"/>
        <v>250</v>
      </c>
      <c r="M1027" s="54">
        <f t="shared" si="424"/>
        <v>0</v>
      </c>
      <c r="N1027" s="54">
        <v>1</v>
      </c>
      <c r="O1027" s="54">
        <f t="shared" si="422"/>
        <v>244</v>
      </c>
      <c r="P1027" s="54">
        <f t="shared" si="425"/>
        <v>0.24399999999999999</v>
      </c>
      <c r="Q1027" s="55">
        <f t="shared" si="426"/>
        <v>0.874</v>
      </c>
      <c r="R1027" s="52">
        <f t="shared" si="427"/>
        <v>11.36</v>
      </c>
      <c r="S1027" s="50" t="s">
        <v>64</v>
      </c>
      <c r="T1027" s="1">
        <v>1</v>
      </c>
      <c r="U1027" s="46">
        <f t="shared" si="415"/>
        <v>11.36</v>
      </c>
      <c r="V1027" s="90">
        <v>45860</v>
      </c>
    </row>
    <row r="1028" spans="2:22" ht="47" x14ac:dyDescent="0.75">
      <c r="B1028" s="14" t="s">
        <v>38</v>
      </c>
      <c r="C1028" s="50" t="s">
        <v>729</v>
      </c>
      <c r="D1028" s="51">
        <v>1</v>
      </c>
      <c r="E1028" s="67" t="s">
        <v>102</v>
      </c>
      <c r="F1028" s="14">
        <v>3.5</v>
      </c>
      <c r="G1028" s="68">
        <v>4</v>
      </c>
      <c r="H1028" s="54">
        <v>2</v>
      </c>
      <c r="I1028" s="54">
        <f t="shared" si="420"/>
        <v>238</v>
      </c>
      <c r="J1028" s="55">
        <f t="shared" si="423"/>
        <v>0.47599999999999998</v>
      </c>
      <c r="K1028" s="54">
        <v>1</v>
      </c>
      <c r="L1028" s="54">
        <f t="shared" si="421"/>
        <v>100</v>
      </c>
      <c r="M1028" s="54">
        <f t="shared" si="424"/>
        <v>0.1</v>
      </c>
      <c r="N1028" s="54">
        <v>2</v>
      </c>
      <c r="O1028" s="54">
        <f t="shared" si="422"/>
        <v>97</v>
      </c>
      <c r="P1028" s="54">
        <f t="shared" si="425"/>
        <v>0.19400000000000001</v>
      </c>
      <c r="Q1028" s="55">
        <f t="shared" si="426"/>
        <v>0.77</v>
      </c>
      <c r="R1028" s="52">
        <f t="shared" si="427"/>
        <v>10.78</v>
      </c>
      <c r="S1028" s="50" t="s">
        <v>64</v>
      </c>
      <c r="T1028" s="1">
        <v>1</v>
      </c>
      <c r="U1028" s="46">
        <f t="shared" si="415"/>
        <v>10.78</v>
      </c>
      <c r="V1028" s="90">
        <v>45862</v>
      </c>
    </row>
    <row r="1029" spans="2:22" x14ac:dyDescent="0.75">
      <c r="B1029" s="2"/>
      <c r="C1029" s="74"/>
      <c r="D1029" s="28"/>
      <c r="G1029" s="5"/>
      <c r="H1029" s="78"/>
      <c r="I1029" s="78"/>
      <c r="J1029" s="79"/>
      <c r="K1029" s="78"/>
      <c r="L1029" s="78"/>
      <c r="M1029" s="78"/>
      <c r="N1029" s="78"/>
      <c r="O1029" s="78"/>
      <c r="P1029" s="78"/>
      <c r="Q1029" s="79"/>
      <c r="R1029" s="75"/>
      <c r="S1029" s="87"/>
    </row>
    <row r="1030" spans="2:22" ht="47" x14ac:dyDescent="0.75">
      <c r="B1030" s="14" t="s">
        <v>13</v>
      </c>
      <c r="C1030" s="50" t="s">
        <v>729</v>
      </c>
      <c r="D1030" s="51">
        <v>1</v>
      </c>
      <c r="E1030" s="67" t="s">
        <v>103</v>
      </c>
      <c r="F1030" s="14">
        <v>8.5</v>
      </c>
      <c r="G1030" s="68">
        <v>1</v>
      </c>
      <c r="H1030" s="54">
        <v>2</v>
      </c>
      <c r="I1030" s="54">
        <f t="shared" ref="I1030:I1036" si="429">VLOOKUP($B1030,$B$3:$J$29,7,FALSE)</f>
        <v>620</v>
      </c>
      <c r="J1030" s="55">
        <f t="shared" si="423"/>
        <v>1.24</v>
      </c>
      <c r="K1030" s="54">
        <v>1</v>
      </c>
      <c r="L1030" s="54">
        <f t="shared" ref="L1030:L1036" si="430">VLOOKUP($B1030,$B$3:$J$29,3,FALSE)</f>
        <v>200</v>
      </c>
      <c r="M1030" s="54">
        <f t="shared" si="424"/>
        <v>0.2</v>
      </c>
      <c r="N1030" s="54">
        <v>2</v>
      </c>
      <c r="O1030" s="54">
        <f t="shared" ref="O1030:O1036" si="431">VLOOKUP($B1030,$B$3:$J$29,8,FALSE)</f>
        <v>192</v>
      </c>
      <c r="P1030" s="54">
        <f t="shared" si="425"/>
        <v>0.38400000000000001</v>
      </c>
      <c r="Q1030" s="55">
        <f t="shared" si="426"/>
        <v>1.8240000000000001</v>
      </c>
      <c r="R1030" s="52">
        <f t="shared" si="427"/>
        <v>15.5</v>
      </c>
      <c r="S1030" s="50" t="s">
        <v>64</v>
      </c>
      <c r="T1030" s="1">
        <v>1</v>
      </c>
      <c r="U1030" s="46">
        <f t="shared" si="415"/>
        <v>15.5</v>
      </c>
      <c r="V1030" s="90">
        <v>45862</v>
      </c>
    </row>
    <row r="1031" spans="2:22" ht="47" x14ac:dyDescent="0.75">
      <c r="B1031" s="14" t="s">
        <v>13</v>
      </c>
      <c r="C1031" s="50" t="s">
        <v>729</v>
      </c>
      <c r="D1031" s="51">
        <v>1</v>
      </c>
      <c r="E1031" s="67" t="s">
        <v>104</v>
      </c>
      <c r="F1031" s="14">
        <v>8.5</v>
      </c>
      <c r="G1031" s="68">
        <v>1</v>
      </c>
      <c r="H1031" s="54">
        <v>2</v>
      </c>
      <c r="I1031" s="54">
        <f t="shared" si="429"/>
        <v>620</v>
      </c>
      <c r="J1031" s="55">
        <f t="shared" si="423"/>
        <v>1.24</v>
      </c>
      <c r="K1031" s="54">
        <v>1</v>
      </c>
      <c r="L1031" s="54">
        <f t="shared" si="430"/>
        <v>200</v>
      </c>
      <c r="M1031" s="54">
        <f t="shared" si="424"/>
        <v>0.2</v>
      </c>
      <c r="N1031" s="54">
        <v>2</v>
      </c>
      <c r="O1031" s="54">
        <f t="shared" si="431"/>
        <v>192</v>
      </c>
      <c r="P1031" s="54">
        <f t="shared" si="425"/>
        <v>0.38400000000000001</v>
      </c>
      <c r="Q1031" s="55">
        <f t="shared" si="426"/>
        <v>1.8240000000000001</v>
      </c>
      <c r="R1031" s="52">
        <f t="shared" si="427"/>
        <v>15.5</v>
      </c>
      <c r="S1031" s="50" t="s">
        <v>64</v>
      </c>
      <c r="T1031" s="1">
        <v>1</v>
      </c>
      <c r="U1031" s="46">
        <f t="shared" si="415"/>
        <v>15.5</v>
      </c>
      <c r="V1031" s="90">
        <v>45862</v>
      </c>
    </row>
    <row r="1032" spans="2:22" ht="47" x14ac:dyDescent="0.75">
      <c r="B1032" s="8" t="s">
        <v>12</v>
      </c>
      <c r="C1032" s="50" t="s">
        <v>729</v>
      </c>
      <c r="D1032" s="51">
        <v>1</v>
      </c>
      <c r="E1032" s="67" t="s">
        <v>105</v>
      </c>
      <c r="F1032" s="14">
        <v>9.3000000000000007</v>
      </c>
      <c r="G1032" s="68">
        <v>1</v>
      </c>
      <c r="H1032" s="54">
        <v>1</v>
      </c>
      <c r="I1032" s="54">
        <f t="shared" si="429"/>
        <v>476</v>
      </c>
      <c r="J1032" s="55">
        <f t="shared" si="423"/>
        <v>0.47599999999999998</v>
      </c>
      <c r="K1032" s="54">
        <v>0</v>
      </c>
      <c r="L1032" s="54">
        <f t="shared" si="430"/>
        <v>200</v>
      </c>
      <c r="M1032" s="54">
        <f t="shared" si="424"/>
        <v>0</v>
      </c>
      <c r="N1032" s="54">
        <v>1</v>
      </c>
      <c r="O1032" s="54">
        <f t="shared" si="431"/>
        <v>192</v>
      </c>
      <c r="P1032" s="54">
        <f t="shared" si="425"/>
        <v>0.192</v>
      </c>
      <c r="Q1032" s="55">
        <f t="shared" si="426"/>
        <v>0.66800000000000004</v>
      </c>
      <c r="R1032" s="52">
        <f t="shared" si="427"/>
        <v>6.21</v>
      </c>
      <c r="S1032" s="50" t="s">
        <v>64</v>
      </c>
      <c r="T1032" s="1">
        <v>1</v>
      </c>
      <c r="U1032" s="46">
        <f t="shared" si="415"/>
        <v>6.21</v>
      </c>
      <c r="V1032" s="90">
        <v>45860</v>
      </c>
    </row>
    <row r="1033" spans="2:22" ht="47" x14ac:dyDescent="0.75">
      <c r="B1033" s="14" t="s">
        <v>13</v>
      </c>
      <c r="C1033" s="50" t="s">
        <v>729</v>
      </c>
      <c r="D1033" s="51">
        <v>1</v>
      </c>
      <c r="E1033" s="67" t="s">
        <v>668</v>
      </c>
      <c r="F1033" s="14">
        <v>12.88</v>
      </c>
      <c r="G1033" s="68">
        <v>1</v>
      </c>
      <c r="H1033" s="54">
        <v>1</v>
      </c>
      <c r="I1033" s="54">
        <f t="shared" si="429"/>
        <v>620</v>
      </c>
      <c r="J1033" s="55">
        <f t="shared" si="423"/>
        <v>0.62</v>
      </c>
      <c r="K1033" s="54">
        <v>0</v>
      </c>
      <c r="L1033" s="54">
        <f t="shared" si="430"/>
        <v>200</v>
      </c>
      <c r="M1033" s="54">
        <f t="shared" si="424"/>
        <v>0</v>
      </c>
      <c r="N1033" s="54">
        <v>1</v>
      </c>
      <c r="O1033" s="54">
        <f t="shared" si="431"/>
        <v>192</v>
      </c>
      <c r="P1033" s="54">
        <f t="shared" si="425"/>
        <v>0.192</v>
      </c>
      <c r="Q1033" s="55">
        <f t="shared" si="426"/>
        <v>0.81200000000000006</v>
      </c>
      <c r="R1033" s="52">
        <f t="shared" si="427"/>
        <v>10.46</v>
      </c>
      <c r="S1033" s="50" t="s">
        <v>64</v>
      </c>
      <c r="T1033" s="1">
        <v>1</v>
      </c>
      <c r="U1033" s="46">
        <f t="shared" si="415"/>
        <v>10.46</v>
      </c>
      <c r="V1033" s="90">
        <v>45862</v>
      </c>
    </row>
    <row r="1034" spans="2:22" ht="47" x14ac:dyDescent="0.75">
      <c r="B1034" s="14" t="s">
        <v>14</v>
      </c>
      <c r="C1034" s="50" t="s">
        <v>729</v>
      </c>
      <c r="D1034" s="51">
        <v>1</v>
      </c>
      <c r="E1034" s="67" t="s">
        <v>106</v>
      </c>
      <c r="F1034" s="14">
        <v>3.13</v>
      </c>
      <c r="G1034" s="68">
        <v>1</v>
      </c>
      <c r="H1034" s="54">
        <v>1</v>
      </c>
      <c r="I1034" s="54">
        <f t="shared" si="429"/>
        <v>526</v>
      </c>
      <c r="J1034" s="55">
        <f t="shared" si="423"/>
        <v>0.52600000000000002</v>
      </c>
      <c r="K1034" s="54">
        <v>1</v>
      </c>
      <c r="L1034" s="54">
        <f t="shared" si="430"/>
        <v>200</v>
      </c>
      <c r="M1034" s="54">
        <f t="shared" si="424"/>
        <v>0.2</v>
      </c>
      <c r="N1034" s="54">
        <v>1</v>
      </c>
      <c r="O1034" s="54">
        <f t="shared" si="431"/>
        <v>192</v>
      </c>
      <c r="P1034" s="54">
        <f t="shared" si="425"/>
        <v>0.192</v>
      </c>
      <c r="Q1034" s="55">
        <f t="shared" si="426"/>
        <v>0.91800000000000004</v>
      </c>
      <c r="R1034" s="52">
        <f t="shared" si="427"/>
        <v>2.87</v>
      </c>
      <c r="S1034" s="50" t="s">
        <v>64</v>
      </c>
      <c r="T1034" s="1">
        <v>1</v>
      </c>
      <c r="U1034" s="46">
        <f t="shared" si="415"/>
        <v>2.87</v>
      </c>
      <c r="V1034" s="90">
        <v>45860</v>
      </c>
    </row>
    <row r="1035" spans="2:22" ht="47" x14ac:dyDescent="0.75">
      <c r="B1035" s="14" t="s">
        <v>33</v>
      </c>
      <c r="C1035" s="50" t="s">
        <v>729</v>
      </c>
      <c r="D1035" s="51">
        <v>1</v>
      </c>
      <c r="E1035" s="67" t="s">
        <v>101</v>
      </c>
      <c r="F1035" s="14">
        <v>13</v>
      </c>
      <c r="G1035" s="68">
        <v>4</v>
      </c>
      <c r="H1035" s="54">
        <v>2</v>
      </c>
      <c r="I1035" s="54">
        <f t="shared" si="429"/>
        <v>630</v>
      </c>
      <c r="J1035" s="55">
        <f t="shared" si="423"/>
        <v>1.26</v>
      </c>
      <c r="K1035" s="54">
        <v>1</v>
      </c>
      <c r="L1035" s="54">
        <f t="shared" si="430"/>
        <v>250</v>
      </c>
      <c r="M1035" s="54">
        <f t="shared" si="424"/>
        <v>0.25</v>
      </c>
      <c r="N1035" s="54">
        <v>2</v>
      </c>
      <c r="O1035" s="54">
        <f t="shared" si="431"/>
        <v>244</v>
      </c>
      <c r="P1035" s="54">
        <f t="shared" si="425"/>
        <v>0.48799999999999999</v>
      </c>
      <c r="Q1035" s="55">
        <f t="shared" si="426"/>
        <v>1.998</v>
      </c>
      <c r="R1035" s="52">
        <f t="shared" si="427"/>
        <v>103.9</v>
      </c>
      <c r="S1035" s="50" t="s">
        <v>64</v>
      </c>
      <c r="T1035" s="1">
        <v>1</v>
      </c>
      <c r="U1035" s="46">
        <f t="shared" si="415"/>
        <v>103.9</v>
      </c>
      <c r="V1035" s="90">
        <v>45862</v>
      </c>
    </row>
    <row r="1036" spans="2:22" ht="47" x14ac:dyDescent="0.75">
      <c r="B1036" s="14" t="s">
        <v>38</v>
      </c>
      <c r="C1036" s="50" t="s">
        <v>729</v>
      </c>
      <c r="D1036" s="51">
        <v>1</v>
      </c>
      <c r="E1036" s="67" t="s">
        <v>102</v>
      </c>
      <c r="F1036" s="14">
        <v>3.5</v>
      </c>
      <c r="G1036" s="68">
        <v>4</v>
      </c>
      <c r="H1036" s="54">
        <v>2</v>
      </c>
      <c r="I1036" s="54">
        <f t="shared" si="429"/>
        <v>238</v>
      </c>
      <c r="J1036" s="55">
        <f t="shared" si="423"/>
        <v>0.47599999999999998</v>
      </c>
      <c r="K1036" s="54">
        <v>1</v>
      </c>
      <c r="L1036" s="54">
        <f t="shared" si="430"/>
        <v>100</v>
      </c>
      <c r="M1036" s="54">
        <f t="shared" si="424"/>
        <v>0.1</v>
      </c>
      <c r="N1036" s="54">
        <v>2</v>
      </c>
      <c r="O1036" s="54">
        <f t="shared" si="431"/>
        <v>97</v>
      </c>
      <c r="P1036" s="54">
        <f t="shared" si="425"/>
        <v>0.19400000000000001</v>
      </c>
      <c r="Q1036" s="55">
        <f t="shared" si="426"/>
        <v>0.77</v>
      </c>
      <c r="R1036" s="52">
        <f t="shared" si="427"/>
        <v>10.78</v>
      </c>
      <c r="S1036" s="50" t="s">
        <v>64</v>
      </c>
      <c r="T1036" s="1">
        <v>1</v>
      </c>
      <c r="U1036" s="46">
        <f t="shared" si="415"/>
        <v>10.78</v>
      </c>
      <c r="V1036" s="90">
        <v>45862</v>
      </c>
    </row>
    <row r="1037" spans="2:22" x14ac:dyDescent="0.75">
      <c r="B1037" s="2"/>
      <c r="C1037" s="74"/>
      <c r="D1037" s="28"/>
      <c r="G1037" s="5"/>
      <c r="H1037" s="78"/>
      <c r="I1037" s="78"/>
      <c r="J1037" s="79"/>
      <c r="K1037" s="78"/>
      <c r="L1037" s="78"/>
      <c r="M1037" s="78"/>
      <c r="N1037" s="78"/>
      <c r="O1037" s="78"/>
      <c r="P1037" s="78"/>
      <c r="Q1037" s="79"/>
      <c r="R1037" s="75"/>
      <c r="S1037" s="87"/>
    </row>
    <row r="1038" spans="2:22" ht="47" x14ac:dyDescent="0.75">
      <c r="B1038" s="8" t="s">
        <v>15</v>
      </c>
      <c r="C1038" s="50" t="s">
        <v>729</v>
      </c>
      <c r="D1038" s="51">
        <v>2</v>
      </c>
      <c r="E1038" s="67" t="s">
        <v>127</v>
      </c>
      <c r="F1038" s="14">
        <v>6</v>
      </c>
      <c r="G1038" s="68">
        <v>1</v>
      </c>
      <c r="H1038" s="54">
        <v>2</v>
      </c>
      <c r="I1038" s="54">
        <f>VLOOKUP($B1038,$B$3:$J$29,7,FALSE)</f>
        <v>576</v>
      </c>
      <c r="J1038" s="55">
        <f t="shared" si="423"/>
        <v>1.1519999999999999</v>
      </c>
      <c r="K1038" s="54">
        <v>1</v>
      </c>
      <c r="L1038" s="54">
        <f>VLOOKUP($B1038,$B$3:$J$29,3,FALSE)</f>
        <v>200</v>
      </c>
      <c r="M1038" s="54">
        <f t="shared" si="424"/>
        <v>0.2</v>
      </c>
      <c r="N1038" s="54">
        <v>2</v>
      </c>
      <c r="O1038" s="54">
        <f>VLOOKUP($B1038,$B$3:$J$29,8,FALSE)</f>
        <v>192</v>
      </c>
      <c r="P1038" s="54">
        <f t="shared" si="425"/>
        <v>0.38400000000000001</v>
      </c>
      <c r="Q1038" s="55">
        <f t="shared" si="426"/>
        <v>1.736</v>
      </c>
      <c r="R1038" s="52">
        <f t="shared" si="427"/>
        <v>10.42</v>
      </c>
      <c r="S1038" s="50" t="s">
        <v>64</v>
      </c>
      <c r="T1038" s="1">
        <v>1</v>
      </c>
      <c r="U1038" s="46">
        <f t="shared" ref="U1038:U1059" si="432">$T1038*$R1038</f>
        <v>10.42</v>
      </c>
      <c r="V1038" s="90">
        <v>45856</v>
      </c>
    </row>
    <row r="1039" spans="2:22" ht="47" x14ac:dyDescent="0.75">
      <c r="B1039" s="8" t="s">
        <v>12</v>
      </c>
      <c r="C1039" s="50" t="s">
        <v>729</v>
      </c>
      <c r="D1039" s="51">
        <v>2</v>
      </c>
      <c r="E1039" s="67" t="s">
        <v>128</v>
      </c>
      <c r="F1039" s="14">
        <v>9.5</v>
      </c>
      <c r="G1039" s="68">
        <v>1</v>
      </c>
      <c r="H1039" s="54">
        <v>2</v>
      </c>
      <c r="I1039" s="54">
        <f>VLOOKUP($B1039,$B$3:$J$29,7,FALSE)</f>
        <v>476</v>
      </c>
      <c r="J1039" s="55">
        <f t="shared" si="423"/>
        <v>0.95199999999999996</v>
      </c>
      <c r="K1039" s="54">
        <v>1</v>
      </c>
      <c r="L1039" s="54">
        <f>VLOOKUP($B1039,$B$3:$J$29,3,FALSE)</f>
        <v>200</v>
      </c>
      <c r="M1039" s="54">
        <f t="shared" si="424"/>
        <v>0.2</v>
      </c>
      <c r="N1039" s="54">
        <v>2</v>
      </c>
      <c r="O1039" s="54">
        <f>VLOOKUP($B1039,$B$3:$J$29,8,FALSE)</f>
        <v>192</v>
      </c>
      <c r="P1039" s="54">
        <f t="shared" si="425"/>
        <v>0.38400000000000001</v>
      </c>
      <c r="Q1039" s="55">
        <f t="shared" si="426"/>
        <v>1.536</v>
      </c>
      <c r="R1039" s="52">
        <f t="shared" si="427"/>
        <v>14.59</v>
      </c>
      <c r="S1039" s="50" t="s">
        <v>64</v>
      </c>
      <c r="T1039" s="1">
        <v>1</v>
      </c>
      <c r="U1039" s="46">
        <f t="shared" si="432"/>
        <v>14.59</v>
      </c>
      <c r="V1039" s="90">
        <v>45856</v>
      </c>
    </row>
    <row r="1040" spans="2:22" ht="47" x14ac:dyDescent="0.75">
      <c r="B1040" s="14" t="s">
        <v>32</v>
      </c>
      <c r="C1040" s="50" t="s">
        <v>729</v>
      </c>
      <c r="D1040" s="51">
        <v>2</v>
      </c>
      <c r="E1040" s="67" t="s">
        <v>669</v>
      </c>
      <c r="F1040" s="14">
        <v>10</v>
      </c>
      <c r="G1040" s="68">
        <v>3</v>
      </c>
      <c r="H1040" s="54">
        <v>2</v>
      </c>
      <c r="I1040" s="54">
        <f>VLOOKUP($B1040,$B$3:$J$29,7,FALSE)</f>
        <v>484</v>
      </c>
      <c r="J1040" s="55">
        <f t="shared" si="423"/>
        <v>0.96799999999999997</v>
      </c>
      <c r="K1040" s="54">
        <v>1</v>
      </c>
      <c r="L1040" s="54">
        <f>VLOOKUP($B1040,$B$3:$J$29,3,FALSE)</f>
        <v>200</v>
      </c>
      <c r="M1040" s="54">
        <f t="shared" si="424"/>
        <v>0.2</v>
      </c>
      <c r="N1040" s="54">
        <v>2</v>
      </c>
      <c r="O1040" s="54">
        <f>VLOOKUP($B1040,$B$3:$J$29,8,FALSE)</f>
        <v>194</v>
      </c>
      <c r="P1040" s="54">
        <f t="shared" si="425"/>
        <v>0.38800000000000001</v>
      </c>
      <c r="Q1040" s="55">
        <f t="shared" si="426"/>
        <v>1.556</v>
      </c>
      <c r="R1040" s="52">
        <f t="shared" si="427"/>
        <v>46.68</v>
      </c>
      <c r="S1040" s="50" t="s">
        <v>64</v>
      </c>
      <c r="T1040" s="1">
        <v>1</v>
      </c>
      <c r="U1040" s="46">
        <f t="shared" si="432"/>
        <v>46.68</v>
      </c>
      <c r="V1040" s="90">
        <v>45856</v>
      </c>
    </row>
    <row r="1041" spans="2:25" ht="47" x14ac:dyDescent="0.75">
      <c r="B1041" s="14" t="s">
        <v>32</v>
      </c>
      <c r="C1041" s="50" t="s">
        <v>729</v>
      </c>
      <c r="D1041" s="51">
        <v>2</v>
      </c>
      <c r="E1041" s="67" t="s">
        <v>670</v>
      </c>
      <c r="F1041" s="14">
        <v>10</v>
      </c>
      <c r="G1041" s="68">
        <v>1</v>
      </c>
      <c r="H1041" s="54">
        <v>1</v>
      </c>
      <c r="I1041" s="54">
        <f>VLOOKUP($B1041,$B$3:$J$29,7,FALSE)</f>
        <v>484</v>
      </c>
      <c r="J1041" s="55">
        <f t="shared" si="423"/>
        <v>0.48399999999999999</v>
      </c>
      <c r="K1041" s="54">
        <v>0</v>
      </c>
      <c r="L1041" s="54">
        <f>VLOOKUP($B1041,$B$3:$J$29,3,FALSE)</f>
        <v>200</v>
      </c>
      <c r="M1041" s="54">
        <f t="shared" si="424"/>
        <v>0</v>
      </c>
      <c r="N1041" s="54">
        <v>2</v>
      </c>
      <c r="O1041" s="54">
        <f>VLOOKUP($B1041,$B$3:$J$29,8,FALSE)</f>
        <v>194</v>
      </c>
      <c r="P1041" s="54">
        <f t="shared" si="425"/>
        <v>0.38800000000000001</v>
      </c>
      <c r="Q1041" s="55">
        <f t="shared" si="426"/>
        <v>0.872</v>
      </c>
      <c r="R1041" s="52">
        <f t="shared" si="427"/>
        <v>8.7200000000000006</v>
      </c>
      <c r="S1041" s="50" t="s">
        <v>64</v>
      </c>
      <c r="T1041" s="1">
        <v>1</v>
      </c>
      <c r="U1041" s="46">
        <f t="shared" si="432"/>
        <v>8.7200000000000006</v>
      </c>
      <c r="V1041" s="90">
        <v>45856</v>
      </c>
    </row>
    <row r="1042" spans="2:25" x14ac:dyDescent="0.75">
      <c r="B1042" s="2"/>
      <c r="C1042" s="74"/>
      <c r="D1042" s="28"/>
      <c r="G1042" s="5"/>
      <c r="H1042" s="78"/>
      <c r="I1042" s="78"/>
      <c r="J1042" s="79"/>
      <c r="K1042" s="78"/>
      <c r="L1042" s="78"/>
      <c r="M1042" s="78"/>
      <c r="N1042" s="78"/>
      <c r="O1042" s="78"/>
      <c r="P1042" s="78"/>
      <c r="Q1042" s="79"/>
      <c r="R1042" s="75"/>
      <c r="S1042" s="87"/>
    </row>
    <row r="1043" spans="2:25" ht="47" x14ac:dyDescent="0.75">
      <c r="B1043" s="8" t="s">
        <v>15</v>
      </c>
      <c r="C1043" s="50" t="s">
        <v>729</v>
      </c>
      <c r="D1043" s="51">
        <v>2</v>
      </c>
      <c r="E1043" s="67" t="s">
        <v>130</v>
      </c>
      <c r="F1043" s="14">
        <v>8.5</v>
      </c>
      <c r="G1043" s="68">
        <v>1</v>
      </c>
      <c r="H1043" s="54">
        <v>2</v>
      </c>
      <c r="I1043" s="54">
        <f>VLOOKUP($B1043,$B$3:$J$29,7,FALSE)</f>
        <v>576</v>
      </c>
      <c r="J1043" s="55">
        <f t="shared" si="423"/>
        <v>1.1519999999999999</v>
      </c>
      <c r="K1043" s="54">
        <v>1</v>
      </c>
      <c r="L1043" s="54">
        <f>VLOOKUP($B1043,$B$3:$J$29,3,FALSE)</f>
        <v>200</v>
      </c>
      <c r="M1043" s="54">
        <f t="shared" si="424"/>
        <v>0.2</v>
      </c>
      <c r="N1043" s="54">
        <v>2</v>
      </c>
      <c r="O1043" s="54">
        <f>VLOOKUP($B1043,$B$3:$J$29,8,FALSE)</f>
        <v>192</v>
      </c>
      <c r="P1043" s="54">
        <f t="shared" si="425"/>
        <v>0.38400000000000001</v>
      </c>
      <c r="Q1043" s="55">
        <f t="shared" si="426"/>
        <v>1.736</v>
      </c>
      <c r="R1043" s="52">
        <f t="shared" si="427"/>
        <v>14.76</v>
      </c>
      <c r="S1043" s="50" t="s">
        <v>64</v>
      </c>
      <c r="T1043" s="1">
        <v>1</v>
      </c>
      <c r="U1043" s="46">
        <f t="shared" si="432"/>
        <v>14.76</v>
      </c>
      <c r="V1043" s="90">
        <v>45856</v>
      </c>
    </row>
    <row r="1044" spans="2:25" ht="47" x14ac:dyDescent="0.75">
      <c r="B1044" s="8" t="s">
        <v>12</v>
      </c>
      <c r="C1044" s="50" t="s">
        <v>729</v>
      </c>
      <c r="D1044" s="51">
        <v>2</v>
      </c>
      <c r="E1044" s="67" t="s">
        <v>671</v>
      </c>
      <c r="F1044" s="14">
        <v>9.5</v>
      </c>
      <c r="G1044" s="68">
        <v>1</v>
      </c>
      <c r="H1044" s="54">
        <v>2</v>
      </c>
      <c r="I1044" s="54">
        <f>VLOOKUP($B1044,$B$3:$J$29,7,FALSE)</f>
        <v>476</v>
      </c>
      <c r="J1044" s="55">
        <f t="shared" si="423"/>
        <v>0.95199999999999996</v>
      </c>
      <c r="K1044" s="54">
        <v>1</v>
      </c>
      <c r="L1044" s="54">
        <f>VLOOKUP($B1044,$B$3:$J$29,3,FALSE)</f>
        <v>200</v>
      </c>
      <c r="M1044" s="54">
        <f t="shared" si="424"/>
        <v>0.2</v>
      </c>
      <c r="N1044" s="54">
        <v>2</v>
      </c>
      <c r="O1044" s="54">
        <f>VLOOKUP($B1044,$B$3:$J$29,8,FALSE)</f>
        <v>192</v>
      </c>
      <c r="P1044" s="54">
        <f t="shared" si="425"/>
        <v>0.38400000000000001</v>
      </c>
      <c r="Q1044" s="55">
        <f t="shared" si="426"/>
        <v>1.536</v>
      </c>
      <c r="R1044" s="52">
        <f t="shared" si="427"/>
        <v>14.59</v>
      </c>
      <c r="S1044" s="50" t="s">
        <v>64</v>
      </c>
      <c r="T1044" s="1">
        <v>1</v>
      </c>
      <c r="U1044" s="46">
        <f t="shared" si="432"/>
        <v>14.59</v>
      </c>
      <c r="V1044" s="90">
        <v>45856</v>
      </c>
    </row>
    <row r="1045" spans="2:25" ht="47" x14ac:dyDescent="0.75">
      <c r="B1045" s="14" t="s">
        <v>32</v>
      </c>
      <c r="C1045" s="50" t="s">
        <v>729</v>
      </c>
      <c r="D1045" s="51">
        <v>2</v>
      </c>
      <c r="E1045" s="67" t="s">
        <v>131</v>
      </c>
      <c r="F1045" s="14">
        <v>10</v>
      </c>
      <c r="G1045" s="68">
        <v>4</v>
      </c>
      <c r="H1045" s="54">
        <v>2</v>
      </c>
      <c r="I1045" s="54">
        <f>VLOOKUP($B1045,$B$3:$J$29,7,FALSE)</f>
        <v>484</v>
      </c>
      <c r="J1045" s="55">
        <f t="shared" si="423"/>
        <v>0.96799999999999997</v>
      </c>
      <c r="K1045" s="54">
        <v>1</v>
      </c>
      <c r="L1045" s="54">
        <f>VLOOKUP($B1045,$B$3:$J$29,3,FALSE)</f>
        <v>200</v>
      </c>
      <c r="M1045" s="54">
        <f t="shared" si="424"/>
        <v>0.2</v>
      </c>
      <c r="N1045" s="54">
        <v>2</v>
      </c>
      <c r="O1045" s="54">
        <f>VLOOKUP($B1045,$B$3:$J$29,8,FALSE)</f>
        <v>194</v>
      </c>
      <c r="P1045" s="54">
        <f t="shared" si="425"/>
        <v>0.38800000000000001</v>
      </c>
      <c r="Q1045" s="55">
        <f t="shared" si="426"/>
        <v>1.556</v>
      </c>
      <c r="R1045" s="52">
        <f t="shared" si="427"/>
        <v>62.24</v>
      </c>
      <c r="S1045" s="50" t="s">
        <v>64</v>
      </c>
      <c r="T1045" s="1">
        <v>1</v>
      </c>
      <c r="U1045" s="46">
        <f t="shared" si="432"/>
        <v>62.24</v>
      </c>
      <c r="V1045" s="90">
        <v>45856</v>
      </c>
    </row>
    <row r="1046" spans="2:25" x14ac:dyDescent="0.75">
      <c r="B1046" s="2"/>
      <c r="C1046" s="74"/>
      <c r="D1046" s="28"/>
      <c r="G1046" s="5"/>
      <c r="H1046" s="78"/>
      <c r="I1046" s="78"/>
      <c r="J1046" s="79"/>
      <c r="K1046" s="78"/>
      <c r="L1046" s="78"/>
      <c r="M1046" s="78"/>
      <c r="N1046" s="78"/>
      <c r="O1046" s="78"/>
      <c r="P1046" s="78"/>
      <c r="Q1046" s="79"/>
      <c r="R1046" s="75"/>
      <c r="S1046" s="87"/>
    </row>
    <row r="1047" spans="2:25" ht="47" x14ac:dyDescent="0.75">
      <c r="B1047" s="8" t="s">
        <v>15</v>
      </c>
      <c r="C1047" s="50" t="s">
        <v>729</v>
      </c>
      <c r="D1047" s="51">
        <v>3</v>
      </c>
      <c r="E1047" s="67" t="s">
        <v>145</v>
      </c>
      <c r="F1047" s="14">
        <v>6</v>
      </c>
      <c r="G1047" s="68">
        <v>1</v>
      </c>
      <c r="H1047" s="54">
        <v>2</v>
      </c>
      <c r="I1047" s="54">
        <f>VLOOKUP($B1047,$B$3:$J$29,7,FALSE)</f>
        <v>576</v>
      </c>
      <c r="J1047" s="55">
        <f t="shared" si="423"/>
        <v>1.1519999999999999</v>
      </c>
      <c r="K1047" s="54">
        <v>1</v>
      </c>
      <c r="L1047" s="54">
        <f>VLOOKUP($B1047,$B$3:$J$29,3,FALSE)</f>
        <v>200</v>
      </c>
      <c r="M1047" s="54">
        <f t="shared" si="424"/>
        <v>0.2</v>
      </c>
      <c r="N1047" s="54">
        <v>2</v>
      </c>
      <c r="O1047" s="54">
        <f>VLOOKUP($B1047,$B$3:$J$29,8,FALSE)</f>
        <v>192</v>
      </c>
      <c r="P1047" s="54">
        <f t="shared" si="425"/>
        <v>0.38400000000000001</v>
      </c>
      <c r="Q1047" s="55">
        <f t="shared" si="426"/>
        <v>1.736</v>
      </c>
      <c r="R1047" s="52">
        <f t="shared" si="427"/>
        <v>10.42</v>
      </c>
      <c r="S1047" s="50" t="s">
        <v>64</v>
      </c>
      <c r="T1047" s="1">
        <v>1</v>
      </c>
      <c r="U1047" s="46">
        <f t="shared" si="432"/>
        <v>10.42</v>
      </c>
      <c r="V1047" s="90">
        <v>45855</v>
      </c>
      <c r="W1047" s="1">
        <v>1</v>
      </c>
      <c r="X1047" s="46">
        <f t="shared" ref="X1047:X1059" si="433">$T1047*$R1047</f>
        <v>10.42</v>
      </c>
      <c r="Y1047" s="90">
        <v>45862</v>
      </c>
    </row>
    <row r="1048" spans="2:25" ht="47" x14ac:dyDescent="0.75">
      <c r="B1048" s="8" t="s">
        <v>12</v>
      </c>
      <c r="C1048" s="50" t="s">
        <v>729</v>
      </c>
      <c r="D1048" s="51">
        <v>3</v>
      </c>
      <c r="E1048" s="67" t="s">
        <v>146</v>
      </c>
      <c r="F1048" s="14">
        <v>9.5</v>
      </c>
      <c r="G1048" s="68">
        <v>1</v>
      </c>
      <c r="H1048" s="54">
        <v>2</v>
      </c>
      <c r="I1048" s="54">
        <f>VLOOKUP($B1048,$B$3:$J$29,7,FALSE)</f>
        <v>476</v>
      </c>
      <c r="J1048" s="55">
        <f t="shared" si="423"/>
        <v>0.95199999999999996</v>
      </c>
      <c r="K1048" s="54">
        <v>1</v>
      </c>
      <c r="L1048" s="54">
        <f>VLOOKUP($B1048,$B$3:$J$29,3,FALSE)</f>
        <v>200</v>
      </c>
      <c r="M1048" s="54">
        <f t="shared" si="424"/>
        <v>0.2</v>
      </c>
      <c r="N1048" s="54">
        <v>2</v>
      </c>
      <c r="O1048" s="54">
        <f>VLOOKUP($B1048,$B$3:$J$29,8,FALSE)</f>
        <v>192</v>
      </c>
      <c r="P1048" s="54">
        <f t="shared" si="425"/>
        <v>0.38400000000000001</v>
      </c>
      <c r="Q1048" s="55">
        <f t="shared" si="426"/>
        <v>1.536</v>
      </c>
      <c r="R1048" s="52">
        <f t="shared" si="427"/>
        <v>14.59</v>
      </c>
      <c r="S1048" s="50" t="s">
        <v>64</v>
      </c>
      <c r="T1048" s="1">
        <v>1</v>
      </c>
      <c r="U1048" s="46">
        <f t="shared" si="432"/>
        <v>14.59</v>
      </c>
      <c r="V1048" s="90">
        <v>45855</v>
      </c>
      <c r="W1048" s="1">
        <v>1</v>
      </c>
      <c r="X1048" s="46">
        <f t="shared" si="433"/>
        <v>14.59</v>
      </c>
      <c r="Y1048" s="90">
        <v>45862</v>
      </c>
    </row>
    <row r="1049" spans="2:25" ht="47" x14ac:dyDescent="0.75">
      <c r="B1049" s="14" t="s">
        <v>32</v>
      </c>
      <c r="C1049" s="50" t="s">
        <v>729</v>
      </c>
      <c r="D1049" s="51">
        <v>3</v>
      </c>
      <c r="E1049" s="67" t="s">
        <v>672</v>
      </c>
      <c r="F1049" s="14">
        <v>10</v>
      </c>
      <c r="G1049" s="68">
        <v>3</v>
      </c>
      <c r="H1049" s="54">
        <v>2</v>
      </c>
      <c r="I1049" s="54">
        <f>VLOOKUP($B1049,$B$3:$J$29,7,FALSE)</f>
        <v>484</v>
      </c>
      <c r="J1049" s="55">
        <f t="shared" si="423"/>
        <v>0.96799999999999997</v>
      </c>
      <c r="K1049" s="54">
        <v>1</v>
      </c>
      <c r="L1049" s="54">
        <f>VLOOKUP($B1049,$B$3:$J$29,3,FALSE)</f>
        <v>200</v>
      </c>
      <c r="M1049" s="54">
        <f t="shared" si="424"/>
        <v>0.2</v>
      </c>
      <c r="N1049" s="54">
        <v>2</v>
      </c>
      <c r="O1049" s="54">
        <f>VLOOKUP($B1049,$B$3:$J$29,8,FALSE)</f>
        <v>194</v>
      </c>
      <c r="P1049" s="54">
        <f t="shared" si="425"/>
        <v>0.38800000000000001</v>
      </c>
      <c r="Q1049" s="55">
        <f t="shared" si="426"/>
        <v>1.556</v>
      </c>
      <c r="R1049" s="52">
        <f t="shared" si="427"/>
        <v>46.68</v>
      </c>
      <c r="S1049" s="50" t="s">
        <v>64</v>
      </c>
      <c r="T1049" s="1">
        <v>1</v>
      </c>
      <c r="U1049" s="46">
        <f t="shared" si="432"/>
        <v>46.68</v>
      </c>
      <c r="V1049" s="90">
        <v>45855</v>
      </c>
      <c r="W1049" s="1">
        <v>1</v>
      </c>
      <c r="X1049" s="46">
        <f t="shared" si="433"/>
        <v>46.68</v>
      </c>
      <c r="Y1049" s="90">
        <v>45862</v>
      </c>
    </row>
    <row r="1050" spans="2:25" ht="47" x14ac:dyDescent="0.75">
      <c r="B1050" s="14" t="s">
        <v>32</v>
      </c>
      <c r="C1050" s="50" t="s">
        <v>729</v>
      </c>
      <c r="D1050" s="51">
        <v>3</v>
      </c>
      <c r="E1050" s="67" t="s">
        <v>673</v>
      </c>
      <c r="F1050" s="14">
        <v>10</v>
      </c>
      <c r="G1050" s="68">
        <v>1</v>
      </c>
      <c r="H1050" s="54">
        <v>1</v>
      </c>
      <c r="I1050" s="54">
        <f>VLOOKUP($B1050,$B$3:$J$29,7,FALSE)</f>
        <v>484</v>
      </c>
      <c r="J1050" s="55">
        <f t="shared" si="423"/>
        <v>0.48399999999999999</v>
      </c>
      <c r="K1050" s="54">
        <v>0</v>
      </c>
      <c r="L1050" s="54">
        <f>VLOOKUP($B1050,$B$3:$J$29,3,FALSE)</f>
        <v>200</v>
      </c>
      <c r="M1050" s="54">
        <f t="shared" si="424"/>
        <v>0</v>
      </c>
      <c r="N1050" s="54">
        <v>2</v>
      </c>
      <c r="O1050" s="54">
        <f>VLOOKUP($B1050,$B$3:$J$29,8,FALSE)</f>
        <v>194</v>
      </c>
      <c r="P1050" s="54">
        <f t="shared" si="425"/>
        <v>0.38800000000000001</v>
      </c>
      <c r="Q1050" s="55">
        <f t="shared" si="426"/>
        <v>0.872</v>
      </c>
      <c r="R1050" s="52">
        <f t="shared" si="427"/>
        <v>8.7200000000000006</v>
      </c>
      <c r="S1050" s="50" t="s">
        <v>64</v>
      </c>
      <c r="T1050" s="1">
        <v>1</v>
      </c>
      <c r="U1050" s="46">
        <f t="shared" si="432"/>
        <v>8.7200000000000006</v>
      </c>
      <c r="V1050" s="90">
        <v>45855</v>
      </c>
      <c r="W1050" s="1">
        <v>1</v>
      </c>
      <c r="X1050" s="46">
        <f t="shared" si="433"/>
        <v>8.7200000000000006</v>
      </c>
      <c r="Y1050" s="90">
        <v>45862</v>
      </c>
    </row>
    <row r="1051" spans="2:25" x14ac:dyDescent="0.75">
      <c r="B1051" s="2"/>
      <c r="C1051" s="74"/>
      <c r="D1051" s="28"/>
      <c r="G1051" s="5"/>
      <c r="H1051" s="78"/>
      <c r="I1051" s="78"/>
      <c r="J1051" s="79"/>
      <c r="K1051" s="78"/>
      <c r="L1051" s="78"/>
      <c r="M1051" s="78"/>
      <c r="N1051" s="78"/>
      <c r="O1051" s="78"/>
      <c r="P1051" s="78"/>
      <c r="Q1051" s="79"/>
      <c r="R1051" s="75"/>
      <c r="S1051" s="87"/>
    </row>
    <row r="1052" spans="2:25" ht="47" x14ac:dyDescent="0.75">
      <c r="B1052" s="8" t="s">
        <v>15</v>
      </c>
      <c r="C1052" s="50" t="s">
        <v>729</v>
      </c>
      <c r="D1052" s="51">
        <v>3</v>
      </c>
      <c r="E1052" s="67" t="s">
        <v>148</v>
      </c>
      <c r="F1052" s="14">
        <v>8.5</v>
      </c>
      <c r="G1052" s="68">
        <v>1</v>
      </c>
      <c r="H1052" s="54">
        <v>2</v>
      </c>
      <c r="I1052" s="54">
        <f>VLOOKUP($B1052,$B$3:$J$29,7,FALSE)</f>
        <v>576</v>
      </c>
      <c r="J1052" s="55">
        <f t="shared" si="423"/>
        <v>1.1519999999999999</v>
      </c>
      <c r="K1052" s="54">
        <v>1</v>
      </c>
      <c r="L1052" s="54">
        <f>VLOOKUP($B1052,$B$3:$J$29,3,FALSE)</f>
        <v>200</v>
      </c>
      <c r="M1052" s="54">
        <f t="shared" si="424"/>
        <v>0.2</v>
      </c>
      <c r="N1052" s="54">
        <v>2</v>
      </c>
      <c r="O1052" s="54">
        <f>VLOOKUP($B1052,$B$3:$J$29,8,FALSE)</f>
        <v>192</v>
      </c>
      <c r="P1052" s="54">
        <f t="shared" si="425"/>
        <v>0.38400000000000001</v>
      </c>
      <c r="Q1052" s="55">
        <f t="shared" si="426"/>
        <v>1.736</v>
      </c>
      <c r="R1052" s="52">
        <f t="shared" si="427"/>
        <v>14.76</v>
      </c>
      <c r="S1052" s="50" t="s">
        <v>64</v>
      </c>
      <c r="T1052" s="1">
        <v>1</v>
      </c>
      <c r="U1052" s="46">
        <f t="shared" si="432"/>
        <v>14.76</v>
      </c>
      <c r="V1052" s="90">
        <v>45855</v>
      </c>
      <c r="W1052" s="1">
        <v>1</v>
      </c>
      <c r="X1052" s="46">
        <f t="shared" si="433"/>
        <v>14.76</v>
      </c>
      <c r="Y1052" s="90">
        <v>45862</v>
      </c>
    </row>
    <row r="1053" spans="2:25" ht="47" x14ac:dyDescent="0.75">
      <c r="B1053" s="8" t="s">
        <v>12</v>
      </c>
      <c r="C1053" s="50" t="s">
        <v>729</v>
      </c>
      <c r="D1053" s="51">
        <v>3</v>
      </c>
      <c r="E1053" s="67" t="s">
        <v>674</v>
      </c>
      <c r="F1053" s="14">
        <v>9.5</v>
      </c>
      <c r="G1053" s="68">
        <v>1</v>
      </c>
      <c r="H1053" s="54">
        <v>2</v>
      </c>
      <c r="I1053" s="54">
        <f>VLOOKUP($B1053,$B$3:$J$29,7,FALSE)</f>
        <v>476</v>
      </c>
      <c r="J1053" s="55">
        <f t="shared" si="423"/>
        <v>0.95199999999999996</v>
      </c>
      <c r="K1053" s="54">
        <v>1</v>
      </c>
      <c r="L1053" s="54">
        <f>VLOOKUP($B1053,$B$3:$J$29,3,FALSE)</f>
        <v>200</v>
      </c>
      <c r="M1053" s="54">
        <f t="shared" si="424"/>
        <v>0.2</v>
      </c>
      <c r="N1053" s="54">
        <v>2</v>
      </c>
      <c r="O1053" s="54">
        <f>VLOOKUP($B1053,$B$3:$J$29,8,FALSE)</f>
        <v>192</v>
      </c>
      <c r="P1053" s="54">
        <f t="shared" si="425"/>
        <v>0.38400000000000001</v>
      </c>
      <c r="Q1053" s="55">
        <f t="shared" si="426"/>
        <v>1.536</v>
      </c>
      <c r="R1053" s="52">
        <f t="shared" si="427"/>
        <v>14.59</v>
      </c>
      <c r="S1053" s="50" t="s">
        <v>64</v>
      </c>
      <c r="T1053" s="1">
        <v>1</v>
      </c>
      <c r="U1053" s="46">
        <f t="shared" si="432"/>
        <v>14.59</v>
      </c>
      <c r="V1053" s="90">
        <v>45855</v>
      </c>
      <c r="W1053" s="1">
        <v>1</v>
      </c>
      <c r="X1053" s="46">
        <f t="shared" si="433"/>
        <v>14.59</v>
      </c>
      <c r="Y1053" s="90">
        <v>45862</v>
      </c>
    </row>
    <row r="1054" spans="2:25" ht="47" x14ac:dyDescent="0.75">
      <c r="B1054" s="14" t="s">
        <v>32</v>
      </c>
      <c r="C1054" s="50" t="s">
        <v>729</v>
      </c>
      <c r="D1054" s="51">
        <v>3</v>
      </c>
      <c r="E1054" s="67" t="s">
        <v>149</v>
      </c>
      <c r="F1054" s="14">
        <v>10</v>
      </c>
      <c r="G1054" s="68">
        <v>4</v>
      </c>
      <c r="H1054" s="54">
        <v>2</v>
      </c>
      <c r="I1054" s="54">
        <f>VLOOKUP($B1054,$B$3:$J$29,7,FALSE)</f>
        <v>484</v>
      </c>
      <c r="J1054" s="55">
        <f t="shared" si="423"/>
        <v>0.96799999999999997</v>
      </c>
      <c r="K1054" s="54">
        <v>1</v>
      </c>
      <c r="L1054" s="54">
        <f>VLOOKUP($B1054,$B$3:$J$29,3,FALSE)</f>
        <v>200</v>
      </c>
      <c r="M1054" s="54">
        <f t="shared" si="424"/>
        <v>0.2</v>
      </c>
      <c r="N1054" s="54">
        <v>2</v>
      </c>
      <c r="O1054" s="54">
        <f>VLOOKUP($B1054,$B$3:$J$29,8,FALSE)</f>
        <v>194</v>
      </c>
      <c r="P1054" s="54">
        <f t="shared" si="425"/>
        <v>0.38800000000000001</v>
      </c>
      <c r="Q1054" s="55">
        <f t="shared" si="426"/>
        <v>1.556</v>
      </c>
      <c r="R1054" s="52">
        <f t="shared" si="427"/>
        <v>62.24</v>
      </c>
      <c r="S1054" s="50" t="s">
        <v>64</v>
      </c>
      <c r="T1054" s="1">
        <v>1</v>
      </c>
      <c r="U1054" s="46">
        <f t="shared" si="432"/>
        <v>62.24</v>
      </c>
      <c r="V1054" s="90">
        <v>45855</v>
      </c>
      <c r="W1054" s="1">
        <v>1</v>
      </c>
      <c r="X1054" s="46">
        <f t="shared" si="433"/>
        <v>62.24</v>
      </c>
      <c r="Y1054" s="90">
        <v>45862</v>
      </c>
    </row>
    <row r="1055" spans="2:25" x14ac:dyDescent="0.75">
      <c r="B1055" s="2"/>
      <c r="C1055" s="74"/>
      <c r="D1055" s="28"/>
      <c r="G1055" s="5"/>
      <c r="H1055" s="78"/>
      <c r="I1055" s="78"/>
      <c r="J1055" s="79"/>
      <c r="K1055" s="78"/>
      <c r="L1055" s="78"/>
      <c r="M1055" s="78"/>
      <c r="N1055" s="78"/>
      <c r="O1055" s="78"/>
      <c r="P1055" s="78"/>
      <c r="Q1055" s="79"/>
      <c r="R1055" s="75"/>
      <c r="S1055" s="87"/>
    </row>
    <row r="1056" spans="2:25" ht="47" x14ac:dyDescent="0.75">
      <c r="B1056" s="8" t="s">
        <v>15</v>
      </c>
      <c r="C1056" s="50" t="s">
        <v>729</v>
      </c>
      <c r="D1056" s="51">
        <v>4</v>
      </c>
      <c r="E1056" s="67" t="s">
        <v>164</v>
      </c>
      <c r="F1056" s="14">
        <v>6</v>
      </c>
      <c r="G1056" s="68">
        <v>1</v>
      </c>
      <c r="H1056" s="54">
        <v>2</v>
      </c>
      <c r="I1056" s="54">
        <f>VLOOKUP($B1056,$B$3:$J$29,7,FALSE)</f>
        <v>576</v>
      </c>
      <c r="J1056" s="55">
        <f t="shared" si="423"/>
        <v>1.1519999999999999</v>
      </c>
      <c r="K1056" s="54">
        <v>1</v>
      </c>
      <c r="L1056" s="54">
        <f>VLOOKUP($B1056,$B$3:$J$29,3,FALSE)</f>
        <v>200</v>
      </c>
      <c r="M1056" s="54">
        <f t="shared" si="424"/>
        <v>0.2</v>
      </c>
      <c r="N1056" s="54">
        <v>2</v>
      </c>
      <c r="O1056" s="54">
        <f>VLOOKUP($B1056,$B$3:$J$29,8,FALSE)</f>
        <v>192</v>
      </c>
      <c r="P1056" s="54">
        <f t="shared" si="425"/>
        <v>0.38400000000000001</v>
      </c>
      <c r="Q1056" s="55">
        <f t="shared" si="426"/>
        <v>1.736</v>
      </c>
      <c r="R1056" s="52">
        <f t="shared" si="427"/>
        <v>10.42</v>
      </c>
      <c r="S1056" s="50" t="s">
        <v>64</v>
      </c>
      <c r="T1056" s="1">
        <v>1</v>
      </c>
      <c r="U1056" s="46">
        <f t="shared" si="432"/>
        <v>10.42</v>
      </c>
      <c r="V1056" s="90">
        <v>45855</v>
      </c>
      <c r="W1056" s="1">
        <v>1</v>
      </c>
      <c r="X1056" s="46">
        <f t="shared" si="433"/>
        <v>10.42</v>
      </c>
      <c r="Y1056" s="90">
        <v>45862</v>
      </c>
    </row>
    <row r="1057" spans="1:25" ht="47" x14ac:dyDescent="0.75">
      <c r="B1057" s="8" t="s">
        <v>12</v>
      </c>
      <c r="C1057" s="50" t="s">
        <v>729</v>
      </c>
      <c r="D1057" s="51">
        <v>4</v>
      </c>
      <c r="E1057" s="67" t="s">
        <v>165</v>
      </c>
      <c r="F1057" s="14">
        <v>9.5</v>
      </c>
      <c r="G1057" s="68">
        <v>1</v>
      </c>
      <c r="H1057" s="54">
        <v>2</v>
      </c>
      <c r="I1057" s="54">
        <f>VLOOKUP($B1057,$B$3:$J$29,7,FALSE)</f>
        <v>476</v>
      </c>
      <c r="J1057" s="55">
        <f t="shared" si="423"/>
        <v>0.95199999999999996</v>
      </c>
      <c r="K1057" s="54">
        <v>1</v>
      </c>
      <c r="L1057" s="54">
        <f>VLOOKUP($B1057,$B$3:$J$29,3,FALSE)</f>
        <v>200</v>
      </c>
      <c r="M1057" s="54">
        <f t="shared" si="424"/>
        <v>0.2</v>
      </c>
      <c r="N1057" s="54">
        <v>2</v>
      </c>
      <c r="O1057" s="54">
        <f>VLOOKUP($B1057,$B$3:$J$29,8,FALSE)</f>
        <v>192</v>
      </c>
      <c r="P1057" s="54">
        <f t="shared" si="425"/>
        <v>0.38400000000000001</v>
      </c>
      <c r="Q1057" s="55">
        <f t="shared" si="426"/>
        <v>1.536</v>
      </c>
      <c r="R1057" s="52">
        <f t="shared" si="427"/>
        <v>14.59</v>
      </c>
      <c r="S1057" s="50" t="s">
        <v>64</v>
      </c>
      <c r="T1057" s="1">
        <v>1</v>
      </c>
      <c r="U1057" s="46">
        <f t="shared" si="432"/>
        <v>14.59</v>
      </c>
      <c r="V1057" s="90">
        <v>45855</v>
      </c>
      <c r="W1057" s="1">
        <v>1</v>
      </c>
      <c r="X1057" s="46">
        <f t="shared" si="433"/>
        <v>14.59</v>
      </c>
      <c r="Y1057" s="90">
        <v>45862</v>
      </c>
    </row>
    <row r="1058" spans="1:25" ht="47" x14ac:dyDescent="0.75">
      <c r="B1058" s="14" t="s">
        <v>32</v>
      </c>
      <c r="C1058" s="50" t="s">
        <v>729</v>
      </c>
      <c r="D1058" s="51">
        <v>4</v>
      </c>
      <c r="E1058" s="67" t="s">
        <v>675</v>
      </c>
      <c r="F1058" s="14">
        <v>10</v>
      </c>
      <c r="G1058" s="68">
        <v>2</v>
      </c>
      <c r="H1058" s="54">
        <v>2</v>
      </c>
      <c r="I1058" s="54">
        <f>VLOOKUP($B1058,$B$3:$J$29,7,FALSE)</f>
        <v>484</v>
      </c>
      <c r="J1058" s="55">
        <f t="shared" si="423"/>
        <v>0.96799999999999997</v>
      </c>
      <c r="K1058" s="54">
        <v>1</v>
      </c>
      <c r="L1058" s="54">
        <f>VLOOKUP($B1058,$B$3:$J$29,3,FALSE)</f>
        <v>200</v>
      </c>
      <c r="M1058" s="54">
        <f t="shared" si="424"/>
        <v>0.2</v>
      </c>
      <c r="N1058" s="54">
        <v>2</v>
      </c>
      <c r="O1058" s="54">
        <f>VLOOKUP($B1058,$B$3:$J$29,8,FALSE)</f>
        <v>194</v>
      </c>
      <c r="P1058" s="54">
        <f t="shared" si="425"/>
        <v>0.38800000000000001</v>
      </c>
      <c r="Q1058" s="55">
        <f t="shared" si="426"/>
        <v>1.556</v>
      </c>
      <c r="R1058" s="52">
        <f t="shared" si="427"/>
        <v>31.12</v>
      </c>
      <c r="S1058" s="50" t="s">
        <v>64</v>
      </c>
      <c r="T1058" s="1">
        <v>1</v>
      </c>
      <c r="U1058" s="46">
        <f t="shared" si="432"/>
        <v>31.12</v>
      </c>
      <c r="V1058" s="90">
        <v>45855</v>
      </c>
      <c r="W1058" s="1">
        <v>1</v>
      </c>
      <c r="X1058" s="46">
        <f t="shared" si="433"/>
        <v>31.12</v>
      </c>
      <c r="Y1058" s="90">
        <v>45862</v>
      </c>
    </row>
    <row r="1059" spans="1:25" ht="47" x14ac:dyDescent="0.75">
      <c r="B1059" s="14" t="s">
        <v>32</v>
      </c>
      <c r="C1059" s="50" t="s">
        <v>729</v>
      </c>
      <c r="D1059" s="51">
        <v>4</v>
      </c>
      <c r="E1059" s="67" t="s">
        <v>676</v>
      </c>
      <c r="F1059" s="14">
        <v>10</v>
      </c>
      <c r="G1059" s="68">
        <v>1</v>
      </c>
      <c r="H1059" s="54">
        <v>1</v>
      </c>
      <c r="I1059" s="54">
        <f>VLOOKUP($B1059,$B$3:$J$29,7,FALSE)</f>
        <v>484</v>
      </c>
      <c r="J1059" s="55">
        <f t="shared" si="423"/>
        <v>0.48399999999999999</v>
      </c>
      <c r="K1059" s="54">
        <v>0</v>
      </c>
      <c r="L1059" s="54">
        <f>VLOOKUP($B1059,$B$3:$J$29,3,FALSE)</f>
        <v>200</v>
      </c>
      <c r="M1059" s="54">
        <f t="shared" si="424"/>
        <v>0</v>
      </c>
      <c r="N1059" s="54">
        <v>2</v>
      </c>
      <c r="O1059" s="54">
        <f>VLOOKUP($B1059,$B$3:$J$29,8,FALSE)</f>
        <v>194</v>
      </c>
      <c r="P1059" s="54">
        <f t="shared" si="425"/>
        <v>0.38800000000000001</v>
      </c>
      <c r="Q1059" s="55">
        <f t="shared" si="426"/>
        <v>0.872</v>
      </c>
      <c r="R1059" s="52">
        <f t="shared" si="427"/>
        <v>8.7200000000000006</v>
      </c>
      <c r="S1059" s="50" t="s">
        <v>64</v>
      </c>
      <c r="T1059" s="1">
        <v>1</v>
      </c>
      <c r="U1059" s="46">
        <f t="shared" si="432"/>
        <v>8.7200000000000006</v>
      </c>
      <c r="V1059" s="90">
        <v>45855</v>
      </c>
      <c r="W1059" s="1">
        <v>1</v>
      </c>
      <c r="X1059" s="46">
        <f t="shared" si="433"/>
        <v>8.7200000000000006</v>
      </c>
      <c r="Y1059" s="90">
        <v>45862</v>
      </c>
    </row>
    <row r="1060" spans="1:25" x14ac:dyDescent="0.75">
      <c r="B1060" s="2"/>
      <c r="C1060" s="74"/>
      <c r="D1060" s="28"/>
      <c r="G1060" s="5"/>
      <c r="H1060" s="78"/>
      <c r="I1060" s="78"/>
      <c r="J1060" s="79"/>
      <c r="K1060" s="78"/>
      <c r="L1060" s="78"/>
      <c r="M1060" s="78"/>
      <c r="N1060" s="78"/>
      <c r="O1060" s="78"/>
      <c r="P1060" s="78"/>
      <c r="Q1060" s="79"/>
      <c r="R1060" s="75"/>
      <c r="S1060" s="87"/>
    </row>
    <row r="1061" spans="1:25" ht="47" x14ac:dyDescent="0.75">
      <c r="B1061" s="8" t="s">
        <v>15</v>
      </c>
      <c r="C1061" s="50" t="s">
        <v>729</v>
      </c>
      <c r="D1061" s="51">
        <v>4</v>
      </c>
      <c r="E1061" s="67" t="s">
        <v>167</v>
      </c>
      <c r="F1061" s="14">
        <v>8.5</v>
      </c>
      <c r="G1061" s="68">
        <v>1</v>
      </c>
      <c r="H1061" s="54">
        <v>2</v>
      </c>
      <c r="I1061" s="54">
        <f>VLOOKUP($B1061,$B$3:$J$29,7,FALSE)</f>
        <v>576</v>
      </c>
      <c r="J1061" s="55">
        <f t="shared" si="423"/>
        <v>1.1519999999999999</v>
      </c>
      <c r="K1061" s="54">
        <v>1</v>
      </c>
      <c r="L1061" s="54">
        <f>VLOOKUP($B1061,$B$3:$J$29,3,FALSE)</f>
        <v>200</v>
      </c>
      <c r="M1061" s="54">
        <f t="shared" si="424"/>
        <v>0.2</v>
      </c>
      <c r="N1061" s="54">
        <v>2</v>
      </c>
      <c r="O1061" s="54">
        <f>VLOOKUP($B1061,$B$3:$J$29,8,FALSE)</f>
        <v>192</v>
      </c>
      <c r="P1061" s="54">
        <f t="shared" si="425"/>
        <v>0.38400000000000001</v>
      </c>
      <c r="Q1061" s="55">
        <f t="shared" si="426"/>
        <v>1.736</v>
      </c>
      <c r="R1061" s="52">
        <f t="shared" si="427"/>
        <v>14.76</v>
      </c>
      <c r="S1061" s="50" t="s">
        <v>64</v>
      </c>
      <c r="T1061" s="1">
        <v>1</v>
      </c>
      <c r="U1061" s="46">
        <f t="shared" ref="U1061:U1068" si="434">$T1061*$R1061</f>
        <v>14.76</v>
      </c>
      <c r="V1061" s="90">
        <v>45859</v>
      </c>
    </row>
    <row r="1062" spans="1:25" ht="47" x14ac:dyDescent="0.75">
      <c r="B1062" s="8" t="s">
        <v>12</v>
      </c>
      <c r="C1062" s="50" t="s">
        <v>729</v>
      </c>
      <c r="D1062" s="51">
        <v>4</v>
      </c>
      <c r="E1062" s="67" t="s">
        <v>677</v>
      </c>
      <c r="F1062" s="14">
        <v>9.5</v>
      </c>
      <c r="G1062" s="68">
        <v>1</v>
      </c>
      <c r="H1062" s="54">
        <v>2</v>
      </c>
      <c r="I1062" s="54">
        <f>VLOOKUP($B1062,$B$3:$J$29,7,FALSE)</f>
        <v>476</v>
      </c>
      <c r="J1062" s="55">
        <f t="shared" si="423"/>
        <v>0.95199999999999996</v>
      </c>
      <c r="K1062" s="54">
        <v>1</v>
      </c>
      <c r="L1062" s="54">
        <f>VLOOKUP($B1062,$B$3:$J$29,3,FALSE)</f>
        <v>200</v>
      </c>
      <c r="M1062" s="54">
        <f t="shared" si="424"/>
        <v>0.2</v>
      </c>
      <c r="N1062" s="54">
        <v>2</v>
      </c>
      <c r="O1062" s="54">
        <f>VLOOKUP($B1062,$B$3:$J$29,8,FALSE)</f>
        <v>192</v>
      </c>
      <c r="P1062" s="54">
        <f t="shared" si="425"/>
        <v>0.38400000000000001</v>
      </c>
      <c r="Q1062" s="55">
        <f t="shared" si="426"/>
        <v>1.536</v>
      </c>
      <c r="R1062" s="52">
        <f t="shared" si="427"/>
        <v>14.59</v>
      </c>
      <c r="S1062" s="50" t="s">
        <v>64</v>
      </c>
      <c r="T1062" s="1">
        <v>1</v>
      </c>
      <c r="U1062" s="46">
        <f t="shared" si="434"/>
        <v>14.59</v>
      </c>
      <c r="V1062" s="90">
        <v>45859</v>
      </c>
    </row>
    <row r="1063" spans="1:25" ht="47" x14ac:dyDescent="0.75">
      <c r="B1063" s="14" t="s">
        <v>32</v>
      </c>
      <c r="C1063" s="50" t="s">
        <v>729</v>
      </c>
      <c r="D1063" s="51">
        <v>4</v>
      </c>
      <c r="E1063" s="67" t="s">
        <v>272</v>
      </c>
      <c r="F1063" s="14">
        <v>10</v>
      </c>
      <c r="G1063" s="68">
        <v>4</v>
      </c>
      <c r="H1063" s="54">
        <v>2</v>
      </c>
      <c r="I1063" s="54">
        <f>VLOOKUP($B1063,$B$3:$J$29,7,FALSE)</f>
        <v>484</v>
      </c>
      <c r="J1063" s="55">
        <f t="shared" si="423"/>
        <v>0.96799999999999997</v>
      </c>
      <c r="K1063" s="54">
        <v>1</v>
      </c>
      <c r="L1063" s="54">
        <f>VLOOKUP($B1063,$B$3:$J$29,3,FALSE)</f>
        <v>200</v>
      </c>
      <c r="M1063" s="54">
        <f t="shared" si="424"/>
        <v>0.2</v>
      </c>
      <c r="N1063" s="54">
        <v>2</v>
      </c>
      <c r="O1063" s="54">
        <f>VLOOKUP($B1063,$B$3:$J$29,8,FALSE)</f>
        <v>194</v>
      </c>
      <c r="P1063" s="54">
        <f t="shared" si="425"/>
        <v>0.38800000000000001</v>
      </c>
      <c r="Q1063" s="55">
        <f t="shared" si="426"/>
        <v>1.556</v>
      </c>
      <c r="R1063" s="52">
        <f t="shared" si="427"/>
        <v>62.24</v>
      </c>
      <c r="S1063" s="50" t="s">
        <v>64</v>
      </c>
      <c r="T1063" s="1">
        <v>1</v>
      </c>
      <c r="U1063" s="46">
        <f t="shared" si="434"/>
        <v>62.24</v>
      </c>
      <c r="V1063" s="90">
        <v>45859</v>
      </c>
    </row>
    <row r="1064" spans="1:25" x14ac:dyDescent="0.75">
      <c r="B1064" s="2"/>
      <c r="C1064" s="74"/>
      <c r="D1064" s="28"/>
      <c r="G1064" s="5"/>
      <c r="H1064" s="78"/>
      <c r="I1064" s="78"/>
      <c r="J1064" s="79"/>
      <c r="K1064" s="78"/>
      <c r="L1064" s="78"/>
      <c r="M1064" s="78"/>
      <c r="N1064" s="78"/>
      <c r="O1064" s="78"/>
      <c r="P1064" s="78"/>
      <c r="Q1064" s="79"/>
      <c r="R1064" s="75"/>
      <c r="S1064" s="87"/>
    </row>
    <row r="1065" spans="1:25" ht="47" x14ac:dyDescent="0.75">
      <c r="A1065" s="1" t="s">
        <v>678</v>
      </c>
      <c r="B1065" s="8" t="s">
        <v>15</v>
      </c>
      <c r="C1065" s="50" t="s">
        <v>729</v>
      </c>
      <c r="D1065" s="51">
        <v>5</v>
      </c>
      <c r="E1065" s="67" t="s">
        <v>183</v>
      </c>
      <c r="F1065" s="14">
        <v>6</v>
      </c>
      <c r="G1065" s="68">
        <v>0</v>
      </c>
      <c r="H1065" s="54">
        <v>2</v>
      </c>
      <c r="I1065" s="54">
        <f>VLOOKUP($B1065,$B$3:$J$29,7,FALSE)</f>
        <v>576</v>
      </c>
      <c r="J1065" s="55">
        <f t="shared" si="423"/>
        <v>1.1519999999999999</v>
      </c>
      <c r="K1065" s="54">
        <v>1</v>
      </c>
      <c r="L1065" s="54">
        <f>VLOOKUP($B1065,$B$3:$J$29,3,FALSE)</f>
        <v>200</v>
      </c>
      <c r="M1065" s="54">
        <f t="shared" si="424"/>
        <v>0.2</v>
      </c>
      <c r="N1065" s="54">
        <v>2</v>
      </c>
      <c r="O1065" s="54">
        <f>VLOOKUP($B1065,$B$3:$J$29,8,FALSE)</f>
        <v>192</v>
      </c>
      <c r="P1065" s="54">
        <f t="shared" si="425"/>
        <v>0.38400000000000001</v>
      </c>
      <c r="Q1065" s="55">
        <f t="shared" si="426"/>
        <v>1.736</v>
      </c>
      <c r="R1065" s="52">
        <f t="shared" si="427"/>
        <v>0</v>
      </c>
      <c r="S1065" s="50" t="s">
        <v>64</v>
      </c>
      <c r="T1065" s="1">
        <v>1</v>
      </c>
      <c r="U1065" s="46">
        <f t="shared" si="434"/>
        <v>0</v>
      </c>
      <c r="V1065" s="90">
        <v>45859</v>
      </c>
    </row>
    <row r="1066" spans="1:25" ht="47" x14ac:dyDescent="0.75">
      <c r="B1066" s="8" t="s">
        <v>12</v>
      </c>
      <c r="C1066" s="50" t="s">
        <v>729</v>
      </c>
      <c r="D1066" s="51">
        <v>5</v>
      </c>
      <c r="E1066" s="67" t="s">
        <v>184</v>
      </c>
      <c r="F1066" s="14">
        <v>9.5</v>
      </c>
      <c r="G1066" s="68">
        <v>1</v>
      </c>
      <c r="H1066" s="54">
        <v>2</v>
      </c>
      <c r="I1066" s="54">
        <f>VLOOKUP($B1066,$B$3:$J$29,7,FALSE)</f>
        <v>476</v>
      </c>
      <c r="J1066" s="55">
        <f t="shared" si="423"/>
        <v>0.95199999999999996</v>
      </c>
      <c r="K1066" s="54">
        <v>1</v>
      </c>
      <c r="L1066" s="54">
        <f>VLOOKUP($B1066,$B$3:$J$29,3,FALSE)</f>
        <v>200</v>
      </c>
      <c r="M1066" s="54">
        <f t="shared" si="424"/>
        <v>0.2</v>
      </c>
      <c r="N1066" s="54">
        <v>2</v>
      </c>
      <c r="O1066" s="54">
        <f>VLOOKUP($B1066,$B$3:$J$29,8,FALSE)</f>
        <v>192</v>
      </c>
      <c r="P1066" s="54">
        <f t="shared" si="425"/>
        <v>0.38400000000000001</v>
      </c>
      <c r="Q1066" s="55">
        <f t="shared" si="426"/>
        <v>1.536</v>
      </c>
      <c r="R1066" s="52">
        <f t="shared" si="427"/>
        <v>14.59</v>
      </c>
      <c r="S1066" s="50" t="s">
        <v>64</v>
      </c>
      <c r="T1066" s="1">
        <v>1</v>
      </c>
      <c r="U1066" s="46">
        <f t="shared" si="434"/>
        <v>14.59</v>
      </c>
      <c r="V1066" s="90">
        <v>45859</v>
      </c>
    </row>
    <row r="1067" spans="1:25" ht="47" x14ac:dyDescent="0.75">
      <c r="B1067" s="14" t="s">
        <v>32</v>
      </c>
      <c r="C1067" s="50" t="s">
        <v>729</v>
      </c>
      <c r="D1067" s="51">
        <v>5</v>
      </c>
      <c r="E1067" s="67" t="s">
        <v>679</v>
      </c>
      <c r="F1067" s="14">
        <v>10</v>
      </c>
      <c r="G1067" s="68">
        <v>3</v>
      </c>
      <c r="H1067" s="54">
        <v>2</v>
      </c>
      <c r="I1067" s="54">
        <f>VLOOKUP($B1067,$B$3:$J$29,7,FALSE)</f>
        <v>484</v>
      </c>
      <c r="J1067" s="55">
        <f t="shared" si="423"/>
        <v>0.96799999999999997</v>
      </c>
      <c r="K1067" s="54">
        <v>1</v>
      </c>
      <c r="L1067" s="54">
        <f>VLOOKUP($B1067,$B$3:$J$29,3,FALSE)</f>
        <v>200</v>
      </c>
      <c r="M1067" s="54">
        <f t="shared" si="424"/>
        <v>0.2</v>
      </c>
      <c r="N1067" s="54">
        <v>2</v>
      </c>
      <c r="O1067" s="54">
        <f>VLOOKUP($B1067,$B$3:$J$29,8,FALSE)</f>
        <v>194</v>
      </c>
      <c r="P1067" s="54">
        <f t="shared" si="425"/>
        <v>0.38800000000000001</v>
      </c>
      <c r="Q1067" s="55">
        <f t="shared" si="426"/>
        <v>1.556</v>
      </c>
      <c r="R1067" s="52">
        <f t="shared" si="427"/>
        <v>46.68</v>
      </c>
      <c r="S1067" s="50" t="s">
        <v>64</v>
      </c>
      <c r="T1067" s="1">
        <v>1</v>
      </c>
      <c r="U1067" s="46">
        <f t="shared" si="434"/>
        <v>46.68</v>
      </c>
      <c r="V1067" s="90">
        <v>45859</v>
      </c>
    </row>
    <row r="1068" spans="1:25" ht="47" x14ac:dyDescent="0.75">
      <c r="B1068" s="14" t="s">
        <v>32</v>
      </c>
      <c r="C1068" s="50" t="s">
        <v>729</v>
      </c>
      <c r="D1068" s="51">
        <v>5</v>
      </c>
      <c r="E1068" s="67" t="s">
        <v>680</v>
      </c>
      <c r="F1068" s="14">
        <v>10</v>
      </c>
      <c r="G1068" s="68">
        <v>1</v>
      </c>
      <c r="H1068" s="54">
        <v>1</v>
      </c>
      <c r="I1068" s="54">
        <f>VLOOKUP($B1068,$B$3:$J$29,7,FALSE)</f>
        <v>484</v>
      </c>
      <c r="J1068" s="55">
        <f t="shared" si="423"/>
        <v>0.48399999999999999</v>
      </c>
      <c r="K1068" s="54">
        <v>0</v>
      </c>
      <c r="L1068" s="54">
        <f>VLOOKUP($B1068,$B$3:$J$29,3,FALSE)</f>
        <v>200</v>
      </c>
      <c r="M1068" s="54">
        <f t="shared" si="424"/>
        <v>0</v>
      </c>
      <c r="N1068" s="54">
        <v>2</v>
      </c>
      <c r="O1068" s="54">
        <f>VLOOKUP($B1068,$B$3:$J$29,8,FALSE)</f>
        <v>194</v>
      </c>
      <c r="P1068" s="54">
        <f t="shared" si="425"/>
        <v>0.38800000000000001</v>
      </c>
      <c r="Q1068" s="55">
        <f t="shared" si="426"/>
        <v>0.872</v>
      </c>
      <c r="R1068" s="52">
        <f t="shared" si="427"/>
        <v>8.7200000000000006</v>
      </c>
      <c r="S1068" s="50" t="s">
        <v>64</v>
      </c>
      <c r="T1068" s="1">
        <v>1</v>
      </c>
      <c r="U1068" s="46">
        <f t="shared" si="434"/>
        <v>8.7200000000000006</v>
      </c>
      <c r="V1068" s="90">
        <v>45859</v>
      </c>
    </row>
    <row r="1069" spans="1:25" x14ac:dyDescent="0.75">
      <c r="B1069" s="2"/>
      <c r="C1069" s="74"/>
      <c r="D1069" s="28"/>
      <c r="G1069" s="5"/>
      <c r="H1069" s="78"/>
      <c r="I1069" s="78"/>
      <c r="J1069" s="79"/>
      <c r="K1069" s="78"/>
      <c r="L1069" s="78"/>
      <c r="M1069" s="78"/>
      <c r="N1069" s="78"/>
      <c r="O1069" s="78"/>
      <c r="P1069" s="78"/>
      <c r="Q1069" s="79"/>
      <c r="R1069" s="75"/>
      <c r="S1069" s="87"/>
    </row>
    <row r="1070" spans="1:25" ht="47" x14ac:dyDescent="0.75">
      <c r="A1070" s="1" t="s">
        <v>681</v>
      </c>
      <c r="B1070" s="8" t="s">
        <v>15</v>
      </c>
      <c r="C1070" s="50" t="s">
        <v>729</v>
      </c>
      <c r="D1070" s="51">
        <v>5</v>
      </c>
      <c r="E1070" s="67" t="s">
        <v>186</v>
      </c>
      <c r="F1070" s="14">
        <v>8.5</v>
      </c>
      <c r="G1070" s="68">
        <v>0</v>
      </c>
      <c r="H1070" s="54">
        <v>2</v>
      </c>
      <c r="I1070" s="54">
        <f t="shared" ref="I1070:I1077" si="435">VLOOKUP($B1070,$B$3:$J$29,7,FALSE)</f>
        <v>576</v>
      </c>
      <c r="J1070" s="55">
        <f t="shared" si="423"/>
        <v>1.1519999999999999</v>
      </c>
      <c r="K1070" s="54">
        <v>1</v>
      </c>
      <c r="L1070" s="54">
        <f t="shared" ref="L1070:L1077" si="436">VLOOKUP($B1070,$B$3:$J$29,3,FALSE)</f>
        <v>200</v>
      </c>
      <c r="M1070" s="54">
        <f t="shared" si="424"/>
        <v>0.2</v>
      </c>
      <c r="N1070" s="54">
        <v>2</v>
      </c>
      <c r="O1070" s="54">
        <f t="shared" ref="O1070:O1077" si="437">VLOOKUP($B1070,$B$3:$J$29,8,FALSE)</f>
        <v>192</v>
      </c>
      <c r="P1070" s="54">
        <f t="shared" si="425"/>
        <v>0.38400000000000001</v>
      </c>
      <c r="Q1070" s="55">
        <f t="shared" si="426"/>
        <v>1.736</v>
      </c>
      <c r="R1070" s="52">
        <f t="shared" si="427"/>
        <v>0</v>
      </c>
      <c r="S1070" s="50" t="s">
        <v>64</v>
      </c>
      <c r="T1070" s="1">
        <v>1</v>
      </c>
      <c r="U1070" s="46">
        <f t="shared" ref="U1070:U1072" si="438">$T1070*$R1070</f>
        <v>0</v>
      </c>
      <c r="V1070" s="90">
        <v>45859</v>
      </c>
    </row>
    <row r="1071" spans="1:25" ht="47" x14ac:dyDescent="0.75">
      <c r="B1071" s="8" t="s">
        <v>12</v>
      </c>
      <c r="C1071" s="50" t="s">
        <v>729</v>
      </c>
      <c r="D1071" s="51">
        <v>5</v>
      </c>
      <c r="E1071" s="67" t="s">
        <v>682</v>
      </c>
      <c r="F1071" s="14">
        <v>9.5</v>
      </c>
      <c r="G1071" s="68">
        <v>1</v>
      </c>
      <c r="H1071" s="54">
        <v>2</v>
      </c>
      <c r="I1071" s="54">
        <f t="shared" si="435"/>
        <v>476</v>
      </c>
      <c r="J1071" s="55">
        <f t="shared" si="423"/>
        <v>0.95199999999999996</v>
      </c>
      <c r="K1071" s="54">
        <v>1</v>
      </c>
      <c r="L1071" s="54">
        <f t="shared" si="436"/>
        <v>200</v>
      </c>
      <c r="M1071" s="54">
        <f t="shared" si="424"/>
        <v>0.2</v>
      </c>
      <c r="N1071" s="54">
        <v>2</v>
      </c>
      <c r="O1071" s="54">
        <f t="shared" si="437"/>
        <v>192</v>
      </c>
      <c r="P1071" s="54">
        <f t="shared" si="425"/>
        <v>0.38400000000000001</v>
      </c>
      <c r="Q1071" s="55">
        <f t="shared" si="426"/>
        <v>1.536</v>
      </c>
      <c r="R1071" s="52">
        <f t="shared" si="427"/>
        <v>14.59</v>
      </c>
      <c r="S1071" s="50" t="s">
        <v>64</v>
      </c>
      <c r="T1071" s="1">
        <v>1</v>
      </c>
      <c r="U1071" s="46">
        <f t="shared" si="438"/>
        <v>14.59</v>
      </c>
      <c r="V1071" s="90">
        <v>45859</v>
      </c>
    </row>
    <row r="1072" spans="1:25" ht="47" x14ac:dyDescent="0.75">
      <c r="B1072" s="14" t="s">
        <v>32</v>
      </c>
      <c r="C1072" s="50" t="s">
        <v>729</v>
      </c>
      <c r="D1072" s="51">
        <v>5</v>
      </c>
      <c r="E1072" s="67" t="s">
        <v>187</v>
      </c>
      <c r="F1072" s="14">
        <v>10</v>
      </c>
      <c r="G1072" s="68">
        <v>4</v>
      </c>
      <c r="H1072" s="54">
        <v>2</v>
      </c>
      <c r="I1072" s="54">
        <f t="shared" si="435"/>
        <v>484</v>
      </c>
      <c r="J1072" s="55">
        <f t="shared" si="423"/>
        <v>0.96799999999999997</v>
      </c>
      <c r="K1072" s="54">
        <v>1</v>
      </c>
      <c r="L1072" s="54">
        <f t="shared" si="436"/>
        <v>200</v>
      </c>
      <c r="M1072" s="54">
        <f t="shared" si="424"/>
        <v>0.2</v>
      </c>
      <c r="N1072" s="54">
        <v>2</v>
      </c>
      <c r="O1072" s="54">
        <f t="shared" si="437"/>
        <v>194</v>
      </c>
      <c r="P1072" s="54">
        <f t="shared" si="425"/>
        <v>0.38800000000000001</v>
      </c>
      <c r="Q1072" s="55">
        <f t="shared" si="426"/>
        <v>1.556</v>
      </c>
      <c r="R1072" s="52">
        <f t="shared" si="427"/>
        <v>62.24</v>
      </c>
      <c r="S1072" s="50" t="s">
        <v>64</v>
      </c>
      <c r="T1072" s="1">
        <v>1</v>
      </c>
      <c r="U1072" s="46">
        <f t="shared" si="438"/>
        <v>62.24</v>
      </c>
      <c r="V1072" s="90">
        <v>45859</v>
      </c>
    </row>
    <row r="1073" spans="2:25" ht="47" x14ac:dyDescent="0.75">
      <c r="B1073" s="8" t="s">
        <v>12</v>
      </c>
      <c r="C1073" s="50" t="s">
        <v>730</v>
      </c>
      <c r="D1073" s="51">
        <v>2</v>
      </c>
      <c r="E1073" s="67" t="s">
        <v>631</v>
      </c>
      <c r="F1073" s="14">
        <v>4.45</v>
      </c>
      <c r="G1073" s="68">
        <v>1</v>
      </c>
      <c r="H1073" s="54">
        <v>2</v>
      </c>
      <c r="I1073" s="54">
        <f t="shared" si="435"/>
        <v>476</v>
      </c>
      <c r="J1073" s="55">
        <f t="shared" ref="J1073:J1136" si="439">$H1073*($I1073/1000)</f>
        <v>0.95199999999999996</v>
      </c>
      <c r="K1073" s="54">
        <v>1</v>
      </c>
      <c r="L1073" s="54">
        <f t="shared" si="436"/>
        <v>200</v>
      </c>
      <c r="M1073" s="54">
        <f t="shared" ref="M1073:M1136" si="440">$K1073*($L1073/1000)</f>
        <v>0.2</v>
      </c>
      <c r="N1073" s="54">
        <v>2</v>
      </c>
      <c r="O1073" s="54">
        <f t="shared" si="437"/>
        <v>192</v>
      </c>
      <c r="P1073" s="54">
        <f t="shared" ref="P1073:P1136" si="441">$N1073*($O1073/1000)</f>
        <v>0.38400000000000001</v>
      </c>
      <c r="Q1073" s="55">
        <f t="shared" ref="Q1073:Q1136" si="442">($H1073*$I1073+$K1073*$L1073+$N1073*$O1073)/1000</f>
        <v>1.536</v>
      </c>
      <c r="R1073" s="52">
        <f t="shared" ref="R1073:R1136" si="443">ROUND($Q1073*$F1073*$G1073,2)</f>
        <v>6.84</v>
      </c>
      <c r="S1073" s="50" t="s">
        <v>64</v>
      </c>
      <c r="T1073" s="1">
        <v>1</v>
      </c>
      <c r="U1073" s="46">
        <f t="shared" ref="U1073:U1077" si="444">$T1073*$R1073</f>
        <v>6.84</v>
      </c>
      <c r="V1073" s="90">
        <v>45852</v>
      </c>
      <c r="W1073" s="1">
        <v>1</v>
      </c>
      <c r="X1073" s="46">
        <f t="shared" ref="X1073:X1087" si="445">$T1073*$R1073</f>
        <v>6.84</v>
      </c>
      <c r="Y1073" s="90">
        <v>45853</v>
      </c>
    </row>
    <row r="1074" spans="2:25" ht="47" x14ac:dyDescent="0.75">
      <c r="B1074" s="8" t="s">
        <v>12</v>
      </c>
      <c r="C1074" s="50" t="s">
        <v>730</v>
      </c>
      <c r="D1074" s="51">
        <v>2</v>
      </c>
      <c r="E1074" s="67" t="s">
        <v>683</v>
      </c>
      <c r="F1074" s="14">
        <v>4.45</v>
      </c>
      <c r="G1074" s="68">
        <v>1</v>
      </c>
      <c r="H1074" s="54">
        <v>1</v>
      </c>
      <c r="I1074" s="54">
        <f t="shared" si="435"/>
        <v>476</v>
      </c>
      <c r="J1074" s="55">
        <f t="shared" si="439"/>
        <v>0.47599999999999998</v>
      </c>
      <c r="K1074" s="54">
        <v>0</v>
      </c>
      <c r="L1074" s="54">
        <f t="shared" si="436"/>
        <v>200</v>
      </c>
      <c r="M1074" s="54">
        <f t="shared" si="440"/>
        <v>0</v>
      </c>
      <c r="N1074" s="54">
        <v>1</v>
      </c>
      <c r="O1074" s="54">
        <f t="shared" si="437"/>
        <v>192</v>
      </c>
      <c r="P1074" s="54">
        <f t="shared" si="441"/>
        <v>0.192</v>
      </c>
      <c r="Q1074" s="55">
        <f t="shared" si="442"/>
        <v>0.66800000000000004</v>
      </c>
      <c r="R1074" s="52">
        <f t="shared" si="443"/>
        <v>2.97</v>
      </c>
      <c r="S1074" s="50" t="s">
        <v>64</v>
      </c>
      <c r="T1074" s="1">
        <v>1</v>
      </c>
      <c r="U1074" s="46">
        <f t="shared" si="444"/>
        <v>2.97</v>
      </c>
      <c r="V1074" s="90">
        <v>45852</v>
      </c>
      <c r="W1074" s="1">
        <v>1</v>
      </c>
      <c r="X1074" s="46">
        <f t="shared" si="445"/>
        <v>2.97</v>
      </c>
      <c r="Y1074" s="90">
        <v>45853</v>
      </c>
    </row>
    <row r="1075" spans="2:25" ht="47" x14ac:dyDescent="0.75">
      <c r="B1075" s="8" t="s">
        <v>12</v>
      </c>
      <c r="C1075" s="50" t="s">
        <v>730</v>
      </c>
      <c r="D1075" s="51">
        <v>2</v>
      </c>
      <c r="E1075" s="67" t="s">
        <v>684</v>
      </c>
      <c r="F1075" s="14">
        <v>7.45</v>
      </c>
      <c r="G1075" s="68">
        <v>1</v>
      </c>
      <c r="H1075" s="54">
        <v>1</v>
      </c>
      <c r="I1075" s="54">
        <f t="shared" si="435"/>
        <v>476</v>
      </c>
      <c r="J1075" s="55">
        <f t="shared" si="439"/>
        <v>0.47599999999999998</v>
      </c>
      <c r="K1075" s="54">
        <v>1</v>
      </c>
      <c r="L1075" s="54">
        <f t="shared" si="436"/>
        <v>200</v>
      </c>
      <c r="M1075" s="54">
        <f t="shared" si="440"/>
        <v>0.2</v>
      </c>
      <c r="N1075" s="54">
        <v>1</v>
      </c>
      <c r="O1075" s="54">
        <f t="shared" si="437"/>
        <v>192</v>
      </c>
      <c r="P1075" s="54">
        <f t="shared" si="441"/>
        <v>0.192</v>
      </c>
      <c r="Q1075" s="55">
        <f t="shared" si="442"/>
        <v>0.86799999999999999</v>
      </c>
      <c r="R1075" s="52">
        <f t="shared" si="443"/>
        <v>6.47</v>
      </c>
      <c r="S1075" s="50" t="s">
        <v>64</v>
      </c>
      <c r="T1075" s="1">
        <v>1</v>
      </c>
      <c r="U1075" s="46">
        <f t="shared" si="444"/>
        <v>6.47</v>
      </c>
      <c r="V1075" s="90">
        <v>45852</v>
      </c>
      <c r="W1075" s="1">
        <v>1</v>
      </c>
      <c r="X1075" s="46">
        <f t="shared" si="445"/>
        <v>6.47</v>
      </c>
      <c r="Y1075" s="90">
        <v>45853</v>
      </c>
    </row>
    <row r="1076" spans="2:25" ht="47" x14ac:dyDescent="0.75">
      <c r="B1076" s="8" t="s">
        <v>16</v>
      </c>
      <c r="C1076" s="50" t="s">
        <v>730</v>
      </c>
      <c r="D1076" s="51">
        <v>2</v>
      </c>
      <c r="E1076" s="67" t="s">
        <v>684</v>
      </c>
      <c r="F1076" s="14">
        <v>9.4</v>
      </c>
      <c r="G1076" s="68">
        <v>1</v>
      </c>
      <c r="H1076" s="54">
        <v>1</v>
      </c>
      <c r="I1076" s="54">
        <f t="shared" si="435"/>
        <v>670</v>
      </c>
      <c r="J1076" s="55">
        <f t="shared" si="439"/>
        <v>0.67</v>
      </c>
      <c r="K1076" s="54">
        <v>1</v>
      </c>
      <c r="L1076" s="54">
        <f t="shared" si="436"/>
        <v>200</v>
      </c>
      <c r="M1076" s="54">
        <f t="shared" si="440"/>
        <v>0.2</v>
      </c>
      <c r="N1076" s="54">
        <v>1</v>
      </c>
      <c r="O1076" s="54">
        <f t="shared" si="437"/>
        <v>192</v>
      </c>
      <c r="P1076" s="54">
        <f t="shared" si="441"/>
        <v>0.192</v>
      </c>
      <c r="Q1076" s="55">
        <f t="shared" si="442"/>
        <v>1.0620000000000001</v>
      </c>
      <c r="R1076" s="52">
        <f t="shared" si="443"/>
        <v>9.98</v>
      </c>
      <c r="S1076" s="50" t="s">
        <v>64</v>
      </c>
      <c r="T1076" s="1">
        <v>1</v>
      </c>
      <c r="U1076" s="46">
        <f t="shared" si="444"/>
        <v>9.98</v>
      </c>
      <c r="V1076" s="90">
        <v>45852</v>
      </c>
      <c r="W1076" s="1">
        <v>1</v>
      </c>
      <c r="X1076" s="46">
        <f t="shared" si="445"/>
        <v>9.98</v>
      </c>
      <c r="Y1076" s="90">
        <v>45853</v>
      </c>
    </row>
    <row r="1077" spans="2:25" ht="47" x14ac:dyDescent="0.75">
      <c r="B1077" s="14" t="s">
        <v>32</v>
      </c>
      <c r="C1077" s="50" t="s">
        <v>730</v>
      </c>
      <c r="D1077" s="51">
        <v>3</v>
      </c>
      <c r="E1077" s="67" t="s">
        <v>635</v>
      </c>
      <c r="F1077" s="14">
        <v>4.45</v>
      </c>
      <c r="G1077" s="68">
        <v>3</v>
      </c>
      <c r="H1077" s="54">
        <v>2</v>
      </c>
      <c r="I1077" s="54">
        <f t="shared" si="435"/>
        <v>484</v>
      </c>
      <c r="J1077" s="55">
        <f t="shared" si="439"/>
        <v>0.96799999999999997</v>
      </c>
      <c r="K1077" s="54">
        <v>1</v>
      </c>
      <c r="L1077" s="54">
        <f t="shared" si="436"/>
        <v>200</v>
      </c>
      <c r="M1077" s="54">
        <f t="shared" si="440"/>
        <v>0.2</v>
      </c>
      <c r="N1077" s="54">
        <v>2</v>
      </c>
      <c r="O1077" s="54">
        <f t="shared" si="437"/>
        <v>194</v>
      </c>
      <c r="P1077" s="54">
        <f t="shared" si="441"/>
        <v>0.38800000000000001</v>
      </c>
      <c r="Q1077" s="55">
        <f t="shared" si="442"/>
        <v>1.556</v>
      </c>
      <c r="R1077" s="52">
        <f t="shared" si="443"/>
        <v>20.77</v>
      </c>
      <c r="S1077" s="50" t="s">
        <v>64</v>
      </c>
      <c r="T1077" s="1">
        <v>1</v>
      </c>
      <c r="U1077" s="46">
        <f t="shared" si="444"/>
        <v>20.77</v>
      </c>
      <c r="V1077" s="90">
        <v>45852</v>
      </c>
      <c r="W1077" s="1">
        <v>1</v>
      </c>
      <c r="X1077" s="46">
        <f t="shared" si="445"/>
        <v>20.77</v>
      </c>
      <c r="Y1077" s="90">
        <v>45853</v>
      </c>
    </row>
    <row r="1078" spans="2:25" ht="47" x14ac:dyDescent="0.75">
      <c r="B1078" s="2"/>
      <c r="C1078" s="50" t="s">
        <v>730</v>
      </c>
      <c r="D1078" s="28"/>
      <c r="G1078" s="5"/>
      <c r="H1078" s="78"/>
      <c r="I1078" s="78"/>
      <c r="J1078" s="79"/>
      <c r="K1078" s="78"/>
      <c r="L1078" s="78"/>
      <c r="M1078" s="78"/>
      <c r="N1078" s="78"/>
      <c r="O1078" s="78"/>
      <c r="P1078" s="78"/>
      <c r="Q1078" s="79"/>
      <c r="R1078" s="75"/>
      <c r="S1078" s="87"/>
    </row>
    <row r="1079" spans="2:25" ht="47" x14ac:dyDescent="0.75">
      <c r="B1079" s="8" t="s">
        <v>12</v>
      </c>
      <c r="C1079" s="50" t="s">
        <v>730</v>
      </c>
      <c r="D1079" s="51">
        <v>3</v>
      </c>
      <c r="E1079" s="67" t="s">
        <v>636</v>
      </c>
      <c r="F1079" s="14">
        <v>9.4</v>
      </c>
      <c r="G1079" s="68">
        <v>1</v>
      </c>
      <c r="H1079" s="54">
        <v>2</v>
      </c>
      <c r="I1079" s="54">
        <f t="shared" ref="I1079:I1087" si="446">VLOOKUP($B1079,$B$3:$J$29,7,FALSE)</f>
        <v>476</v>
      </c>
      <c r="J1079" s="55">
        <f t="shared" si="439"/>
        <v>0.95199999999999996</v>
      </c>
      <c r="K1079" s="54">
        <v>1</v>
      </c>
      <c r="L1079" s="54">
        <f t="shared" ref="L1079:L1087" si="447">VLOOKUP($B1079,$B$3:$J$29,3,FALSE)</f>
        <v>200</v>
      </c>
      <c r="M1079" s="54">
        <f t="shared" si="440"/>
        <v>0.2</v>
      </c>
      <c r="N1079" s="54">
        <v>2</v>
      </c>
      <c r="O1079" s="54">
        <f t="shared" ref="O1079:O1087" si="448">VLOOKUP($B1079,$B$3:$J$29,8,FALSE)</f>
        <v>192</v>
      </c>
      <c r="P1079" s="54">
        <f t="shared" si="441"/>
        <v>0.38400000000000001</v>
      </c>
      <c r="Q1079" s="55">
        <f t="shared" si="442"/>
        <v>1.536</v>
      </c>
      <c r="R1079" s="52">
        <f t="shared" si="443"/>
        <v>14.44</v>
      </c>
      <c r="S1079" s="50" t="s">
        <v>64</v>
      </c>
      <c r="T1079" s="1">
        <v>1</v>
      </c>
      <c r="U1079" s="46">
        <f t="shared" ref="U1079:U1087" si="449">$T1079*$R1079</f>
        <v>14.44</v>
      </c>
      <c r="V1079" s="90">
        <v>45850</v>
      </c>
      <c r="W1079" s="1">
        <v>1</v>
      </c>
      <c r="X1079" s="46">
        <f t="shared" si="445"/>
        <v>14.44</v>
      </c>
      <c r="Y1079" s="90">
        <v>45853</v>
      </c>
    </row>
    <row r="1080" spans="2:25" ht="47" x14ac:dyDescent="0.75">
      <c r="B1080" s="8" t="s">
        <v>16</v>
      </c>
      <c r="C1080" s="50" t="s">
        <v>730</v>
      </c>
      <c r="D1080" s="51">
        <v>3</v>
      </c>
      <c r="E1080" s="67" t="s">
        <v>633</v>
      </c>
      <c r="F1080" s="14">
        <v>9.4</v>
      </c>
      <c r="G1080" s="68">
        <v>1</v>
      </c>
      <c r="H1080" s="54">
        <v>2</v>
      </c>
      <c r="I1080" s="54">
        <f t="shared" si="446"/>
        <v>670</v>
      </c>
      <c r="J1080" s="55">
        <f t="shared" si="439"/>
        <v>1.34</v>
      </c>
      <c r="K1080" s="54">
        <v>1</v>
      </c>
      <c r="L1080" s="54">
        <f t="shared" si="447"/>
        <v>200</v>
      </c>
      <c r="M1080" s="54">
        <f t="shared" si="440"/>
        <v>0.2</v>
      </c>
      <c r="N1080" s="54">
        <v>2</v>
      </c>
      <c r="O1080" s="54">
        <f t="shared" si="448"/>
        <v>192</v>
      </c>
      <c r="P1080" s="54">
        <f t="shared" si="441"/>
        <v>0.38400000000000001</v>
      </c>
      <c r="Q1080" s="55">
        <f t="shared" si="442"/>
        <v>1.9239999999999999</v>
      </c>
      <c r="R1080" s="52">
        <f t="shared" si="443"/>
        <v>18.09</v>
      </c>
      <c r="S1080" s="50" t="s">
        <v>64</v>
      </c>
      <c r="T1080" s="1">
        <v>1</v>
      </c>
      <c r="U1080" s="46">
        <f t="shared" si="449"/>
        <v>18.09</v>
      </c>
      <c r="V1080" s="90">
        <v>45850</v>
      </c>
      <c r="W1080" s="1">
        <v>1</v>
      </c>
      <c r="X1080" s="46">
        <f t="shared" si="445"/>
        <v>18.09</v>
      </c>
      <c r="Y1080" s="90">
        <v>45853</v>
      </c>
    </row>
    <row r="1081" spans="2:25" ht="47" x14ac:dyDescent="0.75">
      <c r="B1081" s="8" t="s">
        <v>16</v>
      </c>
      <c r="C1081" s="50" t="s">
        <v>730</v>
      </c>
      <c r="D1081" s="51">
        <v>3</v>
      </c>
      <c r="E1081" s="67" t="s">
        <v>637</v>
      </c>
      <c r="F1081" s="14">
        <v>9.4</v>
      </c>
      <c r="G1081" s="68">
        <v>1</v>
      </c>
      <c r="H1081" s="54">
        <v>2</v>
      </c>
      <c r="I1081" s="54">
        <f t="shared" si="446"/>
        <v>670</v>
      </c>
      <c r="J1081" s="55">
        <f t="shared" si="439"/>
        <v>1.34</v>
      </c>
      <c r="K1081" s="54">
        <v>1</v>
      </c>
      <c r="L1081" s="54">
        <f t="shared" si="447"/>
        <v>200</v>
      </c>
      <c r="M1081" s="54">
        <f t="shared" si="440"/>
        <v>0.2</v>
      </c>
      <c r="N1081" s="54">
        <v>2</v>
      </c>
      <c r="O1081" s="54">
        <f t="shared" si="448"/>
        <v>192</v>
      </c>
      <c r="P1081" s="54">
        <f t="shared" si="441"/>
        <v>0.38400000000000001</v>
      </c>
      <c r="Q1081" s="55">
        <f t="shared" si="442"/>
        <v>1.9239999999999999</v>
      </c>
      <c r="R1081" s="52">
        <f t="shared" si="443"/>
        <v>18.09</v>
      </c>
      <c r="S1081" s="50" t="s">
        <v>64</v>
      </c>
      <c r="T1081" s="1">
        <v>1</v>
      </c>
      <c r="U1081" s="46">
        <f t="shared" si="449"/>
        <v>18.09</v>
      </c>
      <c r="V1081" s="90">
        <v>45850</v>
      </c>
      <c r="W1081" s="1">
        <v>1</v>
      </c>
      <c r="X1081" s="46">
        <f t="shared" si="445"/>
        <v>18.09</v>
      </c>
      <c r="Y1081" s="90">
        <v>45853</v>
      </c>
    </row>
    <row r="1082" spans="2:25" ht="47" x14ac:dyDescent="0.75">
      <c r="B1082" s="8" t="s">
        <v>12</v>
      </c>
      <c r="C1082" s="50" t="s">
        <v>730</v>
      </c>
      <c r="D1082" s="51">
        <v>3</v>
      </c>
      <c r="E1082" s="67" t="s">
        <v>685</v>
      </c>
      <c r="F1082" s="14">
        <v>9.4</v>
      </c>
      <c r="G1082" s="68">
        <v>1</v>
      </c>
      <c r="H1082" s="54">
        <v>2</v>
      </c>
      <c r="I1082" s="54">
        <f t="shared" si="446"/>
        <v>476</v>
      </c>
      <c r="J1082" s="55">
        <f t="shared" si="439"/>
        <v>0.95199999999999996</v>
      </c>
      <c r="K1082" s="54">
        <v>1</v>
      </c>
      <c r="L1082" s="54">
        <f t="shared" si="447"/>
        <v>200</v>
      </c>
      <c r="M1082" s="54">
        <f t="shared" si="440"/>
        <v>0.2</v>
      </c>
      <c r="N1082" s="54">
        <v>2</v>
      </c>
      <c r="O1082" s="54">
        <f t="shared" si="448"/>
        <v>192</v>
      </c>
      <c r="P1082" s="54">
        <f t="shared" si="441"/>
        <v>0.38400000000000001</v>
      </c>
      <c r="Q1082" s="55">
        <f t="shared" si="442"/>
        <v>1.536</v>
      </c>
      <c r="R1082" s="52">
        <f t="shared" si="443"/>
        <v>14.44</v>
      </c>
      <c r="S1082" s="50" t="s">
        <v>64</v>
      </c>
      <c r="T1082" s="1">
        <v>1</v>
      </c>
      <c r="U1082" s="46">
        <f t="shared" si="449"/>
        <v>14.44</v>
      </c>
      <c r="V1082" s="90">
        <v>45847</v>
      </c>
      <c r="W1082" s="1">
        <v>1</v>
      </c>
      <c r="X1082" s="46">
        <f t="shared" si="445"/>
        <v>14.44</v>
      </c>
      <c r="Y1082" s="90">
        <v>45853</v>
      </c>
    </row>
    <row r="1083" spans="2:25" ht="47" x14ac:dyDescent="0.75">
      <c r="B1083" s="14" t="s">
        <v>31</v>
      </c>
      <c r="C1083" s="50" t="s">
        <v>730</v>
      </c>
      <c r="D1083" s="51">
        <v>3</v>
      </c>
      <c r="E1083" s="67" t="s">
        <v>686</v>
      </c>
      <c r="F1083" s="14">
        <v>2.4</v>
      </c>
      <c r="G1083" s="68">
        <v>1</v>
      </c>
      <c r="H1083" s="54">
        <v>2</v>
      </c>
      <c r="I1083" s="54">
        <f t="shared" si="446"/>
        <v>620</v>
      </c>
      <c r="J1083" s="55">
        <f t="shared" si="439"/>
        <v>1.24</v>
      </c>
      <c r="K1083" s="54">
        <v>1</v>
      </c>
      <c r="L1083" s="54">
        <f t="shared" si="447"/>
        <v>350</v>
      </c>
      <c r="M1083" s="54">
        <f t="shared" si="440"/>
        <v>0.35</v>
      </c>
      <c r="N1083" s="54">
        <v>2</v>
      </c>
      <c r="O1083" s="54">
        <f t="shared" si="448"/>
        <v>335</v>
      </c>
      <c r="P1083" s="54">
        <f t="shared" si="441"/>
        <v>0.67</v>
      </c>
      <c r="Q1083" s="55">
        <f t="shared" si="442"/>
        <v>2.2599999999999998</v>
      </c>
      <c r="R1083" s="52">
        <f t="shared" si="443"/>
        <v>5.42</v>
      </c>
      <c r="S1083" s="50" t="s">
        <v>64</v>
      </c>
      <c r="T1083" s="1">
        <v>1</v>
      </c>
      <c r="U1083" s="46">
        <f t="shared" si="449"/>
        <v>5.42</v>
      </c>
      <c r="V1083" s="90">
        <v>45847</v>
      </c>
      <c r="W1083" s="1">
        <v>1</v>
      </c>
      <c r="X1083" s="46">
        <f t="shared" si="445"/>
        <v>5.42</v>
      </c>
      <c r="Y1083" s="90">
        <v>45860</v>
      </c>
    </row>
    <row r="1084" spans="2:25" ht="47" x14ac:dyDescent="0.75">
      <c r="B1084" s="14" t="s">
        <v>31</v>
      </c>
      <c r="C1084" s="50" t="s">
        <v>730</v>
      </c>
      <c r="D1084" s="51">
        <v>3</v>
      </c>
      <c r="E1084" s="67" t="s">
        <v>687</v>
      </c>
      <c r="F1084" s="14">
        <v>2.4</v>
      </c>
      <c r="G1084" s="68">
        <v>1</v>
      </c>
      <c r="H1084" s="54">
        <v>2</v>
      </c>
      <c r="I1084" s="54">
        <f t="shared" si="446"/>
        <v>620</v>
      </c>
      <c r="J1084" s="55">
        <f t="shared" si="439"/>
        <v>1.24</v>
      </c>
      <c r="K1084" s="54">
        <v>1</v>
      </c>
      <c r="L1084" s="54">
        <f t="shared" si="447"/>
        <v>350</v>
      </c>
      <c r="M1084" s="54">
        <f t="shared" si="440"/>
        <v>0.35</v>
      </c>
      <c r="N1084" s="54">
        <v>2</v>
      </c>
      <c r="O1084" s="54">
        <f t="shared" si="448"/>
        <v>335</v>
      </c>
      <c r="P1084" s="54">
        <f t="shared" si="441"/>
        <v>0.67</v>
      </c>
      <c r="Q1084" s="55">
        <f t="shared" si="442"/>
        <v>2.2599999999999998</v>
      </c>
      <c r="R1084" s="52">
        <f t="shared" si="443"/>
        <v>5.42</v>
      </c>
      <c r="S1084" s="50" t="s">
        <v>64</v>
      </c>
      <c r="T1084" s="1">
        <v>1</v>
      </c>
      <c r="U1084" s="46">
        <f t="shared" si="449"/>
        <v>5.42</v>
      </c>
      <c r="V1084" s="90">
        <v>45847</v>
      </c>
      <c r="W1084" s="1">
        <v>1</v>
      </c>
      <c r="X1084" s="46">
        <v>5.42</v>
      </c>
      <c r="Y1084" s="90">
        <v>45860</v>
      </c>
    </row>
    <row r="1085" spans="2:25" ht="47" x14ac:dyDescent="0.75">
      <c r="B1085" s="8" t="s">
        <v>12</v>
      </c>
      <c r="C1085" s="50" t="s">
        <v>730</v>
      </c>
      <c r="D1085" s="51">
        <v>3</v>
      </c>
      <c r="E1085" s="67" t="s">
        <v>688</v>
      </c>
      <c r="F1085" s="14">
        <v>9.5500000000000007</v>
      </c>
      <c r="G1085" s="68">
        <v>1</v>
      </c>
      <c r="H1085" s="54">
        <v>2</v>
      </c>
      <c r="I1085" s="54">
        <f t="shared" si="446"/>
        <v>476</v>
      </c>
      <c r="J1085" s="55">
        <f t="shared" si="439"/>
        <v>0.95199999999999996</v>
      </c>
      <c r="K1085" s="54">
        <v>1</v>
      </c>
      <c r="L1085" s="54">
        <f t="shared" si="447"/>
        <v>200</v>
      </c>
      <c r="M1085" s="54">
        <f t="shared" si="440"/>
        <v>0.2</v>
      </c>
      <c r="N1085" s="54">
        <v>2</v>
      </c>
      <c r="O1085" s="54">
        <f t="shared" si="448"/>
        <v>192</v>
      </c>
      <c r="P1085" s="54">
        <f t="shared" si="441"/>
        <v>0.38400000000000001</v>
      </c>
      <c r="Q1085" s="55">
        <f t="shared" si="442"/>
        <v>1.536</v>
      </c>
      <c r="R1085" s="52">
        <f t="shared" si="443"/>
        <v>14.67</v>
      </c>
      <c r="S1085" s="50" t="s">
        <v>64</v>
      </c>
      <c r="T1085" s="1">
        <v>1</v>
      </c>
      <c r="U1085" s="46">
        <f t="shared" si="449"/>
        <v>14.67</v>
      </c>
      <c r="V1085" s="90">
        <v>45847</v>
      </c>
      <c r="W1085" s="1">
        <v>1</v>
      </c>
      <c r="X1085" s="46">
        <f t="shared" si="445"/>
        <v>14.67</v>
      </c>
      <c r="Y1085" s="90">
        <v>45859</v>
      </c>
    </row>
    <row r="1086" spans="2:25" ht="47" x14ac:dyDescent="0.75">
      <c r="B1086" s="14" t="s">
        <v>32</v>
      </c>
      <c r="C1086" s="50" t="s">
        <v>730</v>
      </c>
      <c r="D1086" s="51">
        <v>3</v>
      </c>
      <c r="E1086" s="67" t="s">
        <v>639</v>
      </c>
      <c r="F1086" s="14">
        <v>10</v>
      </c>
      <c r="G1086" s="68">
        <v>4</v>
      </c>
      <c r="H1086" s="54">
        <v>2</v>
      </c>
      <c r="I1086" s="54">
        <f t="shared" si="446"/>
        <v>484</v>
      </c>
      <c r="J1086" s="55">
        <f t="shared" si="439"/>
        <v>0.96799999999999997</v>
      </c>
      <c r="K1086" s="54">
        <v>1</v>
      </c>
      <c r="L1086" s="54">
        <f t="shared" si="447"/>
        <v>200</v>
      </c>
      <c r="M1086" s="54">
        <f t="shared" si="440"/>
        <v>0.2</v>
      </c>
      <c r="N1086" s="54">
        <v>2</v>
      </c>
      <c r="O1086" s="54">
        <f t="shared" si="448"/>
        <v>194</v>
      </c>
      <c r="P1086" s="54">
        <f t="shared" si="441"/>
        <v>0.38800000000000001</v>
      </c>
      <c r="Q1086" s="55">
        <f t="shared" si="442"/>
        <v>1.556</v>
      </c>
      <c r="R1086" s="52">
        <f t="shared" si="443"/>
        <v>62.24</v>
      </c>
      <c r="S1086" s="50" t="s">
        <v>64</v>
      </c>
      <c r="T1086" s="1">
        <v>1</v>
      </c>
      <c r="U1086" s="46">
        <f t="shared" si="449"/>
        <v>62.24</v>
      </c>
      <c r="V1086" s="90">
        <v>45850</v>
      </c>
      <c r="W1086" s="1">
        <v>1</v>
      </c>
      <c r="X1086" s="46">
        <f t="shared" si="445"/>
        <v>62.24</v>
      </c>
      <c r="Y1086" s="90">
        <v>45859</v>
      </c>
    </row>
    <row r="1087" spans="2:25" ht="47" x14ac:dyDescent="0.75">
      <c r="B1087" s="14" t="s">
        <v>32</v>
      </c>
      <c r="C1087" s="50" t="s">
        <v>730</v>
      </c>
      <c r="D1087" s="51">
        <v>3</v>
      </c>
      <c r="E1087" s="67" t="s">
        <v>689</v>
      </c>
      <c r="F1087" s="14">
        <v>10</v>
      </c>
      <c r="G1087" s="68">
        <v>1</v>
      </c>
      <c r="H1087" s="54">
        <v>2</v>
      </c>
      <c r="I1087" s="54">
        <f t="shared" si="446"/>
        <v>484</v>
      </c>
      <c r="J1087" s="55">
        <f t="shared" si="439"/>
        <v>0.96799999999999997</v>
      </c>
      <c r="K1087" s="54">
        <v>1</v>
      </c>
      <c r="L1087" s="54">
        <f t="shared" si="447"/>
        <v>200</v>
      </c>
      <c r="M1087" s="54">
        <f t="shared" si="440"/>
        <v>0.2</v>
      </c>
      <c r="N1087" s="54">
        <v>2</v>
      </c>
      <c r="O1087" s="54">
        <f t="shared" si="448"/>
        <v>194</v>
      </c>
      <c r="P1087" s="54">
        <f t="shared" si="441"/>
        <v>0.38800000000000001</v>
      </c>
      <c r="Q1087" s="55">
        <f t="shared" si="442"/>
        <v>1.556</v>
      </c>
      <c r="R1087" s="52">
        <f t="shared" si="443"/>
        <v>15.56</v>
      </c>
      <c r="S1087" s="50" t="s">
        <v>64</v>
      </c>
      <c r="T1087" s="1">
        <v>1</v>
      </c>
      <c r="U1087" s="46">
        <f t="shared" si="449"/>
        <v>15.56</v>
      </c>
      <c r="V1087" s="90">
        <v>45847</v>
      </c>
      <c r="W1087" s="1">
        <v>1</v>
      </c>
      <c r="X1087" s="46">
        <f t="shared" si="445"/>
        <v>15.56</v>
      </c>
      <c r="Y1087" s="90">
        <v>45860</v>
      </c>
    </row>
    <row r="1088" spans="2:25" ht="47" x14ac:dyDescent="0.75">
      <c r="B1088" s="82"/>
      <c r="C1088" s="50" t="s">
        <v>730</v>
      </c>
      <c r="D1088" s="28"/>
      <c r="G1088" s="5"/>
      <c r="H1088" s="78"/>
      <c r="I1088" s="78"/>
      <c r="J1088" s="79"/>
      <c r="K1088" s="78"/>
      <c r="L1088" s="78"/>
      <c r="M1088" s="78"/>
      <c r="N1088" s="78"/>
      <c r="O1088" s="78"/>
      <c r="P1088" s="78"/>
      <c r="Q1088" s="79"/>
      <c r="R1088" s="75"/>
      <c r="S1088" s="87"/>
      <c r="T1088" s="1"/>
      <c r="U1088" s="46"/>
      <c r="V1088" s="90"/>
    </row>
    <row r="1089" spans="2:25" ht="47" x14ac:dyDescent="0.75">
      <c r="B1089" s="8" t="s">
        <v>12</v>
      </c>
      <c r="C1089" s="50" t="s">
        <v>730</v>
      </c>
      <c r="D1089" s="51">
        <v>4</v>
      </c>
      <c r="E1089" s="67" t="s">
        <v>640</v>
      </c>
      <c r="F1089" s="14">
        <v>9.4</v>
      </c>
      <c r="G1089" s="68">
        <v>1</v>
      </c>
      <c r="H1089" s="54">
        <v>2</v>
      </c>
      <c r="I1089" s="54">
        <f t="shared" ref="I1089:I1095" si="450">VLOOKUP($B1089,$B$3:$J$29,7,FALSE)</f>
        <v>476</v>
      </c>
      <c r="J1089" s="55">
        <f t="shared" si="439"/>
        <v>0.95199999999999996</v>
      </c>
      <c r="K1089" s="54">
        <v>1</v>
      </c>
      <c r="L1089" s="54">
        <f t="shared" ref="L1089:L1095" si="451">VLOOKUP($B1089,$B$3:$J$29,3,FALSE)</f>
        <v>200</v>
      </c>
      <c r="M1089" s="54">
        <f t="shared" si="440"/>
        <v>0.2</v>
      </c>
      <c r="N1089" s="54">
        <v>2</v>
      </c>
      <c r="O1089" s="54">
        <f t="shared" ref="O1089:O1095" si="452">VLOOKUP($B1089,$B$3:$J$29,8,FALSE)</f>
        <v>192</v>
      </c>
      <c r="P1089" s="54">
        <f t="shared" si="441"/>
        <v>0.38400000000000001</v>
      </c>
      <c r="Q1089" s="55">
        <f t="shared" si="442"/>
        <v>1.536</v>
      </c>
      <c r="R1089" s="52">
        <f t="shared" si="443"/>
        <v>14.44</v>
      </c>
      <c r="S1089" s="50" t="s">
        <v>64</v>
      </c>
      <c r="T1089" s="1">
        <v>1</v>
      </c>
      <c r="U1089" s="46">
        <f t="shared" ref="U1089:U1095" si="453">$T1089*$R1089</f>
        <v>14.44</v>
      </c>
      <c r="V1089" s="90">
        <v>45850</v>
      </c>
      <c r="W1089" s="1">
        <v>1</v>
      </c>
      <c r="X1089" s="46">
        <f t="shared" ref="X1089:X1095" si="454">$T1089*$R1089</f>
        <v>14.44</v>
      </c>
      <c r="Y1089" s="90">
        <v>45853</v>
      </c>
    </row>
    <row r="1090" spans="2:25" ht="47" x14ac:dyDescent="0.75">
      <c r="B1090" s="8" t="s">
        <v>16</v>
      </c>
      <c r="C1090" s="50" t="s">
        <v>730</v>
      </c>
      <c r="D1090" s="51">
        <v>4</v>
      </c>
      <c r="E1090" s="67" t="s">
        <v>641</v>
      </c>
      <c r="F1090" s="14">
        <v>9.4</v>
      </c>
      <c r="G1090" s="68">
        <v>1</v>
      </c>
      <c r="H1090" s="54">
        <v>2</v>
      </c>
      <c r="I1090" s="54">
        <f t="shared" si="450"/>
        <v>670</v>
      </c>
      <c r="J1090" s="55">
        <f t="shared" si="439"/>
        <v>1.34</v>
      </c>
      <c r="K1090" s="54">
        <v>1</v>
      </c>
      <c r="L1090" s="54">
        <f t="shared" si="451"/>
        <v>200</v>
      </c>
      <c r="M1090" s="54">
        <f t="shared" si="440"/>
        <v>0.2</v>
      </c>
      <c r="N1090" s="54">
        <v>2</v>
      </c>
      <c r="O1090" s="54">
        <f t="shared" si="452"/>
        <v>192</v>
      </c>
      <c r="P1090" s="54">
        <f t="shared" si="441"/>
        <v>0.38400000000000001</v>
      </c>
      <c r="Q1090" s="55">
        <f t="shared" si="442"/>
        <v>1.9239999999999999</v>
      </c>
      <c r="R1090" s="52">
        <f t="shared" si="443"/>
        <v>18.09</v>
      </c>
      <c r="S1090" s="50" t="s">
        <v>64</v>
      </c>
      <c r="T1090" s="1">
        <v>1</v>
      </c>
      <c r="U1090" s="46">
        <f t="shared" si="453"/>
        <v>18.09</v>
      </c>
      <c r="V1090" s="90">
        <v>45850</v>
      </c>
      <c r="W1090" s="1">
        <v>1</v>
      </c>
      <c r="X1090" s="46">
        <f t="shared" si="454"/>
        <v>18.09</v>
      </c>
      <c r="Y1090" s="90">
        <v>45853</v>
      </c>
    </row>
    <row r="1091" spans="2:25" ht="47" x14ac:dyDescent="0.75">
      <c r="B1091" s="8" t="s">
        <v>12</v>
      </c>
      <c r="C1091" s="50" t="s">
        <v>730</v>
      </c>
      <c r="D1091" s="51">
        <v>4</v>
      </c>
      <c r="E1091" s="67" t="s">
        <v>690</v>
      </c>
      <c r="F1091" s="14">
        <v>9.4</v>
      </c>
      <c r="G1091" s="68">
        <v>1</v>
      </c>
      <c r="H1091" s="54">
        <v>2</v>
      </c>
      <c r="I1091" s="54">
        <f t="shared" si="450"/>
        <v>476</v>
      </c>
      <c r="J1091" s="55">
        <f t="shared" si="439"/>
        <v>0.95199999999999996</v>
      </c>
      <c r="K1091" s="54">
        <v>1</v>
      </c>
      <c r="L1091" s="54">
        <f t="shared" si="451"/>
        <v>200</v>
      </c>
      <c r="M1091" s="54">
        <f t="shared" si="440"/>
        <v>0.2</v>
      </c>
      <c r="N1091" s="54">
        <v>2</v>
      </c>
      <c r="O1091" s="54">
        <f t="shared" si="452"/>
        <v>192</v>
      </c>
      <c r="P1091" s="54">
        <f t="shared" si="441"/>
        <v>0.38400000000000001</v>
      </c>
      <c r="Q1091" s="55">
        <f t="shared" si="442"/>
        <v>1.536</v>
      </c>
      <c r="R1091" s="52">
        <f t="shared" si="443"/>
        <v>14.44</v>
      </c>
      <c r="S1091" s="50" t="s">
        <v>64</v>
      </c>
      <c r="T1091" s="1">
        <v>1</v>
      </c>
      <c r="U1091" s="46">
        <f t="shared" si="453"/>
        <v>14.44</v>
      </c>
      <c r="V1091" s="90">
        <v>45847</v>
      </c>
      <c r="W1091" s="1">
        <v>1</v>
      </c>
      <c r="X1091" s="46">
        <f t="shared" si="454"/>
        <v>14.44</v>
      </c>
      <c r="Y1091" s="90">
        <v>45853</v>
      </c>
    </row>
    <row r="1092" spans="2:25" ht="47" x14ac:dyDescent="0.75">
      <c r="B1092" s="14" t="s">
        <v>31</v>
      </c>
      <c r="C1092" s="50" t="s">
        <v>730</v>
      </c>
      <c r="D1092" s="51">
        <v>4</v>
      </c>
      <c r="E1092" s="67" t="s">
        <v>691</v>
      </c>
      <c r="F1092" s="14">
        <v>2.4</v>
      </c>
      <c r="G1092" s="68">
        <v>1</v>
      </c>
      <c r="H1092" s="54">
        <v>2</v>
      </c>
      <c r="I1092" s="54">
        <f t="shared" si="450"/>
        <v>620</v>
      </c>
      <c r="J1092" s="55">
        <f t="shared" si="439"/>
        <v>1.24</v>
      </c>
      <c r="K1092" s="54">
        <v>1</v>
      </c>
      <c r="L1092" s="54">
        <f t="shared" si="451"/>
        <v>350</v>
      </c>
      <c r="M1092" s="54">
        <f t="shared" si="440"/>
        <v>0.35</v>
      </c>
      <c r="N1092" s="54">
        <v>2</v>
      </c>
      <c r="O1092" s="54">
        <f t="shared" si="452"/>
        <v>335</v>
      </c>
      <c r="P1092" s="54">
        <f t="shared" si="441"/>
        <v>0.67</v>
      </c>
      <c r="Q1092" s="55">
        <f t="shared" si="442"/>
        <v>2.2599999999999998</v>
      </c>
      <c r="R1092" s="52">
        <f t="shared" si="443"/>
        <v>5.42</v>
      </c>
      <c r="S1092" s="50" t="s">
        <v>64</v>
      </c>
      <c r="T1092" s="1">
        <v>1</v>
      </c>
      <c r="U1092" s="46">
        <f t="shared" si="453"/>
        <v>5.42</v>
      </c>
      <c r="V1092" s="90">
        <v>45847</v>
      </c>
      <c r="W1092" s="1">
        <v>1</v>
      </c>
      <c r="X1092" s="46">
        <f t="shared" si="454"/>
        <v>5.42</v>
      </c>
      <c r="Y1092" s="90">
        <v>45859</v>
      </c>
    </row>
    <row r="1093" spans="2:25" ht="47" x14ac:dyDescent="0.75">
      <c r="B1093" s="8" t="s">
        <v>12</v>
      </c>
      <c r="C1093" s="50" t="s">
        <v>730</v>
      </c>
      <c r="D1093" s="51">
        <v>4</v>
      </c>
      <c r="E1093" s="67" t="s">
        <v>692</v>
      </c>
      <c r="F1093" s="14">
        <v>9.5500000000000007</v>
      </c>
      <c r="G1093" s="68">
        <v>1</v>
      </c>
      <c r="H1093" s="54">
        <v>2</v>
      </c>
      <c r="I1093" s="54">
        <f t="shared" si="450"/>
        <v>476</v>
      </c>
      <c r="J1093" s="55">
        <f t="shared" si="439"/>
        <v>0.95199999999999996</v>
      </c>
      <c r="K1093" s="54">
        <v>1</v>
      </c>
      <c r="L1093" s="54">
        <f t="shared" si="451"/>
        <v>200</v>
      </c>
      <c r="M1093" s="54">
        <f t="shared" si="440"/>
        <v>0.2</v>
      </c>
      <c r="N1093" s="54">
        <v>2</v>
      </c>
      <c r="O1093" s="54">
        <f t="shared" si="452"/>
        <v>192</v>
      </c>
      <c r="P1093" s="54">
        <f t="shared" si="441"/>
        <v>0.38400000000000001</v>
      </c>
      <c r="Q1093" s="55">
        <f t="shared" si="442"/>
        <v>1.536</v>
      </c>
      <c r="R1093" s="52">
        <f t="shared" si="443"/>
        <v>14.67</v>
      </c>
      <c r="S1093" s="50" t="s">
        <v>64</v>
      </c>
      <c r="T1093" s="1">
        <v>1</v>
      </c>
      <c r="U1093" s="46">
        <f t="shared" si="453"/>
        <v>14.67</v>
      </c>
      <c r="V1093" s="90">
        <v>45847</v>
      </c>
      <c r="W1093" s="1">
        <v>1</v>
      </c>
      <c r="X1093" s="46">
        <f t="shared" si="454"/>
        <v>14.67</v>
      </c>
      <c r="Y1093" s="90">
        <v>45859</v>
      </c>
    </row>
    <row r="1094" spans="2:25" ht="47" x14ac:dyDescent="0.75">
      <c r="B1094" s="14" t="s">
        <v>32</v>
      </c>
      <c r="C1094" s="50" t="s">
        <v>730</v>
      </c>
      <c r="D1094" s="51">
        <v>4</v>
      </c>
      <c r="E1094" s="67" t="s">
        <v>643</v>
      </c>
      <c r="F1094" s="14">
        <v>10</v>
      </c>
      <c r="G1094" s="68">
        <v>4</v>
      </c>
      <c r="H1094" s="54">
        <v>2</v>
      </c>
      <c r="I1094" s="54">
        <f t="shared" si="450"/>
        <v>484</v>
      </c>
      <c r="J1094" s="55">
        <f t="shared" si="439"/>
        <v>0.96799999999999997</v>
      </c>
      <c r="K1094" s="54">
        <v>1</v>
      </c>
      <c r="L1094" s="54">
        <f t="shared" si="451"/>
        <v>200</v>
      </c>
      <c r="M1094" s="54">
        <f t="shared" si="440"/>
        <v>0.2</v>
      </c>
      <c r="N1094" s="54">
        <v>2</v>
      </c>
      <c r="O1094" s="54">
        <f t="shared" si="452"/>
        <v>194</v>
      </c>
      <c r="P1094" s="54">
        <f t="shared" si="441"/>
        <v>0.38800000000000001</v>
      </c>
      <c r="Q1094" s="55">
        <f t="shared" si="442"/>
        <v>1.556</v>
      </c>
      <c r="R1094" s="52">
        <f t="shared" si="443"/>
        <v>62.24</v>
      </c>
      <c r="S1094" s="50" t="s">
        <v>64</v>
      </c>
      <c r="T1094" s="1">
        <v>1</v>
      </c>
      <c r="U1094" s="46">
        <f t="shared" si="453"/>
        <v>62.24</v>
      </c>
      <c r="V1094" s="90">
        <v>45850</v>
      </c>
      <c r="W1094" s="1">
        <v>1</v>
      </c>
      <c r="X1094" s="46">
        <f t="shared" si="454"/>
        <v>62.24</v>
      </c>
      <c r="Y1094" s="90">
        <v>45853</v>
      </c>
    </row>
    <row r="1095" spans="2:25" ht="47" x14ac:dyDescent="0.75">
      <c r="B1095" s="14" t="s">
        <v>32</v>
      </c>
      <c r="C1095" s="50" t="s">
        <v>730</v>
      </c>
      <c r="D1095" s="51">
        <v>4</v>
      </c>
      <c r="E1095" s="67" t="s">
        <v>693</v>
      </c>
      <c r="F1095" s="14">
        <v>10</v>
      </c>
      <c r="G1095" s="68">
        <v>1</v>
      </c>
      <c r="H1095" s="54">
        <v>2</v>
      </c>
      <c r="I1095" s="54">
        <f t="shared" si="450"/>
        <v>484</v>
      </c>
      <c r="J1095" s="55">
        <f t="shared" si="439"/>
        <v>0.96799999999999997</v>
      </c>
      <c r="K1095" s="54">
        <v>1</v>
      </c>
      <c r="L1095" s="54">
        <f t="shared" si="451"/>
        <v>200</v>
      </c>
      <c r="M1095" s="54">
        <f t="shared" si="440"/>
        <v>0.2</v>
      </c>
      <c r="N1095" s="54">
        <v>2</v>
      </c>
      <c r="O1095" s="54">
        <f t="shared" si="452"/>
        <v>194</v>
      </c>
      <c r="P1095" s="54">
        <f t="shared" si="441"/>
        <v>0.38800000000000001</v>
      </c>
      <c r="Q1095" s="55">
        <f t="shared" si="442"/>
        <v>1.556</v>
      </c>
      <c r="R1095" s="52">
        <f t="shared" si="443"/>
        <v>15.56</v>
      </c>
      <c r="S1095" s="50" t="s">
        <v>64</v>
      </c>
      <c r="T1095" s="1">
        <v>1</v>
      </c>
      <c r="U1095" s="46">
        <f t="shared" si="453"/>
        <v>15.56</v>
      </c>
      <c r="V1095" s="90">
        <v>45847</v>
      </c>
      <c r="W1095" s="1">
        <v>1</v>
      </c>
      <c r="X1095" s="46">
        <f t="shared" si="454"/>
        <v>15.56</v>
      </c>
      <c r="Y1095" s="90">
        <v>45859</v>
      </c>
    </row>
    <row r="1096" spans="2:25" ht="47" x14ac:dyDescent="0.75">
      <c r="B1096" s="82"/>
      <c r="C1096" s="50" t="s">
        <v>730</v>
      </c>
      <c r="D1096" s="28"/>
      <c r="G1096" s="5"/>
      <c r="H1096" s="78"/>
      <c r="I1096" s="78"/>
      <c r="J1096" s="79"/>
      <c r="K1096" s="78"/>
      <c r="L1096" s="78"/>
      <c r="M1096" s="78"/>
      <c r="N1096" s="78"/>
      <c r="O1096" s="78"/>
      <c r="P1096" s="78"/>
      <c r="Q1096" s="79"/>
      <c r="R1096" s="75"/>
      <c r="S1096" s="87"/>
    </row>
    <row r="1097" spans="2:25" ht="47" x14ac:dyDescent="0.75">
      <c r="B1097" s="8" t="s">
        <v>12</v>
      </c>
      <c r="C1097" s="50" t="s">
        <v>730</v>
      </c>
      <c r="D1097" s="51">
        <v>5</v>
      </c>
      <c r="E1097" s="67" t="s">
        <v>636</v>
      </c>
      <c r="F1097" s="14">
        <v>9.4</v>
      </c>
      <c r="G1097" s="68">
        <v>1</v>
      </c>
      <c r="H1097" s="54">
        <v>2</v>
      </c>
      <c r="I1097" s="54">
        <f t="shared" ref="I1097:I1103" si="455">VLOOKUP($B1097,$B$3:$J$29,7,FALSE)</f>
        <v>476</v>
      </c>
      <c r="J1097" s="55">
        <f t="shared" si="439"/>
        <v>0.95199999999999996</v>
      </c>
      <c r="K1097" s="54">
        <v>1</v>
      </c>
      <c r="L1097" s="54">
        <f t="shared" ref="L1097:L1103" si="456">VLOOKUP($B1097,$B$3:$J$29,3,FALSE)</f>
        <v>200</v>
      </c>
      <c r="M1097" s="54">
        <f t="shared" si="440"/>
        <v>0.2</v>
      </c>
      <c r="N1097" s="54">
        <v>2</v>
      </c>
      <c r="O1097" s="54">
        <f t="shared" ref="O1097:O1103" si="457">VLOOKUP($B1097,$B$3:$J$29,8,FALSE)</f>
        <v>192</v>
      </c>
      <c r="P1097" s="54">
        <f t="shared" si="441"/>
        <v>0.38400000000000001</v>
      </c>
      <c r="Q1097" s="55">
        <f t="shared" si="442"/>
        <v>1.536</v>
      </c>
      <c r="R1097" s="52">
        <f t="shared" si="443"/>
        <v>14.44</v>
      </c>
      <c r="S1097" s="50" t="s">
        <v>64</v>
      </c>
      <c r="T1097" s="1">
        <v>1</v>
      </c>
      <c r="U1097" s="46">
        <f t="shared" ref="U1097:U1111" si="458">$T1097*$R1097</f>
        <v>14.44</v>
      </c>
      <c r="V1097" s="90">
        <v>45850</v>
      </c>
      <c r="W1097" s="1">
        <v>1</v>
      </c>
      <c r="X1097" s="46">
        <f t="shared" ref="X1097:X1103" si="459">$T1097*$R1097</f>
        <v>14.44</v>
      </c>
      <c r="Y1097" s="90">
        <v>45854</v>
      </c>
    </row>
    <row r="1098" spans="2:25" ht="47" x14ac:dyDescent="0.75">
      <c r="B1098" s="8" t="s">
        <v>16</v>
      </c>
      <c r="C1098" s="50" t="s">
        <v>730</v>
      </c>
      <c r="D1098" s="51">
        <v>5</v>
      </c>
      <c r="E1098" s="67" t="s">
        <v>644</v>
      </c>
      <c r="F1098" s="14">
        <v>9.4</v>
      </c>
      <c r="G1098" s="68">
        <v>1</v>
      </c>
      <c r="H1098" s="54">
        <v>2</v>
      </c>
      <c r="I1098" s="54">
        <f t="shared" si="455"/>
        <v>670</v>
      </c>
      <c r="J1098" s="55">
        <f t="shared" si="439"/>
        <v>1.34</v>
      </c>
      <c r="K1098" s="54">
        <v>1</v>
      </c>
      <c r="L1098" s="54">
        <f t="shared" si="456"/>
        <v>200</v>
      </c>
      <c r="M1098" s="54">
        <f t="shared" si="440"/>
        <v>0.2</v>
      </c>
      <c r="N1098" s="54">
        <v>2</v>
      </c>
      <c r="O1098" s="54">
        <f t="shared" si="457"/>
        <v>192</v>
      </c>
      <c r="P1098" s="54">
        <f t="shared" si="441"/>
        <v>0.38400000000000001</v>
      </c>
      <c r="Q1098" s="55">
        <f t="shared" si="442"/>
        <v>1.9239999999999999</v>
      </c>
      <c r="R1098" s="52">
        <f t="shared" si="443"/>
        <v>18.09</v>
      </c>
      <c r="S1098" s="50" t="s">
        <v>64</v>
      </c>
      <c r="T1098" s="1">
        <v>1</v>
      </c>
      <c r="U1098" s="46">
        <f t="shared" si="458"/>
        <v>18.09</v>
      </c>
      <c r="V1098" s="90">
        <v>45850</v>
      </c>
      <c r="W1098" s="1">
        <v>1</v>
      </c>
      <c r="X1098" s="46">
        <f t="shared" si="459"/>
        <v>18.09</v>
      </c>
      <c r="Y1098" s="90">
        <v>45854</v>
      </c>
    </row>
    <row r="1099" spans="2:25" ht="47" x14ac:dyDescent="0.75">
      <c r="B1099" s="8" t="s">
        <v>12</v>
      </c>
      <c r="C1099" s="50" t="s">
        <v>730</v>
      </c>
      <c r="D1099" s="51">
        <v>5</v>
      </c>
      <c r="E1099" s="67" t="s">
        <v>685</v>
      </c>
      <c r="F1099" s="14">
        <v>9.4</v>
      </c>
      <c r="G1099" s="68">
        <v>1</v>
      </c>
      <c r="H1099" s="54">
        <v>2</v>
      </c>
      <c r="I1099" s="54">
        <f t="shared" si="455"/>
        <v>476</v>
      </c>
      <c r="J1099" s="55">
        <f t="shared" si="439"/>
        <v>0.95199999999999996</v>
      </c>
      <c r="K1099" s="54">
        <v>1</v>
      </c>
      <c r="L1099" s="54">
        <f t="shared" si="456"/>
        <v>200</v>
      </c>
      <c r="M1099" s="54">
        <f t="shared" si="440"/>
        <v>0.2</v>
      </c>
      <c r="N1099" s="54">
        <v>2</v>
      </c>
      <c r="O1099" s="54">
        <f t="shared" si="457"/>
        <v>192</v>
      </c>
      <c r="P1099" s="54">
        <f t="shared" si="441"/>
        <v>0.38400000000000001</v>
      </c>
      <c r="Q1099" s="55">
        <f t="shared" si="442"/>
        <v>1.536</v>
      </c>
      <c r="R1099" s="52">
        <f t="shared" si="443"/>
        <v>14.44</v>
      </c>
      <c r="S1099" s="50" t="s">
        <v>64</v>
      </c>
      <c r="T1099" s="1">
        <v>1</v>
      </c>
      <c r="U1099" s="46">
        <f t="shared" si="458"/>
        <v>14.44</v>
      </c>
      <c r="V1099" s="90">
        <v>45847</v>
      </c>
      <c r="W1099" s="1">
        <v>1</v>
      </c>
      <c r="X1099" s="46">
        <f t="shared" si="459"/>
        <v>14.44</v>
      </c>
      <c r="Y1099" s="90">
        <v>45854</v>
      </c>
    </row>
    <row r="1100" spans="2:25" ht="47" x14ac:dyDescent="0.75">
      <c r="B1100" s="14" t="s">
        <v>31</v>
      </c>
      <c r="C1100" s="50" t="s">
        <v>730</v>
      </c>
      <c r="D1100" s="51">
        <v>5</v>
      </c>
      <c r="E1100" s="67" t="s">
        <v>694</v>
      </c>
      <c r="F1100" s="14">
        <v>2.4</v>
      </c>
      <c r="G1100" s="68">
        <v>1</v>
      </c>
      <c r="H1100" s="54">
        <v>2</v>
      </c>
      <c r="I1100" s="54">
        <f t="shared" si="455"/>
        <v>620</v>
      </c>
      <c r="J1100" s="55">
        <f t="shared" si="439"/>
        <v>1.24</v>
      </c>
      <c r="K1100" s="54">
        <v>1</v>
      </c>
      <c r="L1100" s="54">
        <f t="shared" si="456"/>
        <v>350</v>
      </c>
      <c r="M1100" s="54">
        <f t="shared" si="440"/>
        <v>0.35</v>
      </c>
      <c r="N1100" s="54">
        <v>2</v>
      </c>
      <c r="O1100" s="54">
        <f t="shared" si="457"/>
        <v>335</v>
      </c>
      <c r="P1100" s="54">
        <f t="shared" si="441"/>
        <v>0.67</v>
      </c>
      <c r="Q1100" s="55">
        <f t="shared" si="442"/>
        <v>2.2599999999999998</v>
      </c>
      <c r="R1100" s="52">
        <f t="shared" si="443"/>
        <v>5.42</v>
      </c>
      <c r="S1100" s="50" t="s">
        <v>64</v>
      </c>
      <c r="T1100" s="1">
        <v>1</v>
      </c>
      <c r="U1100" s="46">
        <f t="shared" si="458"/>
        <v>5.42</v>
      </c>
      <c r="V1100" s="90">
        <v>45847</v>
      </c>
      <c r="W1100" s="1">
        <v>1</v>
      </c>
      <c r="X1100" s="46">
        <f t="shared" si="459"/>
        <v>5.42</v>
      </c>
      <c r="Y1100" s="90">
        <v>45859</v>
      </c>
    </row>
    <row r="1101" spans="2:25" ht="56" customHeight="1" x14ac:dyDescent="0.75">
      <c r="B1101" s="8" t="s">
        <v>12</v>
      </c>
      <c r="C1101" s="50" t="s">
        <v>730</v>
      </c>
      <c r="D1101" s="51">
        <v>5</v>
      </c>
      <c r="E1101" s="67" t="s">
        <v>688</v>
      </c>
      <c r="F1101" s="14">
        <v>9.5500000000000007</v>
      </c>
      <c r="G1101" s="68">
        <v>1</v>
      </c>
      <c r="H1101" s="54">
        <v>2</v>
      </c>
      <c r="I1101" s="54">
        <f t="shared" si="455"/>
        <v>476</v>
      </c>
      <c r="J1101" s="55">
        <f t="shared" si="439"/>
        <v>0.95199999999999996</v>
      </c>
      <c r="K1101" s="54">
        <v>1</v>
      </c>
      <c r="L1101" s="54">
        <f t="shared" si="456"/>
        <v>200</v>
      </c>
      <c r="M1101" s="54">
        <f t="shared" si="440"/>
        <v>0.2</v>
      </c>
      <c r="N1101" s="54">
        <v>2</v>
      </c>
      <c r="O1101" s="54">
        <f t="shared" si="457"/>
        <v>192</v>
      </c>
      <c r="P1101" s="54">
        <f t="shared" si="441"/>
        <v>0.38400000000000001</v>
      </c>
      <c r="Q1101" s="55">
        <f t="shared" si="442"/>
        <v>1.536</v>
      </c>
      <c r="R1101" s="52">
        <f t="shared" si="443"/>
        <v>14.67</v>
      </c>
      <c r="S1101" s="50" t="s">
        <v>64</v>
      </c>
      <c r="T1101" s="1">
        <v>1</v>
      </c>
      <c r="U1101" s="46">
        <f t="shared" si="458"/>
        <v>14.67</v>
      </c>
      <c r="V1101" s="90">
        <v>45847</v>
      </c>
      <c r="W1101" s="1">
        <v>1</v>
      </c>
      <c r="X1101" s="46">
        <f t="shared" si="459"/>
        <v>14.67</v>
      </c>
      <c r="Y1101" s="90">
        <v>45854</v>
      </c>
    </row>
    <row r="1102" spans="2:25" ht="56" customHeight="1" x14ac:dyDescent="0.75">
      <c r="B1102" s="14" t="s">
        <v>32</v>
      </c>
      <c r="C1102" s="50" t="s">
        <v>730</v>
      </c>
      <c r="D1102" s="51">
        <v>5</v>
      </c>
      <c r="E1102" s="67" t="s">
        <v>639</v>
      </c>
      <c r="F1102" s="14">
        <v>10</v>
      </c>
      <c r="G1102" s="68">
        <v>4</v>
      </c>
      <c r="H1102" s="54">
        <v>2</v>
      </c>
      <c r="I1102" s="54">
        <f t="shared" si="455"/>
        <v>484</v>
      </c>
      <c r="J1102" s="55">
        <f t="shared" si="439"/>
        <v>0.96799999999999997</v>
      </c>
      <c r="K1102" s="54">
        <v>1</v>
      </c>
      <c r="L1102" s="54">
        <f t="shared" si="456"/>
        <v>200</v>
      </c>
      <c r="M1102" s="54">
        <f t="shared" si="440"/>
        <v>0.2</v>
      </c>
      <c r="N1102" s="54">
        <v>2</v>
      </c>
      <c r="O1102" s="54">
        <f t="shared" si="457"/>
        <v>194</v>
      </c>
      <c r="P1102" s="54">
        <f t="shared" si="441"/>
        <v>0.38800000000000001</v>
      </c>
      <c r="Q1102" s="55">
        <f t="shared" si="442"/>
        <v>1.556</v>
      </c>
      <c r="R1102" s="52">
        <f t="shared" si="443"/>
        <v>62.24</v>
      </c>
      <c r="S1102" s="50" t="s">
        <v>64</v>
      </c>
      <c r="T1102" s="1">
        <v>1</v>
      </c>
      <c r="U1102" s="46">
        <f t="shared" si="458"/>
        <v>62.24</v>
      </c>
      <c r="V1102" s="90">
        <v>45850</v>
      </c>
      <c r="W1102" s="1">
        <v>1</v>
      </c>
      <c r="X1102" s="46">
        <f t="shared" si="459"/>
        <v>62.24</v>
      </c>
      <c r="Y1102" s="90">
        <v>45854</v>
      </c>
    </row>
    <row r="1103" spans="2:25" ht="47" x14ac:dyDescent="0.75">
      <c r="B1103" s="14" t="s">
        <v>32</v>
      </c>
      <c r="C1103" s="50" t="s">
        <v>730</v>
      </c>
      <c r="D1103" s="51">
        <v>5</v>
      </c>
      <c r="E1103" s="67" t="s">
        <v>689</v>
      </c>
      <c r="F1103" s="14">
        <v>10</v>
      </c>
      <c r="G1103" s="68">
        <v>1</v>
      </c>
      <c r="H1103" s="54">
        <v>2</v>
      </c>
      <c r="I1103" s="54">
        <f t="shared" si="455"/>
        <v>484</v>
      </c>
      <c r="J1103" s="55">
        <f t="shared" si="439"/>
        <v>0.96799999999999997</v>
      </c>
      <c r="K1103" s="54">
        <v>1</v>
      </c>
      <c r="L1103" s="54">
        <f t="shared" si="456"/>
        <v>200</v>
      </c>
      <c r="M1103" s="54">
        <f t="shared" si="440"/>
        <v>0.2</v>
      </c>
      <c r="N1103" s="54">
        <v>2</v>
      </c>
      <c r="O1103" s="54">
        <f t="shared" si="457"/>
        <v>194</v>
      </c>
      <c r="P1103" s="54">
        <f t="shared" si="441"/>
        <v>0.38800000000000001</v>
      </c>
      <c r="Q1103" s="55">
        <f t="shared" si="442"/>
        <v>1.556</v>
      </c>
      <c r="R1103" s="52">
        <f t="shared" si="443"/>
        <v>15.56</v>
      </c>
      <c r="S1103" s="50" t="s">
        <v>64</v>
      </c>
      <c r="T1103" s="1">
        <v>1</v>
      </c>
      <c r="U1103" s="46">
        <f t="shared" si="458"/>
        <v>15.56</v>
      </c>
      <c r="V1103" s="90">
        <v>45847</v>
      </c>
      <c r="W1103" s="1">
        <v>1</v>
      </c>
      <c r="X1103" s="46">
        <f t="shared" si="459"/>
        <v>15.56</v>
      </c>
      <c r="Y1103" s="90">
        <v>45859</v>
      </c>
    </row>
    <row r="1104" spans="2:25" ht="47" x14ac:dyDescent="0.75">
      <c r="B1104" s="82"/>
      <c r="C1104" s="50" t="s">
        <v>730</v>
      </c>
      <c r="D1104" s="28"/>
      <c r="G1104" s="5"/>
      <c r="H1104" s="78"/>
      <c r="I1104" s="78"/>
      <c r="J1104" s="79"/>
      <c r="K1104" s="78"/>
      <c r="L1104" s="78"/>
      <c r="M1104" s="78"/>
      <c r="N1104" s="78"/>
      <c r="O1104" s="78"/>
      <c r="P1104" s="78"/>
      <c r="Q1104" s="79"/>
      <c r="R1104" s="75"/>
      <c r="S1104" s="87"/>
    </row>
    <row r="1105" spans="2:25" ht="47" x14ac:dyDescent="0.75">
      <c r="B1105" s="8" t="s">
        <v>12</v>
      </c>
      <c r="C1105" s="50" t="s">
        <v>730</v>
      </c>
      <c r="D1105" s="51">
        <v>6</v>
      </c>
      <c r="E1105" s="67" t="s">
        <v>645</v>
      </c>
      <c r="F1105" s="14">
        <v>9.4</v>
      </c>
      <c r="G1105" s="68">
        <v>1</v>
      </c>
      <c r="H1105" s="54">
        <v>2</v>
      </c>
      <c r="I1105" s="54">
        <f t="shared" ref="I1105:I1111" si="460">VLOOKUP($B1105,$B$3:$J$29,7,FALSE)</f>
        <v>476</v>
      </c>
      <c r="J1105" s="55">
        <f t="shared" si="439"/>
        <v>0.95199999999999996</v>
      </c>
      <c r="K1105" s="54">
        <v>1</v>
      </c>
      <c r="L1105" s="54">
        <f t="shared" ref="L1105:L1111" si="461">VLOOKUP($B1105,$B$3:$J$29,3,FALSE)</f>
        <v>200</v>
      </c>
      <c r="M1105" s="54">
        <f t="shared" si="440"/>
        <v>0.2</v>
      </c>
      <c r="N1105" s="54">
        <v>2</v>
      </c>
      <c r="O1105" s="54">
        <f t="shared" ref="O1105:O1111" si="462">VLOOKUP($B1105,$B$3:$J$29,8,FALSE)</f>
        <v>192</v>
      </c>
      <c r="P1105" s="54">
        <f t="shared" si="441"/>
        <v>0.38400000000000001</v>
      </c>
      <c r="Q1105" s="55">
        <f t="shared" si="442"/>
        <v>1.536</v>
      </c>
      <c r="R1105" s="52">
        <f t="shared" si="443"/>
        <v>14.44</v>
      </c>
      <c r="S1105" s="50" t="s">
        <v>64</v>
      </c>
      <c r="T1105" s="1">
        <v>1</v>
      </c>
      <c r="U1105" s="46">
        <f t="shared" si="458"/>
        <v>14.44</v>
      </c>
      <c r="V1105" s="90">
        <v>45849</v>
      </c>
      <c r="W1105" s="1">
        <v>1</v>
      </c>
      <c r="X1105" s="46">
        <f t="shared" ref="X1105:X1111" si="463">$T1105*$R1105</f>
        <v>14.44</v>
      </c>
      <c r="Y1105" s="90">
        <v>45854</v>
      </c>
    </row>
    <row r="1106" spans="2:25" ht="47" x14ac:dyDescent="0.75">
      <c r="B1106" s="8" t="s">
        <v>16</v>
      </c>
      <c r="C1106" s="50" t="s">
        <v>730</v>
      </c>
      <c r="D1106" s="51">
        <v>6</v>
      </c>
      <c r="E1106" s="67" t="s">
        <v>646</v>
      </c>
      <c r="F1106" s="14">
        <v>9.4</v>
      </c>
      <c r="G1106" s="68">
        <v>1</v>
      </c>
      <c r="H1106" s="54">
        <v>2</v>
      </c>
      <c r="I1106" s="54">
        <f t="shared" si="460"/>
        <v>670</v>
      </c>
      <c r="J1106" s="55">
        <f t="shared" si="439"/>
        <v>1.34</v>
      </c>
      <c r="K1106" s="54">
        <v>1</v>
      </c>
      <c r="L1106" s="54">
        <f t="shared" si="461"/>
        <v>200</v>
      </c>
      <c r="M1106" s="54">
        <f t="shared" si="440"/>
        <v>0.2</v>
      </c>
      <c r="N1106" s="54">
        <v>2</v>
      </c>
      <c r="O1106" s="54">
        <f t="shared" si="462"/>
        <v>192</v>
      </c>
      <c r="P1106" s="54">
        <f t="shared" si="441"/>
        <v>0.38400000000000001</v>
      </c>
      <c r="Q1106" s="55">
        <f t="shared" si="442"/>
        <v>1.9239999999999999</v>
      </c>
      <c r="R1106" s="52">
        <f t="shared" si="443"/>
        <v>18.09</v>
      </c>
      <c r="S1106" s="50" t="s">
        <v>64</v>
      </c>
      <c r="T1106" s="1">
        <v>1</v>
      </c>
      <c r="U1106" s="46">
        <f t="shared" si="458"/>
        <v>18.09</v>
      </c>
      <c r="V1106" s="90">
        <v>45849</v>
      </c>
      <c r="W1106" s="1">
        <v>1</v>
      </c>
      <c r="X1106" s="46">
        <f t="shared" si="463"/>
        <v>18.09</v>
      </c>
      <c r="Y1106" s="90">
        <v>45854</v>
      </c>
    </row>
    <row r="1107" spans="2:25" ht="47" x14ac:dyDescent="0.75">
      <c r="B1107" s="8" t="s">
        <v>12</v>
      </c>
      <c r="C1107" s="50" t="s">
        <v>730</v>
      </c>
      <c r="D1107" s="51">
        <v>6</v>
      </c>
      <c r="E1107" s="67" t="s">
        <v>695</v>
      </c>
      <c r="F1107" s="14">
        <v>9.4</v>
      </c>
      <c r="G1107" s="68">
        <v>1</v>
      </c>
      <c r="H1107" s="54">
        <v>2</v>
      </c>
      <c r="I1107" s="54">
        <f t="shared" si="460"/>
        <v>476</v>
      </c>
      <c r="J1107" s="55">
        <f t="shared" si="439"/>
        <v>0.95199999999999996</v>
      </c>
      <c r="K1107" s="54">
        <v>1</v>
      </c>
      <c r="L1107" s="54">
        <f t="shared" si="461"/>
        <v>200</v>
      </c>
      <c r="M1107" s="54">
        <f t="shared" si="440"/>
        <v>0.2</v>
      </c>
      <c r="N1107" s="54">
        <v>2</v>
      </c>
      <c r="O1107" s="54">
        <f t="shared" si="462"/>
        <v>192</v>
      </c>
      <c r="P1107" s="54">
        <f t="shared" si="441"/>
        <v>0.38400000000000001</v>
      </c>
      <c r="Q1107" s="55">
        <f t="shared" si="442"/>
        <v>1.536</v>
      </c>
      <c r="R1107" s="52">
        <f t="shared" si="443"/>
        <v>14.44</v>
      </c>
      <c r="S1107" s="50" t="s">
        <v>64</v>
      </c>
      <c r="T1107" s="1">
        <v>1</v>
      </c>
      <c r="U1107" s="46">
        <f t="shared" si="458"/>
        <v>14.44</v>
      </c>
      <c r="V1107" s="90">
        <v>45847</v>
      </c>
      <c r="W1107" s="1">
        <v>1</v>
      </c>
      <c r="X1107" s="46">
        <f t="shared" si="463"/>
        <v>14.44</v>
      </c>
      <c r="Y1107" s="90">
        <v>45854</v>
      </c>
    </row>
    <row r="1108" spans="2:25" ht="47" x14ac:dyDescent="0.75">
      <c r="B1108" s="14" t="s">
        <v>31</v>
      </c>
      <c r="C1108" s="50" t="s">
        <v>730</v>
      </c>
      <c r="D1108" s="51">
        <v>6</v>
      </c>
      <c r="E1108" s="67" t="s">
        <v>696</v>
      </c>
      <c r="F1108" s="14">
        <v>2.4</v>
      </c>
      <c r="G1108" s="68">
        <v>1</v>
      </c>
      <c r="H1108" s="54">
        <v>2</v>
      </c>
      <c r="I1108" s="54">
        <f t="shared" si="460"/>
        <v>620</v>
      </c>
      <c r="J1108" s="55">
        <f t="shared" si="439"/>
        <v>1.24</v>
      </c>
      <c r="K1108" s="54">
        <v>1</v>
      </c>
      <c r="L1108" s="54">
        <f t="shared" si="461"/>
        <v>350</v>
      </c>
      <c r="M1108" s="54">
        <f t="shared" si="440"/>
        <v>0.35</v>
      </c>
      <c r="N1108" s="54">
        <v>2</v>
      </c>
      <c r="O1108" s="54">
        <f t="shared" si="462"/>
        <v>335</v>
      </c>
      <c r="P1108" s="54">
        <f t="shared" si="441"/>
        <v>0.67</v>
      </c>
      <c r="Q1108" s="55">
        <f t="shared" si="442"/>
        <v>2.2599999999999998</v>
      </c>
      <c r="R1108" s="52">
        <f t="shared" si="443"/>
        <v>5.42</v>
      </c>
      <c r="S1108" s="50" t="s">
        <v>64</v>
      </c>
      <c r="T1108" s="1">
        <v>1</v>
      </c>
      <c r="U1108" s="46">
        <f t="shared" si="458"/>
        <v>5.42</v>
      </c>
      <c r="V1108" s="90">
        <v>45847</v>
      </c>
      <c r="W1108" s="1">
        <v>1</v>
      </c>
      <c r="X1108" s="46">
        <f t="shared" si="463"/>
        <v>5.42</v>
      </c>
      <c r="Y1108" s="90">
        <v>45859</v>
      </c>
    </row>
    <row r="1109" spans="2:25" ht="47" x14ac:dyDescent="0.75">
      <c r="B1109" s="8" t="s">
        <v>12</v>
      </c>
      <c r="C1109" s="50" t="s">
        <v>730</v>
      </c>
      <c r="D1109" s="51">
        <v>6</v>
      </c>
      <c r="E1109" s="67" t="s">
        <v>697</v>
      </c>
      <c r="F1109" s="14">
        <v>9.5500000000000007</v>
      </c>
      <c r="G1109" s="68">
        <v>1</v>
      </c>
      <c r="H1109" s="54">
        <v>2</v>
      </c>
      <c r="I1109" s="54">
        <f t="shared" si="460"/>
        <v>476</v>
      </c>
      <c r="J1109" s="55">
        <f t="shared" si="439"/>
        <v>0.95199999999999996</v>
      </c>
      <c r="K1109" s="54">
        <v>1</v>
      </c>
      <c r="L1109" s="54">
        <f t="shared" si="461"/>
        <v>200</v>
      </c>
      <c r="M1109" s="54">
        <f t="shared" si="440"/>
        <v>0.2</v>
      </c>
      <c r="N1109" s="54">
        <v>2</v>
      </c>
      <c r="O1109" s="54">
        <f t="shared" si="462"/>
        <v>192</v>
      </c>
      <c r="P1109" s="54">
        <f t="shared" si="441"/>
        <v>0.38400000000000001</v>
      </c>
      <c r="Q1109" s="55">
        <f t="shared" si="442"/>
        <v>1.536</v>
      </c>
      <c r="R1109" s="52">
        <f t="shared" si="443"/>
        <v>14.67</v>
      </c>
      <c r="S1109" s="50" t="s">
        <v>64</v>
      </c>
      <c r="T1109" s="1">
        <v>1</v>
      </c>
      <c r="U1109" s="46">
        <f t="shared" si="458"/>
        <v>14.67</v>
      </c>
      <c r="V1109" s="90">
        <v>45847</v>
      </c>
      <c r="W1109" s="1">
        <v>1</v>
      </c>
      <c r="X1109" s="46">
        <f t="shared" si="463"/>
        <v>14.67</v>
      </c>
      <c r="Y1109" s="90">
        <v>45859</v>
      </c>
    </row>
    <row r="1110" spans="2:25" ht="47" x14ac:dyDescent="0.75">
      <c r="B1110" s="14" t="s">
        <v>32</v>
      </c>
      <c r="C1110" s="50" t="s">
        <v>730</v>
      </c>
      <c r="D1110" s="51">
        <v>6</v>
      </c>
      <c r="E1110" s="67" t="s">
        <v>648</v>
      </c>
      <c r="F1110" s="14">
        <v>10</v>
      </c>
      <c r="G1110" s="68">
        <v>4</v>
      </c>
      <c r="H1110" s="54">
        <v>2</v>
      </c>
      <c r="I1110" s="54">
        <f t="shared" si="460"/>
        <v>484</v>
      </c>
      <c r="J1110" s="55">
        <f t="shared" si="439"/>
        <v>0.96799999999999997</v>
      </c>
      <c r="K1110" s="54">
        <v>1</v>
      </c>
      <c r="L1110" s="54">
        <f t="shared" si="461"/>
        <v>200</v>
      </c>
      <c r="M1110" s="54">
        <f t="shared" si="440"/>
        <v>0.2</v>
      </c>
      <c r="N1110" s="54">
        <v>2</v>
      </c>
      <c r="O1110" s="54">
        <f t="shared" si="462"/>
        <v>194</v>
      </c>
      <c r="P1110" s="54">
        <f t="shared" si="441"/>
        <v>0.38800000000000001</v>
      </c>
      <c r="Q1110" s="55">
        <f t="shared" si="442"/>
        <v>1.556</v>
      </c>
      <c r="R1110" s="52">
        <f t="shared" si="443"/>
        <v>62.24</v>
      </c>
      <c r="S1110" s="50" t="s">
        <v>64</v>
      </c>
      <c r="T1110" s="1">
        <v>1</v>
      </c>
      <c r="U1110" s="46">
        <f t="shared" si="458"/>
        <v>62.24</v>
      </c>
      <c r="V1110" s="90">
        <v>45849</v>
      </c>
      <c r="W1110" s="1">
        <v>1</v>
      </c>
      <c r="X1110" s="46">
        <f t="shared" si="463"/>
        <v>62.24</v>
      </c>
      <c r="Y1110" s="90">
        <v>45854</v>
      </c>
    </row>
    <row r="1111" spans="2:25" ht="47" x14ac:dyDescent="0.75">
      <c r="B1111" s="14" t="s">
        <v>32</v>
      </c>
      <c r="C1111" s="50" t="s">
        <v>730</v>
      </c>
      <c r="D1111" s="51">
        <v>6</v>
      </c>
      <c r="E1111" s="67" t="s">
        <v>698</v>
      </c>
      <c r="F1111" s="14">
        <v>10</v>
      </c>
      <c r="G1111" s="68">
        <v>1</v>
      </c>
      <c r="H1111" s="54">
        <v>2</v>
      </c>
      <c r="I1111" s="54">
        <f t="shared" si="460"/>
        <v>484</v>
      </c>
      <c r="J1111" s="55">
        <f t="shared" si="439"/>
        <v>0.96799999999999997</v>
      </c>
      <c r="K1111" s="54">
        <v>1</v>
      </c>
      <c r="L1111" s="54">
        <f t="shared" si="461"/>
        <v>200</v>
      </c>
      <c r="M1111" s="54">
        <f t="shared" si="440"/>
        <v>0.2</v>
      </c>
      <c r="N1111" s="54">
        <v>2</v>
      </c>
      <c r="O1111" s="54">
        <f t="shared" si="462"/>
        <v>194</v>
      </c>
      <c r="P1111" s="54">
        <f t="shared" si="441"/>
        <v>0.38800000000000001</v>
      </c>
      <c r="Q1111" s="55">
        <f t="shared" si="442"/>
        <v>1.556</v>
      </c>
      <c r="R1111" s="52">
        <f t="shared" si="443"/>
        <v>15.56</v>
      </c>
      <c r="S1111" s="50" t="s">
        <v>64</v>
      </c>
      <c r="T1111" s="1">
        <v>1</v>
      </c>
      <c r="U1111" s="46">
        <f t="shared" si="458"/>
        <v>15.56</v>
      </c>
      <c r="V1111" s="90">
        <v>45847</v>
      </c>
      <c r="W1111" s="1">
        <v>1</v>
      </c>
      <c r="X1111" s="46">
        <f t="shared" si="463"/>
        <v>15.56</v>
      </c>
      <c r="Y1111" s="90">
        <v>45859</v>
      </c>
    </row>
    <row r="1112" spans="2:25" ht="47" x14ac:dyDescent="0.75">
      <c r="B1112" s="82"/>
      <c r="C1112" s="50" t="s">
        <v>730</v>
      </c>
      <c r="D1112" s="28"/>
      <c r="G1112" s="5"/>
      <c r="H1112" s="78"/>
      <c r="I1112" s="78"/>
      <c r="J1112" s="79"/>
      <c r="K1112" s="78"/>
      <c r="L1112" s="78"/>
      <c r="M1112" s="78"/>
      <c r="N1112" s="78"/>
      <c r="O1112" s="78"/>
      <c r="P1112" s="78"/>
      <c r="Q1112" s="79"/>
      <c r="R1112" s="75"/>
      <c r="S1112" s="87"/>
    </row>
    <row r="1113" spans="2:25" ht="47" x14ac:dyDescent="0.75">
      <c r="B1113" s="8" t="s">
        <v>12</v>
      </c>
      <c r="C1113" s="50" t="s">
        <v>730</v>
      </c>
      <c r="D1113" s="51">
        <v>7</v>
      </c>
      <c r="E1113" s="67" t="s">
        <v>649</v>
      </c>
      <c r="F1113" s="14">
        <v>4.1500000000000004</v>
      </c>
      <c r="G1113" s="68">
        <v>1</v>
      </c>
      <c r="H1113" s="54">
        <v>2</v>
      </c>
      <c r="I1113" s="54">
        <f t="shared" ref="I1113:I1120" si="464">VLOOKUP($B1113,$B$3:$J$29,7,FALSE)</f>
        <v>476</v>
      </c>
      <c r="J1113" s="55">
        <f t="shared" si="439"/>
        <v>0.95199999999999996</v>
      </c>
      <c r="K1113" s="54">
        <v>1</v>
      </c>
      <c r="L1113" s="54">
        <f t="shared" ref="L1113:L1120" si="465">VLOOKUP($B1113,$B$3:$J$29,3,FALSE)</f>
        <v>200</v>
      </c>
      <c r="M1113" s="54">
        <f t="shared" si="440"/>
        <v>0.2</v>
      </c>
      <c r="N1113" s="54">
        <v>2</v>
      </c>
      <c r="O1113" s="54">
        <f t="shared" ref="O1113:O1120" si="466">VLOOKUP($B1113,$B$3:$J$29,8,FALSE)</f>
        <v>192</v>
      </c>
      <c r="P1113" s="54">
        <f t="shared" si="441"/>
        <v>0.38400000000000001</v>
      </c>
      <c r="Q1113" s="55">
        <f t="shared" si="442"/>
        <v>1.536</v>
      </c>
      <c r="R1113" s="52">
        <f t="shared" si="443"/>
        <v>6.37</v>
      </c>
      <c r="S1113" s="50" t="s">
        <v>64</v>
      </c>
      <c r="T1113" s="1">
        <v>1</v>
      </c>
      <c r="U1113" s="46">
        <f t="shared" ref="U1113:U1151" si="467">$T1113*$R1113</f>
        <v>6.37</v>
      </c>
      <c r="V1113" s="90">
        <v>45849</v>
      </c>
      <c r="W1113" s="1">
        <v>1</v>
      </c>
      <c r="X1113" s="46">
        <f t="shared" ref="X1113:X1120" si="468">$T1113*$R1113</f>
        <v>6.37</v>
      </c>
      <c r="Y1113" s="90">
        <v>45854</v>
      </c>
    </row>
    <row r="1114" spans="2:25" ht="47" x14ac:dyDescent="0.75">
      <c r="B1114" s="8" t="s">
        <v>12</v>
      </c>
      <c r="C1114" s="50" t="s">
        <v>730</v>
      </c>
      <c r="D1114" s="51">
        <v>7</v>
      </c>
      <c r="E1114" s="67" t="s">
        <v>699</v>
      </c>
      <c r="F1114" s="14">
        <v>3.9</v>
      </c>
      <c r="G1114" s="68">
        <v>1</v>
      </c>
      <c r="H1114" s="54">
        <v>2</v>
      </c>
      <c r="I1114" s="54">
        <f t="shared" si="464"/>
        <v>476</v>
      </c>
      <c r="J1114" s="55">
        <f t="shared" si="439"/>
        <v>0.95199999999999996</v>
      </c>
      <c r="K1114" s="54">
        <v>1</v>
      </c>
      <c r="L1114" s="54">
        <f t="shared" si="465"/>
        <v>200</v>
      </c>
      <c r="M1114" s="54">
        <f t="shared" si="440"/>
        <v>0.2</v>
      </c>
      <c r="N1114" s="54">
        <v>2</v>
      </c>
      <c r="O1114" s="54">
        <f t="shared" si="466"/>
        <v>192</v>
      </c>
      <c r="P1114" s="54">
        <f t="shared" si="441"/>
        <v>0.38400000000000001</v>
      </c>
      <c r="Q1114" s="55">
        <f t="shared" si="442"/>
        <v>1.536</v>
      </c>
      <c r="R1114" s="52">
        <f t="shared" si="443"/>
        <v>5.99</v>
      </c>
      <c r="S1114" s="50" t="s">
        <v>64</v>
      </c>
      <c r="T1114" s="1">
        <v>1</v>
      </c>
      <c r="U1114" s="46">
        <f t="shared" si="467"/>
        <v>5.99</v>
      </c>
      <c r="V1114" s="90">
        <v>45849</v>
      </c>
      <c r="W1114" s="1">
        <v>1</v>
      </c>
      <c r="X1114" s="46">
        <f t="shared" si="468"/>
        <v>5.99</v>
      </c>
      <c r="Y1114" s="90">
        <v>45859</v>
      </c>
    </row>
    <row r="1115" spans="2:25" ht="47" x14ac:dyDescent="0.75">
      <c r="B1115" s="8" t="s">
        <v>12</v>
      </c>
      <c r="C1115" s="50" t="s">
        <v>730</v>
      </c>
      <c r="D1115" s="51">
        <v>7</v>
      </c>
      <c r="E1115" s="67" t="s">
        <v>700</v>
      </c>
      <c r="F1115" s="14">
        <v>9.8000000000000007</v>
      </c>
      <c r="G1115" s="68">
        <v>1</v>
      </c>
      <c r="H1115" s="54">
        <v>2</v>
      </c>
      <c r="I1115" s="54">
        <f t="shared" si="464"/>
        <v>476</v>
      </c>
      <c r="J1115" s="55">
        <f t="shared" si="439"/>
        <v>0.95199999999999996</v>
      </c>
      <c r="K1115" s="54">
        <v>1</v>
      </c>
      <c r="L1115" s="54">
        <f t="shared" si="465"/>
        <v>200</v>
      </c>
      <c r="M1115" s="54">
        <f t="shared" si="440"/>
        <v>0.2</v>
      </c>
      <c r="N1115" s="54">
        <v>2</v>
      </c>
      <c r="O1115" s="54">
        <f t="shared" si="466"/>
        <v>192</v>
      </c>
      <c r="P1115" s="54">
        <f t="shared" si="441"/>
        <v>0.38400000000000001</v>
      </c>
      <c r="Q1115" s="55">
        <f t="shared" si="442"/>
        <v>1.536</v>
      </c>
      <c r="R1115" s="52">
        <f t="shared" si="443"/>
        <v>15.05</v>
      </c>
      <c r="S1115" s="50" t="s">
        <v>64</v>
      </c>
      <c r="T1115" s="1">
        <v>1</v>
      </c>
      <c r="U1115" s="46">
        <f t="shared" si="467"/>
        <v>15.05</v>
      </c>
      <c r="V1115" s="90">
        <v>45849</v>
      </c>
      <c r="W1115" s="1">
        <v>1</v>
      </c>
      <c r="X1115" s="46">
        <f t="shared" si="468"/>
        <v>15.05</v>
      </c>
      <c r="Y1115" s="90">
        <v>45859</v>
      </c>
    </row>
    <row r="1116" spans="2:25" ht="47" x14ac:dyDescent="0.75">
      <c r="B1116" s="8" t="s">
        <v>15</v>
      </c>
      <c r="C1116" s="50" t="s">
        <v>730</v>
      </c>
      <c r="D1116" s="51">
        <v>7</v>
      </c>
      <c r="E1116" s="67" t="s">
        <v>650</v>
      </c>
      <c r="F1116" s="14">
        <v>5.7</v>
      </c>
      <c r="G1116" s="68">
        <v>1</v>
      </c>
      <c r="H1116" s="54">
        <v>2</v>
      </c>
      <c r="I1116" s="54">
        <f t="shared" si="464"/>
        <v>576</v>
      </c>
      <c r="J1116" s="55">
        <f t="shared" si="439"/>
        <v>1.1519999999999999</v>
      </c>
      <c r="K1116" s="54">
        <v>1</v>
      </c>
      <c r="L1116" s="54">
        <f t="shared" si="465"/>
        <v>200</v>
      </c>
      <c r="M1116" s="54">
        <f t="shared" si="440"/>
        <v>0.2</v>
      </c>
      <c r="N1116" s="54">
        <v>2</v>
      </c>
      <c r="O1116" s="54">
        <f t="shared" si="466"/>
        <v>192</v>
      </c>
      <c r="P1116" s="54">
        <f t="shared" si="441"/>
        <v>0.38400000000000001</v>
      </c>
      <c r="Q1116" s="55">
        <f t="shared" si="442"/>
        <v>1.736</v>
      </c>
      <c r="R1116" s="52">
        <f t="shared" si="443"/>
        <v>9.9</v>
      </c>
      <c r="S1116" s="50" t="s">
        <v>64</v>
      </c>
      <c r="T1116" s="1">
        <v>1</v>
      </c>
      <c r="U1116" s="46">
        <f t="shared" si="467"/>
        <v>9.9</v>
      </c>
      <c r="V1116" s="90">
        <v>45849</v>
      </c>
      <c r="W1116" s="1">
        <v>1</v>
      </c>
      <c r="X1116" s="46">
        <f t="shared" si="468"/>
        <v>9.9</v>
      </c>
      <c r="Y1116" s="90">
        <v>45854</v>
      </c>
    </row>
    <row r="1117" spans="2:25" ht="47" x14ac:dyDescent="0.75">
      <c r="B1117" s="8" t="s">
        <v>12</v>
      </c>
      <c r="C1117" s="50" t="s">
        <v>730</v>
      </c>
      <c r="D1117" s="51">
        <v>7</v>
      </c>
      <c r="E1117" s="67" t="s">
        <v>701</v>
      </c>
      <c r="F1117" s="14">
        <v>9.4</v>
      </c>
      <c r="G1117" s="68">
        <v>1</v>
      </c>
      <c r="H1117" s="54">
        <v>2</v>
      </c>
      <c r="I1117" s="54">
        <f t="shared" si="464"/>
        <v>476</v>
      </c>
      <c r="J1117" s="55">
        <f t="shared" si="439"/>
        <v>0.95199999999999996</v>
      </c>
      <c r="K1117" s="54">
        <v>1</v>
      </c>
      <c r="L1117" s="54">
        <f t="shared" si="465"/>
        <v>200</v>
      </c>
      <c r="M1117" s="54">
        <f t="shared" si="440"/>
        <v>0.2</v>
      </c>
      <c r="N1117" s="54">
        <v>2</v>
      </c>
      <c r="O1117" s="54">
        <f t="shared" si="466"/>
        <v>192</v>
      </c>
      <c r="P1117" s="54">
        <f t="shared" si="441"/>
        <v>0.38400000000000001</v>
      </c>
      <c r="Q1117" s="55">
        <f t="shared" si="442"/>
        <v>1.536</v>
      </c>
      <c r="R1117" s="52">
        <f t="shared" si="443"/>
        <v>14.44</v>
      </c>
      <c r="S1117" s="50" t="s">
        <v>64</v>
      </c>
      <c r="T1117" s="1">
        <v>1</v>
      </c>
      <c r="U1117" s="46">
        <f t="shared" si="467"/>
        <v>14.44</v>
      </c>
      <c r="V1117" s="90">
        <v>45848</v>
      </c>
      <c r="W1117" s="1">
        <v>1</v>
      </c>
      <c r="X1117" s="46">
        <f t="shared" si="468"/>
        <v>14.44</v>
      </c>
      <c r="Y1117" s="90">
        <v>45854</v>
      </c>
    </row>
    <row r="1118" spans="2:25" ht="47" x14ac:dyDescent="0.75">
      <c r="B1118" s="8" t="s">
        <v>12</v>
      </c>
      <c r="C1118" s="50" t="s">
        <v>730</v>
      </c>
      <c r="D1118" s="51">
        <v>7</v>
      </c>
      <c r="E1118" s="67" t="s">
        <v>702</v>
      </c>
      <c r="F1118" s="14">
        <v>9.6</v>
      </c>
      <c r="G1118" s="68">
        <v>1</v>
      </c>
      <c r="H1118" s="54">
        <v>2</v>
      </c>
      <c r="I1118" s="54">
        <f t="shared" si="464"/>
        <v>476</v>
      </c>
      <c r="J1118" s="55">
        <f t="shared" si="439"/>
        <v>0.95199999999999996</v>
      </c>
      <c r="K1118" s="54">
        <v>1</v>
      </c>
      <c r="L1118" s="54">
        <f t="shared" si="465"/>
        <v>200</v>
      </c>
      <c r="M1118" s="54">
        <f t="shared" si="440"/>
        <v>0.2</v>
      </c>
      <c r="N1118" s="54">
        <v>2</v>
      </c>
      <c r="O1118" s="54">
        <f t="shared" si="466"/>
        <v>192</v>
      </c>
      <c r="P1118" s="54">
        <f t="shared" si="441"/>
        <v>0.38400000000000001</v>
      </c>
      <c r="Q1118" s="55">
        <f t="shared" si="442"/>
        <v>1.536</v>
      </c>
      <c r="R1118" s="52">
        <f t="shared" si="443"/>
        <v>14.75</v>
      </c>
      <c r="S1118" s="50" t="s">
        <v>64</v>
      </c>
      <c r="T1118" s="1">
        <v>1</v>
      </c>
      <c r="U1118" s="46">
        <f t="shared" si="467"/>
        <v>14.75</v>
      </c>
      <c r="V1118" s="90">
        <v>45848</v>
      </c>
      <c r="W1118" s="1">
        <v>1</v>
      </c>
      <c r="X1118" s="46">
        <f t="shared" si="468"/>
        <v>14.75</v>
      </c>
      <c r="Y1118" s="90">
        <v>45859</v>
      </c>
    </row>
    <row r="1119" spans="2:25" ht="47" x14ac:dyDescent="0.75">
      <c r="B1119" s="14" t="s">
        <v>32</v>
      </c>
      <c r="C1119" s="50" t="s">
        <v>730</v>
      </c>
      <c r="D1119" s="51">
        <v>7</v>
      </c>
      <c r="E1119" s="67" t="s">
        <v>652</v>
      </c>
      <c r="F1119" s="14">
        <v>10</v>
      </c>
      <c r="G1119" s="68">
        <v>2</v>
      </c>
      <c r="H1119" s="54">
        <v>2</v>
      </c>
      <c r="I1119" s="54">
        <f t="shared" si="464"/>
        <v>484</v>
      </c>
      <c r="J1119" s="55">
        <f t="shared" si="439"/>
        <v>0.96799999999999997</v>
      </c>
      <c r="K1119" s="54">
        <v>1</v>
      </c>
      <c r="L1119" s="54">
        <f t="shared" si="465"/>
        <v>200</v>
      </c>
      <c r="M1119" s="54">
        <f t="shared" si="440"/>
        <v>0.2</v>
      </c>
      <c r="N1119" s="54">
        <v>2</v>
      </c>
      <c r="O1119" s="54">
        <f t="shared" si="466"/>
        <v>194</v>
      </c>
      <c r="P1119" s="54">
        <f t="shared" si="441"/>
        <v>0.38800000000000001</v>
      </c>
      <c r="Q1119" s="55">
        <f t="shared" si="442"/>
        <v>1.556</v>
      </c>
      <c r="R1119" s="52">
        <f t="shared" si="443"/>
        <v>31.12</v>
      </c>
      <c r="S1119" s="50" t="s">
        <v>64</v>
      </c>
      <c r="T1119" s="1">
        <v>1</v>
      </c>
      <c r="U1119" s="46">
        <f t="shared" si="467"/>
        <v>31.12</v>
      </c>
      <c r="V1119" s="90">
        <v>45849</v>
      </c>
      <c r="W1119" s="1">
        <v>1</v>
      </c>
      <c r="X1119" s="46">
        <f t="shared" si="468"/>
        <v>31.12</v>
      </c>
      <c r="Y1119" s="90">
        <v>45854</v>
      </c>
    </row>
    <row r="1120" spans="2:25" ht="47" x14ac:dyDescent="0.75">
      <c r="B1120" s="14" t="s">
        <v>32</v>
      </c>
      <c r="C1120" s="50" t="s">
        <v>730</v>
      </c>
      <c r="D1120" s="51">
        <v>7</v>
      </c>
      <c r="E1120" s="67" t="s">
        <v>703</v>
      </c>
      <c r="F1120" s="14">
        <v>10</v>
      </c>
      <c r="G1120" s="68">
        <v>1</v>
      </c>
      <c r="H1120" s="54">
        <v>2</v>
      </c>
      <c r="I1120" s="54">
        <f t="shared" si="464"/>
        <v>484</v>
      </c>
      <c r="J1120" s="55">
        <f t="shared" si="439"/>
        <v>0.96799999999999997</v>
      </c>
      <c r="K1120" s="54">
        <v>1</v>
      </c>
      <c r="L1120" s="54">
        <f t="shared" si="465"/>
        <v>200</v>
      </c>
      <c r="M1120" s="54">
        <f t="shared" si="440"/>
        <v>0.2</v>
      </c>
      <c r="N1120" s="54">
        <v>2</v>
      </c>
      <c r="O1120" s="54">
        <f t="shared" si="466"/>
        <v>194</v>
      </c>
      <c r="P1120" s="54">
        <f t="shared" si="441"/>
        <v>0.38800000000000001</v>
      </c>
      <c r="Q1120" s="55">
        <f t="shared" si="442"/>
        <v>1.556</v>
      </c>
      <c r="R1120" s="52">
        <f t="shared" si="443"/>
        <v>15.56</v>
      </c>
      <c r="S1120" s="50" t="s">
        <v>64</v>
      </c>
      <c r="T1120" s="1">
        <v>1</v>
      </c>
      <c r="U1120" s="46">
        <f t="shared" si="467"/>
        <v>15.56</v>
      </c>
      <c r="V1120" s="90">
        <v>45848</v>
      </c>
      <c r="W1120" s="1">
        <v>1</v>
      </c>
      <c r="X1120" s="46">
        <f t="shared" si="468"/>
        <v>15.56</v>
      </c>
      <c r="Y1120" s="90">
        <v>45859</v>
      </c>
    </row>
    <row r="1121" spans="2:25" ht="47" x14ac:dyDescent="0.75">
      <c r="B1121" s="2"/>
      <c r="C1121" s="50" t="s">
        <v>730</v>
      </c>
      <c r="D1121" s="28"/>
      <c r="G1121" s="5"/>
      <c r="H1121" s="78"/>
      <c r="I1121" s="78"/>
      <c r="J1121" s="79"/>
      <c r="K1121" s="78"/>
      <c r="L1121" s="78"/>
      <c r="M1121" s="78"/>
      <c r="N1121" s="78"/>
      <c r="O1121" s="78"/>
      <c r="P1121" s="78"/>
      <c r="Q1121" s="79"/>
      <c r="R1121" s="75"/>
      <c r="S1121" s="87"/>
      <c r="T1121" s="1"/>
      <c r="U1121" s="46"/>
      <c r="V1121" s="90"/>
    </row>
    <row r="1122" spans="2:25" ht="47" x14ac:dyDescent="0.75">
      <c r="B1122" s="8" t="s">
        <v>12</v>
      </c>
      <c r="C1122" s="50" t="s">
        <v>730</v>
      </c>
      <c r="D1122" s="51">
        <v>8</v>
      </c>
      <c r="E1122" s="67" t="s">
        <v>704</v>
      </c>
      <c r="F1122" s="14">
        <v>8.8000000000000007</v>
      </c>
      <c r="G1122" s="68">
        <v>1</v>
      </c>
      <c r="H1122" s="54">
        <v>2</v>
      </c>
      <c r="I1122" s="54">
        <f t="shared" ref="I1122:I1129" si="469">VLOOKUP($B1122,$B$3:$J$29,7,FALSE)</f>
        <v>476</v>
      </c>
      <c r="J1122" s="55">
        <f t="shared" si="439"/>
        <v>0.95199999999999996</v>
      </c>
      <c r="K1122" s="54">
        <v>1</v>
      </c>
      <c r="L1122" s="54">
        <f t="shared" ref="L1122:L1129" si="470">VLOOKUP($B1122,$B$3:$J$29,3,FALSE)</f>
        <v>200</v>
      </c>
      <c r="M1122" s="54">
        <f t="shared" si="440"/>
        <v>0.2</v>
      </c>
      <c r="N1122" s="54">
        <v>2</v>
      </c>
      <c r="O1122" s="54">
        <f t="shared" ref="O1122:O1129" si="471">VLOOKUP($B1122,$B$3:$J$29,8,FALSE)</f>
        <v>192</v>
      </c>
      <c r="P1122" s="54">
        <f t="shared" si="441"/>
        <v>0.38400000000000001</v>
      </c>
      <c r="Q1122" s="55">
        <f t="shared" si="442"/>
        <v>1.536</v>
      </c>
      <c r="R1122" s="52">
        <f t="shared" si="443"/>
        <v>13.52</v>
      </c>
      <c r="S1122" s="50" t="s">
        <v>64</v>
      </c>
      <c r="T1122" s="1">
        <v>1</v>
      </c>
      <c r="U1122" s="46">
        <f t="shared" si="467"/>
        <v>13.52</v>
      </c>
      <c r="V1122" s="90">
        <v>45848</v>
      </c>
      <c r="W1122" s="1">
        <v>1</v>
      </c>
      <c r="X1122" s="46">
        <f t="shared" ref="X1122:X1129" si="472">$T1122*$R1122</f>
        <v>13.52</v>
      </c>
      <c r="Y1122" s="90">
        <v>45859</v>
      </c>
    </row>
    <row r="1123" spans="2:25" ht="47" x14ac:dyDescent="0.75">
      <c r="B1123" s="8" t="s">
        <v>15</v>
      </c>
      <c r="C1123" s="50" t="s">
        <v>730</v>
      </c>
      <c r="D1123" s="51">
        <v>8</v>
      </c>
      <c r="E1123" s="67" t="s">
        <v>654</v>
      </c>
      <c r="F1123" s="14">
        <v>5.7</v>
      </c>
      <c r="G1123" s="68">
        <v>1</v>
      </c>
      <c r="H1123" s="54">
        <v>2</v>
      </c>
      <c r="I1123" s="54">
        <f t="shared" si="469"/>
        <v>576</v>
      </c>
      <c r="J1123" s="55">
        <f t="shared" si="439"/>
        <v>1.1519999999999999</v>
      </c>
      <c r="K1123" s="54">
        <v>1</v>
      </c>
      <c r="L1123" s="54">
        <f t="shared" si="470"/>
        <v>200</v>
      </c>
      <c r="M1123" s="54">
        <f t="shared" si="440"/>
        <v>0.2</v>
      </c>
      <c r="N1123" s="54">
        <v>2</v>
      </c>
      <c r="O1123" s="54">
        <f t="shared" si="471"/>
        <v>192</v>
      </c>
      <c r="P1123" s="54">
        <f t="shared" si="441"/>
        <v>0.38400000000000001</v>
      </c>
      <c r="Q1123" s="55">
        <f t="shared" si="442"/>
        <v>1.736</v>
      </c>
      <c r="R1123" s="52">
        <f t="shared" si="443"/>
        <v>9.9</v>
      </c>
      <c r="S1123" s="50" t="s">
        <v>64</v>
      </c>
      <c r="T1123" s="1">
        <v>1</v>
      </c>
      <c r="U1123" s="46">
        <f t="shared" si="467"/>
        <v>9.9</v>
      </c>
      <c r="V1123" s="90">
        <v>45848</v>
      </c>
      <c r="W1123" s="1">
        <v>1</v>
      </c>
      <c r="X1123" s="46">
        <f t="shared" si="472"/>
        <v>9.9</v>
      </c>
      <c r="Y1123" s="90">
        <v>45854</v>
      </c>
    </row>
    <row r="1124" spans="2:25" ht="47" x14ac:dyDescent="0.75">
      <c r="B1124" s="8" t="s">
        <v>12</v>
      </c>
      <c r="C1124" s="50" t="s">
        <v>730</v>
      </c>
      <c r="D1124" s="51">
        <v>8</v>
      </c>
      <c r="E1124" s="67" t="s">
        <v>705</v>
      </c>
      <c r="F1124" s="14">
        <v>8.8000000000000007</v>
      </c>
      <c r="G1124" s="68">
        <v>1</v>
      </c>
      <c r="H1124" s="54">
        <v>2</v>
      </c>
      <c r="I1124" s="54">
        <f t="shared" si="469"/>
        <v>476</v>
      </c>
      <c r="J1124" s="55">
        <f t="shared" si="439"/>
        <v>0.95199999999999996</v>
      </c>
      <c r="K1124" s="54">
        <v>1</v>
      </c>
      <c r="L1124" s="54">
        <f t="shared" si="470"/>
        <v>200</v>
      </c>
      <c r="M1124" s="54">
        <f t="shared" si="440"/>
        <v>0.2</v>
      </c>
      <c r="N1124" s="54">
        <v>2</v>
      </c>
      <c r="O1124" s="54">
        <f t="shared" si="471"/>
        <v>192</v>
      </c>
      <c r="P1124" s="54">
        <f t="shared" si="441"/>
        <v>0.38400000000000001</v>
      </c>
      <c r="Q1124" s="55">
        <f t="shared" si="442"/>
        <v>1.536</v>
      </c>
      <c r="R1124" s="52">
        <f t="shared" si="443"/>
        <v>13.52</v>
      </c>
      <c r="S1124" s="50" t="s">
        <v>64</v>
      </c>
      <c r="T1124" s="1">
        <v>1</v>
      </c>
      <c r="U1124" s="46">
        <f t="shared" si="467"/>
        <v>13.52</v>
      </c>
      <c r="V1124" s="90">
        <v>45848</v>
      </c>
      <c r="W1124" s="1">
        <v>1</v>
      </c>
      <c r="X1124" s="46">
        <f t="shared" si="472"/>
        <v>13.52</v>
      </c>
      <c r="Y1124" s="90">
        <v>45854</v>
      </c>
    </row>
    <row r="1125" spans="2:25" ht="47" x14ac:dyDescent="0.75">
      <c r="B1125" s="14" t="s">
        <v>32</v>
      </c>
      <c r="C1125" s="50" t="s">
        <v>730</v>
      </c>
      <c r="D1125" s="51">
        <v>8</v>
      </c>
      <c r="E1125" s="67" t="s">
        <v>656</v>
      </c>
      <c r="F1125" s="14">
        <v>9.5</v>
      </c>
      <c r="G1125" s="68">
        <v>2</v>
      </c>
      <c r="H1125" s="54">
        <v>2</v>
      </c>
      <c r="I1125" s="54">
        <f t="shared" si="469"/>
        <v>484</v>
      </c>
      <c r="J1125" s="55">
        <f t="shared" si="439"/>
        <v>0.96799999999999997</v>
      </c>
      <c r="K1125" s="54">
        <v>1</v>
      </c>
      <c r="L1125" s="54">
        <f t="shared" si="470"/>
        <v>200</v>
      </c>
      <c r="M1125" s="54">
        <f t="shared" si="440"/>
        <v>0.2</v>
      </c>
      <c r="N1125" s="54">
        <v>2</v>
      </c>
      <c r="O1125" s="54">
        <f t="shared" si="471"/>
        <v>194</v>
      </c>
      <c r="P1125" s="54">
        <f t="shared" si="441"/>
        <v>0.38800000000000001</v>
      </c>
      <c r="Q1125" s="55">
        <f t="shared" si="442"/>
        <v>1.556</v>
      </c>
      <c r="R1125" s="52">
        <f t="shared" si="443"/>
        <v>29.56</v>
      </c>
      <c r="S1125" s="50" t="s">
        <v>64</v>
      </c>
      <c r="T1125" s="1">
        <v>1</v>
      </c>
      <c r="U1125" s="46">
        <f t="shared" si="467"/>
        <v>29.56</v>
      </c>
      <c r="V1125" s="90">
        <v>45848</v>
      </c>
      <c r="W1125" s="1">
        <v>1</v>
      </c>
      <c r="X1125" s="46">
        <f t="shared" si="472"/>
        <v>29.56</v>
      </c>
      <c r="Y1125" s="90">
        <v>45854</v>
      </c>
    </row>
    <row r="1126" spans="2:25" ht="47" x14ac:dyDescent="0.75">
      <c r="B1126" s="8" t="s">
        <v>12</v>
      </c>
      <c r="C1126" s="50" t="s">
        <v>730</v>
      </c>
      <c r="D1126" s="51">
        <v>8</v>
      </c>
      <c r="E1126" s="67" t="s">
        <v>706</v>
      </c>
      <c r="F1126" s="14">
        <v>1.05</v>
      </c>
      <c r="G1126" s="68">
        <v>1</v>
      </c>
      <c r="H1126" s="54">
        <v>2</v>
      </c>
      <c r="I1126" s="54">
        <f t="shared" si="469"/>
        <v>476</v>
      </c>
      <c r="J1126" s="55">
        <f t="shared" si="439"/>
        <v>0.95199999999999996</v>
      </c>
      <c r="K1126" s="54">
        <v>1</v>
      </c>
      <c r="L1126" s="54">
        <f t="shared" si="470"/>
        <v>200</v>
      </c>
      <c r="M1126" s="54">
        <f t="shared" si="440"/>
        <v>0.2</v>
      </c>
      <c r="N1126" s="54">
        <v>2</v>
      </c>
      <c r="O1126" s="54">
        <f t="shared" si="471"/>
        <v>192</v>
      </c>
      <c r="P1126" s="54">
        <f t="shared" si="441"/>
        <v>0.38400000000000001</v>
      </c>
      <c r="Q1126" s="55">
        <f t="shared" si="442"/>
        <v>1.536</v>
      </c>
      <c r="R1126" s="52">
        <f t="shared" si="443"/>
        <v>1.61</v>
      </c>
      <c r="S1126" s="50" t="s">
        <v>64</v>
      </c>
      <c r="T1126" s="1">
        <v>1</v>
      </c>
      <c r="U1126" s="46">
        <f t="shared" si="467"/>
        <v>1.61</v>
      </c>
      <c r="V1126" s="90">
        <v>45848</v>
      </c>
      <c r="W1126" s="1">
        <v>1</v>
      </c>
      <c r="X1126" s="46">
        <f t="shared" si="472"/>
        <v>1.61</v>
      </c>
      <c r="Y1126" s="90">
        <v>45854</v>
      </c>
    </row>
    <row r="1127" spans="2:25" ht="47" x14ac:dyDescent="0.75">
      <c r="B1127" s="8" t="s">
        <v>12</v>
      </c>
      <c r="C1127" s="50" t="s">
        <v>730</v>
      </c>
      <c r="D1127" s="51">
        <v>8</v>
      </c>
      <c r="E1127" s="67" t="s">
        <v>707</v>
      </c>
      <c r="F1127" s="14">
        <v>1.05</v>
      </c>
      <c r="G1127" s="68">
        <v>1</v>
      </c>
      <c r="H1127" s="54">
        <v>2</v>
      </c>
      <c r="I1127" s="54">
        <f t="shared" si="469"/>
        <v>476</v>
      </c>
      <c r="J1127" s="55">
        <f t="shared" si="439"/>
        <v>0.95199999999999996</v>
      </c>
      <c r="K1127" s="54">
        <v>1</v>
      </c>
      <c r="L1127" s="54">
        <f t="shared" si="470"/>
        <v>200</v>
      </c>
      <c r="M1127" s="54">
        <f t="shared" si="440"/>
        <v>0.2</v>
      </c>
      <c r="N1127" s="54">
        <v>2</v>
      </c>
      <c r="O1127" s="54">
        <f t="shared" si="471"/>
        <v>192</v>
      </c>
      <c r="P1127" s="54">
        <f t="shared" si="441"/>
        <v>0.38400000000000001</v>
      </c>
      <c r="Q1127" s="55">
        <f t="shared" si="442"/>
        <v>1.536</v>
      </c>
      <c r="R1127" s="52">
        <f t="shared" si="443"/>
        <v>1.61</v>
      </c>
      <c r="S1127" s="50" t="s">
        <v>64</v>
      </c>
      <c r="T1127" s="1">
        <v>1</v>
      </c>
      <c r="U1127" s="46">
        <f t="shared" si="467"/>
        <v>1.61</v>
      </c>
      <c r="V1127" s="90">
        <v>45848</v>
      </c>
      <c r="W1127" s="1">
        <v>1</v>
      </c>
      <c r="X1127" s="46">
        <f t="shared" si="472"/>
        <v>1.61</v>
      </c>
      <c r="Y1127" s="90">
        <v>45854</v>
      </c>
    </row>
    <row r="1128" spans="2:25" ht="47" x14ac:dyDescent="0.75">
      <c r="B1128" s="8" t="s">
        <v>12</v>
      </c>
      <c r="C1128" s="50" t="s">
        <v>730</v>
      </c>
      <c r="D1128" s="51">
        <v>8</v>
      </c>
      <c r="E1128" s="67" t="s">
        <v>708</v>
      </c>
      <c r="F1128" s="14">
        <v>6.2</v>
      </c>
      <c r="G1128" s="68">
        <v>1</v>
      </c>
      <c r="H1128" s="54">
        <v>2</v>
      </c>
      <c r="I1128" s="54">
        <f t="shared" si="469"/>
        <v>476</v>
      </c>
      <c r="J1128" s="55">
        <f t="shared" si="439"/>
        <v>0.95199999999999996</v>
      </c>
      <c r="K1128" s="54">
        <v>1</v>
      </c>
      <c r="L1128" s="54">
        <f t="shared" si="470"/>
        <v>200</v>
      </c>
      <c r="M1128" s="54">
        <f t="shared" si="440"/>
        <v>0.2</v>
      </c>
      <c r="N1128" s="54">
        <v>2</v>
      </c>
      <c r="O1128" s="54">
        <f t="shared" si="471"/>
        <v>192</v>
      </c>
      <c r="P1128" s="54">
        <f t="shared" si="441"/>
        <v>0.38400000000000001</v>
      </c>
      <c r="Q1128" s="55">
        <f t="shared" si="442"/>
        <v>1.536</v>
      </c>
      <c r="R1128" s="52">
        <f t="shared" si="443"/>
        <v>9.52</v>
      </c>
      <c r="S1128" s="50" t="s">
        <v>64</v>
      </c>
      <c r="T1128" s="1">
        <v>1</v>
      </c>
      <c r="U1128" s="46">
        <f t="shared" si="467"/>
        <v>9.52</v>
      </c>
      <c r="V1128" s="90">
        <v>45848</v>
      </c>
      <c r="W1128" s="1">
        <v>1</v>
      </c>
      <c r="X1128" s="46">
        <f t="shared" si="472"/>
        <v>9.52</v>
      </c>
      <c r="Y1128" s="90">
        <v>45854</v>
      </c>
    </row>
    <row r="1129" spans="2:25" ht="47" x14ac:dyDescent="0.75">
      <c r="B1129" s="14" t="s">
        <v>32</v>
      </c>
      <c r="C1129" s="50" t="s">
        <v>730</v>
      </c>
      <c r="D1129" s="51">
        <v>8</v>
      </c>
      <c r="E1129" s="67" t="s">
        <v>709</v>
      </c>
      <c r="F1129" s="14">
        <v>1.2</v>
      </c>
      <c r="G1129" s="68">
        <v>1</v>
      </c>
      <c r="H1129" s="54">
        <v>2</v>
      </c>
      <c r="I1129" s="54">
        <f t="shared" si="469"/>
        <v>484</v>
      </c>
      <c r="J1129" s="55">
        <f t="shared" si="439"/>
        <v>0.96799999999999997</v>
      </c>
      <c r="K1129" s="54">
        <v>1</v>
      </c>
      <c r="L1129" s="54">
        <f t="shared" si="470"/>
        <v>200</v>
      </c>
      <c r="M1129" s="54">
        <f t="shared" si="440"/>
        <v>0.2</v>
      </c>
      <c r="N1129" s="54">
        <v>2</v>
      </c>
      <c r="O1129" s="54">
        <f t="shared" si="471"/>
        <v>194</v>
      </c>
      <c r="P1129" s="54">
        <f t="shared" si="441"/>
        <v>0.38800000000000001</v>
      </c>
      <c r="Q1129" s="55">
        <f t="shared" si="442"/>
        <v>1.556</v>
      </c>
      <c r="R1129" s="52">
        <f t="shared" si="443"/>
        <v>1.87</v>
      </c>
      <c r="S1129" s="50" t="s">
        <v>64</v>
      </c>
      <c r="T1129" s="1">
        <v>1</v>
      </c>
      <c r="U1129" s="46">
        <f t="shared" si="467"/>
        <v>1.87</v>
      </c>
      <c r="V1129" s="90">
        <v>45848</v>
      </c>
      <c r="W1129" s="1">
        <v>1</v>
      </c>
      <c r="X1129" s="46">
        <f t="shared" si="472"/>
        <v>1.87</v>
      </c>
      <c r="Y1129" s="90">
        <v>45854</v>
      </c>
    </row>
    <row r="1130" spans="2:25" ht="47" x14ac:dyDescent="0.75">
      <c r="B1130" s="2"/>
      <c r="C1130" s="50" t="s">
        <v>730</v>
      </c>
      <c r="D1130" s="28"/>
      <c r="G1130" s="5"/>
      <c r="H1130" s="78"/>
      <c r="I1130" s="78"/>
      <c r="J1130" s="79"/>
      <c r="K1130" s="78"/>
      <c r="L1130" s="78"/>
      <c r="M1130" s="78"/>
      <c r="N1130" s="78"/>
      <c r="O1130" s="78"/>
      <c r="P1130" s="78"/>
      <c r="Q1130" s="79"/>
      <c r="R1130" s="75"/>
      <c r="S1130" s="87"/>
      <c r="T1130" s="1"/>
      <c r="U1130" s="46"/>
      <c r="V1130" s="90"/>
    </row>
    <row r="1131" spans="2:25" ht="47" x14ac:dyDescent="0.75">
      <c r="B1131" s="8" t="s">
        <v>15</v>
      </c>
      <c r="C1131" s="50" t="s">
        <v>730</v>
      </c>
      <c r="D1131" s="51">
        <v>8</v>
      </c>
      <c r="E1131" s="67" t="s">
        <v>710</v>
      </c>
      <c r="F1131" s="14">
        <v>9.4</v>
      </c>
      <c r="G1131" s="68">
        <v>1</v>
      </c>
      <c r="H1131" s="54">
        <v>2</v>
      </c>
      <c r="I1131" s="54">
        <f t="shared" ref="I1131:I1137" si="473">VLOOKUP($B1131,$B$3:$J$29,7,FALSE)</f>
        <v>576</v>
      </c>
      <c r="J1131" s="55">
        <f t="shared" si="439"/>
        <v>1.1519999999999999</v>
      </c>
      <c r="K1131" s="54">
        <v>1</v>
      </c>
      <c r="L1131" s="54">
        <f t="shared" ref="L1131:L1137" si="474">VLOOKUP($B1131,$B$3:$J$29,3,FALSE)</f>
        <v>200</v>
      </c>
      <c r="M1131" s="54">
        <f t="shared" si="440"/>
        <v>0.2</v>
      </c>
      <c r="N1131" s="54">
        <v>2</v>
      </c>
      <c r="O1131" s="54">
        <f t="shared" ref="O1131:O1137" si="475">VLOOKUP($B1131,$B$3:$J$29,8,FALSE)</f>
        <v>192</v>
      </c>
      <c r="P1131" s="54">
        <f t="shared" si="441"/>
        <v>0.38400000000000001</v>
      </c>
      <c r="Q1131" s="55">
        <f t="shared" si="442"/>
        <v>1.736</v>
      </c>
      <c r="R1131" s="52">
        <f t="shared" si="443"/>
        <v>16.32</v>
      </c>
      <c r="S1131" s="50" t="s">
        <v>64</v>
      </c>
      <c r="T1131" s="1">
        <v>1</v>
      </c>
      <c r="U1131" s="46">
        <f t="shared" si="467"/>
        <v>16.32</v>
      </c>
      <c r="V1131" s="90">
        <v>45848</v>
      </c>
      <c r="W1131" s="1">
        <v>1</v>
      </c>
      <c r="X1131" s="46">
        <f t="shared" ref="X1131:X1137" si="476">$T1131*$R1131</f>
        <v>16.32</v>
      </c>
      <c r="Y1131" s="90">
        <v>45859</v>
      </c>
    </row>
    <row r="1132" spans="2:25" ht="47" x14ac:dyDescent="0.75">
      <c r="B1132" s="8" t="s">
        <v>19</v>
      </c>
      <c r="C1132" s="50" t="s">
        <v>730</v>
      </c>
      <c r="D1132" s="51">
        <v>8</v>
      </c>
      <c r="E1132" s="67" t="s">
        <v>711</v>
      </c>
      <c r="F1132" s="14">
        <v>9.4</v>
      </c>
      <c r="G1132" s="68">
        <v>1</v>
      </c>
      <c r="H1132" s="54">
        <v>2</v>
      </c>
      <c r="I1132" s="54">
        <f t="shared" si="473"/>
        <v>720</v>
      </c>
      <c r="J1132" s="55">
        <f t="shared" si="439"/>
        <v>1.44</v>
      </c>
      <c r="K1132" s="54">
        <v>1</v>
      </c>
      <c r="L1132" s="54">
        <f t="shared" si="474"/>
        <v>220</v>
      </c>
      <c r="M1132" s="54">
        <f t="shared" si="440"/>
        <v>0.22</v>
      </c>
      <c r="N1132" s="54">
        <v>2</v>
      </c>
      <c r="O1132" s="54">
        <f t="shared" si="475"/>
        <v>210</v>
      </c>
      <c r="P1132" s="54">
        <f t="shared" si="441"/>
        <v>0.42</v>
      </c>
      <c r="Q1132" s="55">
        <f t="shared" si="442"/>
        <v>2.08</v>
      </c>
      <c r="R1132" s="52">
        <f t="shared" si="443"/>
        <v>19.55</v>
      </c>
      <c r="S1132" s="50" t="s">
        <v>64</v>
      </c>
      <c r="T1132" s="1">
        <v>1</v>
      </c>
      <c r="U1132" s="46">
        <f t="shared" si="467"/>
        <v>19.55</v>
      </c>
      <c r="V1132" s="90">
        <v>45848</v>
      </c>
      <c r="W1132" s="1">
        <v>1</v>
      </c>
      <c r="X1132" s="46">
        <f t="shared" si="476"/>
        <v>19.55</v>
      </c>
      <c r="Y1132" s="90">
        <v>45859</v>
      </c>
    </row>
    <row r="1133" spans="2:25" ht="47" x14ac:dyDescent="0.75">
      <c r="B1133" s="14" t="s">
        <v>32</v>
      </c>
      <c r="C1133" s="50" t="s">
        <v>730</v>
      </c>
      <c r="D1133" s="51">
        <v>8</v>
      </c>
      <c r="E1133" s="67" t="s">
        <v>712</v>
      </c>
      <c r="F1133" s="14">
        <v>9.25</v>
      </c>
      <c r="G1133" s="68">
        <v>4</v>
      </c>
      <c r="H1133" s="54">
        <v>2</v>
      </c>
      <c r="I1133" s="54">
        <f t="shared" si="473"/>
        <v>484</v>
      </c>
      <c r="J1133" s="55">
        <f t="shared" si="439"/>
        <v>0.96799999999999997</v>
      </c>
      <c r="K1133" s="54">
        <v>1</v>
      </c>
      <c r="L1133" s="54">
        <f t="shared" si="474"/>
        <v>200</v>
      </c>
      <c r="M1133" s="54">
        <f t="shared" si="440"/>
        <v>0.2</v>
      </c>
      <c r="N1133" s="54">
        <v>2</v>
      </c>
      <c r="O1133" s="54">
        <f t="shared" si="475"/>
        <v>194</v>
      </c>
      <c r="P1133" s="54">
        <f t="shared" si="441"/>
        <v>0.38800000000000001</v>
      </c>
      <c r="Q1133" s="55">
        <f t="shared" si="442"/>
        <v>1.556</v>
      </c>
      <c r="R1133" s="52">
        <f t="shared" si="443"/>
        <v>57.57</v>
      </c>
      <c r="S1133" s="50" t="s">
        <v>64</v>
      </c>
      <c r="T1133" s="1">
        <v>1</v>
      </c>
      <c r="U1133" s="46">
        <f t="shared" si="467"/>
        <v>57.57</v>
      </c>
      <c r="V1133" s="90">
        <v>45848</v>
      </c>
      <c r="W1133" s="1">
        <v>1</v>
      </c>
      <c r="X1133" s="46">
        <f t="shared" si="476"/>
        <v>57.57</v>
      </c>
      <c r="Y1133" s="90">
        <v>45859</v>
      </c>
    </row>
    <row r="1134" spans="2:25" ht="47" x14ac:dyDescent="0.75">
      <c r="B1134" s="8" t="s">
        <v>12</v>
      </c>
      <c r="C1134" s="50" t="s">
        <v>730</v>
      </c>
      <c r="D1134" s="51">
        <v>8</v>
      </c>
      <c r="E1134" s="67" t="s">
        <v>713</v>
      </c>
      <c r="F1134" s="14">
        <v>8.48</v>
      </c>
      <c r="G1134" s="68">
        <v>1</v>
      </c>
      <c r="H1134" s="54">
        <v>2</v>
      </c>
      <c r="I1134" s="54">
        <f t="shared" si="473"/>
        <v>476</v>
      </c>
      <c r="J1134" s="55">
        <f t="shared" si="439"/>
        <v>0.95199999999999996</v>
      </c>
      <c r="K1134" s="54">
        <v>1</v>
      </c>
      <c r="L1134" s="54">
        <f t="shared" si="474"/>
        <v>200</v>
      </c>
      <c r="M1134" s="54">
        <f t="shared" si="440"/>
        <v>0.2</v>
      </c>
      <c r="N1134" s="54">
        <v>2</v>
      </c>
      <c r="O1134" s="54">
        <f t="shared" si="475"/>
        <v>192</v>
      </c>
      <c r="P1134" s="54">
        <f t="shared" si="441"/>
        <v>0.38400000000000001</v>
      </c>
      <c r="Q1134" s="55">
        <f t="shared" si="442"/>
        <v>1.536</v>
      </c>
      <c r="R1134" s="52">
        <f t="shared" si="443"/>
        <v>13.03</v>
      </c>
      <c r="S1134" s="50" t="s">
        <v>64</v>
      </c>
      <c r="T1134" s="1">
        <v>1</v>
      </c>
      <c r="U1134" s="46">
        <f t="shared" si="467"/>
        <v>13.03</v>
      </c>
      <c r="V1134" s="90">
        <v>45848</v>
      </c>
      <c r="W1134" s="1">
        <v>1</v>
      </c>
      <c r="X1134" s="46">
        <f t="shared" si="476"/>
        <v>13.03</v>
      </c>
      <c r="Y1134" s="90">
        <v>45859</v>
      </c>
    </row>
    <row r="1135" spans="2:25" ht="47" x14ac:dyDescent="0.75">
      <c r="B1135" s="8" t="s">
        <v>12</v>
      </c>
      <c r="C1135" s="50" t="s">
        <v>730</v>
      </c>
      <c r="D1135" s="51">
        <v>8</v>
      </c>
      <c r="E1135" s="67" t="s">
        <v>714</v>
      </c>
      <c r="F1135" s="14">
        <v>1.05</v>
      </c>
      <c r="G1135" s="68">
        <v>1</v>
      </c>
      <c r="H1135" s="54">
        <v>2</v>
      </c>
      <c r="I1135" s="54">
        <f t="shared" si="473"/>
        <v>476</v>
      </c>
      <c r="J1135" s="55">
        <f t="shared" si="439"/>
        <v>0.95199999999999996</v>
      </c>
      <c r="K1135" s="54">
        <v>1</v>
      </c>
      <c r="L1135" s="54">
        <f t="shared" si="474"/>
        <v>200</v>
      </c>
      <c r="M1135" s="54">
        <f t="shared" si="440"/>
        <v>0.2</v>
      </c>
      <c r="N1135" s="54">
        <v>2</v>
      </c>
      <c r="O1135" s="54">
        <f t="shared" si="475"/>
        <v>192</v>
      </c>
      <c r="P1135" s="54">
        <f t="shared" si="441"/>
        <v>0.38400000000000001</v>
      </c>
      <c r="Q1135" s="55">
        <f t="shared" si="442"/>
        <v>1.536</v>
      </c>
      <c r="R1135" s="52">
        <f t="shared" si="443"/>
        <v>1.61</v>
      </c>
      <c r="S1135" s="50" t="s">
        <v>64</v>
      </c>
      <c r="T1135" s="1">
        <v>1</v>
      </c>
      <c r="U1135" s="46">
        <f t="shared" si="467"/>
        <v>1.61</v>
      </c>
      <c r="V1135" s="90">
        <v>45840</v>
      </c>
      <c r="W1135" s="1">
        <v>1</v>
      </c>
      <c r="X1135" s="46">
        <f t="shared" si="476"/>
        <v>1.61</v>
      </c>
      <c r="Y1135" s="90">
        <v>45860</v>
      </c>
    </row>
    <row r="1136" spans="2:25" ht="47" x14ac:dyDescent="0.75">
      <c r="B1136" s="8" t="s">
        <v>12</v>
      </c>
      <c r="C1136" s="50" t="s">
        <v>730</v>
      </c>
      <c r="D1136" s="51">
        <v>8</v>
      </c>
      <c r="E1136" s="67" t="s">
        <v>660</v>
      </c>
      <c r="F1136" s="14">
        <v>10</v>
      </c>
      <c r="G1136" s="68">
        <v>1</v>
      </c>
      <c r="H1136" s="54">
        <v>2</v>
      </c>
      <c r="I1136" s="54">
        <f t="shared" si="473"/>
        <v>476</v>
      </c>
      <c r="J1136" s="55">
        <f t="shared" si="439"/>
        <v>0.95199999999999996</v>
      </c>
      <c r="K1136" s="54">
        <v>1</v>
      </c>
      <c r="L1136" s="54">
        <f t="shared" si="474"/>
        <v>200</v>
      </c>
      <c r="M1136" s="54">
        <f t="shared" si="440"/>
        <v>0.2</v>
      </c>
      <c r="N1136" s="54">
        <v>2</v>
      </c>
      <c r="O1136" s="54">
        <f t="shared" si="475"/>
        <v>192</v>
      </c>
      <c r="P1136" s="54">
        <f t="shared" si="441"/>
        <v>0.38400000000000001</v>
      </c>
      <c r="Q1136" s="55">
        <f t="shared" si="442"/>
        <v>1.536</v>
      </c>
      <c r="R1136" s="52">
        <f t="shared" si="443"/>
        <v>15.36</v>
      </c>
      <c r="S1136" s="50" t="s">
        <v>64</v>
      </c>
      <c r="T1136" s="1">
        <v>1</v>
      </c>
      <c r="U1136" s="46">
        <f t="shared" si="467"/>
        <v>15.36</v>
      </c>
      <c r="V1136" s="90">
        <v>45848</v>
      </c>
      <c r="W1136" s="1">
        <v>1</v>
      </c>
      <c r="X1136" s="46">
        <f t="shared" si="476"/>
        <v>15.36</v>
      </c>
      <c r="Y1136" s="90">
        <v>45860</v>
      </c>
    </row>
    <row r="1137" spans="2:25" ht="47" x14ac:dyDescent="0.75">
      <c r="B1137" s="14" t="s">
        <v>32</v>
      </c>
      <c r="C1137" s="50" t="s">
        <v>730</v>
      </c>
      <c r="D1137" s="51">
        <v>8</v>
      </c>
      <c r="E1137" s="67" t="s">
        <v>715</v>
      </c>
      <c r="F1137" s="14">
        <v>1.2</v>
      </c>
      <c r="G1137" s="68">
        <v>4</v>
      </c>
      <c r="H1137" s="54">
        <v>2</v>
      </c>
      <c r="I1137" s="54">
        <f t="shared" si="473"/>
        <v>484</v>
      </c>
      <c r="J1137" s="55">
        <f t="shared" ref="J1137" si="477">$H1137*($I1137/1000)</f>
        <v>0.96799999999999997</v>
      </c>
      <c r="K1137" s="54">
        <v>1</v>
      </c>
      <c r="L1137" s="54">
        <f t="shared" si="474"/>
        <v>200</v>
      </c>
      <c r="M1137" s="54">
        <f t="shared" ref="M1137" si="478">$K1137*($L1137/1000)</f>
        <v>0.2</v>
      </c>
      <c r="N1137" s="54">
        <v>2</v>
      </c>
      <c r="O1137" s="54">
        <f t="shared" si="475"/>
        <v>194</v>
      </c>
      <c r="P1137" s="54">
        <f t="shared" ref="P1137" si="479">$N1137*($O1137/1000)</f>
        <v>0.38800000000000001</v>
      </c>
      <c r="Q1137" s="55">
        <f t="shared" ref="Q1137" si="480">($H1137*$I1137+$K1137*$L1137+$N1137*$O1137)/1000</f>
        <v>1.556</v>
      </c>
      <c r="R1137" s="52">
        <f t="shared" ref="R1137" si="481">ROUND($Q1137*$F1137*$G1137,2)</f>
        <v>7.47</v>
      </c>
      <c r="S1137" s="50" t="s">
        <v>64</v>
      </c>
      <c r="T1137" s="1">
        <v>1</v>
      </c>
      <c r="U1137" s="46">
        <f t="shared" si="467"/>
        <v>7.47</v>
      </c>
      <c r="V1137" s="90">
        <v>45848</v>
      </c>
      <c r="W1137" s="1">
        <v>1</v>
      </c>
      <c r="X1137" s="46">
        <f t="shared" si="476"/>
        <v>7.47</v>
      </c>
      <c r="Y1137" s="90">
        <v>45860</v>
      </c>
    </row>
    <row r="1138" spans="2:25" ht="47" x14ac:dyDescent="0.75">
      <c r="B1138" s="2"/>
      <c r="C1138" s="50" t="s">
        <v>730</v>
      </c>
      <c r="D1138" s="28"/>
      <c r="G1138" s="5"/>
      <c r="H1138" s="78"/>
      <c r="I1138" s="78"/>
      <c r="J1138" s="79"/>
      <c r="K1138" s="78"/>
      <c r="L1138" s="78"/>
      <c r="M1138" s="78"/>
      <c r="N1138" s="78"/>
      <c r="O1138" s="78"/>
      <c r="P1138" s="78"/>
      <c r="Q1138" s="79"/>
      <c r="R1138" s="75"/>
      <c r="S1138" s="87"/>
      <c r="T1138" s="1"/>
      <c r="U1138" s="46"/>
      <c r="V1138" s="90"/>
    </row>
    <row r="1139" spans="2:25" ht="47" x14ac:dyDescent="0.75">
      <c r="B1139" s="14" t="s">
        <v>20</v>
      </c>
      <c r="C1139" s="50" t="s">
        <v>730</v>
      </c>
      <c r="D1139" s="51">
        <v>8</v>
      </c>
      <c r="E1139" s="67" t="s">
        <v>716</v>
      </c>
      <c r="F1139" s="14">
        <v>15.4</v>
      </c>
      <c r="G1139" s="68">
        <v>1</v>
      </c>
      <c r="H1139" s="54">
        <v>2</v>
      </c>
      <c r="I1139" s="54">
        <f t="shared" ref="I1139:I1145" si="482">VLOOKUP($B1139,$B$3:$J$29,7,FALSE)</f>
        <v>820</v>
      </c>
      <c r="J1139" s="55">
        <f t="shared" ref="J1139:J1151" si="483">$H1139*($I1139/1000)</f>
        <v>1.64</v>
      </c>
      <c r="K1139" s="54">
        <v>1</v>
      </c>
      <c r="L1139" s="54">
        <f t="shared" ref="L1139:L1145" si="484">VLOOKUP($B1139,$B$3:$J$29,3,FALSE)</f>
        <v>220</v>
      </c>
      <c r="M1139" s="54">
        <f t="shared" ref="M1139:M1151" si="485">$K1139*($L1139/1000)</f>
        <v>0.22</v>
      </c>
      <c r="N1139" s="54">
        <v>2</v>
      </c>
      <c r="O1139" s="54">
        <f t="shared" ref="O1139:O1145" si="486">VLOOKUP($B1139,$B$3:$J$29,8,FALSE)</f>
        <v>210</v>
      </c>
      <c r="P1139" s="54">
        <f t="shared" ref="P1139:P1151" si="487">$N1139*($O1139/1000)</f>
        <v>0.42</v>
      </c>
      <c r="Q1139" s="55">
        <f t="shared" ref="Q1139:Q1151" si="488">($H1139*$I1139+$K1139*$L1139+$N1139*$O1139)/1000</f>
        <v>2.2799999999999998</v>
      </c>
      <c r="R1139" s="52">
        <f t="shared" ref="R1139:R1151" si="489">ROUND($Q1139*$F1139*$G1139,2)</f>
        <v>35.11</v>
      </c>
      <c r="S1139" s="50" t="s">
        <v>64</v>
      </c>
      <c r="T1139" s="1">
        <v>1</v>
      </c>
      <c r="U1139" s="46">
        <f t="shared" si="467"/>
        <v>35.11</v>
      </c>
      <c r="V1139" s="90">
        <v>45849</v>
      </c>
      <c r="W1139" s="1">
        <v>1</v>
      </c>
      <c r="X1139" s="46">
        <f t="shared" ref="X1139:X1145" si="490">$T1139*$R1139</f>
        <v>35.11</v>
      </c>
      <c r="Y1139" s="90">
        <v>45854</v>
      </c>
    </row>
    <row r="1140" spans="2:25" ht="47" x14ac:dyDescent="0.75">
      <c r="B1140" s="14" t="s">
        <v>20</v>
      </c>
      <c r="C1140" s="50" t="s">
        <v>730</v>
      </c>
      <c r="D1140" s="51">
        <v>8</v>
      </c>
      <c r="E1140" s="67" t="s">
        <v>717</v>
      </c>
      <c r="F1140" s="14">
        <v>15.4</v>
      </c>
      <c r="G1140" s="68">
        <v>1</v>
      </c>
      <c r="H1140" s="54">
        <v>2</v>
      </c>
      <c r="I1140" s="54">
        <f t="shared" si="482"/>
        <v>820</v>
      </c>
      <c r="J1140" s="55">
        <f t="shared" si="483"/>
        <v>1.64</v>
      </c>
      <c r="K1140" s="54">
        <v>1</v>
      </c>
      <c r="L1140" s="54">
        <f t="shared" si="484"/>
        <v>220</v>
      </c>
      <c r="M1140" s="54">
        <f t="shared" si="485"/>
        <v>0.22</v>
      </c>
      <c r="N1140" s="54">
        <v>2</v>
      </c>
      <c r="O1140" s="54">
        <f t="shared" si="486"/>
        <v>210</v>
      </c>
      <c r="P1140" s="54">
        <f t="shared" si="487"/>
        <v>0.42</v>
      </c>
      <c r="Q1140" s="55">
        <f t="shared" si="488"/>
        <v>2.2799999999999998</v>
      </c>
      <c r="R1140" s="52">
        <f t="shared" si="489"/>
        <v>35.11</v>
      </c>
      <c r="S1140" s="50" t="s">
        <v>64</v>
      </c>
      <c r="T1140" s="1">
        <v>1</v>
      </c>
      <c r="U1140" s="46">
        <f t="shared" si="467"/>
        <v>35.11</v>
      </c>
      <c r="V1140" s="90">
        <v>45849</v>
      </c>
      <c r="W1140" s="1">
        <v>1</v>
      </c>
      <c r="X1140" s="46">
        <f t="shared" si="490"/>
        <v>35.11</v>
      </c>
      <c r="Y1140" s="90">
        <v>45854</v>
      </c>
    </row>
    <row r="1141" spans="2:25" ht="47" x14ac:dyDescent="0.75">
      <c r="B1141" s="8" t="s">
        <v>12</v>
      </c>
      <c r="C1141" s="50" t="s">
        <v>730</v>
      </c>
      <c r="D1141" s="51">
        <v>8</v>
      </c>
      <c r="E1141" s="67" t="s">
        <v>718</v>
      </c>
      <c r="F1141" s="14">
        <v>8.48</v>
      </c>
      <c r="G1141" s="68">
        <v>1</v>
      </c>
      <c r="H1141" s="54">
        <v>2</v>
      </c>
      <c r="I1141" s="54">
        <f t="shared" si="482"/>
        <v>476</v>
      </c>
      <c r="J1141" s="55">
        <f t="shared" si="483"/>
        <v>0.95199999999999996</v>
      </c>
      <c r="K1141" s="54">
        <v>1</v>
      </c>
      <c r="L1141" s="54">
        <f t="shared" si="484"/>
        <v>200</v>
      </c>
      <c r="M1141" s="54">
        <f t="shared" si="485"/>
        <v>0.2</v>
      </c>
      <c r="N1141" s="54">
        <v>2</v>
      </c>
      <c r="O1141" s="54">
        <f t="shared" si="486"/>
        <v>192</v>
      </c>
      <c r="P1141" s="54">
        <f t="shared" si="487"/>
        <v>0.38400000000000001</v>
      </c>
      <c r="Q1141" s="55">
        <f t="shared" si="488"/>
        <v>1.536</v>
      </c>
      <c r="R1141" s="52">
        <f t="shared" si="489"/>
        <v>13.03</v>
      </c>
      <c r="S1141" s="50" t="s">
        <v>64</v>
      </c>
      <c r="T1141" s="1">
        <v>1</v>
      </c>
      <c r="U1141" s="46">
        <f t="shared" si="467"/>
        <v>13.03</v>
      </c>
      <c r="V1141" s="90">
        <v>45853</v>
      </c>
      <c r="W1141" s="1">
        <v>1</v>
      </c>
      <c r="X1141" s="46">
        <f t="shared" si="490"/>
        <v>13.03</v>
      </c>
      <c r="Y1141" s="90">
        <v>45854</v>
      </c>
    </row>
    <row r="1142" spans="2:25" ht="47" x14ac:dyDescent="0.75">
      <c r="B1142" s="8" t="s">
        <v>12</v>
      </c>
      <c r="C1142" s="50" t="s">
        <v>730</v>
      </c>
      <c r="D1142" s="51">
        <v>8</v>
      </c>
      <c r="E1142" s="67" t="s">
        <v>662</v>
      </c>
      <c r="F1142" s="14">
        <v>16</v>
      </c>
      <c r="G1142" s="68">
        <v>1</v>
      </c>
      <c r="H1142" s="54">
        <v>2</v>
      </c>
      <c r="I1142" s="54">
        <f t="shared" si="482"/>
        <v>476</v>
      </c>
      <c r="J1142" s="55">
        <f t="shared" si="483"/>
        <v>0.95199999999999996</v>
      </c>
      <c r="K1142" s="54">
        <v>1</v>
      </c>
      <c r="L1142" s="54">
        <f t="shared" si="484"/>
        <v>200</v>
      </c>
      <c r="M1142" s="54">
        <f t="shared" si="485"/>
        <v>0.2</v>
      </c>
      <c r="N1142" s="54">
        <v>2</v>
      </c>
      <c r="O1142" s="54">
        <f t="shared" si="486"/>
        <v>192</v>
      </c>
      <c r="P1142" s="54">
        <f t="shared" si="487"/>
        <v>0.38400000000000001</v>
      </c>
      <c r="Q1142" s="55">
        <f t="shared" si="488"/>
        <v>1.536</v>
      </c>
      <c r="R1142" s="52">
        <f t="shared" si="489"/>
        <v>24.58</v>
      </c>
      <c r="S1142" s="50" t="s">
        <v>64</v>
      </c>
      <c r="T1142" s="1">
        <v>1</v>
      </c>
      <c r="U1142" s="46">
        <f t="shared" si="467"/>
        <v>24.58</v>
      </c>
      <c r="V1142" s="90">
        <v>45853</v>
      </c>
      <c r="W1142" s="1">
        <v>1</v>
      </c>
      <c r="X1142" s="46">
        <f t="shared" si="490"/>
        <v>24.58</v>
      </c>
      <c r="Y1142" s="90">
        <v>45860</v>
      </c>
    </row>
    <row r="1143" spans="2:25" ht="47" x14ac:dyDescent="0.75">
      <c r="B1143" s="8" t="s">
        <v>12</v>
      </c>
      <c r="C1143" s="50" t="s">
        <v>730</v>
      </c>
      <c r="D1143" s="51">
        <v>8</v>
      </c>
      <c r="E1143" s="67" t="s">
        <v>719</v>
      </c>
      <c r="F1143" s="14">
        <v>1</v>
      </c>
      <c r="G1143" s="68">
        <v>1</v>
      </c>
      <c r="H1143" s="54">
        <v>2</v>
      </c>
      <c r="I1143" s="54">
        <f t="shared" si="482"/>
        <v>476</v>
      </c>
      <c r="J1143" s="55">
        <f t="shared" si="483"/>
        <v>0.95199999999999996</v>
      </c>
      <c r="K1143" s="54">
        <v>1</v>
      </c>
      <c r="L1143" s="54">
        <f t="shared" si="484"/>
        <v>200</v>
      </c>
      <c r="M1143" s="54">
        <f t="shared" si="485"/>
        <v>0.2</v>
      </c>
      <c r="N1143" s="54">
        <v>2</v>
      </c>
      <c r="O1143" s="54">
        <f t="shared" si="486"/>
        <v>192</v>
      </c>
      <c r="P1143" s="54">
        <f t="shared" si="487"/>
        <v>0.38400000000000001</v>
      </c>
      <c r="Q1143" s="55">
        <f t="shared" si="488"/>
        <v>1.536</v>
      </c>
      <c r="R1143" s="52">
        <f t="shared" si="489"/>
        <v>1.54</v>
      </c>
      <c r="S1143" s="50" t="s">
        <v>64</v>
      </c>
      <c r="T1143" s="1">
        <v>1</v>
      </c>
      <c r="U1143" s="46">
        <f t="shared" si="467"/>
        <v>1.54</v>
      </c>
      <c r="V1143" s="90">
        <v>45853</v>
      </c>
      <c r="W1143" s="1">
        <v>1</v>
      </c>
      <c r="X1143" s="46">
        <f t="shared" si="490"/>
        <v>1.54</v>
      </c>
      <c r="Y1143" s="90">
        <v>45860</v>
      </c>
    </row>
    <row r="1144" spans="2:25" ht="47" x14ac:dyDescent="0.75">
      <c r="B1144" s="14" t="s">
        <v>32</v>
      </c>
      <c r="C1144" s="50" t="s">
        <v>730</v>
      </c>
      <c r="D1144" s="51">
        <v>8</v>
      </c>
      <c r="E1144" s="67" t="s">
        <v>720</v>
      </c>
      <c r="F1144" s="14">
        <v>9.25</v>
      </c>
      <c r="G1144" s="68">
        <v>7</v>
      </c>
      <c r="H1144" s="54">
        <v>2</v>
      </c>
      <c r="I1144" s="54">
        <f t="shared" si="482"/>
        <v>484</v>
      </c>
      <c r="J1144" s="55">
        <f t="shared" si="483"/>
        <v>0.96799999999999997</v>
      </c>
      <c r="K1144" s="54">
        <v>1</v>
      </c>
      <c r="L1144" s="54">
        <f t="shared" si="484"/>
        <v>200</v>
      </c>
      <c r="M1144" s="54">
        <f t="shared" si="485"/>
        <v>0.2</v>
      </c>
      <c r="N1144" s="54">
        <v>2</v>
      </c>
      <c r="O1144" s="54">
        <f t="shared" si="486"/>
        <v>194</v>
      </c>
      <c r="P1144" s="54">
        <f t="shared" si="487"/>
        <v>0.38800000000000001</v>
      </c>
      <c r="Q1144" s="55">
        <f t="shared" si="488"/>
        <v>1.556</v>
      </c>
      <c r="R1144" s="52">
        <f t="shared" si="489"/>
        <v>100.75</v>
      </c>
      <c r="S1144" s="50" t="s">
        <v>64</v>
      </c>
      <c r="T1144" s="1">
        <v>1</v>
      </c>
      <c r="U1144" s="46">
        <f t="shared" si="467"/>
        <v>100.75</v>
      </c>
      <c r="V1144" s="90">
        <v>45853</v>
      </c>
      <c r="W1144" s="1">
        <v>1</v>
      </c>
      <c r="X1144" s="46">
        <f t="shared" si="490"/>
        <v>100.75</v>
      </c>
      <c r="Y1144" s="90">
        <v>45854</v>
      </c>
    </row>
    <row r="1145" spans="2:25" ht="47" x14ac:dyDescent="0.75">
      <c r="B1145" s="14" t="s">
        <v>32</v>
      </c>
      <c r="C1145" s="50" t="s">
        <v>730</v>
      </c>
      <c r="D1145" s="51">
        <v>8</v>
      </c>
      <c r="E1145" s="67" t="s">
        <v>721</v>
      </c>
      <c r="F1145" s="14">
        <v>1.21</v>
      </c>
      <c r="G1145" s="68">
        <v>7</v>
      </c>
      <c r="H1145" s="54">
        <v>2</v>
      </c>
      <c r="I1145" s="54">
        <f t="shared" si="482"/>
        <v>484</v>
      </c>
      <c r="J1145" s="55">
        <f t="shared" si="483"/>
        <v>0.96799999999999997</v>
      </c>
      <c r="K1145" s="54">
        <v>1</v>
      </c>
      <c r="L1145" s="54">
        <f t="shared" si="484"/>
        <v>200</v>
      </c>
      <c r="M1145" s="54">
        <f t="shared" si="485"/>
        <v>0.2</v>
      </c>
      <c r="N1145" s="54">
        <v>2</v>
      </c>
      <c r="O1145" s="54">
        <f t="shared" si="486"/>
        <v>194</v>
      </c>
      <c r="P1145" s="54">
        <f t="shared" si="487"/>
        <v>0.38800000000000001</v>
      </c>
      <c r="Q1145" s="55">
        <f t="shared" si="488"/>
        <v>1.556</v>
      </c>
      <c r="R1145" s="52">
        <f t="shared" si="489"/>
        <v>13.18</v>
      </c>
      <c r="S1145" s="50" t="s">
        <v>64</v>
      </c>
      <c r="T1145" s="1">
        <v>1</v>
      </c>
      <c r="U1145" s="46">
        <f t="shared" si="467"/>
        <v>13.18</v>
      </c>
      <c r="V1145" s="90">
        <v>45853</v>
      </c>
      <c r="W1145" s="1">
        <v>1</v>
      </c>
      <c r="X1145" s="46">
        <f t="shared" si="490"/>
        <v>13.18</v>
      </c>
      <c r="Y1145" s="90">
        <v>45860</v>
      </c>
    </row>
    <row r="1146" spans="2:25" ht="47" x14ac:dyDescent="0.75">
      <c r="B1146" s="2"/>
      <c r="C1146" s="50" t="s">
        <v>730</v>
      </c>
      <c r="D1146" s="28"/>
      <c r="G1146" s="5"/>
      <c r="H1146" s="78"/>
      <c r="I1146" s="78"/>
      <c r="J1146" s="79"/>
      <c r="K1146" s="78"/>
      <c r="L1146" s="78"/>
      <c r="M1146" s="78"/>
      <c r="N1146" s="78"/>
      <c r="O1146" s="78"/>
      <c r="P1146" s="78"/>
      <c r="Q1146" s="79"/>
      <c r="R1146" s="75"/>
      <c r="S1146" s="87"/>
      <c r="T1146" s="1"/>
      <c r="U1146" s="46"/>
      <c r="V1146" s="90"/>
    </row>
    <row r="1147" spans="2:25" ht="47" x14ac:dyDescent="0.75">
      <c r="B1147" s="14" t="s">
        <v>19</v>
      </c>
      <c r="C1147" s="50" t="s">
        <v>730</v>
      </c>
      <c r="D1147" s="51">
        <v>8</v>
      </c>
      <c r="E1147" s="67" t="s">
        <v>722</v>
      </c>
      <c r="F1147" s="14">
        <f>12.6/2</f>
        <v>6.3</v>
      </c>
      <c r="G1147" s="68">
        <v>1</v>
      </c>
      <c r="H1147" s="54">
        <v>2</v>
      </c>
      <c r="I1147" s="54">
        <f>VLOOKUP($B1147,$B$3:$J$29,7,FALSE)</f>
        <v>720</v>
      </c>
      <c r="J1147" s="55">
        <f t="shared" si="483"/>
        <v>1.44</v>
      </c>
      <c r="K1147" s="54">
        <v>1</v>
      </c>
      <c r="L1147" s="54">
        <f>VLOOKUP($B1147,$B$3:$J$29,3,FALSE)</f>
        <v>220</v>
      </c>
      <c r="M1147" s="54">
        <f t="shared" si="485"/>
        <v>0.22</v>
      </c>
      <c r="N1147" s="54">
        <v>2</v>
      </c>
      <c r="O1147" s="54">
        <f>VLOOKUP($B1147,$B$3:$J$29,8,FALSE)</f>
        <v>210</v>
      </c>
      <c r="P1147" s="54">
        <f t="shared" si="487"/>
        <v>0.42</v>
      </c>
      <c r="Q1147" s="55">
        <f t="shared" si="488"/>
        <v>2.08</v>
      </c>
      <c r="R1147" s="52">
        <f t="shared" si="489"/>
        <v>13.1</v>
      </c>
      <c r="S1147" s="50" t="s">
        <v>64</v>
      </c>
      <c r="T1147" s="1">
        <v>1</v>
      </c>
      <c r="U1147" s="46">
        <f t="shared" si="467"/>
        <v>13.1</v>
      </c>
      <c r="V1147" s="90">
        <v>45852</v>
      </c>
      <c r="W1147" s="1">
        <v>1</v>
      </c>
      <c r="X1147" s="46">
        <f t="shared" ref="X1147:X1151" si="491">$T1147*$R1147</f>
        <v>13.1</v>
      </c>
      <c r="Y1147" s="90">
        <v>45859</v>
      </c>
    </row>
    <row r="1148" spans="2:25" ht="36" customHeight="1" x14ac:dyDescent="0.75">
      <c r="B1148" s="14" t="s">
        <v>19</v>
      </c>
      <c r="C1148" s="50" t="s">
        <v>730</v>
      </c>
      <c r="D1148" s="51">
        <v>8</v>
      </c>
      <c r="E1148" s="67" t="s">
        <v>723</v>
      </c>
      <c r="F1148" s="14">
        <f>12.6/2</f>
        <v>6.3</v>
      </c>
      <c r="G1148" s="68">
        <v>1</v>
      </c>
      <c r="H1148" s="54">
        <v>2</v>
      </c>
      <c r="I1148" s="54">
        <f>VLOOKUP($B1148,$B$3:$J$29,7,FALSE)</f>
        <v>720</v>
      </c>
      <c r="J1148" s="55">
        <f t="shared" si="483"/>
        <v>1.44</v>
      </c>
      <c r="K1148" s="54">
        <v>1</v>
      </c>
      <c r="L1148" s="54">
        <f>VLOOKUP($B1148,$B$3:$J$29,3,FALSE)</f>
        <v>220</v>
      </c>
      <c r="M1148" s="54">
        <f t="shared" si="485"/>
        <v>0.22</v>
      </c>
      <c r="N1148" s="54">
        <v>2</v>
      </c>
      <c r="O1148" s="54">
        <f>VLOOKUP($B1148,$B$3:$J$29,8,FALSE)</f>
        <v>210</v>
      </c>
      <c r="P1148" s="54">
        <f t="shared" si="487"/>
        <v>0.42</v>
      </c>
      <c r="Q1148" s="55">
        <f t="shared" si="488"/>
        <v>2.08</v>
      </c>
      <c r="R1148" s="52">
        <f t="shared" si="489"/>
        <v>13.1</v>
      </c>
      <c r="S1148" s="50" t="s">
        <v>64</v>
      </c>
      <c r="T1148" s="1">
        <v>1</v>
      </c>
      <c r="U1148" s="46">
        <f t="shared" si="467"/>
        <v>13.1</v>
      </c>
      <c r="V1148" s="90">
        <v>45852</v>
      </c>
      <c r="W1148" s="1">
        <v>1</v>
      </c>
      <c r="X1148" s="46">
        <f t="shared" si="491"/>
        <v>13.1</v>
      </c>
      <c r="Y1148" s="90">
        <v>45854</v>
      </c>
    </row>
    <row r="1149" spans="2:25" ht="47" x14ac:dyDescent="0.75">
      <c r="B1149" s="8" t="s">
        <v>12</v>
      </c>
      <c r="C1149" s="50" t="s">
        <v>730</v>
      </c>
      <c r="D1149" s="51">
        <v>8</v>
      </c>
      <c r="E1149" s="67" t="s">
        <v>664</v>
      </c>
      <c r="F1149" s="14">
        <f>13.4/2</f>
        <v>6.7</v>
      </c>
      <c r="G1149" s="68">
        <v>1</v>
      </c>
      <c r="H1149" s="54">
        <v>2</v>
      </c>
      <c r="I1149" s="54">
        <f>VLOOKUP($B1149,$B$3:$J$29,7,FALSE)</f>
        <v>476</v>
      </c>
      <c r="J1149" s="55">
        <f t="shared" si="483"/>
        <v>0.95199999999999996</v>
      </c>
      <c r="K1149" s="54">
        <v>1</v>
      </c>
      <c r="L1149" s="54">
        <f>VLOOKUP($B1149,$B$3:$J$29,3,FALSE)</f>
        <v>200</v>
      </c>
      <c r="M1149" s="54">
        <f t="shared" si="485"/>
        <v>0.2</v>
      </c>
      <c r="N1149" s="54">
        <v>2</v>
      </c>
      <c r="O1149" s="54">
        <f>VLOOKUP($B1149,$B$3:$J$29,8,FALSE)</f>
        <v>192</v>
      </c>
      <c r="P1149" s="54">
        <f t="shared" si="487"/>
        <v>0.38400000000000001</v>
      </c>
      <c r="Q1149" s="55">
        <f t="shared" si="488"/>
        <v>1.536</v>
      </c>
      <c r="R1149" s="52">
        <f t="shared" si="489"/>
        <v>10.29</v>
      </c>
      <c r="S1149" s="50" t="s">
        <v>64</v>
      </c>
      <c r="T1149" s="1">
        <v>1</v>
      </c>
      <c r="U1149" s="46">
        <f t="shared" si="467"/>
        <v>10.29</v>
      </c>
      <c r="V1149" s="90">
        <v>45852</v>
      </c>
      <c r="W1149" s="1">
        <v>1</v>
      </c>
      <c r="X1149" s="46">
        <f t="shared" si="491"/>
        <v>10.29</v>
      </c>
      <c r="Y1149" s="90">
        <v>45860</v>
      </c>
    </row>
    <row r="1150" spans="2:25" ht="47" x14ac:dyDescent="0.75">
      <c r="B1150" s="14" t="s">
        <v>32</v>
      </c>
      <c r="C1150" s="50" t="s">
        <v>730</v>
      </c>
      <c r="D1150" s="51">
        <v>8</v>
      </c>
      <c r="E1150" s="67" t="s">
        <v>724</v>
      </c>
      <c r="F1150" s="14">
        <v>9.25</v>
      </c>
      <c r="G1150" s="68">
        <v>4</v>
      </c>
      <c r="H1150" s="54">
        <v>2</v>
      </c>
      <c r="I1150" s="54">
        <f>VLOOKUP($B1150,$B$3:$J$29,7,FALSE)</f>
        <v>484</v>
      </c>
      <c r="J1150" s="55">
        <f t="shared" si="483"/>
        <v>0.96799999999999997</v>
      </c>
      <c r="K1150" s="54">
        <v>1</v>
      </c>
      <c r="L1150" s="54">
        <f>VLOOKUP($B1150,$B$3:$J$29,3,FALSE)</f>
        <v>200</v>
      </c>
      <c r="M1150" s="54">
        <f t="shared" si="485"/>
        <v>0.2</v>
      </c>
      <c r="N1150" s="54">
        <v>2</v>
      </c>
      <c r="O1150" s="54">
        <f>VLOOKUP($B1150,$B$3:$J$29,8,FALSE)</f>
        <v>194</v>
      </c>
      <c r="P1150" s="54">
        <f t="shared" si="487"/>
        <v>0.38800000000000001</v>
      </c>
      <c r="Q1150" s="55">
        <f t="shared" si="488"/>
        <v>1.556</v>
      </c>
      <c r="R1150" s="52">
        <f t="shared" si="489"/>
        <v>57.57</v>
      </c>
      <c r="S1150" s="50" t="s">
        <v>64</v>
      </c>
      <c r="T1150" s="1">
        <v>1</v>
      </c>
      <c r="U1150" s="46">
        <f t="shared" si="467"/>
        <v>57.57</v>
      </c>
      <c r="V1150" s="90">
        <v>45853</v>
      </c>
      <c r="W1150" s="1">
        <v>1</v>
      </c>
      <c r="X1150" s="46">
        <f t="shared" si="491"/>
        <v>57.57</v>
      </c>
      <c r="Y1150" s="90">
        <v>45854</v>
      </c>
    </row>
    <row r="1151" spans="2:25" ht="47" x14ac:dyDescent="0.75">
      <c r="B1151" s="14" t="s">
        <v>32</v>
      </c>
      <c r="C1151" s="50" t="s">
        <v>730</v>
      </c>
      <c r="D1151" s="51">
        <v>8</v>
      </c>
      <c r="E1151" s="67" t="s">
        <v>725</v>
      </c>
      <c r="F1151" s="14">
        <v>1.21</v>
      </c>
      <c r="G1151" s="68">
        <v>4</v>
      </c>
      <c r="H1151" s="54">
        <v>2</v>
      </c>
      <c r="I1151" s="54">
        <f>VLOOKUP($B1151,$B$3:$J$29,7,FALSE)</f>
        <v>484</v>
      </c>
      <c r="J1151" s="55">
        <f t="shared" si="483"/>
        <v>0.96799999999999997</v>
      </c>
      <c r="K1151" s="54">
        <v>1</v>
      </c>
      <c r="L1151" s="54">
        <f>VLOOKUP($B1151,$B$3:$J$29,3,FALSE)</f>
        <v>200</v>
      </c>
      <c r="M1151" s="54">
        <f t="shared" si="485"/>
        <v>0.2</v>
      </c>
      <c r="N1151" s="54">
        <v>2</v>
      </c>
      <c r="O1151" s="54">
        <f>VLOOKUP($B1151,$B$3:$J$29,8,FALSE)</f>
        <v>194</v>
      </c>
      <c r="P1151" s="54">
        <f t="shared" si="487"/>
        <v>0.38800000000000001</v>
      </c>
      <c r="Q1151" s="55">
        <f t="shared" si="488"/>
        <v>1.556</v>
      </c>
      <c r="R1151" s="52">
        <f t="shared" si="489"/>
        <v>7.53</v>
      </c>
      <c r="S1151" s="50" t="s">
        <v>64</v>
      </c>
      <c r="T1151" s="1">
        <v>1</v>
      </c>
      <c r="U1151" s="46">
        <f t="shared" si="467"/>
        <v>7.53</v>
      </c>
      <c r="V1151" s="90">
        <v>45852</v>
      </c>
      <c r="W1151" s="1">
        <v>1</v>
      </c>
      <c r="X1151" s="46">
        <f t="shared" si="491"/>
        <v>7.53</v>
      </c>
      <c r="Y1151" s="90">
        <v>45860</v>
      </c>
    </row>
  </sheetData>
  <mergeCells count="3">
    <mergeCell ref="B35:S35"/>
    <mergeCell ref="B36:S36"/>
    <mergeCell ref="B37:S37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20" fitToHeight="0" orientation="portrait" horizontalDpi="360" verticalDpi="360" r:id="rId1"/>
  <rowBreaks count="2" manualBreakCount="2">
    <brk id="102" min="1" max="18" man="1"/>
    <brk id="170" min="1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Cantidad de Obra_N+12.00 </vt:lpstr>
      <vt:lpstr>'Cantidad de Obra_N+12.00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bermeotenesaca@outlook.com</dc:creator>
  <cp:lastModifiedBy>bermeotenesaca@outlook.com</cp:lastModifiedBy>
  <dcterms:created xsi:type="dcterms:W3CDTF">2025-07-26T02:35:05Z</dcterms:created>
  <dcterms:modified xsi:type="dcterms:W3CDTF">2025-09-01T03:21:11Z</dcterms:modified>
</cp:coreProperties>
</file>