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 codeName="ThisWorkbook"/>
  <xr:revisionPtr revIDLastSave="0" documentId="13_ncr:1_{33569F58-1B4C-5C49-9A0C-B25D27B2C1DF}" xr6:coauthVersionLast="47" xr6:coauthVersionMax="47" xr10:uidLastSave="{00000000-0000-0000-0000-000000000000}"/>
  <bookViews>
    <workbookView xWindow="3300" yWindow="500" windowWidth="24040" windowHeight="17500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</workbook>
</file>

<file path=xl/calcChain.xml><?xml version="1.0" encoding="utf-8"?>
<calcChain xmlns="http://schemas.openxmlformats.org/spreadsheetml/2006/main">
  <c r="D6" i="1" l="1"/>
  <c r="E5" i="1"/>
  <c r="D5" i="1"/>
  <c r="D5" i="2"/>
  <c r="B5" i="1" l="1"/>
  <c r="B9" i="1"/>
  <c r="B13" i="1"/>
  <c r="B6" i="1"/>
  <c r="B10" i="1"/>
  <c r="B14" i="1"/>
  <c r="B8" i="1"/>
  <c r="B12" i="1"/>
  <c r="B7" i="1"/>
  <c r="B11" i="1"/>
  <c r="B15" i="1"/>
  <c r="B16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X48" i="2" s="1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N47" i="2" l="1"/>
  <c r="X51" i="2"/>
  <c r="AG49" i="2"/>
  <c r="AF49" i="2"/>
  <c r="F48" i="2"/>
  <c r="Q49" i="2"/>
  <c r="O47" i="2"/>
  <c r="S47" i="2"/>
  <c r="S48" i="2"/>
  <c r="R46" i="2"/>
  <c r="U51" i="2"/>
  <c r="Y47" i="2"/>
  <c r="I45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<sst xmlns="http://schemas.openxmlformats.org/spreadsheetml/2006/main" count="34" uniqueCount="34">
  <si>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</si>
  <si>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</si>
  <si>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</si>
  <si>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</si>
  <si>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</si>
  <si>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</si>
  <si>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</si>
  <si>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</si>
  <si>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</si>
  <si>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</si>
  <si>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</si>
  <si>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</si>
  <si>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</si>
  <si>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</si>
  <si>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</si>
  <si>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</si>
  <si>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</si>
  <si>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Start</t>
  </si>
  <si>
    <t xml:space="preserve">ENTER START DATE: </t>
  </si>
  <si>
    <t># of rows</t>
  </si>
  <si>
    <t>Chart showing project activities with a scrollable timeline is in this cell.</t>
  </si>
  <si>
    <t>Project 2</t>
  </si>
  <si>
    <t>Clean &amp; Extract</t>
  </si>
  <si>
    <t>Vizulaization / HTML / JS</t>
  </si>
  <si>
    <t>Presentation</t>
  </si>
  <si>
    <t>My SQL / Postgress</t>
  </si>
  <si>
    <t>Machine Learning Model</t>
  </si>
  <si>
    <t>Tableau</t>
  </si>
  <si>
    <t>Heroku Deployment</t>
  </si>
  <si>
    <t>Proposal Complete</t>
  </si>
  <si>
    <t>Initial Coding Stated for Graphs</t>
  </si>
  <si>
    <t>3 Days</t>
  </si>
  <si>
    <t>Combine all the datasets</t>
  </si>
  <si>
    <t>No Powerpoinw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</si>
</sst>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4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0" fillId="0" borderId="0" xfId="0" applyFill="1">
      <alignment horizontal="left" vertical="center" wrapText="1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6">
    <dxf>
      <numFmt numFmtId="19" formatCode="m/d/yy"/>
    </dxf>
    <dxf>
      <numFmt numFmtId="19" formatCode="m/d/yy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44342</c:v>
                </c:pt>
                <c:pt idx="1">
                  <c:v>44343</c:v>
                </c:pt>
                <c:pt idx="2">
                  <c:v>44344</c:v>
                </c:pt>
                <c:pt idx="3">
                  <c:v>44345</c:v>
                </c:pt>
                <c:pt idx="4">
                  <c:v>44346</c:v>
                </c:pt>
                <c:pt idx="5">
                  <c:v>44347</c:v>
                </c:pt>
                <c:pt idx="6">
                  <c:v>44348</c:v>
                </c:pt>
                <c:pt idx="7">
                  <c:v>44349</c:v>
                </c:pt>
                <c:pt idx="8">
                  <c:v>44350</c:v>
                </c:pt>
                <c:pt idx="9">
                  <c:v>44351</c:v>
                </c:pt>
                <c:pt idx="10">
                  <c:v>44352</c:v>
                </c:pt>
                <c:pt idx="11">
                  <c:v>44353</c:v>
                </c:pt>
                <c:pt idx="12">
                  <c:v>44354</c:v>
                </c:pt>
                <c:pt idx="13">
                  <c:v>44355</c:v>
                </c:pt>
                <c:pt idx="14">
                  <c:v>44356</c:v>
                </c:pt>
                <c:pt idx="15">
                  <c:v>44357</c:v>
                </c:pt>
                <c:pt idx="16">
                  <c:v>44358</c:v>
                </c:pt>
                <c:pt idx="17">
                  <c:v>44359</c:v>
                </c:pt>
                <c:pt idx="18">
                  <c:v>44360</c:v>
                </c:pt>
                <c:pt idx="19">
                  <c:v>44361</c:v>
                </c:pt>
                <c:pt idx="20">
                  <c:v>44362</c:v>
                </c:pt>
                <c:pt idx="21">
                  <c:v>44363</c:v>
                </c:pt>
                <c:pt idx="22">
                  <c:v>44364</c:v>
                </c:pt>
                <c:pt idx="23">
                  <c:v>44365</c:v>
                </c:pt>
                <c:pt idx="24">
                  <c:v>44366</c:v>
                </c:pt>
                <c:pt idx="25">
                  <c:v>44367</c:v>
                </c:pt>
                <c:pt idx="26">
                  <c:v>44368</c:v>
                </c:pt>
                <c:pt idx="27">
                  <c:v>44369</c:v>
                </c:pt>
                <c:pt idx="28">
                  <c:v>44370</c:v>
                </c:pt>
                <c:pt idx="29">
                  <c:v>44371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44342</c:v>
                </c:pt>
                <c:pt idx="1">
                  <c:v>44343</c:v>
                </c:pt>
                <c:pt idx="2">
                  <c:v>44344</c:v>
                </c:pt>
                <c:pt idx="3">
                  <c:v>44345</c:v>
                </c:pt>
                <c:pt idx="4">
                  <c:v>44346</c:v>
                </c:pt>
                <c:pt idx="5">
                  <c:v>44347</c:v>
                </c:pt>
                <c:pt idx="6">
                  <c:v>44348</c:v>
                </c:pt>
                <c:pt idx="7">
                  <c:v>44349</c:v>
                </c:pt>
                <c:pt idx="8">
                  <c:v>44350</c:v>
                </c:pt>
                <c:pt idx="9">
                  <c:v>44351</c:v>
                </c:pt>
                <c:pt idx="10">
                  <c:v>44352</c:v>
                </c:pt>
                <c:pt idx="11">
                  <c:v>44353</c:v>
                </c:pt>
                <c:pt idx="12">
                  <c:v>44354</c:v>
                </c:pt>
                <c:pt idx="13">
                  <c:v>44355</c:v>
                </c:pt>
                <c:pt idx="14">
                  <c:v>44356</c:v>
                </c:pt>
                <c:pt idx="15">
                  <c:v>44357</c:v>
                </c:pt>
                <c:pt idx="16">
                  <c:v>44358</c:v>
                </c:pt>
                <c:pt idx="17">
                  <c:v>44359</c:v>
                </c:pt>
                <c:pt idx="18">
                  <c:v>44360</c:v>
                </c:pt>
                <c:pt idx="19">
                  <c:v>44361</c:v>
                </c:pt>
                <c:pt idx="20">
                  <c:v>44362</c:v>
                </c:pt>
                <c:pt idx="21">
                  <c:v>44363</c:v>
                </c:pt>
                <c:pt idx="22">
                  <c:v>44364</c:v>
                </c:pt>
                <c:pt idx="23">
                  <c:v>44365</c:v>
                </c:pt>
                <c:pt idx="24">
                  <c:v>44366</c:v>
                </c:pt>
                <c:pt idx="25">
                  <c:v>44367</c:v>
                </c:pt>
                <c:pt idx="26">
                  <c:v>44368</c:v>
                </c:pt>
                <c:pt idx="27">
                  <c:v>44369</c:v>
                </c:pt>
                <c:pt idx="28">
                  <c:v>44370</c:v>
                </c:pt>
                <c:pt idx="29">
                  <c:v>44371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44342</c:v>
                </c:pt>
                <c:pt idx="1">
                  <c:v>44343</c:v>
                </c:pt>
                <c:pt idx="2">
                  <c:v>44344</c:v>
                </c:pt>
                <c:pt idx="3">
                  <c:v>44345</c:v>
                </c:pt>
                <c:pt idx="4">
                  <c:v>44346</c:v>
                </c:pt>
                <c:pt idx="5">
                  <c:v>44347</c:v>
                </c:pt>
                <c:pt idx="6">
                  <c:v>44348</c:v>
                </c:pt>
                <c:pt idx="7">
                  <c:v>44349</c:v>
                </c:pt>
                <c:pt idx="8">
                  <c:v>44350</c:v>
                </c:pt>
                <c:pt idx="9">
                  <c:v>44351</c:v>
                </c:pt>
                <c:pt idx="10">
                  <c:v>44352</c:v>
                </c:pt>
                <c:pt idx="11">
                  <c:v>44353</c:v>
                </c:pt>
                <c:pt idx="12">
                  <c:v>44354</c:v>
                </c:pt>
                <c:pt idx="13">
                  <c:v>44355</c:v>
                </c:pt>
                <c:pt idx="14">
                  <c:v>44356</c:v>
                </c:pt>
                <c:pt idx="15">
                  <c:v>44357</c:v>
                </c:pt>
                <c:pt idx="16">
                  <c:v>44358</c:v>
                </c:pt>
                <c:pt idx="17">
                  <c:v>44359</c:v>
                </c:pt>
                <c:pt idx="18">
                  <c:v>44360</c:v>
                </c:pt>
                <c:pt idx="19">
                  <c:v>44361</c:v>
                </c:pt>
                <c:pt idx="20">
                  <c:v>44362</c:v>
                </c:pt>
                <c:pt idx="21">
                  <c:v>44363</c:v>
                </c:pt>
                <c:pt idx="22">
                  <c:v>44364</c:v>
                </c:pt>
                <c:pt idx="23">
                  <c:v>44365</c:v>
                </c:pt>
                <c:pt idx="24">
                  <c:v>44366</c:v>
                </c:pt>
                <c:pt idx="25">
                  <c:v>44367</c:v>
                </c:pt>
                <c:pt idx="26">
                  <c:v>44368</c:v>
                </c:pt>
                <c:pt idx="27">
                  <c:v>44369</c:v>
                </c:pt>
                <c:pt idx="28">
                  <c:v>44370</c:v>
                </c:pt>
                <c:pt idx="29">
                  <c:v>44371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9.3000000000000007</c:v>
                </c:pt>
                <c:pt idx="1">
                  <c:v>9.3000000000000007</c:v>
                </c:pt>
                <c:pt idx="2">
                  <c:v>9.3000000000000007</c:v>
                </c:pt>
                <c:pt idx="3">
                  <c:v>9.3000000000000007</c:v>
                </c:pt>
                <c:pt idx="4">
                  <c:v>9.3000000000000007</c:v>
                </c:pt>
                <c:pt idx="5">
                  <c:v>9.3000000000000007</c:v>
                </c:pt>
                <c:pt idx="6">
                  <c:v>9.3000000000000007</c:v>
                </c:pt>
                <c:pt idx="7">
                  <c:v>9.3000000000000007</c:v>
                </c:pt>
                <c:pt idx="8">
                  <c:v>9.3000000000000007</c:v>
                </c:pt>
                <c:pt idx="9">
                  <c:v>9.3000000000000007</c:v>
                </c:pt>
                <c:pt idx="10">
                  <c:v>9.3000000000000007</c:v>
                </c:pt>
                <c:pt idx="11">
                  <c:v>9.3000000000000007</c:v>
                </c:pt>
                <c:pt idx="12">
                  <c:v>9.3000000000000007</c:v>
                </c:pt>
                <c:pt idx="13">
                  <c:v>9.3000000000000007</c:v>
                </c:pt>
                <c:pt idx="14">
                  <c:v>9.3000000000000007</c:v>
                </c:pt>
                <c:pt idx="15">
                  <c:v>9.3000000000000007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PROJECT START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9.3000000000000007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44342</c:v>
                </c:pt>
                <c:pt idx="1">
                  <c:v>44343</c:v>
                </c:pt>
                <c:pt idx="2">
                  <c:v>44344</c:v>
                </c:pt>
                <c:pt idx="3">
                  <c:v>44345</c:v>
                </c:pt>
                <c:pt idx="4">
                  <c:v>44346</c:v>
                </c:pt>
                <c:pt idx="5">
                  <c:v>44347</c:v>
                </c:pt>
                <c:pt idx="6">
                  <c:v>44348</c:v>
                </c:pt>
                <c:pt idx="7">
                  <c:v>44349</c:v>
                </c:pt>
                <c:pt idx="8">
                  <c:v>44350</c:v>
                </c:pt>
                <c:pt idx="9">
                  <c:v>44351</c:v>
                </c:pt>
                <c:pt idx="10">
                  <c:v>44352</c:v>
                </c:pt>
                <c:pt idx="11">
                  <c:v>44353</c:v>
                </c:pt>
                <c:pt idx="12">
                  <c:v>44354</c:v>
                </c:pt>
                <c:pt idx="13">
                  <c:v>44355</c:v>
                </c:pt>
                <c:pt idx="14">
                  <c:v>44356</c:v>
                </c:pt>
                <c:pt idx="15">
                  <c:v>44357</c:v>
                </c:pt>
                <c:pt idx="16">
                  <c:v>44358</c:v>
                </c:pt>
                <c:pt idx="17">
                  <c:v>44359</c:v>
                </c:pt>
                <c:pt idx="18">
                  <c:v>44360</c:v>
                </c:pt>
                <c:pt idx="19">
                  <c:v>44361</c:v>
                </c:pt>
                <c:pt idx="20">
                  <c:v>44362</c:v>
                </c:pt>
                <c:pt idx="21">
                  <c:v>44363</c:v>
                </c:pt>
                <c:pt idx="22">
                  <c:v>44364</c:v>
                </c:pt>
                <c:pt idx="23">
                  <c:v>44365</c:v>
                </c:pt>
                <c:pt idx="24">
                  <c:v>44366</c:v>
                </c:pt>
                <c:pt idx="25">
                  <c:v>44367</c:v>
                </c:pt>
                <c:pt idx="26">
                  <c:v>44368</c:v>
                </c:pt>
                <c:pt idx="27">
                  <c:v>44369</c:v>
                </c:pt>
                <c:pt idx="28">
                  <c:v>44370</c:v>
                </c:pt>
                <c:pt idx="29">
                  <c:v>44371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8.3000000000000007</c:v>
                </c:pt>
                <c:pt idx="2">
                  <c:v>8.3000000000000007</c:v>
                </c:pt>
                <c:pt idx="3">
                  <c:v>8.3000000000000007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CLEAN &amp; EXTRACT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44342</c:v>
                </c:pt>
                <c:pt idx="1">
                  <c:v>44343</c:v>
                </c:pt>
                <c:pt idx="2">
                  <c:v>44344</c:v>
                </c:pt>
                <c:pt idx="3">
                  <c:v>44345</c:v>
                </c:pt>
                <c:pt idx="4">
                  <c:v>44346</c:v>
                </c:pt>
                <c:pt idx="5">
                  <c:v>44347</c:v>
                </c:pt>
                <c:pt idx="6">
                  <c:v>44348</c:v>
                </c:pt>
                <c:pt idx="7">
                  <c:v>44349</c:v>
                </c:pt>
                <c:pt idx="8">
                  <c:v>44350</c:v>
                </c:pt>
                <c:pt idx="9">
                  <c:v>44351</c:v>
                </c:pt>
                <c:pt idx="10">
                  <c:v>44352</c:v>
                </c:pt>
                <c:pt idx="11">
                  <c:v>44353</c:v>
                </c:pt>
                <c:pt idx="12">
                  <c:v>44354</c:v>
                </c:pt>
                <c:pt idx="13">
                  <c:v>44355</c:v>
                </c:pt>
                <c:pt idx="14">
                  <c:v>44356</c:v>
                </c:pt>
                <c:pt idx="15">
                  <c:v>44357</c:v>
                </c:pt>
                <c:pt idx="16">
                  <c:v>44358</c:v>
                </c:pt>
                <c:pt idx="17">
                  <c:v>44359</c:v>
                </c:pt>
                <c:pt idx="18">
                  <c:v>44360</c:v>
                </c:pt>
                <c:pt idx="19">
                  <c:v>44361</c:v>
                </c:pt>
                <c:pt idx="20">
                  <c:v>44362</c:v>
                </c:pt>
                <c:pt idx="21">
                  <c:v>44363</c:v>
                </c:pt>
                <c:pt idx="22">
                  <c:v>44364</c:v>
                </c:pt>
                <c:pt idx="23">
                  <c:v>44365</c:v>
                </c:pt>
                <c:pt idx="24">
                  <c:v>44366</c:v>
                </c:pt>
                <c:pt idx="25">
                  <c:v>44367</c:v>
                </c:pt>
                <c:pt idx="26">
                  <c:v>44368</c:v>
                </c:pt>
                <c:pt idx="27">
                  <c:v>44369</c:v>
                </c:pt>
                <c:pt idx="28">
                  <c:v>44370</c:v>
                </c:pt>
                <c:pt idx="29">
                  <c:v>44371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7.3000000000000007</c:v>
                </c:pt>
                <c:pt idx="5">
                  <c:v>7.3000000000000007</c:v>
                </c:pt>
                <c:pt idx="6">
                  <c:v>7.3000000000000007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MY SQL / POSTGRESS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7.3000000000000007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6.3000000000000007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6.3000000000000007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MACHINE LEARNING MODEL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5.3000000000000007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VIZULAIZATION / HTML / JS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5.3000000000000007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4.3000000000000007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TABLEAU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4.3000000000000007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HEROKU DEPLOYMENT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May 2021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Jun 2021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Jun 2021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May 2021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{5FCAD32A-9CB6-E04B-AAB9-B4C00B3E9931}</c15:txfldGUID>
                      <c15:f>calcs!$E$72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{6FEDDB6C-092E-4844-A90E-1951C7934B78}</c15:txfldGUID>
                      <c15:f>calcs!$F$72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{1CBD205C-C575-3245-9CC5-E0FF3EFCEAEC}</c15:txfldGUID>
                      <c15:f>calcs!$G$72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{FB839F26-298E-D942-844E-FB05D0BA637D}</c15:txfldGUID>
                      <c15:f>calcs!$H$72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{8775D925-46A3-7445-A911-71B988BB8D04}</c15:txfldGUID>
                      <c15:f>calcs!$I$72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{79038FF1-F8A5-DF49-8CE2-67B3EBB0DBE3}</c15:txfldGUID>
                      <c15:f>calcs!$J$72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{3F7C17E2-660B-FD4E-AB8A-B4E2CF73197C}</c15:txfldGUID>
                      <c15:f>calcs!$K$72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{41BDC11E-DB4C-7440-BB37-383303AA83A3}</c15:txfldGUID>
                      <c15:f>calcs!$L$72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{DB850911-30F9-874F-BDC7-CA74E01CC5B0}</c15:txfldGUID>
                      <c15:f>calcs!$M$72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{ACB61116-5C3C-524F-957B-D11C42A935BE}</c15:txfldGUID>
                      <c15:f>calcs!$N$72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{6AEDAE06-825D-A645-BE16-E225134C056E}</c15:txfldGUID>
                      <c15:f>calcs!$O$72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{C74B99D3-F8B5-4D4C-8965-D976D0FEE79C}</c15:txfldGUID>
                      <c15:f>calcs!$P$72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{D0E59E7A-0504-914D-AA2E-CB655C0B7B90}</c15:txfldGUID>
                      <c15:f>calcs!$Q$72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{5218BE97-4DAB-0546-971E-965B2B170FDD}</c15:txfldGUID>
                      <c15:f>calcs!$R$72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{C6B368B6-DA6A-C641-BC60-93573EC3A0DC}</c15:txfldGUID>
                      <c15:f>calcs!$S$72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{B1F8E790-AD83-F74F-BC05-EB1BEAF103AD}</c15:txfldGUID>
                      <c15:f>calcs!$T$72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{4590C33F-A7F6-F04F-B8C1-AFA40C4D0624}</c15:txfldGUID>
                      <c15:f>calcs!$U$72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{E9A6AC4D-472F-D448-BE92-6800B635D58D}</c15:txfldGUID>
                      <c15:f>calcs!$V$72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{0CA3AF57-FA00-4B4A-9235-C14806F96EB2}</c15:txfldGUID>
                      <c15:f>calcs!$W$72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{7C2A3D45-0A07-814B-BA97-C67F0F4AF71D}</c15:txfldGUID>
                      <c15:f>calcs!$X$72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{4D93902D-7A03-B946-93D3-FFC78395F1B7}</c15:txfldGUID>
                      <c15:f>calcs!$Y$72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{C6DA964D-48F2-B84E-AB12-66DD0F737FC9}</c15:txfldGUID>
                      <c15:f>calcs!$Z$72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{4F0336BF-CC1D-7644-843B-594DEA4264B4}</c15:txfldGUID>
                      <c15:f>calcs!$AA$72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{7CCB2CD6-1A38-784E-BB71-5A9E598F4DED}</c15:txfldGUID>
                      <c15:f>calcs!$AB$72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{76A482C0-3402-AD49-9B79-0B9ABA9D5C7C}</c15:txfldGUID>
                      <c15:f>calcs!$AC$72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{DC9EE361-257B-F44A-B1D5-286873832076}</c15:txfldGUID>
                      <c15:f>calcs!$AD$72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{203D7F14-2CFB-7A4A-9C15-543D73640A82}</c15:txfldGUID>
                      <c15:f>calcs!$AE$72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{E25C8958-EE3F-3446-8D09-67A9627E3F36}</c15:txfldGUID>
                      <c15:f>calcs!$AF$72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{68F1E9A5-A494-1A41-9D8C-903313CF66E4}</c15:txfldGUID>
                      <c15:f>calcs!$AG$72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{3FEAF0BD-62F1-C140-9D47-8D1302FE4862}</c15:txfldGUID>
                      <c15:f>calcs!$AH$72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{8B783359-7D87-4846-A634-1C9C1BF87FFF}</c15:txfldGUID>
                      <c15:f>calcs!$E$70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{8D452905-7C57-AA42-ADE9-7CC84B866A4C}</c15:txfldGUID>
                      <c15:f>calcs!$F$70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{5F182CEB-AC4B-D34E-B771-B91453B07991}</c15:txfldGUID>
                      <c15:f>calcs!$G$70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{BD94AC01-D1AD-BD4F-80CC-24ABAC1C97E3}</c15:txfldGUID>
                      <c15:f>calcs!$H$70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{0AD05411-F33A-4F4F-93EC-2F57A0F442A6}</c15:txfldGUID>
                      <c15:f>calcs!$I$70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{9201825D-A060-C94F-901D-5480AF00EABB}</c15:txfldGUID>
                      <c15:f>calcs!$J$70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{715CA608-A837-1C4C-BA75-B76674230BF7}</c15:txfldGUID>
                      <c15:f>calcs!$K$70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{74F4D0AC-7A95-0141-952D-40871ACF5C31}</c15:txfldGUID>
                      <c15:f>calcs!$L$70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{97692944-7C84-9242-9FDC-F4EAE766ADE0}</c15:txfldGUID>
                      <c15:f>calcs!$M$70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{F6070E38-EF41-4945-A957-E2911A642ED0}</c15:txfldGUID>
                      <c15:f>calcs!$N$70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{B29996F5-04B5-3F49-B294-06926762CBC9}</c15:txfldGUID>
                      <c15:f>calcs!$O$70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{78805072-95D7-414B-A4A8-10CFD6A01732}</c15:txfldGUID>
                      <c15:f>calcs!$P$70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{0D17D3FA-FD5E-A149-9C60-1521D67E65A1}</c15:txfldGUID>
                      <c15:f>calcs!$Q$70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{72250DB8-6D9B-AF4B-BEBE-4C3DC4731916}</c15:txfldGUID>
                      <c15:f>calcs!$R$70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{121D522B-064F-ED46-9822-076F41095453}</c15:txfldGUID>
                      <c15:f>calcs!$S$70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{FD8EBDAF-4F73-F040-A3AB-2270D4A6F0CC}</c15:txfldGUID>
                      <c15:f>calcs!$T$70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{2227A241-1F8E-5147-91C0-9BB2C2B3F393}</c15:txfldGUID>
                      <c15:f>calcs!$U$70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{6B8579C8-30A9-C542-8709-8F1CDB668E94}</c15:txfldGUID>
                      <c15:f>calcs!$V$70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{9719D410-32AE-8247-B6E2-EDA734565B42}</c15:txfldGUID>
                      <c15:f>calcs!$W$70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{262BDD66-8611-8747-9A37-68748F393E29}</c15:txfldGUID>
                      <c15:f>calcs!$X$70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{C8E0E8F3-3221-C243-9A7C-98EB60104B9D}</c15:txfldGUID>
                      <c15:f>calcs!$Y$70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{325DC75B-4897-474A-8568-378BD83806BE}</c15:txfldGUID>
                      <c15:f>calcs!$Z$70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{E712F89D-9AEF-6A43-84AC-3B75FFDB4210}</c15:txfldGUID>
                      <c15:f>calcs!$AA$70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{80499043-1BA4-8748-856B-899A449533B5}</c15:txfldGUID>
                      <c15:f>calcs!$AB$70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{C29A1202-3742-2747-987B-048DE9C47134}</c15:txfldGUID>
                      <c15:f>calcs!$AC$70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{5B7772EE-5D13-C94E-9ACB-D5F94DE21F4B}</c15:txfldGUID>
                      <c15:f>calcs!$AD$70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{9708D602-5CC0-A541-865C-BE6A092CFE46}</c15:txfldGUID>
                      <c15:f>calcs!$AE$70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{8716FF2A-8AF3-7147-8015-3F6F64C42CA3}</c15:txfldGUID>
                      <c15:f>calcs!$AF$70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{B2CF1CDF-B629-C64B-B1F3-C85FCD097A1A}</c15:txfldGUID>
                      <c15:f>calcs!$AG$70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{44FFBBBF-EB3F-8D4F-A70F-64AEF2E48BA9}</c15:txfldGUID>
                      <c15:f>calcs!$AH$70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May 2021 -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Jun 2021 -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63977" y="4044950"/>
          <a:ext cx="10277919" cy="228436"/>
          <a:chOff x="306828" y="4108028"/>
          <a:chExt cx="8729080" cy="223566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8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6" totalsRowShown="0">
  <autoFilter ref="B4:F16" xr:uid="{00000000-0009-0000-0100-000001000000}"/>
  <sortState xmlns:xlrd2="http://schemas.microsoft.com/office/spreadsheetml/2017/richdata2" ref="C19:F24">
    <sortCondition ref="D18:D24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 dataDxfId="1">
      <calculatedColumnFormula>D3</calculatedColumnFormula>
    </tableColumn>
    <tableColumn id="3" xr3:uid="{00000000-0010-0000-0000-000003000000}" name="END" dataDxfId="0">
      <calculatedColumnFormula>Activities[[#This Row],[START]]+15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6"/>
  <sheetViews>
    <sheetView showGridLines="0" tabSelected="1" topLeftCell="A3" zoomScaleNormal="100" workbookViewId="0">
      <selection activeCell="F10" sqref="F10"/>
    </sheetView>
  </sheetViews>
  <sheetFormatPr baseColWidth="10" defaultColWidth="9.1640625" defaultRowHeight="35" customHeight="1" x14ac:dyDescent="0.2"/>
  <cols>
    <col min="1" max="1" width="4.5" customWidth="1"/>
    <col min="2" max="2" width="7" hidden="1" customWidth="1"/>
    <col min="3" max="3" width="31" customWidth="1"/>
    <col min="4" max="5" width="18.5" customWidth="1"/>
    <col min="6" max="6" width="66.1640625" customWidth="1"/>
    <col min="7" max="7" width="4.5" customWidth="1"/>
    <col min="8" max="8" width="4.6640625" customWidth="1"/>
  </cols>
  <sheetData>
    <row r="1" spans="1:7" s="4" customFormat="1" ht="35" customHeight="1" thickBot="1" x14ac:dyDescent="0.25">
      <c r="A1" s="6"/>
      <c r="B1" s="6"/>
      <c r="C1" s="12" t="s">
        <v>21</v>
      </c>
      <c r="D1" s="12"/>
      <c r="E1" s="12"/>
      <c r="F1" s="12"/>
      <c r="G1" s="12"/>
    </row>
    <row r="2" spans="1:7" ht="316" customHeight="1" thickTop="1" x14ac:dyDescent="0.2">
      <c r="C2" s="13" t="s">
        <v>20</v>
      </c>
      <c r="D2" s="13"/>
      <c r="E2" s="13"/>
      <c r="F2" s="13"/>
      <c r="G2" s="13"/>
    </row>
    <row r="3" spans="1:7" s="7" customFormat="1" ht="35" customHeight="1" x14ac:dyDescent="0.2">
      <c r="C3" s="8" t="s">
        <v>18</v>
      </c>
      <c r="D3" s="9">
        <v>44342</v>
      </c>
    </row>
    <row r="4" spans="1:7" ht="21" customHeight="1" x14ac:dyDescent="0.2">
      <c r="B4" t="s">
        <v>5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1:7" ht="35" customHeight="1" x14ac:dyDescent="0.2">
      <c r="B5">
        <f>ROW(B5)-calcs!$D$5</f>
        <v>-7</v>
      </c>
      <c r="C5" t="s">
        <v>17</v>
      </c>
      <c r="D5" s="5">
        <f t="shared" ref="D5:D16" si="0">D3</f>
        <v>44342</v>
      </c>
      <c r="E5" s="5">
        <f>Activities[[#This Row],[START]]+15</f>
        <v>44357</v>
      </c>
      <c r="F5" t="s">
        <v>29</v>
      </c>
    </row>
    <row r="6" spans="1:7" ht="35" customHeight="1" x14ac:dyDescent="0.2">
      <c r="B6">
        <f>ROW(B6)-calcs!$D$5</f>
        <v>-6</v>
      </c>
      <c r="C6" t="s">
        <v>22</v>
      </c>
      <c r="D6" s="5">
        <f>D5+1</f>
        <v>44343</v>
      </c>
      <c r="E6" s="5">
        <v>44345</v>
      </c>
      <c r="F6" t="s">
        <v>31</v>
      </c>
    </row>
    <row r="7" spans="1:7" ht="35" customHeight="1" x14ac:dyDescent="0.2">
      <c r="B7">
        <f>ROW(B7)-calcs!$D$5</f>
        <v>-5</v>
      </c>
      <c r="C7" t="s">
        <v>25</v>
      </c>
      <c r="D7" s="5">
        <v>44346</v>
      </c>
      <c r="E7" s="5">
        <v>44348</v>
      </c>
      <c r="F7" t="s">
        <v>32</v>
      </c>
    </row>
    <row r="8" spans="1:7" ht="35" customHeight="1" x14ac:dyDescent="0.2">
      <c r="B8">
        <f>ROW(B8)-calcs!$D$5</f>
        <v>-4</v>
      </c>
      <c r="C8" t="s">
        <v>26</v>
      </c>
      <c r="D8" s="5">
        <v>44349</v>
      </c>
      <c r="E8" s="5">
        <v>44352</v>
      </c>
    </row>
    <row r="9" spans="1:7" ht="35" customHeight="1" x14ac:dyDescent="0.2">
      <c r="B9">
        <f>ROW(B9)-calcs!$D$5</f>
        <v>-3</v>
      </c>
      <c r="C9" s="11" t="s">
        <v>23</v>
      </c>
      <c r="D9" s="1">
        <v>44353</v>
      </c>
      <c r="E9" s="1">
        <v>44355</v>
      </c>
      <c r="F9" t="s">
        <v>30</v>
      </c>
    </row>
    <row r="10" spans="1:7" ht="35" customHeight="1" x14ac:dyDescent="0.2">
      <c r="B10">
        <f>ROW(B10)-calcs!$D$5</f>
        <v>-2</v>
      </c>
      <c r="C10" t="s">
        <v>27</v>
      </c>
      <c r="D10" s="5">
        <v>44355</v>
      </c>
      <c r="E10" s="5">
        <v>44355</v>
      </c>
    </row>
    <row r="11" spans="1:7" ht="35" customHeight="1" x14ac:dyDescent="0.2">
      <c r="B11">
        <f>ROW(B11)-calcs!$D$5</f>
        <v>-1</v>
      </c>
      <c r="C11" t="s">
        <v>28</v>
      </c>
      <c r="D11" s="5">
        <v>44356</v>
      </c>
      <c r="E11" s="5">
        <v>44356</v>
      </c>
    </row>
    <row r="12" spans="1:7" ht="35" customHeight="1" x14ac:dyDescent="0.2">
      <c r="B12">
        <f>ROW(B12)-calcs!$D$5</f>
        <v>0</v>
      </c>
      <c r="C12" t="s">
        <v>24</v>
      </c>
      <c r="D12" s="5"/>
      <c r="E12" s="5"/>
      <c r="F12" t="s">
        <v>33</v>
      </c>
    </row>
    <row r="13" spans="1:7" ht="35" customHeight="1" x14ac:dyDescent="0.2">
      <c r="B13">
        <f>ROW(B13)-calcs!$D$5</f>
        <v>1</v>
      </c>
      <c r="D13" s="5"/>
      <c r="E13" s="5"/>
    </row>
    <row r="14" spans="1:7" ht="35" customHeight="1" x14ac:dyDescent="0.2">
      <c r="B14">
        <f>ROW(B14)-calcs!$D$5</f>
        <v>2</v>
      </c>
      <c r="D14" s="5"/>
      <c r="E14" s="5"/>
    </row>
    <row r="15" spans="1:7" ht="35" customHeight="1" x14ac:dyDescent="0.2">
      <c r="B15">
        <f>ROW(B15)-calcs!$D$5</f>
        <v>3</v>
      </c>
      <c r="D15" s="5"/>
      <c r="E15" s="5"/>
    </row>
    <row r="16" spans="1:7" ht="35" customHeight="1" x14ac:dyDescent="0.2">
      <c r="B16">
        <f>ROW(B16)-calcs!$D$5</f>
        <v>4</v>
      </c>
      <c r="D16" s="5"/>
      <c r="E16" s="5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25400</xdr:colOff>
                    <xdr:row>1</xdr:row>
                    <xdr:rowOff>3606800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baseColWidth="10" defaultColWidth="8.83203125" defaultRowHeight="15" x14ac:dyDescent="0.2"/>
  <cols>
    <col min="3" max="3" width="17.5" customWidth="1"/>
    <col min="4" max="4" width="18" customWidth="1"/>
    <col min="5" max="34" width="10.83203125" customWidth="1"/>
    <col min="35" max="35" width="17.5" customWidth="1"/>
  </cols>
  <sheetData>
    <row r="1" spans="1:6" ht="96" x14ac:dyDescent="0.2">
      <c r="A1" t="s">
        <v>9</v>
      </c>
    </row>
    <row r="3" spans="1:6" ht="16" x14ac:dyDescent="0.2">
      <c r="C3" t="s">
        <v>10</v>
      </c>
      <c r="D3" s="1">
        <f ca="1">TODAY()</f>
        <v>44373</v>
      </c>
      <c r="E3" s="1"/>
    </row>
    <row r="4" spans="1:6" x14ac:dyDescent="0.2">
      <c r="D4">
        <v>5</v>
      </c>
    </row>
    <row r="5" spans="1:6" ht="16" x14ac:dyDescent="0.2">
      <c r="C5" t="s">
        <v>19</v>
      </c>
      <c r="D5">
        <f>ROWS(Activities[])</f>
        <v>12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ht="16" x14ac:dyDescent="0.2">
      <c r="C9" s="2" t="s">
        <v>12</v>
      </c>
      <c r="D9">
        <f>SUMPRODUCT( ((Activities[START]&gt;=StartDateWindow)+(Activities[END]&gt;=StartDateWindow)&gt;0)*(Activities[START]&lt;=(StartDateWindow+WindowDays-1)) )</f>
        <v>7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>D10-MIN(D10,D9)</f>
        <v>2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ref="E15">INDEX(Activities[Id],MATCH(1, ((Activities[START]&gt;=StartDateWindow)+(Activities[END]&gt;=StartDateWindow)&gt;0)*(Activities[START]&lt;=(StartDateWindow+WindowDays-1)), 0))</f>
        <v>-7</v>
      </c>
      <c r="F15" t="e">
        <f t="shared" ref="F15:F23" ca="1" si="0">OFFSET(E15,-$D$11,)</f>
        <v>#N/A</v>
      </c>
    </row>
    <row r="16" spans="1:6" x14ac:dyDescent="0.2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-6</v>
      </c>
      <c r="F16" t="e">
        <f t="shared" ca="1" si="0"/>
        <v>#N/A</v>
      </c>
    </row>
    <row r="17" spans="1:35" x14ac:dyDescent="0.2">
      <c r="C17" s="2"/>
      <c r="E17">
        <f t="array" ref="E17">INDEX(Activities[Id],MATCH(1, (Activities[Id]&gt;E16)*((Activities[START]&gt;=StartDateWindow)+(Activities[END]&gt;=StartDateWindow)&gt;0)*(Activities[START]&lt;=(StartDateWindow+WindowDays-1)), 0))</f>
        <v>-5</v>
      </c>
      <c r="F17">
        <f t="shared" ca="1" si="0"/>
        <v>-7</v>
      </c>
    </row>
    <row r="18" spans="1:35" x14ac:dyDescent="0.2">
      <c r="E18">
        <f t="array" ref="E18">INDEX(Activities[Id],MATCH(1, (Activities[Id]&gt;E17)*((Activities[START]&gt;=StartDateWindow)+(Activities[END]&gt;=StartDateWindow)&gt;0)*(Activities[START]&lt;=(StartDateWindow+WindowDays-1)), 0))</f>
        <v>-4</v>
      </c>
      <c r="F18">
        <f t="shared" ca="1" si="0"/>
        <v>-6</v>
      </c>
    </row>
    <row r="19" spans="1:35" x14ac:dyDescent="0.2">
      <c r="E19">
        <f t="array" ref="E19">INDEX(Activities[Id],MATCH(1, (Activities[Id]&gt;E18)*((Activities[START]&gt;=StartDateWindow)+(Activities[END]&gt;=StartDateWindow)&gt;0)*(Activities[START]&lt;=(StartDateWindow+WindowDays-1)), 0))</f>
        <v>-3</v>
      </c>
      <c r="F19">
        <f t="shared" ca="1" si="0"/>
        <v>-5</v>
      </c>
    </row>
    <row r="20" spans="1:35" x14ac:dyDescent="0.2">
      <c r="E20">
        <f t="array" ref="E20">INDEX(Activities[Id],MATCH(1, (Activities[Id]&gt;E19)*((Activities[START]&gt;=StartDateWindow)+(Activities[END]&gt;=StartDateWindow)&gt;0)*(Activities[START]&lt;=(StartDateWindow+WindowDays-1)), 0))</f>
        <v>-2</v>
      </c>
      <c r="F20">
        <f t="shared" ca="1" si="0"/>
        <v>-4</v>
      </c>
    </row>
    <row r="21" spans="1:35" x14ac:dyDescent="0.2">
      <c r="E21">
        <f t="array" ref="E21">INDEX(Activities[Id],MATCH(1, (Activities[Id]&gt;E20)*((Activities[START]&gt;=StartDateWindow)+(Activities[END]&gt;=StartDateWindow)&gt;0)*(Activities[START]&lt;=(StartDateWindow+WindowDays-1)), 0))</f>
        <v>-1</v>
      </c>
      <c r="F21">
        <f t="shared" ca="1" si="0"/>
        <v>-3</v>
      </c>
    </row>
    <row r="22" spans="1:35" x14ac:dyDescent="0.2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-2</v>
      </c>
    </row>
    <row r="23" spans="1:35" x14ac:dyDescent="0.2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-1</v>
      </c>
    </row>
    <row r="25" spans="1:35" ht="16" x14ac:dyDescent="0.2">
      <c r="C25" t="s">
        <v>4</v>
      </c>
      <c r="D25" s="1">
        <f>StartDate+WindowOffset</f>
        <v>44342</v>
      </c>
    </row>
    <row r="26" spans="1:35" ht="16" x14ac:dyDescent="0.2">
      <c r="C26" t="s">
        <v>3</v>
      </c>
      <c r="D26">
        <v>0</v>
      </c>
    </row>
    <row r="28" spans="1:35" ht="16" x14ac:dyDescent="0.2">
      <c r="C28" t="s">
        <v>1</v>
      </c>
      <c r="D28" s="2">
        <f>'Project Timeline'!D3</f>
        <v>44342</v>
      </c>
    </row>
    <row r="29" spans="1:35" ht="16" x14ac:dyDescent="0.2">
      <c r="C29" t="s">
        <v>2</v>
      </c>
      <c r="D29">
        <v>30</v>
      </c>
    </row>
    <row r="31" spans="1:35" ht="16" x14ac:dyDescent="0.2">
      <c r="A31" t="s">
        <v>8</v>
      </c>
      <c r="B31" t="s">
        <v>6</v>
      </c>
      <c r="C31" t="s">
        <v>7</v>
      </c>
      <c r="D31" t="s">
        <v>0</v>
      </c>
      <c r="E31" s="1">
        <f>StartDateWindow</f>
        <v>44342</v>
      </c>
      <c r="F31" s="1">
        <f t="shared" ref="F31:AI31" si="1">E31+1</f>
        <v>44343</v>
      </c>
      <c r="G31" s="1">
        <f t="shared" si="1"/>
        <v>44344</v>
      </c>
      <c r="H31" s="1">
        <f t="shared" si="1"/>
        <v>44345</v>
      </c>
      <c r="I31" s="1">
        <f t="shared" si="1"/>
        <v>44346</v>
      </c>
      <c r="J31" s="1">
        <f t="shared" si="1"/>
        <v>44347</v>
      </c>
      <c r="K31" s="1">
        <f t="shared" si="1"/>
        <v>44348</v>
      </c>
      <c r="L31" s="1">
        <f t="shared" si="1"/>
        <v>44349</v>
      </c>
      <c r="M31" s="1">
        <f t="shared" si="1"/>
        <v>44350</v>
      </c>
      <c r="N31" s="1">
        <f t="shared" si="1"/>
        <v>44351</v>
      </c>
      <c r="O31" s="1">
        <f t="shared" si="1"/>
        <v>44352</v>
      </c>
      <c r="P31" s="1">
        <f t="shared" si="1"/>
        <v>44353</v>
      </c>
      <c r="Q31" s="1">
        <f t="shared" si="1"/>
        <v>44354</v>
      </c>
      <c r="R31" s="1">
        <f t="shared" si="1"/>
        <v>44355</v>
      </c>
      <c r="S31" s="1">
        <f t="shared" si="1"/>
        <v>44356</v>
      </c>
      <c r="T31" s="1">
        <f t="shared" si="1"/>
        <v>44357</v>
      </c>
      <c r="U31" s="1">
        <f t="shared" si="1"/>
        <v>44358</v>
      </c>
      <c r="V31" s="1">
        <f t="shared" si="1"/>
        <v>44359</v>
      </c>
      <c r="W31" s="1">
        <f t="shared" si="1"/>
        <v>44360</v>
      </c>
      <c r="X31" s="1">
        <f t="shared" si="1"/>
        <v>44361</v>
      </c>
      <c r="Y31" s="1">
        <f t="shared" si="1"/>
        <v>44362</v>
      </c>
      <c r="Z31" s="1">
        <f t="shared" si="1"/>
        <v>44363</v>
      </c>
      <c r="AA31" s="1">
        <f t="shared" si="1"/>
        <v>44364</v>
      </c>
      <c r="AB31" s="1">
        <f t="shared" si="1"/>
        <v>44365</v>
      </c>
      <c r="AC31" s="1">
        <f t="shared" si="1"/>
        <v>44366</v>
      </c>
      <c r="AD31" s="1">
        <f t="shared" si="1"/>
        <v>44367</v>
      </c>
      <c r="AE31" s="1">
        <f t="shared" si="1"/>
        <v>44368</v>
      </c>
      <c r="AF31" s="1">
        <f t="shared" si="1"/>
        <v>44369</v>
      </c>
      <c r="AG31" s="1">
        <f t="shared" si="1"/>
        <v>44370</v>
      </c>
      <c r="AH31" s="1">
        <f t="shared" si="1"/>
        <v>44371</v>
      </c>
      <c r="AI31" s="1">
        <f t="shared" si="1"/>
        <v>44372</v>
      </c>
    </row>
    <row r="32" spans="1:35" x14ac:dyDescent="0.2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ht="16" x14ac:dyDescent="0.2">
      <c r="A34">
        <f t="shared" ref="A34:A40" si="3">A33-1</f>
        <v>9.3000000000000007</v>
      </c>
      <c r="B34">
        <v>3</v>
      </c>
      <c r="C34">
        <f t="shared" ca="1" si="2"/>
        <v>-7</v>
      </c>
      <c r="D34" t="str">
        <f ca="1">INDEX(Activities[ACTIVITY],MATCH($C34,Activities[Id],0))</f>
        <v>Project Start</v>
      </c>
      <c r="E34">
        <f ca="1">GridCalc</f>
        <v>9.3000000000000007</v>
      </c>
      <c r="F34">
        <f ca="1">GridCalc</f>
        <v>9.3000000000000007</v>
      </c>
      <c r="G34">
        <f ca="1">GridCalc</f>
        <v>9.3000000000000007</v>
      </c>
      <c r="H34">
        <f ca="1">GridCalc</f>
        <v>9.3000000000000007</v>
      </c>
      <c r="I34">
        <f ca="1">GridCalc</f>
        <v>9.3000000000000007</v>
      </c>
      <c r="J34">
        <f ca="1">GridCalc</f>
        <v>9.3000000000000007</v>
      </c>
      <c r="K34">
        <f ca="1">GridCalc</f>
        <v>9.3000000000000007</v>
      </c>
      <c r="L34">
        <f ca="1">GridCalc</f>
        <v>9.3000000000000007</v>
      </c>
      <c r="M34">
        <f ca="1">GridCalc</f>
        <v>9.3000000000000007</v>
      </c>
      <c r="N34">
        <f ca="1">GridCalc</f>
        <v>9.3000000000000007</v>
      </c>
      <c r="O34">
        <f ca="1">GridCalc</f>
        <v>9.3000000000000007</v>
      </c>
      <c r="P34">
        <f ca="1">GridCalc</f>
        <v>9.3000000000000007</v>
      </c>
      <c r="Q34">
        <f ca="1">GridCalc</f>
        <v>9.3000000000000007</v>
      </c>
      <c r="R34">
        <f ca="1">GridCalc</f>
        <v>9.3000000000000007</v>
      </c>
      <c r="S34">
        <f ca="1">GridCalc</f>
        <v>9.3000000000000007</v>
      </c>
      <c r="T34">
        <f ca="1">GridCalc</f>
        <v>9.3000000000000007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ht="16" x14ac:dyDescent="0.2">
      <c r="A35">
        <f t="shared" si="3"/>
        <v>8.3000000000000007</v>
      </c>
      <c r="B35">
        <v>4</v>
      </c>
      <c r="C35">
        <f t="shared" ca="1" si="2"/>
        <v>-6</v>
      </c>
      <c r="D35" t="str">
        <f ca="1">INDEX(Activities[ACTIVITY],MATCH($C35,Activities[Id],0))</f>
        <v>Clean &amp; Extract</v>
      </c>
      <c r="E35" t="e">
        <f ca="1">GridCalc</f>
        <v>#N/A</v>
      </c>
      <c r="F35">
        <f ca="1">GridCalc</f>
        <v>8.3000000000000007</v>
      </c>
      <c r="G35">
        <f ca="1">GridCalc</f>
        <v>8.3000000000000007</v>
      </c>
      <c r="H35">
        <f ca="1">GridCalc</f>
        <v>8.3000000000000007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ht="16" x14ac:dyDescent="0.2">
      <c r="A36">
        <f t="shared" si="3"/>
        <v>7.3000000000000007</v>
      </c>
      <c r="B36">
        <v>5</v>
      </c>
      <c r="C36">
        <f t="shared" ca="1" si="2"/>
        <v>-5</v>
      </c>
      <c r="D36" t="str">
        <f ca="1">INDEX(Activities[ACTIVITY],MATCH($C36,Activities[Id],0))</f>
        <v>My SQL / Postgress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>
        <f ca="1">GridCalc</f>
        <v>7.3000000000000007</v>
      </c>
      <c r="J36">
        <f ca="1">GridCalc</f>
        <v>7.3000000000000007</v>
      </c>
      <c r="K36">
        <f ca="1">GridCalc</f>
        <v>7.3000000000000007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ht="32" x14ac:dyDescent="0.2">
      <c r="A37">
        <f t="shared" si="3"/>
        <v>6.3000000000000007</v>
      </c>
      <c r="B37">
        <v>6</v>
      </c>
      <c r="C37">
        <f t="shared" ca="1" si="2"/>
        <v>-4</v>
      </c>
      <c r="D37" t="str">
        <f ca="1">INDEX(Activities[ACTIVITY],MATCH($C37,Activities[Id],0))</f>
        <v>Machine Learning Model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>
        <f ca="1">GridCalc</f>
        <v>6.3000000000000007</v>
      </c>
      <c r="M37">
        <f ca="1">GridCalc</f>
        <v>6.3000000000000007</v>
      </c>
      <c r="N37">
        <f ca="1">GridCalc</f>
        <v>6.3000000000000007</v>
      </c>
      <c r="O37">
        <f ca="1">GridCalc</f>
        <v>6.3000000000000007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ht="32" x14ac:dyDescent="0.2">
      <c r="A38">
        <f t="shared" si="3"/>
        <v>5.3000000000000007</v>
      </c>
      <c r="B38">
        <v>7</v>
      </c>
      <c r="C38">
        <f t="shared" ca="1" si="2"/>
        <v>-3</v>
      </c>
      <c r="D38" t="str">
        <f ca="1">INDEX(Activities[ACTIVITY],MATCH($C38,Activities[Id],0))</f>
        <v>Vizulaization / HTML / JS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>
        <f ca="1">GridCalc</f>
        <v>5.3000000000000007</v>
      </c>
      <c r="Q38">
        <f ca="1">GridCalc</f>
        <v>5.3000000000000007</v>
      </c>
      <c r="R38">
        <f ca="1">GridCalc</f>
        <v>5.3000000000000007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16" x14ac:dyDescent="0.2">
      <c r="A39">
        <f t="shared" si="3"/>
        <v>4.3000000000000007</v>
      </c>
      <c r="B39">
        <v>8</v>
      </c>
      <c r="C39">
        <f t="shared" ca="1" si="2"/>
        <v>-2</v>
      </c>
      <c r="D39" t="str">
        <f ca="1">INDEX(Activities[ACTIVITY],MATCH($C39,Activities[Id],0))</f>
        <v>Tableau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>
        <f ca="1">GridCalc</f>
        <v>4.3000000000000007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16" x14ac:dyDescent="0.2">
      <c r="A40">
        <f t="shared" si="3"/>
        <v>3.3000000000000007</v>
      </c>
      <c r="B40">
        <v>9</v>
      </c>
      <c r="C40">
        <f t="shared" ca="1" si="2"/>
        <v>-1</v>
      </c>
      <c r="D40" t="str">
        <f ca="1">INDEX(Activities[ACTIVITY],MATCH($C40,Activities[Id],0))</f>
        <v>Heroku Deployment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>
        <f ca="1">GridCalc</f>
        <v>3.3000000000000007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2">
      <c r="E43" s="1">
        <f>E31</f>
        <v>44342</v>
      </c>
      <c r="F43" s="1">
        <f t="shared" ref="F43:AH43" si="4">F31</f>
        <v>44343</v>
      </c>
      <c r="G43" s="1">
        <f t="shared" si="4"/>
        <v>44344</v>
      </c>
      <c r="H43" s="1">
        <f t="shared" si="4"/>
        <v>44345</v>
      </c>
      <c r="I43" s="1">
        <f t="shared" si="4"/>
        <v>44346</v>
      </c>
      <c r="J43" s="1">
        <f t="shared" si="4"/>
        <v>44347</v>
      </c>
      <c r="K43" s="1">
        <f t="shared" si="4"/>
        <v>44348</v>
      </c>
      <c r="L43" s="1">
        <f t="shared" si="4"/>
        <v>44349</v>
      </c>
      <c r="M43" s="1">
        <f t="shared" si="4"/>
        <v>44350</v>
      </c>
      <c r="N43" s="1">
        <f t="shared" si="4"/>
        <v>44351</v>
      </c>
      <c r="O43" s="1">
        <f t="shared" si="4"/>
        <v>44352</v>
      </c>
      <c r="P43" s="1">
        <f t="shared" si="4"/>
        <v>44353</v>
      </c>
      <c r="Q43" s="1">
        <f t="shared" si="4"/>
        <v>44354</v>
      </c>
      <c r="R43" s="1">
        <f t="shared" si="4"/>
        <v>44355</v>
      </c>
      <c r="S43" s="1">
        <f t="shared" si="4"/>
        <v>44356</v>
      </c>
      <c r="T43" s="1">
        <f t="shared" si="4"/>
        <v>44357</v>
      </c>
      <c r="U43" s="1">
        <f t="shared" si="4"/>
        <v>44358</v>
      </c>
      <c r="V43" s="1">
        <f t="shared" si="4"/>
        <v>44359</v>
      </c>
      <c r="W43" s="1">
        <f t="shared" si="4"/>
        <v>44360</v>
      </c>
      <c r="X43" s="1">
        <f t="shared" si="4"/>
        <v>44361</v>
      </c>
      <c r="Y43" s="1">
        <f t="shared" si="4"/>
        <v>44362</v>
      </c>
      <c r="Z43" s="1">
        <f t="shared" si="4"/>
        <v>44363</v>
      </c>
      <c r="AA43" s="1">
        <f t="shared" si="4"/>
        <v>44364</v>
      </c>
      <c r="AB43" s="1">
        <f t="shared" si="4"/>
        <v>44365</v>
      </c>
      <c r="AC43" s="1">
        <f t="shared" si="4"/>
        <v>44366</v>
      </c>
      <c r="AD43" s="1">
        <f t="shared" si="4"/>
        <v>44367</v>
      </c>
      <c r="AE43" s="1">
        <f t="shared" si="4"/>
        <v>44368</v>
      </c>
      <c r="AF43" s="1">
        <f t="shared" si="4"/>
        <v>44369</v>
      </c>
      <c r="AG43" s="1">
        <f t="shared" si="4"/>
        <v>44370</v>
      </c>
      <c r="AH43" s="1">
        <f t="shared" si="4"/>
        <v>44371</v>
      </c>
    </row>
    <row r="44" spans="1:35" x14ac:dyDescent="0.2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ht="16" x14ac:dyDescent="0.2">
      <c r="C46">
        <f t="shared" ca="1" si="6"/>
        <v>-7</v>
      </c>
      <c r="D46" t="str">
        <f ca="1">UPPER(INDEX(Activities[ACTIVITY],MATCH($C46,Activities[Id],0)))</f>
        <v>PROJECT START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>
        <f t="shared" ca="1" si="8"/>
        <v>9.3000000000000007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ht="16" x14ac:dyDescent="0.2">
      <c r="C47">
        <f t="shared" ca="1" si="6"/>
        <v>-6</v>
      </c>
      <c r="D47" t="str">
        <f ca="1">UPPER(INDEX(Activities[ACTIVITY],MATCH($C47,Activities[Id],0)))</f>
        <v>CLEAN &amp; EXTRACT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>
        <f t="shared" ca="1" si="9"/>
        <v>8.3000000000000007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ht="16" x14ac:dyDescent="0.2">
      <c r="C48">
        <f t="shared" ca="1" si="6"/>
        <v>-5</v>
      </c>
      <c r="D48" t="str">
        <f ca="1">UPPER(INDEX(Activities[ACTIVITY],MATCH($C48,Activities[Id],0)))</f>
        <v>MY SQL / POSTGRESS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>
        <f t="shared" ca="1" si="10"/>
        <v>7.3000000000000007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ht="32" x14ac:dyDescent="0.2">
      <c r="C49">
        <f t="shared" ca="1" si="6"/>
        <v>-4</v>
      </c>
      <c r="D49" t="str">
        <f ca="1">UPPER(INDEX(Activities[ACTIVITY],MATCH($C49,Activities[Id],0)))</f>
        <v>MACHINE LEARNING MODEL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>
        <f t="shared" ca="1" si="11"/>
        <v>6.3000000000000007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ht="32" x14ac:dyDescent="0.2">
      <c r="C50">
        <f t="shared" ca="1" si="6"/>
        <v>-3</v>
      </c>
      <c r="D50" t="str">
        <f ca="1">UPPER(INDEX(Activities[ACTIVITY],MATCH($C50,Activities[Id],0)))</f>
        <v>VIZULAIZATION / HTML / JS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>
        <f t="shared" ca="1" si="12"/>
        <v>5.3000000000000007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16" x14ac:dyDescent="0.2">
      <c r="C51">
        <f t="shared" ca="1" si="6"/>
        <v>-2</v>
      </c>
      <c r="D51" t="str">
        <f ca="1">UPPER(INDEX(Activities[ACTIVITY],MATCH($C51,Activities[Id],0)))</f>
        <v>TABLEAU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>
        <f t="shared" ca="1" si="13"/>
        <v>4.3000000000000007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32" x14ac:dyDescent="0.2">
      <c r="C52">
        <f t="shared" ca="1" si="6"/>
        <v>-1</v>
      </c>
      <c r="D52" t="str">
        <f ca="1">UPPER(INDEX(Activities[ACTIVITY],MATCH($C52,Activities[Id],0)))</f>
        <v>HEROKU DEPLOYMENT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>
        <f t="shared" ca="1" si="14"/>
        <v>3.3000000000000007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>E31</f>
        <v>44342</v>
      </c>
      <c r="F55" s="1">
        <f t="shared" ref="F55:AH55" si="15">F31</f>
        <v>44343</v>
      </c>
      <c r="G55" s="1">
        <f t="shared" si="15"/>
        <v>44344</v>
      </c>
      <c r="H55" s="1">
        <f t="shared" si="15"/>
        <v>44345</v>
      </c>
      <c r="I55" s="1">
        <f t="shared" si="15"/>
        <v>44346</v>
      </c>
      <c r="J55" s="1">
        <f t="shared" si="15"/>
        <v>44347</v>
      </c>
      <c r="K55" s="1">
        <f t="shared" si="15"/>
        <v>44348</v>
      </c>
      <c r="L55" s="1">
        <f t="shared" si="15"/>
        <v>44349</v>
      </c>
      <c r="M55" s="1">
        <f t="shared" si="15"/>
        <v>44350</v>
      </c>
      <c r="N55" s="1">
        <f t="shared" si="15"/>
        <v>44351</v>
      </c>
      <c r="O55" s="1">
        <f t="shared" si="15"/>
        <v>44352</v>
      </c>
      <c r="P55" s="1">
        <f t="shared" si="15"/>
        <v>44353</v>
      </c>
      <c r="Q55" s="1">
        <f t="shared" si="15"/>
        <v>44354</v>
      </c>
      <c r="R55" s="1">
        <f t="shared" si="15"/>
        <v>44355</v>
      </c>
      <c r="S55" s="1">
        <f t="shared" si="15"/>
        <v>44356</v>
      </c>
      <c r="T55" s="1">
        <f t="shared" si="15"/>
        <v>44357</v>
      </c>
      <c r="U55" s="1">
        <f t="shared" si="15"/>
        <v>44358</v>
      </c>
      <c r="V55" s="1">
        <f t="shared" si="15"/>
        <v>44359</v>
      </c>
      <c r="W55" s="1">
        <f t="shared" si="15"/>
        <v>44360</v>
      </c>
      <c r="X55" s="1">
        <f t="shared" si="15"/>
        <v>44361</v>
      </c>
      <c r="Y55" s="1">
        <f t="shared" si="15"/>
        <v>44362</v>
      </c>
      <c r="Z55" s="1">
        <f t="shared" si="15"/>
        <v>44363</v>
      </c>
      <c r="AA55" s="1">
        <f t="shared" si="15"/>
        <v>44364</v>
      </c>
      <c r="AB55" s="1">
        <f t="shared" si="15"/>
        <v>44365</v>
      </c>
      <c r="AC55" s="1">
        <f t="shared" si="15"/>
        <v>44366</v>
      </c>
      <c r="AD55" s="1">
        <f t="shared" si="15"/>
        <v>44367</v>
      </c>
      <c r="AE55" s="1">
        <f t="shared" si="15"/>
        <v>44368</v>
      </c>
      <c r="AF55" s="1">
        <f t="shared" si="15"/>
        <v>44369</v>
      </c>
      <c r="AG55" s="1">
        <f t="shared" si="15"/>
        <v>44370</v>
      </c>
      <c r="AH55" s="1">
        <f t="shared" si="15"/>
        <v>44371</v>
      </c>
    </row>
    <row r="56" spans="3:34" ht="16" x14ac:dyDescent="0.2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">
      <c r="D58" s="3">
        <f>DATE(YEAR(MIN(E55:AH55)),MONTH(MIN(E55:AH55)),1)</f>
        <v>44317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 t="e">
        <f t="shared" si="17"/>
        <v>#N/A</v>
      </c>
      <c r="L58" t="e">
        <f t="shared" si="17"/>
        <v>#N/A</v>
      </c>
      <c r="M58" t="e">
        <f t="shared" si="17"/>
        <v>#N/A</v>
      </c>
      <c r="N58" t="e">
        <f t="shared" si="17"/>
        <v>#N/A</v>
      </c>
      <c r="O58" t="e">
        <f t="shared" si="17"/>
        <v>#N/A</v>
      </c>
      <c r="P58" t="e">
        <f t="shared" si="17"/>
        <v>#N/A</v>
      </c>
      <c r="Q58" t="e">
        <f t="shared" si="17"/>
        <v>#N/A</v>
      </c>
      <c r="R58" t="e">
        <f t="shared" si="17"/>
        <v>#N/A</v>
      </c>
      <c r="S58" t="e">
        <f t="shared" si="17"/>
        <v>#N/A</v>
      </c>
      <c r="T58" t="e">
        <f t="shared" si="17"/>
        <v>#N/A</v>
      </c>
      <c r="U58" t="e">
        <f t="shared" si="17"/>
        <v>#N/A</v>
      </c>
      <c r="V58" t="e">
        <f t="shared" si="17"/>
        <v>#N/A</v>
      </c>
      <c r="W58" t="e">
        <f t="shared" si="17"/>
        <v>#N/A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16" x14ac:dyDescent="0.2">
      <c r="D59" s="3" t="str">
        <f>TEXT(D58,"mmm yyyy") &amp; " - Top Band"</f>
        <v>May 2021 -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 t="e">
        <f t="shared" si="18"/>
        <v>#N/A</v>
      </c>
      <c r="L59" t="e">
        <f t="shared" si="18"/>
        <v>#N/A</v>
      </c>
      <c r="M59" t="e">
        <f t="shared" si="18"/>
        <v>#N/A</v>
      </c>
      <c r="N59" t="e">
        <f t="shared" si="18"/>
        <v>#N/A</v>
      </c>
      <c r="O59" t="e">
        <f t="shared" si="18"/>
        <v>#N/A</v>
      </c>
      <c r="P59" t="e">
        <f t="shared" si="18"/>
        <v>#N/A</v>
      </c>
      <c r="Q59" t="e">
        <f t="shared" si="18"/>
        <v>#N/A</v>
      </c>
      <c r="R59" t="e">
        <f t="shared" si="18"/>
        <v>#N/A</v>
      </c>
      <c r="S59" t="e">
        <f t="shared" si="18"/>
        <v>#N/A</v>
      </c>
      <c r="T59" t="e">
        <f t="shared" si="18"/>
        <v>#N/A</v>
      </c>
      <c r="U59" t="e">
        <f t="shared" si="18"/>
        <v>#N/A</v>
      </c>
      <c r="V59" t="e">
        <f t="shared" si="18"/>
        <v>#N/A</v>
      </c>
      <c r="W59" t="e">
        <f t="shared" si="18"/>
        <v>#N/A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">
      <c r="D60" s="3"/>
    </row>
    <row r="61" spans="3:34" x14ac:dyDescent="0.2">
      <c r="D61" s="3">
        <f>EOMONTH(D58,0)+1</f>
        <v>44348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>
        <f t="shared" si="19"/>
        <v>0.5</v>
      </c>
      <c r="L61">
        <f t="shared" si="19"/>
        <v>0.5</v>
      </c>
      <c r="M61">
        <f t="shared" si="19"/>
        <v>0.5</v>
      </c>
      <c r="N61">
        <f t="shared" si="19"/>
        <v>0.5</v>
      </c>
      <c r="O61">
        <f t="shared" si="19"/>
        <v>0.5</v>
      </c>
      <c r="P61">
        <f t="shared" si="19"/>
        <v>0.5</v>
      </c>
      <c r="Q61">
        <f t="shared" si="19"/>
        <v>0.5</v>
      </c>
      <c r="R61">
        <f t="shared" si="19"/>
        <v>0.5</v>
      </c>
      <c r="S61">
        <f t="shared" si="19"/>
        <v>0.5</v>
      </c>
      <c r="T61">
        <f t="shared" si="19"/>
        <v>0.5</v>
      </c>
      <c r="U61">
        <f t="shared" si="19"/>
        <v>0.5</v>
      </c>
      <c r="V61">
        <f t="shared" si="19"/>
        <v>0.5</v>
      </c>
      <c r="W61">
        <f t="shared" si="19"/>
        <v>0.5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16" x14ac:dyDescent="0.2">
      <c r="D62" s="3" t="str">
        <f>TEXT(D61,"mmm yyyy") &amp; " - Top Band"</f>
        <v>Jun 2021 -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>
        <f t="shared" si="20"/>
        <v>13</v>
      </c>
      <c r="L62">
        <f t="shared" si="20"/>
        <v>13</v>
      </c>
      <c r="M62">
        <f t="shared" si="20"/>
        <v>13</v>
      </c>
      <c r="N62">
        <f t="shared" si="20"/>
        <v>13</v>
      </c>
      <c r="O62">
        <f t="shared" si="20"/>
        <v>13</v>
      </c>
      <c r="P62">
        <f t="shared" si="20"/>
        <v>13</v>
      </c>
      <c r="Q62">
        <f t="shared" si="20"/>
        <v>13</v>
      </c>
      <c r="R62">
        <f t="shared" si="20"/>
        <v>13</v>
      </c>
      <c r="S62">
        <f t="shared" si="20"/>
        <v>13</v>
      </c>
      <c r="T62">
        <f t="shared" si="20"/>
        <v>13</v>
      </c>
      <c r="U62">
        <f t="shared" si="20"/>
        <v>13</v>
      </c>
      <c r="V62">
        <f t="shared" si="20"/>
        <v>13</v>
      </c>
      <c r="W62">
        <f t="shared" si="20"/>
        <v>13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">
      <c r="D63" s="3"/>
    </row>
    <row r="65" spans="4:34" x14ac:dyDescent="0.2">
      <c r="D65" s="3">
        <f>D58+1</f>
        <v>44318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">
      <c r="D66" s="3">
        <f>D61+1</f>
        <v>44349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>
        <f t="shared" si="21"/>
        <v>0.5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ht="16" x14ac:dyDescent="0.2">
      <c r="D70">
        <v>3</v>
      </c>
      <c r="E70" t="str">
        <f>LEFT(UPPER(TEXT(E55,"ddd")),$D70)</f>
        <v>WED</v>
      </c>
      <c r="F70" t="str">
        <f t="shared" ref="F70:AH70" si="23">LEFT(UPPER(TEXT(F55,"ddd")),$D70)</f>
        <v>THU</v>
      </c>
      <c r="G70" t="str">
        <f t="shared" si="23"/>
        <v>FRI</v>
      </c>
      <c r="H70" t="str">
        <f t="shared" si="23"/>
        <v>SAT</v>
      </c>
      <c r="I70" t="str">
        <f t="shared" si="23"/>
        <v>SUN</v>
      </c>
      <c r="J70" t="str">
        <f t="shared" si="23"/>
        <v>MON</v>
      </c>
      <c r="K70" t="str">
        <f t="shared" si="23"/>
        <v>TUE</v>
      </c>
      <c r="L70" t="str">
        <f t="shared" si="23"/>
        <v>WED</v>
      </c>
      <c r="M70" t="str">
        <f t="shared" si="23"/>
        <v>THU</v>
      </c>
      <c r="N70" t="str">
        <f t="shared" si="23"/>
        <v>FRI</v>
      </c>
      <c r="O70" t="str">
        <f t="shared" si="23"/>
        <v>SAT</v>
      </c>
      <c r="P70" t="str">
        <f t="shared" si="23"/>
        <v>SUN</v>
      </c>
      <c r="Q70" t="str">
        <f t="shared" si="23"/>
        <v>MON</v>
      </c>
      <c r="R70" t="str">
        <f t="shared" si="23"/>
        <v>TUE</v>
      </c>
      <c r="S70" t="str">
        <f t="shared" si="23"/>
        <v>WED</v>
      </c>
      <c r="T70" t="str">
        <f t="shared" si="23"/>
        <v>THU</v>
      </c>
      <c r="U70" t="str">
        <f t="shared" si="23"/>
        <v>FRI</v>
      </c>
      <c r="V70" t="str">
        <f t="shared" si="23"/>
        <v>SAT</v>
      </c>
      <c r="W70" t="str">
        <f t="shared" si="23"/>
        <v>SUN</v>
      </c>
      <c r="X70" t="str">
        <f t="shared" si="23"/>
        <v>MON</v>
      </c>
      <c r="Y70" t="str">
        <f t="shared" si="23"/>
        <v>TUE</v>
      </c>
      <c r="Z70" t="str">
        <f t="shared" si="23"/>
        <v>WED</v>
      </c>
      <c r="AA70" t="str">
        <f t="shared" si="23"/>
        <v>THU</v>
      </c>
      <c r="AB70" t="str">
        <f t="shared" si="23"/>
        <v>FRI</v>
      </c>
      <c r="AC70" t="str">
        <f t="shared" si="23"/>
        <v>SAT</v>
      </c>
      <c r="AD70" t="str">
        <f t="shared" si="23"/>
        <v>SUN</v>
      </c>
      <c r="AE70" t="str">
        <f t="shared" si="23"/>
        <v>MON</v>
      </c>
      <c r="AF70" t="str">
        <f t="shared" si="23"/>
        <v>TUE</v>
      </c>
      <c r="AG70" t="str">
        <f t="shared" si="23"/>
        <v>WED</v>
      </c>
      <c r="AH70" t="str">
        <f t="shared" si="23"/>
        <v>THU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ht="16" x14ac:dyDescent="0.2">
      <c r="E72" t="str">
        <f>TEXT(E55,"dd")</f>
        <v>26</v>
      </c>
      <c r="F72" t="str">
        <f t="shared" ref="F72:AH72" si="24">TEXT(F55,"dd")</f>
        <v>27</v>
      </c>
      <c r="G72" t="str">
        <f t="shared" si="24"/>
        <v>28</v>
      </c>
      <c r="H72" t="str">
        <f t="shared" si="24"/>
        <v>29</v>
      </c>
      <c r="I72" t="str">
        <f t="shared" si="24"/>
        <v>30</v>
      </c>
      <c r="J72" t="str">
        <f t="shared" si="24"/>
        <v>31</v>
      </c>
      <c r="K72" t="str">
        <f t="shared" si="24"/>
        <v>01</v>
      </c>
      <c r="L72" t="str">
        <f t="shared" si="24"/>
        <v>02</v>
      </c>
      <c r="M72" t="str">
        <f t="shared" si="24"/>
        <v>03</v>
      </c>
      <c r="N72" t="str">
        <f t="shared" si="24"/>
        <v>04</v>
      </c>
      <c r="O72" t="str">
        <f t="shared" si="24"/>
        <v>05</v>
      </c>
      <c r="P72" t="str">
        <f t="shared" si="24"/>
        <v>06</v>
      </c>
      <c r="Q72" t="str">
        <f t="shared" si="24"/>
        <v>07</v>
      </c>
      <c r="R72" t="str">
        <f t="shared" si="24"/>
        <v>08</v>
      </c>
      <c r="S72" t="str">
        <f t="shared" si="24"/>
        <v>09</v>
      </c>
      <c r="T72" t="str">
        <f t="shared" si="24"/>
        <v>10</v>
      </c>
      <c r="U72" t="str">
        <f t="shared" si="24"/>
        <v>11</v>
      </c>
      <c r="V72" t="str">
        <f t="shared" si="24"/>
        <v>12</v>
      </c>
      <c r="W72" t="str">
        <f t="shared" si="24"/>
        <v>13</v>
      </c>
      <c r="X72" t="str">
        <f t="shared" si="24"/>
        <v>14</v>
      </c>
      <c r="Y72" t="str">
        <f t="shared" si="24"/>
        <v>15</v>
      </c>
      <c r="Z72" t="str">
        <f t="shared" si="24"/>
        <v>16</v>
      </c>
      <c r="AA72" t="str">
        <f t="shared" si="24"/>
        <v>17</v>
      </c>
      <c r="AB72" t="str">
        <f t="shared" si="24"/>
        <v>18</v>
      </c>
      <c r="AC72" t="str">
        <f t="shared" si="24"/>
        <v>19</v>
      </c>
      <c r="AD72" t="str">
        <f t="shared" si="24"/>
        <v>20</v>
      </c>
      <c r="AE72" t="str">
        <f t="shared" si="24"/>
        <v>21</v>
      </c>
      <c r="AF72" t="str">
        <f t="shared" si="24"/>
        <v>22</v>
      </c>
      <c r="AG72" t="str">
        <f t="shared" si="24"/>
        <v>23</v>
      </c>
      <c r="AH72" t="str">
        <f t="shared" si="24"/>
        <v>24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2f07357f-8355-4bb9-a509-1fa2595dcd3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A6EA4B2E6274B903FACC670FA3E00" ma:contentTypeVersion="7" ma:contentTypeDescription="Create a new document." ma:contentTypeScope="" ma:versionID="7b3b011ba45c990215af3463a8a4a0bd">
  <xsd:schema xmlns:xsd="http://www.w3.org/2001/XMLSchema" xmlns:xs="http://www.w3.org/2001/XMLSchema" xmlns:p="http://schemas.microsoft.com/office/2006/metadata/properties" xmlns:ns3="2f07357f-8355-4bb9-a509-1fa2595dcd31" xmlns:ns4="c3b2e6cd-0d38-42df-824d-db7755478d35" targetNamespace="http://schemas.microsoft.com/office/2006/metadata/properties" ma:root="true" ma:fieldsID="d54624823127d7b4341590f0b02e9250" ns3:_="" ns4:_="">
    <xsd:import namespace="2f07357f-8355-4bb9-a509-1fa2595dcd31"/>
    <xsd:import namespace="c3b2e6cd-0d38-42df-824d-db7755478d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7357f-8355-4bb9-a509-1fa2595dc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2e6cd-0d38-42df-824d-db7755478d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11D93F-21D3-4821-9768-A0F99C41A8EB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2f07357f-8355-4bb9-a509-1fa2595dcd31"/>
    <ds:schemaRef ds:uri="c3b2e6cd-0d38-42df-824d-db7755478d3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6550A6D-7191-4686-B26A-66FF2EEE2C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07357f-8355-4bb9-a509-1fa2595dcd31"/>
    <ds:schemaRef ds:uri="c3b2e6cd-0d38-42df-824d-db7755478d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2021-06-26T16:12:12Z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0x010100265A6EA4B2E6274B903FACC670FA3E00</vt:lpwstr>
  </property>
</Properties>
</file>