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b52eec8da34d1e/GitHub/MacroII/Notas Finales/"/>
    </mc:Choice>
  </mc:AlternateContent>
  <xr:revisionPtr revIDLastSave="0" documentId="8_{69A8D050-299D-F740-BBA9-608498F06F74}" xr6:coauthVersionLast="47" xr6:coauthVersionMax="47" xr10:uidLastSave="{00000000-0000-0000-0000-000000000000}"/>
  <bookViews>
    <workbookView xWindow="-38400" yWindow="500" windowWidth="38400" windowHeight="21100" xr2:uid="{F33B455D-D699-41C5-B6D0-A6DDA2C6F238}"/>
  </bookViews>
  <sheets>
    <sheet name="Notas Finales" sheetId="4" r:id="rId1"/>
    <sheet name="EX1" sheetId="2" r:id="rId2"/>
    <sheet name="EX2" sheetId="3" r:id="rId3"/>
    <sheet name="P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K6" i="4"/>
  <c r="K7" i="4"/>
  <c r="K8" i="4"/>
  <c r="K9" i="4"/>
  <c r="K10" i="4"/>
  <c r="K11" i="4"/>
  <c r="K13" i="4"/>
  <c r="K14" i="4"/>
  <c r="K5" i="4"/>
  <c r="I14" i="4"/>
  <c r="I13" i="4"/>
  <c r="I12" i="4"/>
  <c r="I11" i="4"/>
  <c r="I10" i="4"/>
  <c r="I9" i="4"/>
  <c r="I8" i="4"/>
  <c r="I7" i="4"/>
  <c r="I6" i="4"/>
  <c r="I5" i="4"/>
  <c r="H14" i="4"/>
  <c r="H13" i="4"/>
  <c r="H10" i="4"/>
  <c r="H9" i="4"/>
  <c r="H8" i="4"/>
  <c r="H7" i="4"/>
  <c r="H6" i="4"/>
  <c r="H5" i="4"/>
  <c r="H11" i="4"/>
  <c r="G14" i="4"/>
  <c r="G13" i="4"/>
  <c r="G12" i="4"/>
  <c r="G11" i="4"/>
  <c r="G10" i="4"/>
  <c r="G9" i="4"/>
  <c r="G8" i="4"/>
  <c r="G7" i="4"/>
  <c r="G6" i="4"/>
  <c r="G5" i="4"/>
  <c r="F14" i="4"/>
  <c r="F13" i="4"/>
  <c r="F12" i="4"/>
  <c r="F11" i="4"/>
  <c r="F10" i="4"/>
  <c r="F9" i="4"/>
  <c r="F8" i="4"/>
  <c r="F7" i="4"/>
  <c r="F6" i="4"/>
  <c r="F5" i="4"/>
  <c r="E14" i="4"/>
  <c r="E13" i="4"/>
  <c r="E10" i="4"/>
  <c r="E9" i="4"/>
  <c r="E8" i="4"/>
  <c r="E7" i="4"/>
  <c r="E6" i="4"/>
  <c r="E5" i="4"/>
  <c r="E11" i="4"/>
  <c r="D14" i="4"/>
  <c r="D13" i="4"/>
  <c r="D12" i="4"/>
  <c r="D11" i="4"/>
  <c r="D10" i="4"/>
  <c r="D9" i="4"/>
  <c r="D8" i="4"/>
  <c r="D7" i="4"/>
  <c r="D6" i="4"/>
  <c r="D5" i="4"/>
  <c r="C14" i="4"/>
  <c r="C13" i="4"/>
  <c r="C12" i="4"/>
  <c r="C11" i="4"/>
  <c r="C10" i="4"/>
  <c r="C9" i="4"/>
  <c r="C8" i="4"/>
  <c r="C7" i="4"/>
  <c r="C6" i="4"/>
  <c r="C5" i="4"/>
  <c r="G12" i="1"/>
  <c r="G11" i="1"/>
  <c r="G10" i="1"/>
  <c r="G9" i="1"/>
  <c r="G8" i="1"/>
  <c r="G7" i="1"/>
  <c r="G6" i="1"/>
  <c r="G5" i="1"/>
  <c r="G4" i="1"/>
  <c r="G3" i="1"/>
  <c r="S7" i="3"/>
  <c r="S13" i="3"/>
  <c r="S14" i="3"/>
  <c r="S10" i="3"/>
  <c r="S9" i="3"/>
  <c r="S15" i="3"/>
  <c r="S6" i="3"/>
  <c r="S8" i="3"/>
  <c r="S11" i="3"/>
  <c r="S12" i="3"/>
  <c r="S5" i="3"/>
  <c r="M14" i="2"/>
  <c r="M13" i="2"/>
  <c r="M12" i="2"/>
  <c r="M11" i="2"/>
  <c r="M10" i="2"/>
  <c r="M9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<sst xmlns="http://schemas.openxmlformats.org/spreadsheetml/2006/main" count="100" uniqueCount="39">
  <si>
    <t>Nombre completo</t>
  </si>
  <si>
    <t>EXAMEN1</t>
  </si>
  <si>
    <t>Pregunta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</si>
  <si>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</si>
  <si>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</si>
  <si>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</si>
  <si>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</si>
  <si>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</si>
  <si>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</si>
  <si>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</si>
  <si>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</si>
  <si>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</si>
  <si>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</si>
  <si>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Puntaje final</t>
  </si>
  <si>
    <t>Puntuación</t>
  </si>
  <si>
    <t>NICOLE ESTEFANÍA VÉLIZ TREJOS</t>
  </si>
  <si>
    <t>MATÍAS IGNACIO ESPINOSA FLORES</t>
  </si>
  <si>
    <t>FELIPE ALEX PRADO CAMPOS</t>
  </si>
  <si>
    <t>MATÍAS JERSON VICUÑA COFRÉ</t>
  </si>
  <si>
    <t>BENJAMÍN RENÁN SOLÍS OLATE</t>
  </si>
  <si>
    <t>RODRIGO ANTONIO JIMENEZ ARAYA</t>
  </si>
  <si>
    <t>JORGE MARIO OROZCO THOMAS</t>
  </si>
  <si>
    <t>KEVIN ANTONIO ALVAREZ GARCIA</t>
  </si>
  <si>
    <t>IRIS ASHIMINE MENDEZ</t>
  </si>
  <si>
    <t>SEBASTIÁN SOLANO SILVERA</t>
  </si>
  <si>
    <t>PS1</t>
  </si>
  <si>
    <t>PS2</t>
  </si>
  <si>
    <t>PS3</t>
  </si>
  <si>
    <t>P11</t>
  </si>
  <si>
    <t>P12</t>
  </si>
  <si>
    <t>Parte 1</t>
  </si>
  <si>
    <t>Parte 2</t>
  </si>
  <si>
    <t>Examen 1</t>
  </si>
  <si>
    <t>Sobre 7</t>
  </si>
  <si>
    <t>Curva</t>
  </si>
  <si>
    <t>Examen 2</t>
  </si>
  <si>
    <t>Problem Sets</t>
  </si>
  <si>
    <t>Proyecto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</si>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</sst>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Segoe UI"/>
      <family val="2"/>
    </font>
    <font>
      <b/>
      <sz val="11"/>
      <name val="Segoe U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6100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7F7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2">
    <xf numFmtId="0" fontId="0" fillId="0" borderId="0" xfId="0"/>
    <xf numFmtId="0" fontId="3" fillId="2" borderId="1" xfId="1" applyFont="1" applyFill="1" applyBorder="1" applyAlignment="1">
      <alignment horizontal="center"/>
    </xf>
    <xf numFmtId="0" fontId="2" fillId="0" borderId="0" xfId="1"/>
    <xf numFmtId="0" fontId="2" fillId="2" borderId="1" xfId="1" applyFill="1" applyBorder="1" applyAlignment="1">
      <alignment horizontal="center"/>
    </xf>
    <xf numFmtId="0" fontId="2" fillId="2" borderId="1" xfId="1" applyFill="1" applyBorder="1"/>
    <xf numFmtId="0" fontId="2" fillId="2" borderId="1" xfId="1" applyFill="1" applyBorder="1" applyAlignment="1">
      <alignment wrapText="1"/>
    </xf>
    <xf numFmtId="0" fontId="2" fillId="3" borderId="1" xfId="1" applyFill="1" applyBorder="1"/>
    <xf numFmtId="0" fontId="2" fillId="0" borderId="1" xfId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1" xfId="1" applyBorder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1" xfId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8" fillId="4" borderId="1" xfId="2" applyFont="1" applyBorder="1" applyAlignment="1">
      <alignment horizontal="center" wrapText="1"/>
    </xf>
    <xf numFmtId="0" fontId="7" fillId="5" borderId="1" xfId="3" applyFont="1" applyBorder="1" applyAlignment="1">
      <alignment horizontal="center" wrapText="1"/>
    </xf>
    <xf numFmtId="0" fontId="7" fillId="6" borderId="1" xfId="4" applyFont="1" applyBorder="1" applyAlignment="1">
      <alignment horizontal="center" wrapText="1"/>
    </xf>
    <xf numFmtId="0" fontId="8" fillId="4" borderId="1" xfId="2" applyFont="1" applyBorder="1" applyAlignment="1">
      <alignment horizontal="center"/>
    </xf>
    <xf numFmtId="0" fontId="7" fillId="5" borderId="1" xfId="3" applyFont="1" applyBorder="1" applyAlignment="1">
      <alignment horizontal="center"/>
    </xf>
    <xf numFmtId="0" fontId="7" fillId="6" borderId="1" xfId="4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5" borderId="1" xfId="3" applyNumberFormat="1" applyBorder="1" applyAlignment="1">
      <alignment horizontal="center"/>
    </xf>
    <xf numFmtId="2" fontId="1" fillId="6" borderId="1" xfId="4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1" fillId="4" borderId="1" xfId="2" applyNumberFormat="1" applyFont="1" applyBorder="1" applyAlignment="1">
      <alignment horizontal="center"/>
    </xf>
    <xf numFmtId="172" fontId="1" fillId="7" borderId="1" xfId="5" applyNumberFormat="1" applyBorder="1" applyAlignment="1">
      <alignment horizontal="center"/>
    </xf>
    <xf numFmtId="0" fontId="9" fillId="7" borderId="1" xfId="5" applyFont="1" applyBorder="1" applyAlignment="1">
      <alignment horizontal="center"/>
    </xf>
  </cellXfs>
  <cellStyles count="6">
    <cellStyle name="20% - Accent4" xfId="3" builtinId="42"/>
    <cellStyle name="20% - Accent5" xfId="4" builtinId="46"/>
    <cellStyle name="40% - Accent6" xfId="5" builtinId="51"/>
    <cellStyle name="Good" xfId="2" builtinId="26"/>
    <cellStyle name="Normal" xfId="0" builtinId="0"/>
    <cellStyle name="Normal 2" xfId="1" xr:uid="{817D815A-784A-4CA1-898B-A291DE65A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DC61-4F59-F341-A03C-9759F39020A9}">
  <dimension ref="A2:K14"/>
  <sheetViews>
    <sheetView tabSelected="1" zoomScale="150" zoomScaleNormal="150" workbookViewId="0">
      <selection activeCell="G28" sqref="G28"/>
    </sheetView>
  </sheetViews>
  <sheetFormatPr baseColWidth="10" defaultRowHeight="15" x14ac:dyDescent="0.2"/>
  <cols>
    <col min="2" max="2" width="32.33203125" bestFit="1" customWidth="1"/>
    <col min="9" max="9" width="13.5" customWidth="1"/>
  </cols>
  <sheetData>
    <row r="2" spans="1:11" ht="16" x14ac:dyDescent="0.25">
      <c r="B2" s="1" t="s">
        <v>0</v>
      </c>
      <c r="E2" s="28">
        <v>0.3</v>
      </c>
      <c r="F2" s="11"/>
      <c r="G2" s="11"/>
      <c r="H2" s="28">
        <v>0.3</v>
      </c>
      <c r="I2" s="28">
        <v>0.2</v>
      </c>
      <c r="J2" s="28">
        <v>0.2</v>
      </c>
    </row>
    <row r="3" spans="1:11" ht="18" x14ac:dyDescent="0.25">
      <c r="B3" s="1"/>
      <c r="C3" s="18" t="s">
        <v>32</v>
      </c>
      <c r="D3" s="18" t="s">
        <v>32</v>
      </c>
      <c r="E3" s="19" t="s">
        <v>32</v>
      </c>
      <c r="F3" s="18" t="s">
        <v>35</v>
      </c>
      <c r="G3" s="18" t="s">
        <v>35</v>
      </c>
      <c r="H3" s="19" t="s">
        <v>35</v>
      </c>
      <c r="I3" s="20" t="s">
        <v>36</v>
      </c>
      <c r="J3" s="21" t="s">
        <v>37</v>
      </c>
      <c r="K3" s="31" t="s">
        <v>38</v>
      </c>
    </row>
    <row r="4" spans="1:11" ht="17" x14ac:dyDescent="0.25">
      <c r="B4" s="1" t="s">
        <v>14</v>
      </c>
      <c r="C4" s="1">
        <v>100</v>
      </c>
      <c r="D4" s="1" t="s">
        <v>33</v>
      </c>
      <c r="E4" s="22" t="s">
        <v>34</v>
      </c>
      <c r="F4" s="1">
        <v>100</v>
      </c>
      <c r="G4" s="1" t="s">
        <v>33</v>
      </c>
      <c r="H4" s="22" t="s">
        <v>34</v>
      </c>
      <c r="I4" s="23" t="s">
        <v>33</v>
      </c>
      <c r="J4" s="24" t="s">
        <v>33</v>
      </c>
      <c r="K4" s="31" t="s">
        <v>33</v>
      </c>
    </row>
    <row r="5" spans="1:11" ht="17" x14ac:dyDescent="0.25">
      <c r="A5">
        <v>1</v>
      </c>
      <c r="B5" s="6" t="s">
        <v>15</v>
      </c>
      <c r="C5" s="25">
        <f>+VLOOKUP(A5,'EX1'!$A$5:$M$14,13)</f>
        <v>54</v>
      </c>
      <c r="D5" s="25">
        <f>+C5/100*7</f>
        <v>3.7800000000000002</v>
      </c>
      <c r="E5" s="29">
        <f t="shared" ref="E5:E10" si="0">+D5*$E$12/$D$12</f>
        <v>5.323943661971831</v>
      </c>
      <c r="F5" s="25">
        <f>+VLOOKUP(A5,'EX2'!$A$6:$S$15,19)</f>
        <v>46</v>
      </c>
      <c r="G5" s="25">
        <f>+F5*7/100</f>
        <v>3.22</v>
      </c>
      <c r="H5" s="29">
        <f t="shared" ref="H5:H10" si="1">+G5*$H$12/$G$12</f>
        <v>4.2368421052631584</v>
      </c>
      <c r="I5" s="26">
        <f>+VLOOKUP(A5,PS!$B$3:$G$12,6)</f>
        <v>6.1333333333333329</v>
      </c>
      <c r="J5" s="27">
        <v>6.25</v>
      </c>
      <c r="K5" s="30">
        <f>E5*$E$2+H5*$H$2+I5*$I$2+J5*$J$2</f>
        <v>5.3449023968371634</v>
      </c>
    </row>
    <row r="6" spans="1:11" ht="17" x14ac:dyDescent="0.25">
      <c r="A6">
        <v>2</v>
      </c>
      <c r="B6" s="9" t="s">
        <v>16</v>
      </c>
      <c r="C6" s="25">
        <f>+VLOOKUP(A6,'EX1'!$A$5:$M$14,13)</f>
        <v>43</v>
      </c>
      <c r="D6" s="25">
        <f t="shared" ref="D6:D14" si="2">+C6/100*7</f>
        <v>3.01</v>
      </c>
      <c r="E6" s="29">
        <f t="shared" si="0"/>
        <v>4.23943661971831</v>
      </c>
      <c r="F6" s="25">
        <f>+VLOOKUP(A6,'EX2'!$A$6:$S$15,19)</f>
        <v>58</v>
      </c>
      <c r="G6" s="25">
        <f t="shared" ref="G6:G14" si="3">+F6*7/100</f>
        <v>4.0599999999999996</v>
      </c>
      <c r="H6" s="29">
        <f t="shared" si="1"/>
        <v>5.3421052631578938</v>
      </c>
      <c r="I6" s="26">
        <f>+VLOOKUP(A6,PS!$B$3:$G$12,6)</f>
        <v>6.833333333333333</v>
      </c>
      <c r="J6" s="27">
        <v>7</v>
      </c>
      <c r="K6" s="30">
        <f t="shared" ref="K6:K14" si="4">E6*$E$2+H6*$H$2+I6*$I$2+J6*$J$2</f>
        <v>5.6411292315295283</v>
      </c>
    </row>
    <row r="7" spans="1:11" ht="17" x14ac:dyDescent="0.25">
      <c r="A7">
        <v>3</v>
      </c>
      <c r="B7" s="6" t="s">
        <v>17</v>
      </c>
      <c r="C7" s="25">
        <f>+VLOOKUP(A7,'EX1'!$A$5:$M$14,13)</f>
        <v>53</v>
      </c>
      <c r="D7" s="25">
        <f t="shared" si="2"/>
        <v>3.71</v>
      </c>
      <c r="E7" s="29">
        <f t="shared" si="0"/>
        <v>5.225352112676056</v>
      </c>
      <c r="F7" s="25">
        <f>+VLOOKUP(A7,'EX2'!$A$6:$S$15,19)</f>
        <v>43</v>
      </c>
      <c r="G7" s="25">
        <f t="shared" si="3"/>
        <v>3.01</v>
      </c>
      <c r="H7" s="29">
        <f t="shared" si="1"/>
        <v>3.9605263157894735</v>
      </c>
      <c r="I7" s="26">
        <f>+VLOOKUP(A7,PS!$B$3:$G$12,6)</f>
        <v>6.166666666666667</v>
      </c>
      <c r="J7" s="27">
        <v>6.5</v>
      </c>
      <c r="K7" s="30">
        <f t="shared" si="4"/>
        <v>5.2890968618729923</v>
      </c>
    </row>
    <row r="8" spans="1:11" ht="17" x14ac:dyDescent="0.25">
      <c r="A8">
        <v>4</v>
      </c>
      <c r="B8" s="9" t="s">
        <v>18</v>
      </c>
      <c r="C8" s="25">
        <f>+VLOOKUP(A8,'EX1'!$A$5:$M$14,13)</f>
        <v>69</v>
      </c>
      <c r="D8" s="25">
        <f t="shared" si="2"/>
        <v>4.83</v>
      </c>
      <c r="E8" s="29">
        <f t="shared" si="0"/>
        <v>6.8028169014084519</v>
      </c>
      <c r="F8" s="25">
        <f>+VLOOKUP(A8,'EX2'!$A$6:$S$15,19)</f>
        <v>45</v>
      </c>
      <c r="G8" s="25">
        <f t="shared" si="3"/>
        <v>3.15</v>
      </c>
      <c r="H8" s="29">
        <f t="shared" si="1"/>
        <v>4.1447368421052628</v>
      </c>
      <c r="I8" s="26">
        <f>+VLOOKUP(A8,PS!$B$3:$G$12,6)</f>
        <v>6.666666666666667</v>
      </c>
      <c r="J8" s="27">
        <v>7</v>
      </c>
      <c r="K8" s="30">
        <f t="shared" si="4"/>
        <v>6.0175994563874475</v>
      </c>
    </row>
    <row r="9" spans="1:11" ht="17" x14ac:dyDescent="0.25">
      <c r="A9">
        <v>5</v>
      </c>
      <c r="B9" s="6" t="s">
        <v>19</v>
      </c>
      <c r="C9" s="25">
        <f>+VLOOKUP(A9,'EX1'!$A$5:$M$14,13)</f>
        <v>55</v>
      </c>
      <c r="D9" s="25">
        <f t="shared" si="2"/>
        <v>3.8500000000000005</v>
      </c>
      <c r="E9" s="29">
        <f t="shared" si="0"/>
        <v>5.4225352112676068</v>
      </c>
      <c r="F9" s="25">
        <f>+VLOOKUP(A9,'EX2'!$A$6:$S$15,19)</f>
        <v>61</v>
      </c>
      <c r="G9" s="25">
        <f t="shared" si="3"/>
        <v>4.2699999999999996</v>
      </c>
      <c r="H9" s="29">
        <f t="shared" si="1"/>
        <v>5.6184210526315779</v>
      </c>
      <c r="I9" s="26">
        <f>+VLOOKUP(A9,PS!$B$3:$G$12,6)</f>
        <v>6.8</v>
      </c>
      <c r="J9" s="27">
        <v>6.25</v>
      </c>
      <c r="K9" s="30">
        <f t="shared" si="4"/>
        <v>5.9222868791697554</v>
      </c>
    </row>
    <row r="10" spans="1:11" ht="17" x14ac:dyDescent="0.25">
      <c r="A10">
        <v>6</v>
      </c>
      <c r="B10" s="9" t="s">
        <v>20</v>
      </c>
      <c r="C10" s="25">
        <f>+VLOOKUP(A10,'EX1'!$A$5:$M$14,13)</f>
        <v>45</v>
      </c>
      <c r="D10" s="25">
        <f t="shared" si="2"/>
        <v>3.15</v>
      </c>
      <c r="E10" s="29">
        <f t="shared" si="0"/>
        <v>4.4366197183098599</v>
      </c>
      <c r="F10" s="25">
        <f>+VLOOKUP(A10,'EX2'!$A$6:$S$15,19)</f>
        <v>54</v>
      </c>
      <c r="G10" s="25">
        <f t="shared" si="3"/>
        <v>3.78</v>
      </c>
      <c r="H10" s="29">
        <f t="shared" si="1"/>
        <v>4.973684210526315</v>
      </c>
      <c r="I10" s="26">
        <f>+VLOOKUP(A10,PS!$B$3:$G$12,6)</f>
        <v>6.7666666666666666</v>
      </c>
      <c r="J10" s="27">
        <v>6.5</v>
      </c>
      <c r="K10" s="30">
        <f t="shared" si="4"/>
        <v>5.4764245119841855</v>
      </c>
    </row>
    <row r="11" spans="1:11" ht="17" x14ac:dyDescent="0.25">
      <c r="A11">
        <v>7</v>
      </c>
      <c r="B11" s="6" t="s">
        <v>21</v>
      </c>
      <c r="C11" s="25">
        <f>+VLOOKUP(A11,'EX1'!$A$5:$M$14,13)</f>
        <v>51</v>
      </c>
      <c r="D11" s="25">
        <f t="shared" si="2"/>
        <v>3.5700000000000003</v>
      </c>
      <c r="E11" s="29">
        <f>+D11*$E$12/$D$12</f>
        <v>5.0281690140845079</v>
      </c>
      <c r="F11" s="25">
        <f>+VLOOKUP(A11,'EX2'!$A$6:$S$15,19)</f>
        <v>75</v>
      </c>
      <c r="G11" s="25">
        <f t="shared" si="3"/>
        <v>5.25</v>
      </c>
      <c r="H11" s="29">
        <f>+G11*$H$12/$G$12</f>
        <v>6.9078947368421053</v>
      </c>
      <c r="I11" s="26">
        <f>+VLOOKUP(A11,PS!$B$3:$G$12,6)</f>
        <v>6.8666666666666671</v>
      </c>
      <c r="J11" s="27">
        <v>6.5</v>
      </c>
      <c r="K11" s="30">
        <f t="shared" si="4"/>
        <v>6.2541524586113164</v>
      </c>
    </row>
    <row r="12" spans="1:11" ht="17" x14ac:dyDescent="0.25">
      <c r="A12">
        <v>8</v>
      </c>
      <c r="B12" s="9" t="s">
        <v>22</v>
      </c>
      <c r="C12" s="25">
        <f>+VLOOKUP(A12,'EX1'!$A$5:$M$14,13)</f>
        <v>71</v>
      </c>
      <c r="D12" s="25">
        <f t="shared" si="2"/>
        <v>4.97</v>
      </c>
      <c r="E12" s="29">
        <v>7</v>
      </c>
      <c r="F12" s="25">
        <f>+VLOOKUP(A12,'EX2'!$A$6:$S$15,19)</f>
        <v>76</v>
      </c>
      <c r="G12" s="25">
        <f t="shared" si="3"/>
        <v>5.32</v>
      </c>
      <c r="H12" s="29">
        <v>7</v>
      </c>
      <c r="I12" s="26">
        <f>+VLOOKUP(A12,PS!$B$3:$G$12,6)</f>
        <v>6.9666666666666659</v>
      </c>
      <c r="J12" s="27">
        <v>7</v>
      </c>
      <c r="K12" s="30">
        <f t="shared" si="4"/>
        <v>6.9933333333333341</v>
      </c>
    </row>
    <row r="13" spans="1:11" ht="17" x14ac:dyDescent="0.25">
      <c r="A13">
        <v>9</v>
      </c>
      <c r="B13" s="6" t="s">
        <v>23</v>
      </c>
      <c r="C13" s="25">
        <f>+VLOOKUP(A13,'EX1'!$A$5:$M$14,13)</f>
        <v>48</v>
      </c>
      <c r="D13" s="25">
        <f t="shared" si="2"/>
        <v>3.36</v>
      </c>
      <c r="E13" s="29">
        <f>+D13*$E$12/$D$12</f>
        <v>4.732394366197183</v>
      </c>
      <c r="F13" s="25">
        <f>+VLOOKUP(A13,'EX2'!$A$6:$S$15,19)</f>
        <v>56</v>
      </c>
      <c r="G13" s="25">
        <f t="shared" si="3"/>
        <v>3.92</v>
      </c>
      <c r="H13" s="29">
        <f>+G13*$H$12/$G$12</f>
        <v>5.1578947368421044</v>
      </c>
      <c r="I13" s="26">
        <f>+VLOOKUP(A13,PS!$B$3:$G$12,6)</f>
        <v>7</v>
      </c>
      <c r="J13" s="27">
        <v>6.25</v>
      </c>
      <c r="K13" s="30">
        <f t="shared" si="4"/>
        <v>5.6170867309117867</v>
      </c>
    </row>
    <row r="14" spans="1:11" ht="17" x14ac:dyDescent="0.25">
      <c r="A14">
        <v>10</v>
      </c>
      <c r="B14" s="9" t="s">
        <v>24</v>
      </c>
      <c r="C14" s="25">
        <f>+VLOOKUP(A14,'EX1'!$A$5:$M$14,13)</f>
        <v>52</v>
      </c>
      <c r="D14" s="25">
        <f t="shared" si="2"/>
        <v>3.64</v>
      </c>
      <c r="E14" s="29">
        <f>+D14*$E$12/$D$12</f>
        <v>5.126760563380282</v>
      </c>
      <c r="F14" s="25">
        <f>+VLOOKUP(A14,'EX2'!$A$6:$S$15,19)</f>
        <v>50</v>
      </c>
      <c r="G14" s="25">
        <f t="shared" si="3"/>
        <v>3.5</v>
      </c>
      <c r="H14" s="29">
        <f>+G14*$H$12/$G$12</f>
        <v>4.6052631578947363</v>
      </c>
      <c r="I14" s="26">
        <f>+VLOOKUP(A14,PS!$B$3:$G$12,6)</f>
        <v>6.2333333333333334</v>
      </c>
      <c r="J14" s="27">
        <v>6.5</v>
      </c>
      <c r="K14" s="30">
        <f t="shared" si="4"/>
        <v>5.4662737830491723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060B-8C10-4C0C-88F4-062BE7429770}">
  <dimension ref="A2:M14"/>
  <sheetViews>
    <sheetView workbookViewId="0">
      <selection activeCell="A5" sqref="A5:A14"/>
    </sheetView>
  </sheetViews>
  <sheetFormatPr baseColWidth="10" defaultRowHeight="16" x14ac:dyDescent="0.25"/>
  <cols>
    <col min="1" max="1" width="10.83203125" style="2"/>
    <col min="2" max="2" width="34.33203125" style="2" bestFit="1" customWidth="1"/>
    <col min="3" max="12" width="8.33203125" style="2" customWidth="1"/>
    <col min="13" max="16384" width="10.83203125" style="2"/>
  </cols>
  <sheetData>
    <row r="2" spans="1:13" x14ac:dyDescent="0.25">
      <c r="B2" s="1" t="s">
        <v>0</v>
      </c>
      <c r="C2" s="13" t="s">
        <v>1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34" x14ac:dyDescent="0.25"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5" t="s">
        <v>13</v>
      </c>
    </row>
    <row r="4" spans="1:13" x14ac:dyDescent="0.25">
      <c r="B4" s="3" t="s">
        <v>14</v>
      </c>
      <c r="C4" s="3">
        <v>5</v>
      </c>
      <c r="D4" s="3">
        <v>10</v>
      </c>
      <c r="E4" s="3">
        <v>5</v>
      </c>
      <c r="F4" s="3">
        <v>10</v>
      </c>
      <c r="G4" s="3">
        <v>10</v>
      </c>
      <c r="H4" s="3">
        <v>5</v>
      </c>
      <c r="I4" s="3">
        <v>10</v>
      </c>
      <c r="J4" s="3">
        <v>10</v>
      </c>
      <c r="K4" s="3">
        <v>15</v>
      </c>
      <c r="L4" s="3">
        <v>20</v>
      </c>
      <c r="M4" s="3">
        <f>SUM(C4:L4)</f>
        <v>100</v>
      </c>
    </row>
    <row r="5" spans="1:13" x14ac:dyDescent="0.25">
      <c r="A5">
        <v>1</v>
      </c>
      <c r="B5" s="6" t="s">
        <v>15</v>
      </c>
      <c r="C5" s="7">
        <v>4</v>
      </c>
      <c r="D5" s="7">
        <v>6</v>
      </c>
      <c r="E5" s="7">
        <v>3</v>
      </c>
      <c r="F5" s="7">
        <v>10</v>
      </c>
      <c r="G5" s="7">
        <v>5</v>
      </c>
      <c r="H5" s="7">
        <v>3</v>
      </c>
      <c r="I5" s="7">
        <v>8</v>
      </c>
      <c r="J5" s="7">
        <v>2</v>
      </c>
      <c r="K5" s="7">
        <v>8</v>
      </c>
      <c r="L5" s="7">
        <v>5</v>
      </c>
      <c r="M5" s="8">
        <f t="shared" ref="M5:M14" si="0">SUM(C5:L5)</f>
        <v>54</v>
      </c>
    </row>
    <row r="6" spans="1:13" x14ac:dyDescent="0.25">
      <c r="A6">
        <v>2</v>
      </c>
      <c r="B6" s="9" t="s">
        <v>16</v>
      </c>
      <c r="C6" s="7">
        <v>4</v>
      </c>
      <c r="D6" s="7">
        <v>6</v>
      </c>
      <c r="E6" s="7">
        <v>5</v>
      </c>
      <c r="F6" s="7">
        <v>9</v>
      </c>
      <c r="G6" s="7">
        <v>7</v>
      </c>
      <c r="H6" s="7">
        <v>4</v>
      </c>
      <c r="I6" s="7">
        <v>8</v>
      </c>
      <c r="J6" s="7"/>
      <c r="K6" s="7"/>
      <c r="L6" s="7"/>
      <c r="M6" s="8">
        <f t="shared" si="0"/>
        <v>43</v>
      </c>
    </row>
    <row r="7" spans="1:13" x14ac:dyDescent="0.25">
      <c r="A7">
        <v>3</v>
      </c>
      <c r="B7" s="6" t="s">
        <v>17</v>
      </c>
      <c r="C7" s="7">
        <v>3</v>
      </c>
      <c r="D7" s="7">
        <v>4</v>
      </c>
      <c r="E7" s="7">
        <v>3</v>
      </c>
      <c r="F7" s="7">
        <v>10</v>
      </c>
      <c r="G7" s="7">
        <v>3</v>
      </c>
      <c r="H7" s="7">
        <v>3</v>
      </c>
      <c r="I7" s="7">
        <v>9</v>
      </c>
      <c r="J7" s="7">
        <v>8</v>
      </c>
      <c r="K7" s="7">
        <v>5</v>
      </c>
      <c r="L7" s="7">
        <v>5</v>
      </c>
      <c r="M7" s="8">
        <f t="shared" si="0"/>
        <v>53</v>
      </c>
    </row>
    <row r="8" spans="1:13" x14ac:dyDescent="0.25">
      <c r="A8">
        <v>4</v>
      </c>
      <c r="B8" s="9" t="s">
        <v>18</v>
      </c>
      <c r="C8" s="7">
        <v>4</v>
      </c>
      <c r="D8" s="7">
        <v>6</v>
      </c>
      <c r="E8" s="7">
        <v>5</v>
      </c>
      <c r="F8" s="7">
        <v>10</v>
      </c>
      <c r="G8" s="7">
        <v>8</v>
      </c>
      <c r="H8" s="7">
        <v>4</v>
      </c>
      <c r="I8" s="7">
        <v>9</v>
      </c>
      <c r="J8" s="7">
        <v>5</v>
      </c>
      <c r="K8" s="7">
        <v>10</v>
      </c>
      <c r="L8" s="7">
        <v>8</v>
      </c>
      <c r="M8" s="8">
        <f t="shared" si="0"/>
        <v>69</v>
      </c>
    </row>
    <row r="9" spans="1:13" x14ac:dyDescent="0.25">
      <c r="A9">
        <v>5</v>
      </c>
      <c r="B9" s="6" t="s">
        <v>19</v>
      </c>
      <c r="C9" s="7">
        <v>4</v>
      </c>
      <c r="D9" s="7">
        <v>6</v>
      </c>
      <c r="E9" s="7">
        <v>3</v>
      </c>
      <c r="F9" s="7">
        <v>10</v>
      </c>
      <c r="G9" s="7">
        <v>10</v>
      </c>
      <c r="H9" s="7">
        <v>3</v>
      </c>
      <c r="I9" s="7">
        <v>7</v>
      </c>
      <c r="J9" s="7">
        <v>7</v>
      </c>
      <c r="K9" s="7">
        <v>0</v>
      </c>
      <c r="L9" s="7">
        <v>5</v>
      </c>
      <c r="M9" s="8">
        <f t="shared" si="0"/>
        <v>55</v>
      </c>
    </row>
    <row r="10" spans="1:13" x14ac:dyDescent="0.25">
      <c r="A10">
        <v>6</v>
      </c>
      <c r="B10" s="9" t="s">
        <v>20</v>
      </c>
      <c r="C10" s="7">
        <v>5</v>
      </c>
      <c r="D10" s="7">
        <v>6</v>
      </c>
      <c r="E10" s="7">
        <v>3</v>
      </c>
      <c r="F10" s="7">
        <v>5</v>
      </c>
      <c r="G10" s="7">
        <v>5</v>
      </c>
      <c r="H10" s="7">
        <v>0</v>
      </c>
      <c r="I10" s="7">
        <v>0</v>
      </c>
      <c r="J10" s="7">
        <v>8</v>
      </c>
      <c r="K10" s="7">
        <v>10</v>
      </c>
      <c r="L10" s="7">
        <v>3</v>
      </c>
      <c r="M10" s="8">
        <f t="shared" si="0"/>
        <v>45</v>
      </c>
    </row>
    <row r="11" spans="1:13" x14ac:dyDescent="0.25">
      <c r="A11">
        <v>7</v>
      </c>
      <c r="B11" s="6" t="s">
        <v>21</v>
      </c>
      <c r="C11" s="7">
        <v>4</v>
      </c>
      <c r="D11" s="7">
        <v>2</v>
      </c>
      <c r="E11" s="7">
        <v>3</v>
      </c>
      <c r="F11" s="7">
        <v>10</v>
      </c>
      <c r="G11" s="7">
        <v>7</v>
      </c>
      <c r="H11" s="7">
        <v>3</v>
      </c>
      <c r="I11" s="7">
        <v>4</v>
      </c>
      <c r="J11" s="7">
        <v>5</v>
      </c>
      <c r="K11" s="7">
        <v>10</v>
      </c>
      <c r="L11" s="7">
        <v>3</v>
      </c>
      <c r="M11" s="8">
        <f t="shared" si="0"/>
        <v>51</v>
      </c>
    </row>
    <row r="12" spans="1:13" x14ac:dyDescent="0.25">
      <c r="A12">
        <v>8</v>
      </c>
      <c r="B12" s="9" t="s">
        <v>22</v>
      </c>
      <c r="C12" s="7">
        <v>4</v>
      </c>
      <c r="D12" s="7">
        <v>6</v>
      </c>
      <c r="E12" s="7">
        <v>3</v>
      </c>
      <c r="F12" s="7">
        <v>8</v>
      </c>
      <c r="G12" s="7">
        <v>5</v>
      </c>
      <c r="H12" s="7">
        <v>5</v>
      </c>
      <c r="I12" s="7">
        <v>8</v>
      </c>
      <c r="J12" s="7">
        <v>10</v>
      </c>
      <c r="K12" s="7">
        <v>10</v>
      </c>
      <c r="L12" s="7">
        <v>12</v>
      </c>
      <c r="M12" s="8">
        <f>SUM(C12:L12)</f>
        <v>71</v>
      </c>
    </row>
    <row r="13" spans="1:13" x14ac:dyDescent="0.25">
      <c r="A13">
        <v>9</v>
      </c>
      <c r="B13" s="6" t="s">
        <v>23</v>
      </c>
      <c r="C13" s="7">
        <v>4</v>
      </c>
      <c r="D13" s="7">
        <v>3</v>
      </c>
      <c r="E13" s="7">
        <v>3</v>
      </c>
      <c r="F13" s="7">
        <v>10</v>
      </c>
      <c r="G13" s="7">
        <v>3</v>
      </c>
      <c r="H13" s="7">
        <v>5</v>
      </c>
      <c r="I13" s="7">
        <v>8</v>
      </c>
      <c r="J13" s="7">
        <v>0</v>
      </c>
      <c r="K13" s="7">
        <v>0</v>
      </c>
      <c r="L13" s="7">
        <v>12</v>
      </c>
      <c r="M13" s="8">
        <f t="shared" si="0"/>
        <v>48</v>
      </c>
    </row>
    <row r="14" spans="1:13" x14ac:dyDescent="0.25">
      <c r="A14">
        <v>10</v>
      </c>
      <c r="B14" s="9" t="s">
        <v>24</v>
      </c>
      <c r="C14" s="7">
        <v>5</v>
      </c>
      <c r="D14" s="7">
        <v>6</v>
      </c>
      <c r="E14" s="7">
        <v>3</v>
      </c>
      <c r="F14" s="7">
        <v>7</v>
      </c>
      <c r="G14" s="7">
        <v>5</v>
      </c>
      <c r="H14" s="7">
        <v>2</v>
      </c>
      <c r="I14" s="7">
        <v>4</v>
      </c>
      <c r="J14" s="7">
        <v>0</v>
      </c>
      <c r="K14" s="7">
        <v>10</v>
      </c>
      <c r="L14" s="7">
        <v>10</v>
      </c>
      <c r="M14" s="8">
        <f t="shared" si="0"/>
        <v>52</v>
      </c>
    </row>
  </sheetData>
  <mergeCells count="1"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5372-FC19-44A9-8117-6A4267FB361B}">
  <dimension ref="A2:S15"/>
  <sheetViews>
    <sheetView workbookViewId="0">
      <selection activeCell="B22" sqref="B22"/>
    </sheetView>
  </sheetViews>
  <sheetFormatPr baseColWidth="10" defaultRowHeight="16" x14ac:dyDescent="0.25"/>
  <cols>
    <col min="1" max="1" width="10.83203125" style="2"/>
    <col min="2" max="2" width="34.33203125" style="2" bestFit="1" customWidth="1"/>
    <col min="3" max="18" width="7.6640625" style="2" customWidth="1"/>
    <col min="19" max="16384" width="10.83203125" style="2"/>
  </cols>
  <sheetData>
    <row r="2" spans="1:19" x14ac:dyDescent="0.25">
      <c r="B2" s="1" t="s">
        <v>0</v>
      </c>
      <c r="C2" s="13" t="s">
        <v>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B3" s="1"/>
      <c r="C3" s="14" t="s">
        <v>30</v>
      </c>
      <c r="D3" s="15"/>
      <c r="E3" s="15"/>
      <c r="F3" s="16"/>
      <c r="G3" s="14" t="s">
        <v>31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  <c r="S3" s="1"/>
    </row>
    <row r="4" spans="1:19" ht="34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28</v>
      </c>
      <c r="R4" s="3" t="s">
        <v>29</v>
      </c>
      <c r="S4" s="12" t="s">
        <v>13</v>
      </c>
    </row>
    <row r="5" spans="1:19" x14ac:dyDescent="0.25">
      <c r="B5" s="3" t="s">
        <v>14</v>
      </c>
      <c r="C5" s="3">
        <v>5</v>
      </c>
      <c r="D5" s="3">
        <v>5</v>
      </c>
      <c r="E5" s="3">
        <v>5</v>
      </c>
      <c r="F5" s="3">
        <v>5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6</v>
      </c>
      <c r="O5" s="3">
        <v>6</v>
      </c>
      <c r="P5" s="3">
        <v>10</v>
      </c>
      <c r="Q5" s="3">
        <v>15</v>
      </c>
      <c r="R5" s="3">
        <v>15</v>
      </c>
      <c r="S5" s="3">
        <f t="shared" ref="S5:S15" si="0">SUM(C5:R5)</f>
        <v>100</v>
      </c>
    </row>
    <row r="6" spans="1:19" x14ac:dyDescent="0.25">
      <c r="A6" s="2">
        <v>1</v>
      </c>
      <c r="B6" s="6" t="s">
        <v>15</v>
      </c>
      <c r="C6" s="7">
        <v>3</v>
      </c>
      <c r="D6" s="7">
        <v>3</v>
      </c>
      <c r="E6" s="7">
        <v>4</v>
      </c>
      <c r="F6" s="7">
        <v>5</v>
      </c>
      <c r="G6" s="7">
        <v>4</v>
      </c>
      <c r="H6" s="7">
        <v>2</v>
      </c>
      <c r="I6" s="7">
        <v>3</v>
      </c>
      <c r="J6" s="7">
        <v>3</v>
      </c>
      <c r="K6" s="7">
        <v>3</v>
      </c>
      <c r="L6" s="7">
        <v>2</v>
      </c>
      <c r="M6" s="7">
        <v>0</v>
      </c>
      <c r="N6" s="7">
        <v>6</v>
      </c>
      <c r="O6" s="7">
        <v>0</v>
      </c>
      <c r="P6" s="7">
        <v>8</v>
      </c>
      <c r="Q6" s="7">
        <v>0</v>
      </c>
      <c r="R6" s="7">
        <v>0</v>
      </c>
      <c r="S6" s="8">
        <f t="shared" si="0"/>
        <v>46</v>
      </c>
    </row>
    <row r="7" spans="1:19" x14ac:dyDescent="0.25">
      <c r="A7" s="2">
        <v>2</v>
      </c>
      <c r="B7" s="9" t="s">
        <v>16</v>
      </c>
      <c r="C7" s="7">
        <v>4</v>
      </c>
      <c r="D7" s="7">
        <v>3</v>
      </c>
      <c r="E7" s="7">
        <v>5</v>
      </c>
      <c r="F7" s="7">
        <v>5</v>
      </c>
      <c r="G7" s="7">
        <v>4</v>
      </c>
      <c r="H7" s="7">
        <v>4</v>
      </c>
      <c r="I7" s="7">
        <v>2</v>
      </c>
      <c r="J7" s="7">
        <v>4</v>
      </c>
      <c r="K7" s="7">
        <v>4</v>
      </c>
      <c r="L7" s="7">
        <v>4</v>
      </c>
      <c r="M7" s="7">
        <v>2</v>
      </c>
      <c r="N7" s="7">
        <v>6</v>
      </c>
      <c r="O7" s="7">
        <v>2</v>
      </c>
      <c r="P7" s="7">
        <v>9</v>
      </c>
      <c r="Q7" s="7">
        <v>0</v>
      </c>
      <c r="R7" s="7">
        <v>0</v>
      </c>
      <c r="S7" s="8">
        <f>SUM(C7:R7)</f>
        <v>58</v>
      </c>
    </row>
    <row r="8" spans="1:19" x14ac:dyDescent="0.25">
      <c r="A8" s="2">
        <v>3</v>
      </c>
      <c r="B8" s="6" t="s">
        <v>17</v>
      </c>
      <c r="C8" s="7">
        <v>3</v>
      </c>
      <c r="D8" s="7">
        <v>3</v>
      </c>
      <c r="E8" s="7">
        <v>0</v>
      </c>
      <c r="F8" s="7">
        <v>4</v>
      </c>
      <c r="G8" s="7">
        <v>4</v>
      </c>
      <c r="H8" s="7">
        <v>4</v>
      </c>
      <c r="I8" s="7">
        <v>2</v>
      </c>
      <c r="J8" s="7">
        <v>0</v>
      </c>
      <c r="K8" s="7">
        <v>0</v>
      </c>
      <c r="L8" s="7">
        <v>0</v>
      </c>
      <c r="M8" s="7">
        <v>0</v>
      </c>
      <c r="N8" s="7">
        <v>6</v>
      </c>
      <c r="O8" s="7">
        <v>6</v>
      </c>
      <c r="P8" s="7">
        <v>5</v>
      </c>
      <c r="Q8" s="7">
        <v>3</v>
      </c>
      <c r="R8" s="7">
        <v>3</v>
      </c>
      <c r="S8" s="8">
        <f t="shared" si="0"/>
        <v>43</v>
      </c>
    </row>
    <row r="9" spans="1:19" x14ac:dyDescent="0.25">
      <c r="A9" s="2">
        <v>4</v>
      </c>
      <c r="B9" s="9" t="s">
        <v>18</v>
      </c>
      <c r="C9" s="7">
        <v>3</v>
      </c>
      <c r="D9" s="7">
        <v>5</v>
      </c>
      <c r="E9" s="7">
        <v>5</v>
      </c>
      <c r="F9" s="7">
        <v>0</v>
      </c>
      <c r="G9" s="7">
        <v>4</v>
      </c>
      <c r="H9" s="7">
        <v>4</v>
      </c>
      <c r="I9" s="7">
        <v>3</v>
      </c>
      <c r="J9" s="7">
        <v>4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>
        <v>0</v>
      </c>
      <c r="R9" s="7">
        <v>9</v>
      </c>
      <c r="S9" s="8">
        <f t="shared" si="0"/>
        <v>45</v>
      </c>
    </row>
    <row r="10" spans="1:19" x14ac:dyDescent="0.25">
      <c r="A10" s="2">
        <v>5</v>
      </c>
      <c r="B10" s="6" t="s">
        <v>19</v>
      </c>
      <c r="C10" s="7">
        <v>3</v>
      </c>
      <c r="D10" s="7">
        <v>5</v>
      </c>
      <c r="E10" s="7">
        <v>5</v>
      </c>
      <c r="F10" s="7">
        <v>5</v>
      </c>
      <c r="G10" s="7">
        <v>4</v>
      </c>
      <c r="H10" s="7">
        <v>4</v>
      </c>
      <c r="I10" s="7">
        <v>4</v>
      </c>
      <c r="J10" s="7">
        <v>3</v>
      </c>
      <c r="K10" s="7">
        <v>3</v>
      </c>
      <c r="L10" s="7">
        <v>2</v>
      </c>
      <c r="M10" s="7">
        <v>4</v>
      </c>
      <c r="N10" s="7">
        <v>2</v>
      </c>
      <c r="O10" s="7">
        <v>2</v>
      </c>
      <c r="P10" s="7">
        <v>6</v>
      </c>
      <c r="Q10" s="7">
        <v>0</v>
      </c>
      <c r="R10" s="7">
        <v>9</v>
      </c>
      <c r="S10" s="8">
        <f t="shared" si="0"/>
        <v>61</v>
      </c>
    </row>
    <row r="11" spans="1:19" x14ac:dyDescent="0.25">
      <c r="A11" s="2">
        <v>6</v>
      </c>
      <c r="B11" s="9" t="s">
        <v>20</v>
      </c>
      <c r="C11" s="7">
        <v>2</v>
      </c>
      <c r="D11" s="7">
        <v>2</v>
      </c>
      <c r="E11" s="7">
        <v>5</v>
      </c>
      <c r="F11" s="7">
        <v>5</v>
      </c>
      <c r="G11" s="7">
        <v>2</v>
      </c>
      <c r="H11" s="7">
        <v>3</v>
      </c>
      <c r="I11" s="7">
        <v>2</v>
      </c>
      <c r="J11" s="7">
        <v>0</v>
      </c>
      <c r="K11" s="7">
        <v>0</v>
      </c>
      <c r="L11" s="7">
        <v>2</v>
      </c>
      <c r="M11" s="7">
        <v>0</v>
      </c>
      <c r="N11" s="7">
        <v>5</v>
      </c>
      <c r="O11" s="7">
        <v>0</v>
      </c>
      <c r="P11" s="7">
        <v>6</v>
      </c>
      <c r="Q11" s="7">
        <v>8</v>
      </c>
      <c r="R11" s="7">
        <v>12</v>
      </c>
      <c r="S11" s="8">
        <f t="shared" si="0"/>
        <v>54</v>
      </c>
    </row>
    <row r="12" spans="1:19" x14ac:dyDescent="0.25">
      <c r="A12" s="2">
        <v>7</v>
      </c>
      <c r="B12" s="6" t="s">
        <v>21</v>
      </c>
      <c r="C12" s="7">
        <v>4</v>
      </c>
      <c r="D12" s="7">
        <v>5</v>
      </c>
      <c r="E12" s="7">
        <v>5</v>
      </c>
      <c r="F12" s="7">
        <v>5</v>
      </c>
      <c r="G12" s="7">
        <v>4</v>
      </c>
      <c r="H12" s="7">
        <v>4</v>
      </c>
      <c r="I12" s="7">
        <v>3</v>
      </c>
      <c r="J12" s="7">
        <v>2</v>
      </c>
      <c r="K12" s="7">
        <v>4</v>
      </c>
      <c r="L12" s="7">
        <v>2</v>
      </c>
      <c r="M12" s="7">
        <v>2</v>
      </c>
      <c r="N12" s="7">
        <v>6</v>
      </c>
      <c r="O12" s="7">
        <v>6</v>
      </c>
      <c r="P12" s="7">
        <v>9</v>
      </c>
      <c r="Q12" s="7">
        <v>9</v>
      </c>
      <c r="R12" s="7">
        <v>5</v>
      </c>
      <c r="S12" s="8">
        <f t="shared" si="0"/>
        <v>75</v>
      </c>
    </row>
    <row r="13" spans="1:19" x14ac:dyDescent="0.25">
      <c r="A13" s="2">
        <v>8</v>
      </c>
      <c r="B13" s="9" t="s">
        <v>22</v>
      </c>
      <c r="C13" s="7">
        <v>5</v>
      </c>
      <c r="D13" s="7">
        <v>5</v>
      </c>
      <c r="E13" s="7">
        <v>5</v>
      </c>
      <c r="F13" s="7">
        <v>4</v>
      </c>
      <c r="G13" s="7">
        <v>4</v>
      </c>
      <c r="H13" s="7">
        <v>4</v>
      </c>
      <c r="I13" s="7">
        <v>2</v>
      </c>
      <c r="J13" s="7">
        <v>2</v>
      </c>
      <c r="K13" s="7">
        <v>4</v>
      </c>
      <c r="L13" s="7">
        <v>2</v>
      </c>
      <c r="M13" s="7">
        <v>2</v>
      </c>
      <c r="N13" s="7">
        <v>6</v>
      </c>
      <c r="O13" s="7">
        <v>6</v>
      </c>
      <c r="P13" s="7">
        <v>6</v>
      </c>
      <c r="Q13" s="7">
        <v>9</v>
      </c>
      <c r="R13" s="7">
        <v>10</v>
      </c>
      <c r="S13" s="8">
        <f t="shared" si="0"/>
        <v>76</v>
      </c>
    </row>
    <row r="14" spans="1:19" x14ac:dyDescent="0.25">
      <c r="A14" s="2">
        <v>9</v>
      </c>
      <c r="B14" s="6" t="s">
        <v>23</v>
      </c>
      <c r="C14" s="7">
        <v>5</v>
      </c>
      <c r="D14" s="7">
        <v>0</v>
      </c>
      <c r="E14" s="7">
        <v>0</v>
      </c>
      <c r="F14" s="7">
        <v>5</v>
      </c>
      <c r="G14" s="7">
        <v>4</v>
      </c>
      <c r="H14" s="7">
        <v>4</v>
      </c>
      <c r="I14" s="7">
        <v>4</v>
      </c>
      <c r="J14" s="7">
        <v>2</v>
      </c>
      <c r="K14" s="7">
        <v>4</v>
      </c>
      <c r="L14" s="7">
        <v>3</v>
      </c>
      <c r="M14" s="7">
        <v>3</v>
      </c>
      <c r="N14" s="7">
        <v>2</v>
      </c>
      <c r="O14" s="7">
        <v>6</v>
      </c>
      <c r="P14" s="7">
        <v>5</v>
      </c>
      <c r="Q14" s="7">
        <v>0</v>
      </c>
      <c r="R14" s="7">
        <v>9</v>
      </c>
      <c r="S14" s="8">
        <f t="shared" si="0"/>
        <v>56</v>
      </c>
    </row>
    <row r="15" spans="1:19" x14ac:dyDescent="0.25">
      <c r="A15" s="2">
        <v>10</v>
      </c>
      <c r="B15" s="9" t="s">
        <v>24</v>
      </c>
      <c r="C15" s="7">
        <v>0</v>
      </c>
      <c r="D15" s="7">
        <v>0</v>
      </c>
      <c r="E15" s="7">
        <v>5</v>
      </c>
      <c r="F15" s="7">
        <v>5</v>
      </c>
      <c r="G15" s="7">
        <v>4</v>
      </c>
      <c r="H15" s="7">
        <v>4</v>
      </c>
      <c r="I15" s="7">
        <v>2</v>
      </c>
      <c r="J15" s="7">
        <v>0</v>
      </c>
      <c r="K15" s="7">
        <v>0</v>
      </c>
      <c r="L15" s="7">
        <v>4</v>
      </c>
      <c r="M15" s="7">
        <v>0</v>
      </c>
      <c r="N15" s="7">
        <v>6</v>
      </c>
      <c r="O15" s="7">
        <v>6</v>
      </c>
      <c r="P15" s="7">
        <v>5</v>
      </c>
      <c r="Q15" s="7">
        <v>0</v>
      </c>
      <c r="R15" s="7">
        <v>9</v>
      </c>
      <c r="S15" s="8">
        <f t="shared" si="0"/>
        <v>50</v>
      </c>
    </row>
  </sheetData>
  <mergeCells count="3">
    <mergeCell ref="C2:S2"/>
    <mergeCell ref="C3:F3"/>
    <mergeCell ref="G3:R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C1AE-04FE-405A-9B8A-2E44EC51880E}">
  <dimension ref="B2:G12"/>
  <sheetViews>
    <sheetView topLeftCell="B1" workbookViewId="0">
      <selection activeCell="H3" sqref="H3"/>
    </sheetView>
  </sheetViews>
  <sheetFormatPr baseColWidth="10" defaultRowHeight="15" x14ac:dyDescent="0.2"/>
  <cols>
    <col min="3" max="3" width="34.33203125" bestFit="1" customWidth="1"/>
    <col min="7" max="7" width="12.6640625" bestFit="1" customWidth="1"/>
  </cols>
  <sheetData>
    <row r="2" spans="2:7" ht="16" x14ac:dyDescent="0.25">
      <c r="C2" s="1" t="s">
        <v>0</v>
      </c>
      <c r="D2" s="10" t="s">
        <v>25</v>
      </c>
      <c r="E2" s="10" t="s">
        <v>26</v>
      </c>
      <c r="F2" s="10" t="s">
        <v>27</v>
      </c>
    </row>
    <row r="3" spans="2:7" ht="16" x14ac:dyDescent="0.25">
      <c r="B3">
        <v>1</v>
      </c>
      <c r="C3" s="6" t="s">
        <v>15</v>
      </c>
      <c r="D3" s="11">
        <v>4.5</v>
      </c>
      <c r="E3" s="11">
        <v>6.9</v>
      </c>
      <c r="F3" s="11">
        <v>7</v>
      </c>
      <c r="G3" s="17">
        <f>+AVERAGE(D3:F3)</f>
        <v>6.1333333333333329</v>
      </c>
    </row>
    <row r="4" spans="2:7" ht="16" x14ac:dyDescent="0.25">
      <c r="B4">
        <v>2</v>
      </c>
      <c r="C4" s="9" t="s">
        <v>16</v>
      </c>
      <c r="D4" s="11">
        <v>6.5</v>
      </c>
      <c r="E4" s="11">
        <v>7</v>
      </c>
      <c r="F4" s="11">
        <v>7</v>
      </c>
      <c r="G4" s="17">
        <f t="shared" ref="G4:G12" si="0">+AVERAGE(D4:F4)</f>
        <v>6.833333333333333</v>
      </c>
    </row>
    <row r="5" spans="2:7" ht="16" x14ac:dyDescent="0.25">
      <c r="B5">
        <v>3</v>
      </c>
      <c r="C5" s="6" t="s">
        <v>17</v>
      </c>
      <c r="D5" s="11">
        <v>6.5</v>
      </c>
      <c r="E5" s="11">
        <v>5</v>
      </c>
      <c r="F5" s="11">
        <v>7</v>
      </c>
      <c r="G5" s="17">
        <f t="shared" si="0"/>
        <v>6.166666666666667</v>
      </c>
    </row>
    <row r="6" spans="2:7" ht="16" x14ac:dyDescent="0.25">
      <c r="B6">
        <v>4</v>
      </c>
      <c r="C6" s="9" t="s">
        <v>18</v>
      </c>
      <c r="D6" s="11">
        <v>6.5</v>
      </c>
      <c r="E6" s="11">
        <v>6.5</v>
      </c>
      <c r="F6" s="11">
        <v>7</v>
      </c>
      <c r="G6" s="17">
        <f t="shared" si="0"/>
        <v>6.666666666666667</v>
      </c>
    </row>
    <row r="7" spans="2:7" ht="16" x14ac:dyDescent="0.25">
      <c r="B7">
        <v>5</v>
      </c>
      <c r="C7" s="6" t="s">
        <v>19</v>
      </c>
      <c r="D7" s="11">
        <v>6.5</v>
      </c>
      <c r="E7" s="11">
        <v>6.9</v>
      </c>
      <c r="F7" s="11">
        <v>7</v>
      </c>
      <c r="G7" s="17">
        <f t="shared" si="0"/>
        <v>6.8</v>
      </c>
    </row>
    <row r="8" spans="2:7" ht="16" x14ac:dyDescent="0.25">
      <c r="B8">
        <v>6</v>
      </c>
      <c r="C8" s="9" t="s">
        <v>20</v>
      </c>
      <c r="D8" s="11">
        <v>6.5</v>
      </c>
      <c r="E8" s="11">
        <v>6.8</v>
      </c>
      <c r="F8" s="11">
        <v>7</v>
      </c>
      <c r="G8" s="17">
        <f t="shared" si="0"/>
        <v>6.7666666666666666</v>
      </c>
    </row>
    <row r="9" spans="2:7" ht="16" x14ac:dyDescent="0.25">
      <c r="B9">
        <v>7</v>
      </c>
      <c r="C9" s="6" t="s">
        <v>21</v>
      </c>
      <c r="D9" s="11">
        <v>6.8</v>
      </c>
      <c r="E9" s="11">
        <v>6.8</v>
      </c>
      <c r="F9" s="11">
        <v>7</v>
      </c>
      <c r="G9" s="17">
        <f t="shared" si="0"/>
        <v>6.8666666666666671</v>
      </c>
    </row>
    <row r="10" spans="2:7" ht="16" x14ac:dyDescent="0.25">
      <c r="B10">
        <v>8</v>
      </c>
      <c r="C10" s="9" t="s">
        <v>22</v>
      </c>
      <c r="D10" s="11">
        <v>6.9</v>
      </c>
      <c r="E10" s="11">
        <v>7</v>
      </c>
      <c r="F10" s="11">
        <v>7</v>
      </c>
      <c r="G10" s="17">
        <f t="shared" si="0"/>
        <v>6.9666666666666659</v>
      </c>
    </row>
    <row r="11" spans="2:7" ht="16" x14ac:dyDescent="0.25">
      <c r="B11">
        <v>9</v>
      </c>
      <c r="C11" s="6" t="s">
        <v>23</v>
      </c>
      <c r="D11" s="11">
        <v>7</v>
      </c>
      <c r="E11" s="11">
        <v>7</v>
      </c>
      <c r="F11" s="11">
        <v>7</v>
      </c>
      <c r="G11" s="17">
        <f t="shared" si="0"/>
        <v>7</v>
      </c>
    </row>
    <row r="12" spans="2:7" ht="16" x14ac:dyDescent="0.25">
      <c r="B12">
        <v>10</v>
      </c>
      <c r="C12" s="9" t="s">
        <v>24</v>
      </c>
      <c r="D12" s="11">
        <v>6.2</v>
      </c>
      <c r="E12" s="11">
        <v>5.5</v>
      </c>
      <c r="F12" s="11">
        <v>7</v>
      </c>
      <c r="G12" s="17">
        <f t="shared" si="0"/>
        <v>6.2333333333333334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Notas Finales</vt:lpstr>
      <vt:lpstr>EX1</vt:lpstr>
      <vt:lpstr>EX2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Limpe Cruz</dc:creator>
  <cp:lastModifiedBy>Carlos Rondón Moreno</cp:lastModifiedBy>
  <dcterms:created xsi:type="dcterms:W3CDTF">2024-06-04T03:21:03Z</dcterms:created>
  <dcterms:modified xsi:type="dcterms:W3CDTF">2024-07-27T17:16:15Z</dcterms:modified>
</cp:coreProperties>
</file>