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pkins\CroneLab2\Projects\CortiComm\Results\"/>
    </mc:Choice>
  </mc:AlternateContent>
  <xr:revisionPtr revIDLastSave="0" documentId="13_ncr:1_{FBBCE4EE-4A2D-4BD6-981C-54B64ADA0777}" xr6:coauthVersionLast="47" xr6:coauthVersionMax="47" xr10:uidLastSave="{00000000-0000-0000-0000-000000000000}"/>
  <bookViews>
    <workbookView xWindow="5175" yWindow="2970" windowWidth="32100" windowHeight="15780" xr2:uid="{79707531-4519-46E9-8260-C7BB790F6B62}"/>
  </bookViews>
  <sheets>
    <sheet name="4_vot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2" l="1"/>
  <c r="V3" i="2"/>
  <c r="V4" i="2"/>
  <c r="V5" i="2"/>
  <c r="V6" i="2"/>
  <c r="V7" i="2"/>
  <c r="V9" i="2"/>
  <c r="V10" i="2"/>
  <c r="V12" i="2"/>
  <c r="V13" i="2"/>
  <c r="V14" i="2"/>
  <c r="V15" i="2"/>
  <c r="V16" i="2"/>
  <c r="V17" i="2"/>
  <c r="U17" i="2"/>
  <c r="U14" i="2"/>
  <c r="U11" i="2"/>
  <c r="V11" i="2" s="1"/>
  <c r="U8" i="2"/>
  <c r="U6" i="2"/>
  <c r="U4" i="2"/>
  <c r="R7" i="2"/>
  <c r="S17" i="2"/>
  <c r="Q17" i="2"/>
  <c r="S14" i="2"/>
  <c r="T14" i="2" s="1"/>
  <c r="Q14" i="2"/>
  <c r="R14" i="2" s="1"/>
  <c r="S11" i="2"/>
  <c r="T11" i="2" s="1"/>
  <c r="Q11" i="2"/>
  <c r="S8" i="2"/>
  <c r="Q8" i="2"/>
  <c r="S6" i="2"/>
  <c r="Q6" i="2"/>
  <c r="S4" i="2"/>
  <c r="Q4" i="2"/>
  <c r="T3" i="2"/>
  <c r="T5" i="2"/>
  <c r="T7" i="2"/>
  <c r="T9" i="2"/>
  <c r="T10" i="2"/>
  <c r="T12" i="2"/>
  <c r="T13" i="2"/>
  <c r="T15" i="2"/>
  <c r="T16" i="2"/>
  <c r="T2" i="2"/>
  <c r="R3" i="2"/>
  <c r="R5" i="2"/>
  <c r="R9" i="2"/>
  <c r="R10" i="2"/>
  <c r="R12" i="2"/>
  <c r="R13" i="2"/>
  <c r="R15" i="2"/>
  <c r="R16" i="2"/>
  <c r="R2" i="2"/>
  <c r="L15" i="2"/>
  <c r="L16" i="2"/>
  <c r="K15" i="2"/>
  <c r="K16" i="2"/>
  <c r="J15" i="2"/>
  <c r="J16" i="2"/>
  <c r="I15" i="2"/>
  <c r="I16" i="2"/>
  <c r="H17" i="2"/>
  <c r="L17" i="2" s="1"/>
  <c r="G17" i="2"/>
  <c r="T17" i="2" s="1"/>
  <c r="F15" i="2"/>
  <c r="F16" i="2"/>
  <c r="E17" i="2"/>
  <c r="D17" i="2"/>
  <c r="L12" i="2"/>
  <c r="L13" i="2"/>
  <c r="K12" i="2"/>
  <c r="K13" i="2"/>
  <c r="J12" i="2"/>
  <c r="J13" i="2"/>
  <c r="I12" i="2"/>
  <c r="I13" i="2"/>
  <c r="H14" i="2"/>
  <c r="G14" i="2"/>
  <c r="F12" i="2"/>
  <c r="F13" i="2"/>
  <c r="E14" i="2"/>
  <c r="D14" i="2"/>
  <c r="L9" i="2"/>
  <c r="L10" i="2"/>
  <c r="K9" i="2"/>
  <c r="K10" i="2"/>
  <c r="J9" i="2"/>
  <c r="J10" i="2"/>
  <c r="I9" i="2"/>
  <c r="I10" i="2"/>
  <c r="H11" i="2"/>
  <c r="G11" i="2"/>
  <c r="F9" i="2"/>
  <c r="F10" i="2"/>
  <c r="E11" i="2"/>
  <c r="D11" i="2"/>
  <c r="L7" i="2"/>
  <c r="K7" i="2"/>
  <c r="J7" i="2"/>
  <c r="I7" i="2"/>
  <c r="H8" i="2"/>
  <c r="G8" i="2"/>
  <c r="V8" i="2" s="1"/>
  <c r="F7" i="2"/>
  <c r="E8" i="2"/>
  <c r="D8" i="2"/>
  <c r="K6" i="2"/>
  <c r="G6" i="2"/>
  <c r="E6" i="2"/>
  <c r="D6" i="2"/>
  <c r="F6" i="2" s="1"/>
  <c r="L5" i="2"/>
  <c r="K5" i="2"/>
  <c r="K3" i="2"/>
  <c r="J5" i="2"/>
  <c r="I5" i="2"/>
  <c r="F5" i="2"/>
  <c r="H6" i="2"/>
  <c r="H4" i="2"/>
  <c r="G4" i="2"/>
  <c r="F3" i="2"/>
  <c r="E4" i="2"/>
  <c r="D4" i="2"/>
  <c r="L3" i="2"/>
  <c r="J3" i="2"/>
  <c r="I3" i="2"/>
  <c r="L2" i="2"/>
  <c r="K2" i="2"/>
  <c r="J2" i="2"/>
  <c r="I2" i="2"/>
  <c r="F2" i="2"/>
  <c r="R17" i="2" l="1"/>
  <c r="L6" i="2"/>
  <c r="K4" i="2"/>
  <c r="R11" i="2"/>
  <c r="L4" i="2"/>
  <c r="K14" i="2"/>
  <c r="R6" i="2"/>
  <c r="T6" i="2"/>
  <c r="R8" i="2"/>
  <c r="F4" i="2"/>
  <c r="J6" i="2"/>
  <c r="T8" i="2"/>
  <c r="L11" i="2"/>
  <c r="I8" i="2"/>
  <c r="I4" i="2"/>
  <c r="J4" i="2"/>
  <c r="I6" i="2"/>
  <c r="F8" i="2"/>
  <c r="F17" i="2"/>
  <c r="J17" i="2"/>
  <c r="I17" i="2"/>
  <c r="K17" i="2"/>
  <c r="J14" i="2"/>
  <c r="L14" i="2"/>
  <c r="I14" i="2"/>
  <c r="F14" i="2"/>
  <c r="K11" i="2"/>
  <c r="F11" i="2"/>
  <c r="I11" i="2"/>
  <c r="J11" i="2"/>
  <c r="J8" i="2"/>
  <c r="K8" i="2"/>
  <c r="L8" i="2"/>
  <c r="R4" i="2"/>
  <c r="T4" i="2"/>
</calcChain>
</file>

<file path=xl/sharedStrings.xml><?xml version="1.0" encoding="utf-8"?>
<sst xmlns="http://schemas.openxmlformats.org/spreadsheetml/2006/main" count="44" uniqueCount="35">
  <si>
    <t>Date</t>
  </si>
  <si>
    <t>Block</t>
  </si>
  <si>
    <t>Mean Latency to BCI2000 (s)</t>
  </si>
  <si>
    <t>Stdev Latency to BCI2000 (s)</t>
  </si>
  <si>
    <t>Block Time (s)</t>
  </si>
  <si>
    <t>Word Count</t>
  </si>
  <si>
    <t>Character Count</t>
  </si>
  <si>
    <t>Correct CPM</t>
  </si>
  <si>
    <t>FPs</t>
  </si>
  <si>
    <t>Mean Latency to NAVI (s)</t>
  </si>
  <si>
    <t>Stdev Latency to NAVI (s)</t>
  </si>
  <si>
    <t>---</t>
  </si>
  <si>
    <t>N Grasps</t>
  </si>
  <si>
    <t>N Detections</t>
  </si>
  <si>
    <t>Days Post-Training</t>
  </si>
  <si>
    <t>Correct WPM</t>
  </si>
  <si>
    <t>2023_01_19</t>
  </si>
  <si>
    <t>2023_01_19_Total</t>
  </si>
  <si>
    <t>2023_01_20</t>
  </si>
  <si>
    <t>2023_01_20_Total</t>
  </si>
  <si>
    <t>2023_01_31</t>
  </si>
  <si>
    <t>2023_01_31_Total</t>
  </si>
  <si>
    <t>2023_02_02</t>
  </si>
  <si>
    <t>2023_02_02_Total</t>
  </si>
  <si>
    <t>2023_02_03</t>
  </si>
  <si>
    <t>2023_02_03_Total</t>
  </si>
  <si>
    <t>2023_02_09</t>
  </si>
  <si>
    <t>2023_02_09_Total</t>
  </si>
  <si>
    <t>TPF ( /hr)</t>
  </si>
  <si>
    <t>TPF ( /min)</t>
  </si>
  <si>
    <t>FPF ( /hr)</t>
  </si>
  <si>
    <t>FPF ( /min)</t>
  </si>
  <si>
    <t>Sensitivity (%)</t>
  </si>
  <si>
    <t>Wrong Character Count</t>
  </si>
  <si>
    <t>Wrong 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</si>
</sst>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0"/>
      <color theme="1"/>
      <name val="Var(--jp-code-font-family)"/>
    </font>
    <font>
      <b/>
      <sz val="10"/>
      <name val="Var(--jp-code-font-family)"/>
    </font>
    <font>
      <sz val="10"/>
      <name val="Var(--jp-code-font-family)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4" xfId="0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0" fillId="0" borderId="4" xfId="0" applyBorder="1"/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/>
    <xf numFmtId="0" fontId="0" fillId="2" borderId="6" xfId="0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3BB8-9995-4F95-B690-EFC1C4CF5960}">
  <dimension ref="A1:Y43"/>
  <sheetViews>
    <sheetView tabSelected="1" workbookViewId="0">
      <selection activeCell="G22" sqref="G22"/>
    </sheetView>
  </sheetViews>
  <sheetFormatPr defaultRowHeight="15"/>
  <cols>
    <col min="1" max="2" width="20.5703125" customWidth="1"/>
    <col min="3" max="4" width="11" customWidth="1"/>
    <col min="5" max="5" width="12.42578125" bestFit="1" customWidth="1"/>
    <col min="6" max="6" width="14.5703125" customWidth="1"/>
    <col min="7" max="7" width="17.140625" customWidth="1"/>
    <col min="8" max="10" width="12.85546875" customWidth="1"/>
    <col min="11" max="12" width="14.140625" customWidth="1"/>
    <col min="13" max="13" width="26.42578125" customWidth="1"/>
    <col min="14" max="14" width="28.5703125" customWidth="1"/>
    <col min="15" max="15" width="29.5703125" customWidth="1"/>
    <col min="16" max="16" width="24.7109375" customWidth="1"/>
    <col min="17" max="17" width="18.140625" customWidth="1"/>
    <col min="18" max="18" width="17.28515625" customWidth="1"/>
    <col min="19" max="19" width="17.7109375" customWidth="1"/>
    <col min="20" max="20" width="12.42578125" customWidth="1"/>
    <col min="21" max="21" width="22" bestFit="1" customWidth="1"/>
    <col min="22" max="22" width="12" bestFit="1" customWidth="1"/>
  </cols>
  <sheetData>
    <row r="1" spans="1:25">
      <c r="A1" s="4" t="s">
        <v>0</v>
      </c>
      <c r="B1" s="4" t="s">
        <v>14</v>
      </c>
      <c r="C1" s="4" t="s">
        <v>1</v>
      </c>
      <c r="D1" s="4" t="s">
        <v>12</v>
      </c>
      <c r="E1" s="4" t="s">
        <v>13</v>
      </c>
      <c r="F1" s="4" t="s">
        <v>32</v>
      </c>
      <c r="G1" s="4" t="s">
        <v>4</v>
      </c>
      <c r="H1" s="4" t="s">
        <v>8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2</v>
      </c>
      <c r="N1" s="4" t="s">
        <v>3</v>
      </c>
      <c r="O1" s="4" t="s">
        <v>9</v>
      </c>
      <c r="P1" s="4" t="s">
        <v>10</v>
      </c>
      <c r="Q1" s="4" t="s">
        <v>6</v>
      </c>
      <c r="R1" s="4" t="s">
        <v>7</v>
      </c>
      <c r="S1" s="4" t="s">
        <v>5</v>
      </c>
      <c r="T1" s="4" t="s">
        <v>15</v>
      </c>
      <c r="U1" s="4" t="s">
        <v>33</v>
      </c>
      <c r="V1" s="4" t="s">
        <v>34</v>
      </c>
    </row>
    <row r="2" spans="1:25">
      <c r="A2" s="14" t="s">
        <v>16</v>
      </c>
      <c r="B2" s="14">
        <v>118</v>
      </c>
      <c r="C2" s="14">
        <v>1</v>
      </c>
      <c r="D2" s="14">
        <v>32</v>
      </c>
      <c r="E2" s="29">
        <v>13</v>
      </c>
      <c r="F2" s="25">
        <f t="shared" ref="F2:F6" si="0">(E2/D2)*100</f>
        <v>40.625</v>
      </c>
      <c r="G2" s="1">
        <v>201.488</v>
      </c>
      <c r="H2" s="17">
        <v>6</v>
      </c>
      <c r="I2" s="14">
        <f xml:space="preserve"> (E2/G2)*3600</f>
        <v>232.2718970856825</v>
      </c>
      <c r="J2" s="14">
        <f xml:space="preserve"> (E2/G2)*60</f>
        <v>3.8711982847613751</v>
      </c>
      <c r="K2" s="26">
        <f t="shared" ref="K2:K17" si="1" xml:space="preserve"> ROUNDUP((H2/G2)*3600,3)</f>
        <v>107.203</v>
      </c>
      <c r="L2" s="24">
        <f t="shared" ref="L2:L17" si="2" xml:space="preserve"> H2/G2 * 60</f>
        <v>1.7867069006590963</v>
      </c>
      <c r="M2" s="1">
        <v>0.51900000000000002</v>
      </c>
      <c r="N2" s="1">
        <v>0.13</v>
      </c>
      <c r="O2" s="1">
        <v>0.81200000000000006</v>
      </c>
      <c r="P2" s="1">
        <v>0.17499999999999999</v>
      </c>
      <c r="Q2" s="14">
        <v>6</v>
      </c>
      <c r="R2" s="14">
        <f>Q2/(G2/60)</f>
        <v>1.7867069006590963</v>
      </c>
      <c r="S2" s="14">
        <v>1</v>
      </c>
      <c r="T2" s="14">
        <f t="shared" ref="T2" si="3">S2/(G2/60)</f>
        <v>0.2977844834431827</v>
      </c>
      <c r="U2" s="36">
        <v>0</v>
      </c>
      <c r="V2" s="36">
        <f t="shared" ref="V2:V17" si="4" xml:space="preserve"> U2/(G2/60)</f>
        <v>0</v>
      </c>
      <c r="W2" s="5"/>
      <c r="X2" s="5"/>
      <c r="Y2" s="7"/>
    </row>
    <row r="3" spans="1:25">
      <c r="A3" s="14" t="s">
        <v>16</v>
      </c>
      <c r="B3" s="12">
        <v>118</v>
      </c>
      <c r="C3" s="12">
        <v>2</v>
      </c>
      <c r="D3" s="12">
        <v>61</v>
      </c>
      <c r="E3" s="12">
        <v>33</v>
      </c>
      <c r="F3" s="6">
        <f t="shared" si="0"/>
        <v>54.098360655737707</v>
      </c>
      <c r="G3" s="1">
        <v>286.3</v>
      </c>
      <c r="H3" s="19">
        <v>2</v>
      </c>
      <c r="I3" s="14">
        <f xml:space="preserve"> (E3/G3)*3600</f>
        <v>414.9493538246594</v>
      </c>
      <c r="J3" s="14">
        <f xml:space="preserve"> (E3/G3)*60</f>
        <v>6.9158225637443236</v>
      </c>
      <c r="K3" s="22">
        <f t="shared" si="1"/>
        <v>25.149000000000001</v>
      </c>
      <c r="L3" s="10">
        <f t="shared" si="2"/>
        <v>0.41914076143904994</v>
      </c>
      <c r="M3" s="1">
        <v>0.57399999999999995</v>
      </c>
      <c r="N3" s="1">
        <v>0.114</v>
      </c>
      <c r="O3" s="1">
        <v>0.84899999999999998</v>
      </c>
      <c r="P3" s="1">
        <v>0.22600000000000001</v>
      </c>
      <c r="Q3" s="12">
        <v>13</v>
      </c>
      <c r="R3" s="14">
        <f t="shared" ref="R3:R17" si="5">Q3/(G3/60)</f>
        <v>2.7244149493538248</v>
      </c>
      <c r="S3" s="12">
        <v>3</v>
      </c>
      <c r="T3" s="14">
        <f t="shared" ref="T3:T17" si="6">S3/(G3/60)</f>
        <v>0.62871114215857493</v>
      </c>
      <c r="U3" s="36">
        <v>3</v>
      </c>
      <c r="V3" s="36">
        <f t="shared" si="4"/>
        <v>0.62871114215857493</v>
      </c>
      <c r="W3" s="5"/>
      <c r="X3" s="5"/>
      <c r="Y3" s="7"/>
    </row>
    <row r="4" spans="1:25">
      <c r="A4" s="16" t="s">
        <v>17</v>
      </c>
      <c r="B4" s="13">
        <v>118</v>
      </c>
      <c r="C4" s="30" t="s">
        <v>11</v>
      </c>
      <c r="D4" s="13">
        <f xml:space="preserve"> SUM(D2:D3)</f>
        <v>93</v>
      </c>
      <c r="E4" s="13">
        <f xml:space="preserve"> SUM(E2:E3)</f>
        <v>46</v>
      </c>
      <c r="F4" s="27">
        <f t="shared" si="0"/>
        <v>49.462365591397848</v>
      </c>
      <c r="G4" s="13">
        <f xml:space="preserve"> SUM(G2:G3)</f>
        <v>487.78800000000001</v>
      </c>
      <c r="H4" s="18">
        <f xml:space="preserve"> SUM(H2:H3)</f>
        <v>8</v>
      </c>
      <c r="I4" s="16">
        <f t="shared" ref="I4:I17" si="7" xml:space="preserve"> (E4/G4)*3600</f>
        <v>339.4917464144259</v>
      </c>
      <c r="J4" s="16">
        <f t="shared" ref="J4:J17" si="8" xml:space="preserve"> (E4/G4)*60</f>
        <v>5.6581957735737651</v>
      </c>
      <c r="K4" s="28">
        <f t="shared" si="1"/>
        <v>59.042999999999999</v>
      </c>
      <c r="L4" s="23">
        <f t="shared" si="2"/>
        <v>0.98403404757804613</v>
      </c>
      <c r="M4" s="15">
        <v>0.55800000000000005</v>
      </c>
      <c r="N4" s="15">
        <v>0.121</v>
      </c>
      <c r="O4" s="15">
        <v>0.83899999999999997</v>
      </c>
      <c r="P4" s="15">
        <v>0.21299999999999999</v>
      </c>
      <c r="Q4" s="13">
        <f>SUM(Q2:Q3)</f>
        <v>19</v>
      </c>
      <c r="R4" s="16">
        <f>Q4/(G4/60)</f>
        <v>2.3370808629978597</v>
      </c>
      <c r="S4" s="13">
        <f>SUM(S2:S3)</f>
        <v>4</v>
      </c>
      <c r="T4" s="16">
        <f t="shared" si="6"/>
        <v>0.49201702378902312</v>
      </c>
      <c r="U4" s="37">
        <f>SUM(U2:U3)</f>
        <v>3</v>
      </c>
      <c r="V4" s="37">
        <f t="shared" si="4"/>
        <v>0.36901276784176734</v>
      </c>
      <c r="W4" s="5"/>
      <c r="X4" s="5"/>
      <c r="Y4" s="7"/>
    </row>
    <row r="5" spans="1:25">
      <c r="A5" s="14" t="s">
        <v>18</v>
      </c>
      <c r="B5" s="31">
        <v>119</v>
      </c>
      <c r="C5" s="2">
        <v>1</v>
      </c>
      <c r="D5" s="32">
        <v>160</v>
      </c>
      <c r="E5" s="33">
        <v>117</v>
      </c>
      <c r="F5" s="11">
        <f t="shared" si="0"/>
        <v>73.125</v>
      </c>
      <c r="G5" s="1">
        <v>871.5</v>
      </c>
      <c r="H5" s="35">
        <v>1</v>
      </c>
      <c r="I5" s="14">
        <f t="shared" si="7"/>
        <v>483.3046471600689</v>
      </c>
      <c r="J5" s="14">
        <f t="shared" si="8"/>
        <v>8.0550774526678151</v>
      </c>
      <c r="K5" s="22">
        <f t="shared" si="1"/>
        <v>4.1310000000000002</v>
      </c>
      <c r="L5" s="10">
        <f t="shared" si="2"/>
        <v>6.8846815834767636E-2</v>
      </c>
      <c r="M5" s="1">
        <v>0.56699999999999995</v>
      </c>
      <c r="N5" s="1">
        <v>0.115</v>
      </c>
      <c r="O5" s="1">
        <v>0.80300000000000005</v>
      </c>
      <c r="P5" s="1">
        <v>0.159</v>
      </c>
      <c r="Q5" s="2">
        <v>75</v>
      </c>
      <c r="R5" s="14">
        <f t="shared" si="5"/>
        <v>5.1635111876075728</v>
      </c>
      <c r="S5" s="2">
        <v>16</v>
      </c>
      <c r="T5" s="14">
        <f t="shared" si="6"/>
        <v>1.1015490533562822</v>
      </c>
      <c r="U5" s="36">
        <v>4</v>
      </c>
      <c r="V5" s="36">
        <f t="shared" si="4"/>
        <v>0.27538726333907054</v>
      </c>
      <c r="W5" s="5"/>
      <c r="X5" s="5"/>
      <c r="Y5" s="7"/>
    </row>
    <row r="6" spans="1:25">
      <c r="A6" s="16" t="s">
        <v>19</v>
      </c>
      <c r="B6" s="16">
        <v>119</v>
      </c>
      <c r="C6" s="34" t="s">
        <v>11</v>
      </c>
      <c r="D6" s="3">
        <f>SUM(D5)</f>
        <v>160</v>
      </c>
      <c r="E6" s="3">
        <f>SUM(E5)</f>
        <v>117</v>
      </c>
      <c r="F6" s="27">
        <f t="shared" si="0"/>
        <v>73.125</v>
      </c>
      <c r="G6" s="3">
        <f>SUM(G5)</f>
        <v>871.5</v>
      </c>
      <c r="H6" s="21">
        <f xml:space="preserve"> SUM(H5)</f>
        <v>1</v>
      </c>
      <c r="I6" s="16">
        <f t="shared" si="7"/>
        <v>483.3046471600689</v>
      </c>
      <c r="J6" s="16">
        <f t="shared" si="8"/>
        <v>8.0550774526678151</v>
      </c>
      <c r="K6" s="28">
        <f t="shared" si="1"/>
        <v>4.1310000000000002</v>
      </c>
      <c r="L6" s="23">
        <f t="shared" si="2"/>
        <v>6.8846815834767636E-2</v>
      </c>
      <c r="M6" s="15">
        <v>0.56699999999999995</v>
      </c>
      <c r="N6" s="15">
        <v>0.115</v>
      </c>
      <c r="O6" s="15">
        <v>0.80300000000000005</v>
      </c>
      <c r="P6" s="15">
        <v>0.159</v>
      </c>
      <c r="Q6" s="3">
        <f>SUM(Q5)</f>
        <v>75</v>
      </c>
      <c r="R6" s="16">
        <f t="shared" si="5"/>
        <v>5.1635111876075728</v>
      </c>
      <c r="S6" s="3">
        <f>SUM(S5)</f>
        <v>16</v>
      </c>
      <c r="T6" s="16">
        <f t="shared" si="6"/>
        <v>1.1015490533562822</v>
      </c>
      <c r="U6" s="37">
        <f>SUM(U5)</f>
        <v>4</v>
      </c>
      <c r="V6" s="37">
        <f t="shared" si="4"/>
        <v>0.27538726333907054</v>
      </c>
      <c r="W6" s="5"/>
      <c r="X6" s="5"/>
      <c r="Y6" s="7"/>
    </row>
    <row r="7" spans="1:25">
      <c r="A7" s="31" t="s">
        <v>20</v>
      </c>
      <c r="B7" s="31">
        <v>130</v>
      </c>
      <c r="C7" s="2">
        <v>1</v>
      </c>
      <c r="D7" s="2">
        <v>121</v>
      </c>
      <c r="E7" s="2">
        <v>83</v>
      </c>
      <c r="F7" s="11">
        <f t="shared" ref="F7:F17" si="9">(E7/D7)*100</f>
        <v>68.59504132231406</v>
      </c>
      <c r="G7" s="1">
        <v>681.51499999999999</v>
      </c>
      <c r="H7" s="20">
        <v>2</v>
      </c>
      <c r="I7" s="14">
        <f t="shared" si="7"/>
        <v>438.43495741106216</v>
      </c>
      <c r="J7" s="14">
        <f t="shared" si="8"/>
        <v>7.3072492901843695</v>
      </c>
      <c r="K7" s="22">
        <f t="shared" si="1"/>
        <v>10.565</v>
      </c>
      <c r="L7" s="10">
        <f t="shared" si="2"/>
        <v>0.17607829614902093</v>
      </c>
      <c r="M7" s="1">
        <v>0.55000000000000004</v>
      </c>
      <c r="N7" s="1">
        <v>0.11899999999999999</v>
      </c>
      <c r="O7" s="1">
        <v>0.78500000000000003</v>
      </c>
      <c r="P7" s="1">
        <v>0.152</v>
      </c>
      <c r="Q7" s="2">
        <v>57</v>
      </c>
      <c r="R7" s="14">
        <f>Q7/(G7/60)</f>
        <v>5.0182314402470967</v>
      </c>
      <c r="S7" s="2">
        <v>11</v>
      </c>
      <c r="T7" s="14">
        <f t="shared" si="6"/>
        <v>0.96843062881961506</v>
      </c>
      <c r="U7" s="36">
        <v>5</v>
      </c>
      <c r="V7" s="36">
        <f t="shared" si="4"/>
        <v>0.44019574037255232</v>
      </c>
      <c r="W7" s="5"/>
      <c r="X7" s="5"/>
      <c r="Y7" s="7"/>
    </row>
    <row r="8" spans="1:25">
      <c r="A8" s="16" t="s">
        <v>21</v>
      </c>
      <c r="B8" s="3">
        <v>130</v>
      </c>
      <c r="C8" s="34" t="s">
        <v>11</v>
      </c>
      <c r="D8" s="3">
        <f>SUM(D7)</f>
        <v>121</v>
      </c>
      <c r="E8" s="3">
        <f>SUM(E7)</f>
        <v>83</v>
      </c>
      <c r="F8" s="27">
        <f t="shared" si="9"/>
        <v>68.59504132231406</v>
      </c>
      <c r="G8" s="3">
        <f>SUM(G7)</f>
        <v>681.51499999999999</v>
      </c>
      <c r="H8" s="21">
        <f>SUM(H7)</f>
        <v>2</v>
      </c>
      <c r="I8" s="16">
        <f t="shared" si="7"/>
        <v>438.43495741106216</v>
      </c>
      <c r="J8" s="16">
        <f t="shared" si="8"/>
        <v>7.3072492901843695</v>
      </c>
      <c r="K8" s="28">
        <f t="shared" si="1"/>
        <v>10.565</v>
      </c>
      <c r="L8" s="23">
        <f t="shared" si="2"/>
        <v>0.17607829614902093</v>
      </c>
      <c r="M8" s="15">
        <v>0.55000000000000004</v>
      </c>
      <c r="N8" s="15">
        <v>0.11899999999999999</v>
      </c>
      <c r="O8" s="15">
        <v>0.78500000000000003</v>
      </c>
      <c r="P8" s="15">
        <v>0.152</v>
      </c>
      <c r="Q8" s="3">
        <f>SUM(Q7)</f>
        <v>57</v>
      </c>
      <c r="R8" s="16">
        <f t="shared" si="5"/>
        <v>5.0182314402470967</v>
      </c>
      <c r="S8" s="3">
        <f>SUM(S7)</f>
        <v>11</v>
      </c>
      <c r="T8" s="16">
        <f t="shared" si="6"/>
        <v>0.96843062881961506</v>
      </c>
      <c r="U8" s="37">
        <f>SUM(U7)</f>
        <v>5</v>
      </c>
      <c r="V8" s="37">
        <f t="shared" si="4"/>
        <v>0.44019574037255232</v>
      </c>
      <c r="W8" s="5"/>
      <c r="X8" s="5"/>
      <c r="Y8" s="7"/>
    </row>
    <row r="9" spans="1:25">
      <c r="A9" s="31" t="s">
        <v>22</v>
      </c>
      <c r="B9" s="2">
        <v>132</v>
      </c>
      <c r="C9" s="2">
        <v>1</v>
      </c>
      <c r="D9" s="2">
        <v>187</v>
      </c>
      <c r="E9" s="2">
        <v>158</v>
      </c>
      <c r="F9" s="11">
        <f t="shared" si="9"/>
        <v>84.491978609625676</v>
      </c>
      <c r="G9" s="1">
        <v>965.36599999999999</v>
      </c>
      <c r="H9" s="20">
        <v>0</v>
      </c>
      <c r="I9" s="14">
        <f t="shared" si="7"/>
        <v>589.20658071653656</v>
      </c>
      <c r="J9" s="14">
        <f t="shared" si="8"/>
        <v>9.8201096786089419</v>
      </c>
      <c r="K9" s="22">
        <f t="shared" si="1"/>
        <v>0</v>
      </c>
      <c r="L9" s="10">
        <f t="shared" si="2"/>
        <v>0</v>
      </c>
      <c r="M9" s="1">
        <v>0.50900000000000001</v>
      </c>
      <c r="N9" s="1">
        <v>0.13700000000000001</v>
      </c>
      <c r="O9" s="1">
        <v>0.73599999999999999</v>
      </c>
      <c r="P9" s="1">
        <v>0.14699999999999999</v>
      </c>
      <c r="Q9" s="2">
        <v>148</v>
      </c>
      <c r="R9" s="14">
        <f t="shared" si="5"/>
        <v>9.1985837495830598</v>
      </c>
      <c r="S9" s="2">
        <v>30</v>
      </c>
      <c r="T9" s="14">
        <f t="shared" si="6"/>
        <v>1.8645777870776474</v>
      </c>
      <c r="U9" s="36">
        <v>0</v>
      </c>
      <c r="V9" s="36">
        <f t="shared" si="4"/>
        <v>0</v>
      </c>
      <c r="W9" s="5"/>
      <c r="X9" s="5"/>
      <c r="Y9" s="7"/>
    </row>
    <row r="10" spans="1:25">
      <c r="A10" s="31" t="s">
        <v>22</v>
      </c>
      <c r="B10" s="2">
        <v>132</v>
      </c>
      <c r="C10" s="2">
        <v>2</v>
      </c>
      <c r="D10" s="2">
        <v>172</v>
      </c>
      <c r="E10" s="2">
        <v>149</v>
      </c>
      <c r="F10" s="11">
        <f t="shared" si="9"/>
        <v>86.627906976744185</v>
      </c>
      <c r="G10" s="1">
        <v>851.48900000000003</v>
      </c>
      <c r="H10" s="20">
        <v>0</v>
      </c>
      <c r="I10" s="14">
        <f t="shared" si="7"/>
        <v>629.95529008595531</v>
      </c>
      <c r="J10" s="14">
        <f t="shared" si="8"/>
        <v>10.499254834765923</v>
      </c>
      <c r="K10" s="22">
        <f t="shared" si="1"/>
        <v>0</v>
      </c>
      <c r="L10" s="10">
        <f t="shared" si="2"/>
        <v>0</v>
      </c>
      <c r="M10" s="1">
        <v>0.54900000000000004</v>
      </c>
      <c r="N10" s="1">
        <v>0.107</v>
      </c>
      <c r="O10" s="1">
        <v>0.78500000000000003</v>
      </c>
      <c r="P10" s="1">
        <v>0.123</v>
      </c>
      <c r="Q10" s="2">
        <v>154</v>
      </c>
      <c r="R10" s="14">
        <f t="shared" si="5"/>
        <v>10.851578822509744</v>
      </c>
      <c r="S10" s="2">
        <v>30</v>
      </c>
      <c r="T10" s="14">
        <f t="shared" si="6"/>
        <v>2.1139439264629369</v>
      </c>
      <c r="U10" s="36">
        <v>0</v>
      </c>
      <c r="V10" s="36">
        <f t="shared" si="4"/>
        <v>0</v>
      </c>
      <c r="W10" s="5"/>
      <c r="X10" s="5"/>
      <c r="Y10" s="7"/>
    </row>
    <row r="11" spans="1:25">
      <c r="A11" s="16" t="s">
        <v>23</v>
      </c>
      <c r="B11" s="3">
        <v>132</v>
      </c>
      <c r="C11" s="34" t="s">
        <v>11</v>
      </c>
      <c r="D11" s="3">
        <f>SUM(D9:D10)</f>
        <v>359</v>
      </c>
      <c r="E11" s="3">
        <f>SUM(E9:E10)</f>
        <v>307</v>
      </c>
      <c r="F11" s="27">
        <f t="shared" si="9"/>
        <v>85.51532033426183</v>
      </c>
      <c r="G11" s="3">
        <f>SUM(G9:G10)</f>
        <v>1816.855</v>
      </c>
      <c r="H11" s="21">
        <f>SUM(H9:H10)</f>
        <v>0</v>
      </c>
      <c r="I11" s="16">
        <f t="shared" si="7"/>
        <v>608.30390977816057</v>
      </c>
      <c r="J11" s="16">
        <f t="shared" si="8"/>
        <v>10.138398496302678</v>
      </c>
      <c r="K11" s="28">
        <f t="shared" si="1"/>
        <v>0</v>
      </c>
      <c r="L11" s="23">
        <f t="shared" si="2"/>
        <v>0</v>
      </c>
      <c r="M11" s="15">
        <v>0.52800000000000002</v>
      </c>
      <c r="N11" s="15">
        <v>0.125</v>
      </c>
      <c r="O11" s="15">
        <v>0.76</v>
      </c>
      <c r="P11" s="15">
        <v>0.13800000000000001</v>
      </c>
      <c r="Q11" s="3">
        <f>SUM(Q9:Q10)</f>
        <v>302</v>
      </c>
      <c r="R11" s="16">
        <f t="shared" si="5"/>
        <v>9.9732779996202225</v>
      </c>
      <c r="S11" s="3">
        <f>SUM(S9:S10)</f>
        <v>60</v>
      </c>
      <c r="T11" s="16">
        <f t="shared" si="6"/>
        <v>1.9814459601894483</v>
      </c>
      <c r="U11" s="37">
        <f>SUM(U9:U10)</f>
        <v>0</v>
      </c>
      <c r="V11" s="37">
        <f t="shared" si="4"/>
        <v>0</v>
      </c>
      <c r="W11" s="5"/>
      <c r="X11" s="5"/>
      <c r="Y11" s="7"/>
    </row>
    <row r="12" spans="1:25">
      <c r="A12" s="31" t="s">
        <v>24</v>
      </c>
      <c r="B12" s="2">
        <v>133</v>
      </c>
      <c r="C12" s="2">
        <v>1</v>
      </c>
      <c r="D12" s="2">
        <v>186</v>
      </c>
      <c r="E12" s="2">
        <v>128</v>
      </c>
      <c r="F12" s="11">
        <f t="shared" si="9"/>
        <v>68.817204301075279</v>
      </c>
      <c r="G12" s="1">
        <v>1005.711</v>
      </c>
      <c r="H12" s="20">
        <v>0</v>
      </c>
      <c r="I12" s="14">
        <f t="shared" si="7"/>
        <v>458.18331508753511</v>
      </c>
      <c r="J12" s="14">
        <f t="shared" si="8"/>
        <v>7.6363885847922521</v>
      </c>
      <c r="K12" s="22">
        <f t="shared" si="1"/>
        <v>0</v>
      </c>
      <c r="L12" s="10">
        <f t="shared" si="2"/>
        <v>0</v>
      </c>
      <c r="M12" s="1">
        <v>0.56699999999999995</v>
      </c>
      <c r="N12" s="1">
        <v>0.11799999999999999</v>
      </c>
      <c r="O12" s="1">
        <v>0.78300000000000003</v>
      </c>
      <c r="P12" s="1">
        <v>0.152</v>
      </c>
      <c r="Q12" s="2">
        <v>109</v>
      </c>
      <c r="R12" s="14">
        <f t="shared" si="5"/>
        <v>6.5028621542371523</v>
      </c>
      <c r="S12" s="2">
        <v>23</v>
      </c>
      <c r="T12" s="14">
        <f t="shared" si="6"/>
        <v>1.3721635738298577</v>
      </c>
      <c r="U12" s="36">
        <v>9</v>
      </c>
      <c r="V12" s="36">
        <f t="shared" si="4"/>
        <v>0.53693357236820516</v>
      </c>
      <c r="W12" s="5"/>
      <c r="X12" s="5"/>
      <c r="Y12" s="7"/>
    </row>
    <row r="13" spans="1:25">
      <c r="A13" s="31" t="s">
        <v>24</v>
      </c>
      <c r="B13" s="2">
        <v>133</v>
      </c>
      <c r="C13" s="2">
        <v>2</v>
      </c>
      <c r="D13" s="2">
        <v>48</v>
      </c>
      <c r="E13" s="2">
        <v>34</v>
      </c>
      <c r="F13" s="11">
        <f t="shared" si="9"/>
        <v>70.833333333333343</v>
      </c>
      <c r="G13" s="1">
        <v>275.25599999999997</v>
      </c>
      <c r="H13" s="20">
        <v>0</v>
      </c>
      <c r="I13" s="14">
        <f t="shared" si="7"/>
        <v>444.67695527072988</v>
      </c>
      <c r="J13" s="14">
        <f t="shared" si="8"/>
        <v>7.4112825878454975</v>
      </c>
      <c r="K13" s="22">
        <f t="shared" si="1"/>
        <v>0</v>
      </c>
      <c r="L13" s="10">
        <f t="shared" si="2"/>
        <v>0</v>
      </c>
      <c r="M13" s="1">
        <v>0.59699999999999998</v>
      </c>
      <c r="N13" s="1">
        <v>0.114</v>
      </c>
      <c r="O13" s="1">
        <v>0.82199999999999995</v>
      </c>
      <c r="P13" s="1">
        <v>0.13500000000000001</v>
      </c>
      <c r="Q13" s="2">
        <v>39</v>
      </c>
      <c r="R13" s="14">
        <f t="shared" si="5"/>
        <v>8.5011770860580711</v>
      </c>
      <c r="S13" s="2">
        <v>7</v>
      </c>
      <c r="T13" s="14">
        <f t="shared" si="6"/>
        <v>1.5258522974976025</v>
      </c>
      <c r="U13" s="36">
        <v>0</v>
      </c>
      <c r="V13" s="36">
        <f t="shared" si="4"/>
        <v>0</v>
      </c>
      <c r="W13" s="5"/>
      <c r="X13" s="5"/>
      <c r="Y13" s="7"/>
    </row>
    <row r="14" spans="1:25">
      <c r="A14" s="16" t="s">
        <v>25</v>
      </c>
      <c r="B14" s="3">
        <v>133</v>
      </c>
      <c r="C14" s="34" t="s">
        <v>11</v>
      </c>
      <c r="D14" s="3">
        <f>SUM(D12:D13)</f>
        <v>234</v>
      </c>
      <c r="E14" s="3">
        <f>SUM(E12:E13)</f>
        <v>162</v>
      </c>
      <c r="F14" s="27">
        <f t="shared" si="9"/>
        <v>69.230769230769226</v>
      </c>
      <c r="G14" s="3">
        <f>SUM(G12:G13)</f>
        <v>1280.9670000000001</v>
      </c>
      <c r="H14" s="21">
        <f>SUM(H12:H13)</f>
        <v>0</v>
      </c>
      <c r="I14" s="16">
        <f t="shared" si="7"/>
        <v>455.28104939471507</v>
      </c>
      <c r="J14" s="16">
        <f t="shared" si="8"/>
        <v>7.588017489911917</v>
      </c>
      <c r="K14" s="28">
        <f t="shared" si="1"/>
        <v>0</v>
      </c>
      <c r="L14" s="23">
        <f t="shared" si="2"/>
        <v>0</v>
      </c>
      <c r="M14" s="15">
        <v>0.57399999999999995</v>
      </c>
      <c r="N14" s="15">
        <v>0.11799999999999999</v>
      </c>
      <c r="O14" s="15">
        <v>0.79100000000000004</v>
      </c>
      <c r="P14" s="15">
        <v>0.14899999999999999</v>
      </c>
      <c r="Q14" s="3">
        <f>SUM(Q12:Q13)</f>
        <v>148</v>
      </c>
      <c r="R14" s="16">
        <f t="shared" si="5"/>
        <v>6.9322628920182954</v>
      </c>
      <c r="S14" s="3">
        <f>SUM(S12:S13)</f>
        <v>30</v>
      </c>
      <c r="T14" s="16">
        <f t="shared" si="6"/>
        <v>1.4051884240577626</v>
      </c>
      <c r="U14" s="37">
        <f>SUM(U12:U13)</f>
        <v>9</v>
      </c>
      <c r="V14" s="37">
        <f t="shared" si="4"/>
        <v>0.42155652721732878</v>
      </c>
      <c r="W14" s="5"/>
      <c r="X14" s="5"/>
      <c r="Y14" s="7"/>
    </row>
    <row r="15" spans="1:25">
      <c r="A15" s="31" t="s">
        <v>26</v>
      </c>
      <c r="B15" s="2">
        <v>139</v>
      </c>
      <c r="C15" s="2">
        <v>1</v>
      </c>
      <c r="D15" s="2">
        <v>235</v>
      </c>
      <c r="E15" s="2">
        <v>157</v>
      </c>
      <c r="F15" s="11">
        <f t="shared" si="9"/>
        <v>66.808510638297875</v>
      </c>
      <c r="G15" s="1">
        <v>1187.8689999999999</v>
      </c>
      <c r="H15" s="20">
        <v>0</v>
      </c>
      <c r="I15" s="14">
        <f t="shared" si="7"/>
        <v>475.81004302663007</v>
      </c>
      <c r="J15" s="14">
        <f t="shared" si="8"/>
        <v>7.9301673837771682</v>
      </c>
      <c r="K15" s="22">
        <f t="shared" si="1"/>
        <v>0</v>
      </c>
      <c r="L15" s="10">
        <f t="shared" si="2"/>
        <v>0</v>
      </c>
      <c r="M15" s="1">
        <v>0.51500000000000001</v>
      </c>
      <c r="N15" s="1">
        <v>0.105</v>
      </c>
      <c r="O15" s="1">
        <v>0.751</v>
      </c>
      <c r="P15" s="1">
        <v>0.13</v>
      </c>
      <c r="Q15" s="2">
        <v>143</v>
      </c>
      <c r="R15" s="14">
        <f t="shared" si="5"/>
        <v>7.2230186998734709</v>
      </c>
      <c r="S15" s="2">
        <v>30</v>
      </c>
      <c r="T15" s="14">
        <f t="shared" si="6"/>
        <v>1.5153186083650638</v>
      </c>
      <c r="U15" s="36">
        <v>3</v>
      </c>
      <c r="V15" s="36">
        <f t="shared" si="4"/>
        <v>0.15153186083650638</v>
      </c>
      <c r="W15" s="5"/>
      <c r="X15" s="5"/>
      <c r="Y15" s="7"/>
    </row>
    <row r="16" spans="1:25">
      <c r="A16" s="31" t="s">
        <v>26</v>
      </c>
      <c r="B16" s="2">
        <v>139</v>
      </c>
      <c r="C16" s="2">
        <v>2</v>
      </c>
      <c r="D16" s="2">
        <v>223</v>
      </c>
      <c r="E16" s="2">
        <v>163</v>
      </c>
      <c r="F16" s="11">
        <f t="shared" si="9"/>
        <v>73.094170403587441</v>
      </c>
      <c r="G16" s="1">
        <v>1206.922</v>
      </c>
      <c r="H16" s="20">
        <v>5</v>
      </c>
      <c r="I16" s="14">
        <f t="shared" si="7"/>
        <v>486.19546250710482</v>
      </c>
      <c r="J16" s="14">
        <f t="shared" si="8"/>
        <v>8.1032577084517463</v>
      </c>
      <c r="K16" s="22">
        <f t="shared" si="1"/>
        <v>14.914</v>
      </c>
      <c r="L16" s="10">
        <f t="shared" si="2"/>
        <v>0.24856618737582045</v>
      </c>
      <c r="M16" s="1">
        <v>0.377</v>
      </c>
      <c r="N16" s="1">
        <v>0.127</v>
      </c>
      <c r="O16" s="1">
        <v>0.57999999999999996</v>
      </c>
      <c r="P16" s="1">
        <v>0.154</v>
      </c>
      <c r="Q16" s="2">
        <v>156</v>
      </c>
      <c r="R16" s="14">
        <f t="shared" si="5"/>
        <v>7.755265046125599</v>
      </c>
      <c r="S16" s="2">
        <v>31</v>
      </c>
      <c r="T16" s="14">
        <f t="shared" si="6"/>
        <v>1.541110361730087</v>
      </c>
      <c r="U16" s="36">
        <v>7</v>
      </c>
      <c r="V16" s="36">
        <f t="shared" si="4"/>
        <v>0.34799266232614867</v>
      </c>
      <c r="W16" s="5"/>
      <c r="X16" s="5"/>
      <c r="Y16" s="7"/>
    </row>
    <row r="17" spans="1:25">
      <c r="A17" s="16" t="s">
        <v>27</v>
      </c>
      <c r="B17" s="3">
        <v>139</v>
      </c>
      <c r="C17" s="34" t="s">
        <v>11</v>
      </c>
      <c r="D17" s="3">
        <f>SUM(D15:D16)</f>
        <v>458</v>
      </c>
      <c r="E17" s="3">
        <f>SUM(E15:E16)</f>
        <v>320</v>
      </c>
      <c r="F17" s="27">
        <f t="shared" si="9"/>
        <v>69.868995633187765</v>
      </c>
      <c r="G17" s="3">
        <f>SUM(G15:G16)</f>
        <v>2394.7910000000002</v>
      </c>
      <c r="H17" s="21">
        <f>SUM(H15:H16)</f>
        <v>5</v>
      </c>
      <c r="I17" s="16">
        <f t="shared" si="7"/>
        <v>481.0440660583742</v>
      </c>
      <c r="J17" s="16">
        <f t="shared" si="8"/>
        <v>8.0174011009729043</v>
      </c>
      <c r="K17" s="28">
        <f t="shared" si="1"/>
        <v>7.5170000000000003</v>
      </c>
      <c r="L17" s="23">
        <f t="shared" si="2"/>
        <v>0.12527189220270163</v>
      </c>
      <c r="M17" s="15">
        <v>0.57399999999999995</v>
      </c>
      <c r="N17" s="15">
        <v>0.11799999999999999</v>
      </c>
      <c r="O17" s="15">
        <v>0.79100000000000004</v>
      </c>
      <c r="P17" s="15">
        <v>0.14899999999999999</v>
      </c>
      <c r="Q17" s="3">
        <f>SUM(Q15:Q16)</f>
        <v>299</v>
      </c>
      <c r="R17" s="16">
        <f t="shared" si="5"/>
        <v>7.4912591537215558</v>
      </c>
      <c r="S17" s="3">
        <f>SUM(S15:S16)</f>
        <v>61</v>
      </c>
      <c r="T17" s="16">
        <f t="shared" si="6"/>
        <v>1.5283170848729595</v>
      </c>
      <c r="U17" s="37">
        <f>SUM(U15:U16)</f>
        <v>10</v>
      </c>
      <c r="V17" s="37">
        <f t="shared" si="4"/>
        <v>0.2505437844054032</v>
      </c>
      <c r="W17" s="5"/>
      <c r="X17" s="5"/>
      <c r="Y17" s="7"/>
    </row>
    <row r="18" spans="1:25">
      <c r="W18" s="5"/>
      <c r="X18" s="5"/>
      <c r="Y18" s="7"/>
    </row>
    <row r="19" spans="1:25">
      <c r="W19" s="5"/>
      <c r="X19" s="5"/>
      <c r="Y19" s="7"/>
    </row>
    <row r="20" spans="1:25">
      <c r="W20" s="5"/>
      <c r="X20" s="5"/>
      <c r="Y20" s="7"/>
    </row>
    <row r="21" spans="1:25">
      <c r="W21" s="5"/>
      <c r="X21" s="5"/>
      <c r="Y21" s="7"/>
    </row>
    <row r="22" spans="1:25">
      <c r="W22" s="5"/>
      <c r="X22" s="5"/>
      <c r="Y22" s="7"/>
    </row>
    <row r="23" spans="1:25">
      <c r="W23" s="5"/>
      <c r="X23" s="5"/>
      <c r="Y23" s="7"/>
    </row>
    <row r="24" spans="1:25">
      <c r="W24" s="5"/>
      <c r="X24" s="5"/>
      <c r="Y24" s="7"/>
    </row>
    <row r="25" spans="1:25">
      <c r="W25" s="5"/>
      <c r="X25" s="5"/>
      <c r="Y25" s="7"/>
    </row>
    <row r="26" spans="1:25">
      <c r="W26" s="5"/>
      <c r="X26" s="5"/>
      <c r="Y26" s="7"/>
    </row>
    <row r="27" spans="1:25">
      <c r="W27" s="5"/>
      <c r="X27" s="5"/>
      <c r="Y27" s="7"/>
    </row>
    <row r="28" spans="1:25">
      <c r="W28" s="5"/>
      <c r="X28" s="5"/>
      <c r="Y28" s="7"/>
    </row>
    <row r="29" spans="1:25">
      <c r="W29" s="5"/>
      <c r="X29" s="5"/>
      <c r="Y29" s="7"/>
    </row>
    <row r="30" spans="1:25">
      <c r="W30" s="5"/>
      <c r="X30" s="5"/>
      <c r="Y30" s="7"/>
    </row>
    <row r="31" spans="1:25">
      <c r="W31" s="5"/>
      <c r="X31" s="9"/>
      <c r="Y31" s="7"/>
    </row>
    <row r="32" spans="1:25">
      <c r="W32" s="5"/>
      <c r="X32" s="9"/>
      <c r="Y32" s="7"/>
    </row>
    <row r="33" spans="23:25">
      <c r="W33" s="5"/>
      <c r="X33" s="9"/>
      <c r="Y33" s="7"/>
    </row>
    <row r="34" spans="23:25">
      <c r="W34" s="5"/>
      <c r="X34" s="9"/>
      <c r="Y34" s="7"/>
    </row>
    <row r="35" spans="23:25">
      <c r="W35" s="5"/>
      <c r="X35" s="9"/>
      <c r="Y35" s="7"/>
    </row>
    <row r="36" spans="23:25">
      <c r="W36" s="5"/>
      <c r="X36" s="9"/>
      <c r="Y36" s="7"/>
    </row>
    <row r="37" spans="23:25">
      <c r="W37" s="5"/>
      <c r="X37" s="9"/>
      <c r="Y37" s="7"/>
    </row>
    <row r="38" spans="23:25">
      <c r="W38" s="5"/>
      <c r="X38" s="9"/>
      <c r="Y38" s="7"/>
    </row>
    <row r="39" spans="23:25">
      <c r="W39" s="5"/>
      <c r="X39" s="9"/>
      <c r="Y39" s="7"/>
    </row>
    <row r="40" spans="23:25">
      <c r="W40" s="8"/>
      <c r="X40" s="9"/>
      <c r="Y40" s="7"/>
    </row>
    <row r="41" spans="23:25">
      <c r="W41" s="7"/>
      <c r="X41" s="7"/>
      <c r="Y41" s="7"/>
    </row>
    <row r="42" spans="23:25">
      <c r="W42" s="7"/>
      <c r="X42" s="7"/>
      <c r="Y42" s="7"/>
    </row>
    <row r="43" spans="23:25">
      <c r="W43" s="7"/>
      <c r="X43" s="7"/>
      <c r="Y4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DanCandrea</dc:creator>
  <cp:lastModifiedBy>Daniel Candrea</cp:lastModifiedBy>
  <dcterms:created xsi:type="dcterms:W3CDTF">2022-12-29T00:39:05Z</dcterms:created>
  <dcterms:modified xsi:type="dcterms:W3CDTF">2024-04-25T21:50:53Z</dcterms:modified>
</cp:coreProperties>
</file>