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pkins\CroneLab2\Projects\CortiComm\Results\"/>
    </mc:Choice>
  </mc:AlternateContent>
  <xr:revisionPtr revIDLastSave="0" documentId="13_ncr:1_{01E11D2C-FD63-4375-8D50-692AD663CA29}" xr6:coauthVersionLast="47" xr6:coauthVersionMax="47" xr10:uidLastSave="{00000000-0000-0000-0000-000000000000}"/>
  <bookViews>
    <workbookView xWindow="1950" yWindow="1950" windowWidth="32100" windowHeight="15780" activeTab="4" xr2:uid="{79707531-4519-46E9-8260-C7BB790F6B62}"/>
  </bookViews>
  <sheets>
    <sheet name="2_votes" sheetId="6" r:id="rId1"/>
    <sheet name="3_votes" sheetId="7" r:id="rId2"/>
    <sheet name="4_votes" sheetId="2" r:id="rId3"/>
    <sheet name="5_votes" sheetId="8" r:id="rId4"/>
    <sheet name="6_votes" sheetId="9" r:id="rId5"/>
    <sheet name="7_vote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9" l="1"/>
  <c r="V4" i="9"/>
  <c r="V5" i="9"/>
  <c r="V6" i="9"/>
  <c r="V7" i="9"/>
  <c r="V8" i="9"/>
  <c r="V9" i="9"/>
  <c r="V10" i="9"/>
  <c r="V11" i="9"/>
  <c r="V12" i="9"/>
  <c r="V13" i="9"/>
  <c r="V2" i="9"/>
  <c r="U13" i="9"/>
  <c r="U11" i="9"/>
  <c r="U9" i="9"/>
  <c r="U7" i="9"/>
  <c r="U5" i="9"/>
  <c r="U3" i="9"/>
  <c r="H11" i="9"/>
  <c r="Q9" i="9"/>
  <c r="S13" i="7"/>
  <c r="Q13" i="7"/>
  <c r="S13" i="2"/>
  <c r="Q13" i="2"/>
  <c r="S13" i="8"/>
  <c r="Q13" i="8"/>
  <c r="S13" i="9"/>
  <c r="Q13" i="9"/>
  <c r="S9" i="6"/>
  <c r="Q9" i="6"/>
  <c r="S7" i="6"/>
  <c r="S5" i="6"/>
  <c r="S3" i="6"/>
  <c r="Q3" i="6"/>
  <c r="Q5" i="6"/>
  <c r="Q7" i="6"/>
  <c r="S11" i="7"/>
  <c r="S9" i="7"/>
  <c r="S7" i="7"/>
  <c r="S5" i="7"/>
  <c r="S3" i="7"/>
  <c r="Q3" i="7"/>
  <c r="Q5" i="7"/>
  <c r="Q7" i="7"/>
  <c r="Q9" i="7"/>
  <c r="Q11" i="7"/>
  <c r="S11" i="2"/>
  <c r="S9" i="2"/>
  <c r="S7" i="2"/>
  <c r="S5" i="2"/>
  <c r="S3" i="2"/>
  <c r="Q3" i="2"/>
  <c r="Q5" i="2"/>
  <c r="Q7" i="2"/>
  <c r="Q9" i="2"/>
  <c r="Q11" i="2"/>
  <c r="S11" i="8"/>
  <c r="S9" i="8"/>
  <c r="S7" i="8"/>
  <c r="S5" i="8"/>
  <c r="S3" i="8"/>
  <c r="Q3" i="8"/>
  <c r="Q5" i="8"/>
  <c r="Q7" i="8"/>
  <c r="Q9" i="8"/>
  <c r="Q11" i="8"/>
  <c r="Q3" i="9"/>
  <c r="Q5" i="9"/>
  <c r="Q7" i="9"/>
  <c r="Q11" i="9"/>
  <c r="S3" i="9"/>
  <c r="S5" i="9"/>
  <c r="S7" i="9"/>
  <c r="S9" i="9"/>
  <c r="S11" i="9"/>
  <c r="S3" i="4"/>
  <c r="Q3" i="4"/>
  <c r="S5" i="4"/>
  <c r="Q5" i="4"/>
  <c r="S7" i="4"/>
  <c r="Q7" i="4"/>
  <c r="S9" i="4"/>
  <c r="Q9" i="4"/>
  <c r="S11" i="4"/>
  <c r="Q11" i="4"/>
  <c r="S13" i="4"/>
  <c r="R12" i="4"/>
  <c r="Q13" i="4"/>
  <c r="R9" i="6" l="1"/>
  <c r="R8" i="6"/>
  <c r="T8" i="6"/>
  <c r="T9" i="6"/>
  <c r="G9" i="6"/>
  <c r="I8" i="6"/>
  <c r="J8" i="6"/>
  <c r="K8" i="6"/>
  <c r="L8" i="6"/>
  <c r="H9" i="6"/>
  <c r="E9" i="6"/>
  <c r="F9" i="6" s="1"/>
  <c r="D9" i="6"/>
  <c r="F8" i="6"/>
  <c r="T12" i="7"/>
  <c r="T13" i="7"/>
  <c r="R12" i="7"/>
  <c r="R13" i="7"/>
  <c r="I12" i="7"/>
  <c r="J12" i="7"/>
  <c r="K12" i="7"/>
  <c r="L12" i="7"/>
  <c r="F12" i="7"/>
  <c r="H13" i="7"/>
  <c r="G13" i="7"/>
  <c r="E13" i="7"/>
  <c r="D13" i="7"/>
  <c r="F13" i="7" s="1"/>
  <c r="T12" i="2"/>
  <c r="R12" i="2"/>
  <c r="I12" i="2"/>
  <c r="J12" i="2"/>
  <c r="K12" i="2"/>
  <c r="L12" i="2"/>
  <c r="F12" i="2"/>
  <c r="H13" i="2"/>
  <c r="G13" i="2"/>
  <c r="T13" i="2" s="1"/>
  <c r="E13" i="2"/>
  <c r="I13" i="2" s="1"/>
  <c r="D13" i="2"/>
  <c r="F13" i="2" s="1"/>
  <c r="T12" i="8"/>
  <c r="T13" i="8"/>
  <c r="R12" i="8"/>
  <c r="F12" i="8"/>
  <c r="I12" i="8"/>
  <c r="J12" i="8"/>
  <c r="K12" i="8"/>
  <c r="L12" i="8"/>
  <c r="I13" i="8"/>
  <c r="J13" i="8"/>
  <c r="H13" i="8"/>
  <c r="L13" i="8" s="1"/>
  <c r="G13" i="8"/>
  <c r="R13" i="8" s="1"/>
  <c r="E13" i="8"/>
  <c r="D13" i="8"/>
  <c r="T12" i="9"/>
  <c r="T13" i="9"/>
  <c r="R12" i="9"/>
  <c r="R13" i="9"/>
  <c r="I12" i="9"/>
  <c r="J12" i="9"/>
  <c r="K12" i="9"/>
  <c r="L12" i="9"/>
  <c r="F12" i="9"/>
  <c r="H13" i="9"/>
  <c r="L13" i="9" s="1"/>
  <c r="G13" i="9"/>
  <c r="E13" i="9"/>
  <c r="I13" i="9" s="1"/>
  <c r="D13" i="9"/>
  <c r="T12" i="4"/>
  <c r="R13" i="4"/>
  <c r="I12" i="4"/>
  <c r="J12" i="4"/>
  <c r="K12" i="4"/>
  <c r="L12" i="4"/>
  <c r="K13" i="4"/>
  <c r="L13" i="4"/>
  <c r="H13" i="4"/>
  <c r="G13" i="4"/>
  <c r="T13" i="4" s="1"/>
  <c r="F12" i="4"/>
  <c r="E13" i="4"/>
  <c r="D13" i="4"/>
  <c r="H9" i="7"/>
  <c r="E9" i="7"/>
  <c r="G9" i="7"/>
  <c r="R9" i="7" s="1"/>
  <c r="D9" i="7"/>
  <c r="H9" i="2"/>
  <c r="E9" i="2"/>
  <c r="G9" i="2"/>
  <c r="K9" i="2" s="1"/>
  <c r="D9" i="2"/>
  <c r="H9" i="8"/>
  <c r="G9" i="8"/>
  <c r="E9" i="8"/>
  <c r="J9" i="8" s="1"/>
  <c r="D9" i="8"/>
  <c r="H9" i="9"/>
  <c r="G9" i="9"/>
  <c r="E9" i="9"/>
  <c r="D9" i="9"/>
  <c r="F8" i="4"/>
  <c r="F10" i="4"/>
  <c r="H11" i="4"/>
  <c r="H9" i="4"/>
  <c r="G11" i="4"/>
  <c r="T11" i="4" s="1"/>
  <c r="G9" i="4"/>
  <c r="E11" i="4"/>
  <c r="J11" i="4" s="1"/>
  <c r="E9" i="4"/>
  <c r="D11" i="4"/>
  <c r="F11" i="4" s="1"/>
  <c r="D9" i="4"/>
  <c r="T6" i="6"/>
  <c r="R6" i="6"/>
  <c r="R7" i="6"/>
  <c r="I6" i="6"/>
  <c r="J6" i="6"/>
  <c r="K6" i="6"/>
  <c r="L6" i="6"/>
  <c r="H7" i="6"/>
  <c r="K7" i="6" s="1"/>
  <c r="G7" i="6"/>
  <c r="T7" i="6" s="1"/>
  <c r="F6" i="6"/>
  <c r="E7" i="6"/>
  <c r="D7" i="6"/>
  <c r="F7" i="6" s="1"/>
  <c r="T10" i="7"/>
  <c r="R10" i="7"/>
  <c r="I10" i="7"/>
  <c r="J10" i="7"/>
  <c r="K10" i="7"/>
  <c r="L10" i="7"/>
  <c r="H11" i="7"/>
  <c r="G11" i="7"/>
  <c r="R11" i="7" s="1"/>
  <c r="F10" i="7"/>
  <c r="E11" i="7"/>
  <c r="D11" i="7"/>
  <c r="T8" i="2"/>
  <c r="T10" i="2"/>
  <c r="R8" i="2"/>
  <c r="R10" i="2"/>
  <c r="I8" i="2"/>
  <c r="J8" i="2"/>
  <c r="K8" i="2"/>
  <c r="L8" i="2"/>
  <c r="I10" i="2"/>
  <c r="J10" i="2"/>
  <c r="K10" i="2"/>
  <c r="L10" i="2"/>
  <c r="H11" i="2"/>
  <c r="G11" i="2"/>
  <c r="T11" i="2" s="1"/>
  <c r="F8" i="2"/>
  <c r="F10" i="2"/>
  <c r="E11" i="2"/>
  <c r="D11" i="2"/>
  <c r="T8" i="8"/>
  <c r="T10" i="8"/>
  <c r="R8" i="8"/>
  <c r="R10" i="8"/>
  <c r="I8" i="8"/>
  <c r="J8" i="8"/>
  <c r="K8" i="8"/>
  <c r="L8" i="8"/>
  <c r="I10" i="8"/>
  <c r="J10" i="8"/>
  <c r="K10" i="8"/>
  <c r="L10" i="8"/>
  <c r="H11" i="8"/>
  <c r="G11" i="8"/>
  <c r="F8" i="8"/>
  <c r="F10" i="8"/>
  <c r="E11" i="8"/>
  <c r="D11" i="8"/>
  <c r="T8" i="9"/>
  <c r="T10" i="9"/>
  <c r="R8" i="9"/>
  <c r="R10" i="9"/>
  <c r="I8" i="9"/>
  <c r="J8" i="9"/>
  <c r="K8" i="9"/>
  <c r="L8" i="9"/>
  <c r="I10" i="9"/>
  <c r="J10" i="9"/>
  <c r="K10" i="9"/>
  <c r="L10" i="9"/>
  <c r="D11" i="9"/>
  <c r="E11" i="9"/>
  <c r="F8" i="9"/>
  <c r="F10" i="9"/>
  <c r="G11" i="9"/>
  <c r="T11" i="9" s="1"/>
  <c r="K11" i="9"/>
  <c r="T8" i="4"/>
  <c r="T10" i="4"/>
  <c r="R8" i="4"/>
  <c r="R10" i="4"/>
  <c r="I8" i="4"/>
  <c r="J8" i="4"/>
  <c r="K8" i="4"/>
  <c r="L8" i="4"/>
  <c r="I10" i="4"/>
  <c r="J10" i="4"/>
  <c r="K10" i="4"/>
  <c r="L10" i="4"/>
  <c r="T8" i="7"/>
  <c r="R8" i="7"/>
  <c r="J8" i="7"/>
  <c r="K8" i="7"/>
  <c r="L8" i="7"/>
  <c r="I8" i="7"/>
  <c r="F8" i="7"/>
  <c r="I6" i="7"/>
  <c r="J6" i="7"/>
  <c r="K6" i="7"/>
  <c r="L6" i="7"/>
  <c r="I4" i="6"/>
  <c r="J4" i="6"/>
  <c r="K4" i="6"/>
  <c r="L4" i="6"/>
  <c r="R4" i="6"/>
  <c r="T4" i="6"/>
  <c r="R6" i="7"/>
  <c r="T6" i="7"/>
  <c r="R6" i="8"/>
  <c r="T6" i="8"/>
  <c r="I6" i="4"/>
  <c r="J6" i="4"/>
  <c r="K6" i="4"/>
  <c r="L6" i="4"/>
  <c r="I6" i="8"/>
  <c r="J6" i="8"/>
  <c r="K6" i="8"/>
  <c r="L6" i="8"/>
  <c r="I6" i="9"/>
  <c r="J6" i="9"/>
  <c r="K6" i="9"/>
  <c r="L6" i="9"/>
  <c r="F6" i="4"/>
  <c r="F4" i="6"/>
  <c r="F6" i="7"/>
  <c r="F6" i="2"/>
  <c r="F6" i="8"/>
  <c r="F6" i="9"/>
  <c r="G7" i="4"/>
  <c r="D7" i="4"/>
  <c r="E7" i="4"/>
  <c r="H7" i="4"/>
  <c r="H7" i="9"/>
  <c r="D7" i="9"/>
  <c r="E7" i="9"/>
  <c r="D7" i="8"/>
  <c r="E7" i="8"/>
  <c r="I6" i="2"/>
  <c r="D7" i="2"/>
  <c r="E7" i="2"/>
  <c r="D7" i="7"/>
  <c r="E7" i="7"/>
  <c r="F7" i="7" s="1"/>
  <c r="D5" i="6"/>
  <c r="E5" i="6"/>
  <c r="F5" i="6" s="1"/>
  <c r="G7" i="2"/>
  <c r="G5" i="6"/>
  <c r="R5" i="6" s="1"/>
  <c r="H5" i="6"/>
  <c r="R6" i="2"/>
  <c r="T6" i="2"/>
  <c r="H7" i="2"/>
  <c r="G7" i="8"/>
  <c r="K5" i="4"/>
  <c r="L5" i="4"/>
  <c r="T6" i="9"/>
  <c r="R6" i="9"/>
  <c r="I5" i="9"/>
  <c r="G7" i="9"/>
  <c r="T7" i="9" s="1"/>
  <c r="G5" i="7"/>
  <c r="G5" i="2"/>
  <c r="T5" i="2" s="1"/>
  <c r="G5" i="8"/>
  <c r="R5" i="8" s="1"/>
  <c r="G5" i="9"/>
  <c r="G5" i="4"/>
  <c r="T5" i="4" s="1"/>
  <c r="G3" i="6"/>
  <c r="G3" i="7"/>
  <c r="I3" i="7" s="1"/>
  <c r="G3" i="2"/>
  <c r="G3" i="9"/>
  <c r="T3" i="9" s="1"/>
  <c r="G3" i="8"/>
  <c r="T3" i="8" s="1"/>
  <c r="E3" i="8"/>
  <c r="T2" i="6"/>
  <c r="R2" i="6"/>
  <c r="T4" i="7"/>
  <c r="R4" i="7"/>
  <c r="T2" i="7"/>
  <c r="R2" i="7"/>
  <c r="T4" i="2"/>
  <c r="R4" i="2"/>
  <c r="T2" i="2"/>
  <c r="R2" i="2"/>
  <c r="T4" i="8"/>
  <c r="R4" i="8"/>
  <c r="R3" i="8"/>
  <c r="T2" i="8"/>
  <c r="R2" i="8"/>
  <c r="T5" i="9"/>
  <c r="R5" i="9"/>
  <c r="T4" i="9"/>
  <c r="R4" i="9"/>
  <c r="T2" i="9"/>
  <c r="R2" i="9"/>
  <c r="H3" i="4"/>
  <c r="G3" i="4"/>
  <c r="L3" i="4" s="1"/>
  <c r="E3" i="4"/>
  <c r="D3" i="4"/>
  <c r="H5" i="7"/>
  <c r="E5" i="7"/>
  <c r="D5" i="7"/>
  <c r="L4" i="7"/>
  <c r="K4" i="7"/>
  <c r="J4" i="7"/>
  <c r="I4" i="7"/>
  <c r="F4" i="7"/>
  <c r="H5" i="2"/>
  <c r="E5" i="2"/>
  <c r="D5" i="2"/>
  <c r="L4" i="2"/>
  <c r="K4" i="2"/>
  <c r="J4" i="2"/>
  <c r="I4" i="2"/>
  <c r="F4" i="2"/>
  <c r="H5" i="8"/>
  <c r="E5" i="8"/>
  <c r="D5" i="8"/>
  <c r="L4" i="8"/>
  <c r="K4" i="8"/>
  <c r="J4" i="8"/>
  <c r="I4" i="8"/>
  <c r="F4" i="8"/>
  <c r="H5" i="4"/>
  <c r="E5" i="4"/>
  <c r="J5" i="4" s="1"/>
  <c r="D5" i="4"/>
  <c r="T4" i="4"/>
  <c r="R4" i="4"/>
  <c r="L4" i="4"/>
  <c r="K4" i="4"/>
  <c r="J4" i="4"/>
  <c r="I4" i="4"/>
  <c r="F4" i="4"/>
  <c r="H5" i="9"/>
  <c r="E5" i="9"/>
  <c r="D5" i="9"/>
  <c r="L4" i="9"/>
  <c r="K4" i="9"/>
  <c r="J4" i="9"/>
  <c r="I4" i="9"/>
  <c r="F4" i="9"/>
  <c r="F2" i="7"/>
  <c r="I2" i="7"/>
  <c r="J2" i="7"/>
  <c r="K2" i="7"/>
  <c r="L2" i="7"/>
  <c r="D3" i="7"/>
  <c r="E3" i="7"/>
  <c r="H3" i="7"/>
  <c r="H3" i="9"/>
  <c r="E3" i="9"/>
  <c r="D3" i="9"/>
  <c r="L2" i="9"/>
  <c r="K2" i="9"/>
  <c r="J2" i="9"/>
  <c r="I2" i="9"/>
  <c r="F2" i="9"/>
  <c r="H3" i="8"/>
  <c r="K3" i="8" s="1"/>
  <c r="D3" i="8"/>
  <c r="L2" i="8"/>
  <c r="K2" i="8"/>
  <c r="J2" i="8"/>
  <c r="I2" i="8"/>
  <c r="F2" i="8"/>
  <c r="H3" i="6"/>
  <c r="E3" i="6"/>
  <c r="D3" i="6"/>
  <c r="L2" i="6"/>
  <c r="K2" i="6"/>
  <c r="J2" i="6"/>
  <c r="I2" i="6"/>
  <c r="F2" i="6"/>
  <c r="L2" i="4"/>
  <c r="J2" i="4"/>
  <c r="L2" i="2"/>
  <c r="J2" i="2"/>
  <c r="I2" i="2"/>
  <c r="I2" i="4"/>
  <c r="H3" i="2"/>
  <c r="F2" i="2"/>
  <c r="F2" i="4"/>
  <c r="F3" i="4" s="1"/>
  <c r="D3" i="2"/>
  <c r="E3" i="2"/>
  <c r="R2" i="4"/>
  <c r="T2" i="4"/>
  <c r="K2" i="4"/>
  <c r="K2" i="2"/>
  <c r="K13" i="2" l="1"/>
  <c r="T9" i="2"/>
  <c r="T11" i="7"/>
  <c r="L13" i="2"/>
  <c r="J13" i="2"/>
  <c r="I11" i="7"/>
  <c r="J9" i="6"/>
  <c r="I9" i="6"/>
  <c r="L13" i="7"/>
  <c r="R13" i="2"/>
  <c r="K13" i="9"/>
  <c r="F13" i="9"/>
  <c r="J13" i="9"/>
  <c r="F13" i="4"/>
  <c r="J13" i="4"/>
  <c r="I13" i="4"/>
  <c r="I7" i="6"/>
  <c r="J7" i="6"/>
  <c r="F11" i="2"/>
  <c r="J11" i="9"/>
  <c r="R11" i="9"/>
  <c r="I11" i="9"/>
  <c r="K13" i="8"/>
  <c r="F13" i="8"/>
  <c r="F11" i="8"/>
  <c r="R9" i="2"/>
  <c r="K9" i="9"/>
  <c r="F9" i="4"/>
  <c r="L9" i="6"/>
  <c r="K9" i="6"/>
  <c r="K13" i="7"/>
  <c r="J13" i="7"/>
  <c r="I13" i="7"/>
  <c r="I11" i="4"/>
  <c r="J9" i="4"/>
  <c r="K11" i="4"/>
  <c r="T9" i="4"/>
  <c r="R9" i="4"/>
  <c r="I9" i="4"/>
  <c r="L11" i="9"/>
  <c r="F11" i="9"/>
  <c r="I9" i="9"/>
  <c r="K9" i="8"/>
  <c r="I11" i="8"/>
  <c r="F9" i="8"/>
  <c r="L11" i="8"/>
  <c r="R11" i="8"/>
  <c r="K11" i="8"/>
  <c r="J11" i="8"/>
  <c r="T11" i="8"/>
  <c r="L9" i="8"/>
  <c r="R9" i="8"/>
  <c r="K11" i="2"/>
  <c r="J11" i="2"/>
  <c r="I11" i="2"/>
  <c r="J9" i="2"/>
  <c r="K11" i="7"/>
  <c r="L11" i="7"/>
  <c r="J9" i="7"/>
  <c r="T9" i="7"/>
  <c r="L7" i="6"/>
  <c r="L5" i="7"/>
  <c r="J11" i="7"/>
  <c r="F11" i="7"/>
  <c r="F9" i="7"/>
  <c r="I9" i="2"/>
  <c r="F9" i="2"/>
  <c r="L5" i="2"/>
  <c r="R11" i="2"/>
  <c r="L11" i="2"/>
  <c r="L9" i="2"/>
  <c r="T9" i="8"/>
  <c r="I9" i="8"/>
  <c r="R9" i="9"/>
  <c r="L9" i="9"/>
  <c r="T9" i="9"/>
  <c r="J9" i="9"/>
  <c r="F9" i="9"/>
  <c r="L11" i="4"/>
  <c r="R11" i="4"/>
  <c r="L9" i="4"/>
  <c r="K9" i="4"/>
  <c r="K9" i="7"/>
  <c r="I9" i="7"/>
  <c r="L9" i="7"/>
  <c r="F7" i="4"/>
  <c r="T5" i="6"/>
  <c r="K5" i="6"/>
  <c r="R3" i="7"/>
  <c r="F7" i="8"/>
  <c r="I7" i="9"/>
  <c r="R7" i="9"/>
  <c r="K7" i="9"/>
  <c r="K7" i="4"/>
  <c r="I7" i="4"/>
  <c r="R7" i="4"/>
  <c r="J7" i="4"/>
  <c r="R6" i="4"/>
  <c r="T6" i="4"/>
  <c r="T7" i="4"/>
  <c r="L7" i="4"/>
  <c r="L7" i="9"/>
  <c r="J7" i="9"/>
  <c r="F7" i="9"/>
  <c r="I7" i="8"/>
  <c r="F7" i="2"/>
  <c r="I7" i="2"/>
  <c r="I5" i="6"/>
  <c r="K7" i="2"/>
  <c r="L5" i="6"/>
  <c r="J5" i="6"/>
  <c r="H7" i="7"/>
  <c r="G7" i="7"/>
  <c r="L6" i="2"/>
  <c r="T7" i="2"/>
  <c r="K6" i="2"/>
  <c r="R7" i="2"/>
  <c r="J6" i="2"/>
  <c r="L7" i="2"/>
  <c r="J7" i="2"/>
  <c r="H7" i="8"/>
  <c r="T7" i="8"/>
  <c r="R7" i="8"/>
  <c r="J7" i="8"/>
  <c r="J5" i="7"/>
  <c r="R5" i="7"/>
  <c r="K5" i="7"/>
  <c r="T5" i="7"/>
  <c r="L5" i="8"/>
  <c r="T5" i="8"/>
  <c r="I5" i="8"/>
  <c r="L5" i="9"/>
  <c r="R5" i="2"/>
  <c r="J5" i="2"/>
  <c r="R5" i="4"/>
  <c r="L3" i="6"/>
  <c r="L3" i="7"/>
  <c r="K3" i="7"/>
  <c r="T3" i="7"/>
  <c r="L3" i="2"/>
  <c r="J3" i="2"/>
  <c r="J3" i="6"/>
  <c r="K3" i="6"/>
  <c r="R3" i="6"/>
  <c r="T3" i="6"/>
  <c r="J3" i="7"/>
  <c r="K3" i="2"/>
  <c r="R3" i="2"/>
  <c r="T3" i="2"/>
  <c r="R3" i="9"/>
  <c r="J3" i="9"/>
  <c r="L3" i="9"/>
  <c r="J3" i="8"/>
  <c r="L3" i="8"/>
  <c r="J3" i="4"/>
  <c r="K3" i="4"/>
  <c r="R3" i="4"/>
  <c r="T3" i="4"/>
  <c r="I3" i="4"/>
  <c r="I5" i="7"/>
  <c r="F5" i="7"/>
  <c r="I5" i="2"/>
  <c r="K5" i="2"/>
  <c r="F5" i="2"/>
  <c r="J5" i="8"/>
  <c r="K5" i="8"/>
  <c r="F5" i="8"/>
  <c r="F5" i="4"/>
  <c r="I5" i="4"/>
  <c r="F5" i="9"/>
  <c r="J5" i="9"/>
  <c r="K5" i="9"/>
  <c r="F3" i="7"/>
  <c r="F3" i="9"/>
  <c r="I3" i="9"/>
  <c r="K3" i="9"/>
  <c r="F3" i="8"/>
  <c r="I3" i="8"/>
  <c r="F3" i="6"/>
  <c r="I3" i="6"/>
  <c r="F3" i="2"/>
  <c r="I3" i="2"/>
  <c r="R7" i="7" l="1"/>
  <c r="T7" i="7"/>
  <c r="J7" i="7"/>
  <c r="I7" i="7"/>
  <c r="L7" i="7"/>
  <c r="K7" i="7"/>
  <c r="K7" i="8"/>
  <c r="L7" i="8"/>
</calcChain>
</file>

<file path=xl/sharedStrings.xml><?xml version="1.0" encoding="utf-8"?>
<sst xmlns="http://schemas.openxmlformats.org/spreadsheetml/2006/main" count="360" uniqueCount="35">
  <si>
    <t>Date</t>
  </si>
  <si>
    <t>Block</t>
  </si>
  <si>
    <t>Accuracy (%)</t>
  </si>
  <si>
    <t>Mean Latency to BCI2000 (s)</t>
  </si>
  <si>
    <t>Stdev Latency to BCI2000 (s)</t>
  </si>
  <si>
    <t>Block Time (s)</t>
  </si>
  <si>
    <t>Word Count</t>
  </si>
  <si>
    <t>Character Count</t>
  </si>
  <si>
    <t>Correct CPM</t>
  </si>
  <si>
    <t>FPs</t>
  </si>
  <si>
    <t>Mean Latency to NAVI (s)</t>
  </si>
  <si>
    <t>Stdev Latency to NAVI (s)</t>
  </si>
  <si>
    <t>---</t>
  </si>
  <si>
    <t>N Grasps</t>
  </si>
  <si>
    <t>N Detections</t>
  </si>
  <si>
    <t>Days Post-Training</t>
  </si>
  <si>
    <t>Correct WPM</t>
  </si>
  <si>
    <t>2023_05_18</t>
  </si>
  <si>
    <t>2023_05_18_Total</t>
  </si>
  <si>
    <t>2023_05_19</t>
  </si>
  <si>
    <t>2023_05_19_Total</t>
  </si>
  <si>
    <t>2023_05_23</t>
  </si>
  <si>
    <t>2023_05_23_Total</t>
  </si>
  <si>
    <t>2023_05_25</t>
  </si>
  <si>
    <t>2023_05_25_Total</t>
  </si>
  <si>
    <t>2023_05_30</t>
  </si>
  <si>
    <t>2023_05_30_Total</t>
  </si>
  <si>
    <t>2023_06_02</t>
  </si>
  <si>
    <t>2023_06_02_Total</t>
  </si>
  <si>
    <t>TPF ( /hr)</t>
  </si>
  <si>
    <t>TPF ( /min)</t>
  </si>
  <si>
    <t>FPF ( /hr)</t>
  </si>
  <si>
    <t>FPF ( /min)</t>
  </si>
  <si>
    <t>Wrong Character Count</t>
  </si>
  <si>
    <t>Wrong CPM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</si>
</sst>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/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/>
    <xf numFmtId="0" fontId="5" fillId="2" borderId="6" xfId="0" applyFont="1" applyFill="1" applyBorder="1" applyAlignment="1">
      <alignment horizontal="center" vertical="center"/>
    </xf>
    <xf numFmtId="0" fontId="0" fillId="2" borderId="7" xfId="0" applyFill="1" applyBorder="1"/>
    <xf numFmtId="0" fontId="1" fillId="2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0" borderId="16" xfId="0" quotePrefix="1" applyFont="1" applyBorder="1" applyAlignment="1">
      <alignment horizontal="center" vertical="center"/>
    </xf>
    <xf numFmtId="0" fontId="4" fillId="0" borderId="10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3" fillId="0" borderId="1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/>
    </xf>
    <xf numFmtId="0" fontId="5" fillId="0" borderId="10" xfId="0" quotePrefix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2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0" borderId="18" xfId="0" quotePrefix="1" applyFont="1" applyBorder="1" applyAlignment="1">
      <alignment horizontal="center" vertical="center"/>
    </xf>
    <xf numFmtId="0" fontId="5" fillId="0" borderId="5" xfId="0" quotePrefix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3ADC8-8FB4-43DC-89FA-8C2DA7B663AB}">
  <dimension ref="A1:Y56"/>
  <sheetViews>
    <sheetView workbookViewId="0">
      <selection activeCell="F21" sqref="F2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5">
      <c r="A1" s="119" t="s">
        <v>0</v>
      </c>
      <c r="B1" s="119" t="s">
        <v>15</v>
      </c>
      <c r="C1" s="119" t="s">
        <v>1</v>
      </c>
      <c r="D1" s="119" t="s">
        <v>13</v>
      </c>
      <c r="E1" s="119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19" t="s">
        <v>8</v>
      </c>
      <c r="S1" s="119" t="s">
        <v>6</v>
      </c>
      <c r="T1" s="119" t="s">
        <v>16</v>
      </c>
    </row>
    <row r="2" spans="1:25">
      <c r="A2" s="16" t="s">
        <v>17</v>
      </c>
      <c r="B2" s="16">
        <v>6</v>
      </c>
      <c r="C2" s="16">
        <v>7</v>
      </c>
      <c r="D2" s="1">
        <v>189</v>
      </c>
      <c r="E2" s="1">
        <v>175</v>
      </c>
      <c r="F2" s="114">
        <f>(E2/D2)*100</f>
        <v>92.592592592592595</v>
      </c>
      <c r="G2" s="1">
        <v>1020.917</v>
      </c>
      <c r="H2" s="57">
        <v>25</v>
      </c>
      <c r="I2" s="122">
        <f xml:space="preserve"> E2/G2*3600</f>
        <v>617.09228076327452</v>
      </c>
      <c r="J2" s="122">
        <f xml:space="preserve"> E2/G2*60</f>
        <v>10.284871346054576</v>
      </c>
      <c r="K2" s="123">
        <f t="shared" ref="K2:K3" si="0" xml:space="preserve"> ROUNDUP((H2/G2)*3600,3)</f>
        <v>88.157000000000011</v>
      </c>
      <c r="L2" s="123">
        <f xml:space="preserve"> H2/G2 * 60</f>
        <v>1.4692673351506538</v>
      </c>
      <c r="M2" s="56" t="s">
        <v>12</v>
      </c>
      <c r="N2" s="56" t="s">
        <v>12</v>
      </c>
      <c r="O2" s="1">
        <v>0.54800000000000004</v>
      </c>
      <c r="P2" s="1">
        <v>0.17199999999999999</v>
      </c>
      <c r="Q2" s="17">
        <v>114</v>
      </c>
      <c r="R2" s="93">
        <f t="shared" ref="R2:R3" si="1" xml:space="preserve"> Q2/(G2/60)</f>
        <v>6.6998590482869815</v>
      </c>
      <c r="S2" s="17">
        <v>25</v>
      </c>
      <c r="T2" s="114">
        <f t="shared" ref="T2:T3" si="2">S2/(G2/60)</f>
        <v>1.4692673351506538</v>
      </c>
      <c r="U2" s="7"/>
      <c r="V2" s="7"/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60">
        <f>SUM(D2)</f>
        <v>189</v>
      </c>
      <c r="E3" s="60">
        <f>SUM(E2)</f>
        <v>175</v>
      </c>
      <c r="F3" s="95">
        <f t="shared" ref="F3:F4" si="3">(E3/D3)*100</f>
        <v>92.592592592592595</v>
      </c>
      <c r="G3" s="5">
        <f>SUM(G2)</f>
        <v>1020.917</v>
      </c>
      <c r="H3" s="59">
        <f>SUM(H2)</f>
        <v>25</v>
      </c>
      <c r="I3" s="99">
        <f t="shared" ref="I3" si="4" xml:space="preserve"> E3/G3*3600</f>
        <v>617.09228076327452</v>
      </c>
      <c r="J3" s="99">
        <f t="shared" ref="J3" si="5" xml:space="preserve"> E3/G3*60</f>
        <v>10.284871346054576</v>
      </c>
      <c r="K3" s="103">
        <f t="shared" si="0"/>
        <v>88.157000000000011</v>
      </c>
      <c r="L3" s="109">
        <f t="shared" ref="L3" si="6" xml:space="preserve"> H3/G3 * 60</f>
        <v>1.4692673351506538</v>
      </c>
      <c r="M3" s="63" t="s">
        <v>12</v>
      </c>
      <c r="N3" s="63" t="s">
        <v>12</v>
      </c>
      <c r="O3" s="38">
        <v>0.54800000000000004</v>
      </c>
      <c r="P3" s="38">
        <v>0.17199999999999999</v>
      </c>
      <c r="Q3" s="5">
        <f>SUM(Q2)</f>
        <v>114</v>
      </c>
      <c r="R3" s="96">
        <f t="shared" si="1"/>
        <v>6.6998590482869815</v>
      </c>
      <c r="S3" s="5">
        <f>SUM(S2)</f>
        <v>25</v>
      </c>
      <c r="T3" s="95">
        <f t="shared" si="2"/>
        <v>1.4692673351506538</v>
      </c>
      <c r="U3" s="7"/>
      <c r="V3" s="7"/>
      <c r="W3" s="7"/>
      <c r="X3" s="7"/>
      <c r="Y3" s="9"/>
    </row>
    <row r="4" spans="1:25">
      <c r="A4" s="7" t="s">
        <v>21</v>
      </c>
      <c r="B4" s="4">
        <v>11</v>
      </c>
      <c r="C4" s="7">
        <v>5</v>
      </c>
      <c r="D4" s="1">
        <v>66</v>
      </c>
      <c r="E4" s="87">
        <v>62</v>
      </c>
      <c r="F4" s="127">
        <f t="shared" si="3"/>
        <v>93.939393939393938</v>
      </c>
      <c r="G4" s="1">
        <v>378.767</v>
      </c>
      <c r="H4" s="176">
        <v>11</v>
      </c>
      <c r="I4" s="129">
        <f t="shared" ref="I4" si="7" xml:space="preserve"> E4/G4*3600</f>
        <v>589.2804811401204</v>
      </c>
      <c r="J4" s="129">
        <f t="shared" ref="J4" si="8" xml:space="preserve"> E4/G4*60</f>
        <v>9.8213413523353399</v>
      </c>
      <c r="K4" s="131">
        <f t="shared" ref="K4" si="9" xml:space="preserve"> ROUNDUP((H4/G4)*3600,3)</f>
        <v>104.55000000000001</v>
      </c>
      <c r="L4" s="132">
        <f t="shared" ref="L4" si="10" xml:space="preserve"> H4/G4 * 60</f>
        <v>1.7424960463820764</v>
      </c>
      <c r="M4" s="56" t="s">
        <v>12</v>
      </c>
      <c r="N4" s="56" t="s">
        <v>12</v>
      </c>
      <c r="O4" s="1">
        <v>0.55300000000000005</v>
      </c>
      <c r="P4" s="1">
        <v>0.219</v>
      </c>
      <c r="Q4" s="17">
        <v>3</v>
      </c>
      <c r="R4" s="93">
        <f t="shared" ref="R4:R7" si="11" xml:space="preserve"> Q4/(G4/60)</f>
        <v>0.47522619446783909</v>
      </c>
      <c r="S4" s="17">
        <v>1</v>
      </c>
      <c r="T4" s="114">
        <f t="shared" ref="T4:T7" si="12">S4/(G4/60)</f>
        <v>0.1584087314892797</v>
      </c>
      <c r="U4" s="7"/>
      <c r="V4" s="7"/>
      <c r="W4" s="7"/>
      <c r="X4" s="7"/>
      <c r="Y4" s="9"/>
    </row>
    <row r="5" spans="1:25">
      <c r="A5" s="18" t="s">
        <v>22</v>
      </c>
      <c r="B5" s="18">
        <v>11</v>
      </c>
      <c r="C5" s="50" t="s">
        <v>12</v>
      </c>
      <c r="D5" s="60">
        <f t="shared" ref="D5" si="13">SUM(D4)</f>
        <v>66</v>
      </c>
      <c r="E5" s="60">
        <f t="shared" ref="E5" si="14">SUM(E4)</f>
        <v>62</v>
      </c>
      <c r="F5" s="95">
        <f t="shared" ref="F5:F9" si="15">(E5/D5)*100</f>
        <v>93.939393939393938</v>
      </c>
      <c r="G5" s="5">
        <f t="shared" ref="G5" si="16">SUM(G4)</f>
        <v>378.767</v>
      </c>
      <c r="H5" s="177">
        <f t="shared" ref="H5" si="17">SUM(H4)</f>
        <v>11</v>
      </c>
      <c r="I5" s="99">
        <f t="shared" ref="I5" si="18" xml:space="preserve"> E5/G5*3600</f>
        <v>589.2804811401204</v>
      </c>
      <c r="J5" s="99">
        <f t="shared" ref="J5" si="19" xml:space="preserve"> E5/G5*60</f>
        <v>9.8213413523353399</v>
      </c>
      <c r="K5" s="103">
        <f t="shared" ref="K5" si="20" xml:space="preserve"> ROUNDUP((H5/G5)*3600,3)</f>
        <v>104.55000000000001</v>
      </c>
      <c r="L5" s="109">
        <f t="shared" ref="L5" si="21" xml:space="preserve"> H5/G5 * 60</f>
        <v>1.7424960463820764</v>
      </c>
      <c r="M5" s="63" t="s">
        <v>12</v>
      </c>
      <c r="N5" s="63" t="s">
        <v>12</v>
      </c>
      <c r="O5" s="38">
        <v>0.55300000000000005</v>
      </c>
      <c r="P5" s="38">
        <v>0.219</v>
      </c>
      <c r="Q5" s="5">
        <f>SUM(Q4)</f>
        <v>3</v>
      </c>
      <c r="R5" s="155">
        <f t="shared" si="11"/>
        <v>0.47522619446783909</v>
      </c>
      <c r="S5" s="5">
        <f>SUM(S4)</f>
        <v>1</v>
      </c>
      <c r="T5" s="95">
        <f t="shared" si="12"/>
        <v>0.1584087314892797</v>
      </c>
      <c r="U5" s="7"/>
      <c r="V5" s="7"/>
      <c r="W5" s="7"/>
      <c r="X5" s="7"/>
      <c r="Y5" s="9"/>
    </row>
    <row r="6" spans="1:25">
      <c r="A6" s="7" t="s">
        <v>25</v>
      </c>
      <c r="B6" s="22">
        <v>18</v>
      </c>
      <c r="C6" s="87">
        <v>6</v>
      </c>
      <c r="D6" s="181">
        <v>176</v>
      </c>
      <c r="E6" s="182">
        <v>167</v>
      </c>
      <c r="F6" s="169">
        <f t="shared" si="15"/>
        <v>94.88636363636364</v>
      </c>
      <c r="G6" s="1">
        <v>920.2</v>
      </c>
      <c r="H6" s="179">
        <v>13</v>
      </c>
      <c r="I6" s="167">
        <f t="shared" ref="I6:I7" si="22" xml:space="preserve"> E6/G6*3600</f>
        <v>653.33623125407519</v>
      </c>
      <c r="J6" s="167">
        <f t="shared" ref="J6:J7" si="23" xml:space="preserve"> E6/G6*60</f>
        <v>10.888937187567919</v>
      </c>
      <c r="K6" s="168">
        <f t="shared" ref="K6:K7" si="24" xml:space="preserve"> ROUNDUP((H6/G6)*3600,3)</f>
        <v>50.858999999999995</v>
      </c>
      <c r="L6" s="171">
        <f t="shared" ref="L6:L7" si="25" xml:space="preserve"> H6/G6 * 60</f>
        <v>0.84764181699630514</v>
      </c>
      <c r="M6" s="56" t="s">
        <v>12</v>
      </c>
      <c r="N6" s="56" t="s">
        <v>12</v>
      </c>
      <c r="O6" s="1">
        <v>0.59599999999999997</v>
      </c>
      <c r="P6" s="1">
        <v>0.22800000000000001</v>
      </c>
      <c r="Q6" s="152">
        <v>105</v>
      </c>
      <c r="R6" s="156">
        <f t="shared" si="11"/>
        <v>6.846337752662464</v>
      </c>
      <c r="S6" s="153">
        <v>22</v>
      </c>
      <c r="T6" s="169">
        <f t="shared" si="12"/>
        <v>1.4344707672245163</v>
      </c>
      <c r="U6" s="20"/>
      <c r="V6" s="7"/>
      <c r="W6" s="7"/>
      <c r="X6" s="7"/>
      <c r="Y6" s="9"/>
    </row>
    <row r="7" spans="1:25">
      <c r="A7" s="18" t="s">
        <v>26</v>
      </c>
      <c r="B7" s="21">
        <v>18</v>
      </c>
      <c r="C7" s="50" t="s">
        <v>12</v>
      </c>
      <c r="D7" s="21">
        <f>SUM(D6)</f>
        <v>176</v>
      </c>
      <c r="E7" s="21">
        <f>SUM(E6)</f>
        <v>167</v>
      </c>
      <c r="F7" s="126">
        <f t="shared" si="15"/>
        <v>94.88636363636364</v>
      </c>
      <c r="G7" s="5">
        <f>SUM(G6)</f>
        <v>920.2</v>
      </c>
      <c r="H7" s="19">
        <f>SUM(H6)</f>
        <v>13</v>
      </c>
      <c r="I7" s="128">
        <f t="shared" si="22"/>
        <v>653.33623125407519</v>
      </c>
      <c r="J7" s="128">
        <f t="shared" si="23"/>
        <v>10.888937187567919</v>
      </c>
      <c r="K7" s="130">
        <f t="shared" si="24"/>
        <v>50.858999999999995</v>
      </c>
      <c r="L7" s="107">
        <f t="shared" si="25"/>
        <v>0.84764181699630514</v>
      </c>
      <c r="M7" s="63" t="s">
        <v>12</v>
      </c>
      <c r="N7" s="63" t="s">
        <v>12</v>
      </c>
      <c r="O7" s="67">
        <v>0.59599999999999997</v>
      </c>
      <c r="P7" s="77">
        <v>0.22800000000000001</v>
      </c>
      <c r="Q7" s="5">
        <f>SUM(Q6)</f>
        <v>105</v>
      </c>
      <c r="R7" s="155">
        <f t="shared" si="11"/>
        <v>6.846337752662464</v>
      </c>
      <c r="S7" s="5">
        <f>SUM(S6)</f>
        <v>22</v>
      </c>
      <c r="T7" s="126">
        <f t="shared" si="12"/>
        <v>1.4344707672245163</v>
      </c>
      <c r="U7" s="7"/>
      <c r="V7" s="7"/>
      <c r="W7" s="7"/>
      <c r="X7" s="7"/>
      <c r="Y7" s="9"/>
    </row>
    <row r="8" spans="1:25">
      <c r="A8" s="7" t="s">
        <v>27</v>
      </c>
      <c r="B8" s="68">
        <v>21</v>
      </c>
      <c r="C8" s="87">
        <v>6</v>
      </c>
      <c r="D8" s="181">
        <v>166</v>
      </c>
      <c r="E8" s="182">
        <v>159</v>
      </c>
      <c r="F8" s="169">
        <f>(E8/D8)*100</f>
        <v>95.783132530120483</v>
      </c>
      <c r="G8" s="1">
        <v>837.03300000000002</v>
      </c>
      <c r="H8" s="179">
        <v>8</v>
      </c>
      <c r="I8" s="167">
        <f t="shared" ref="I8:I9" si="26" xml:space="preserve"> E8/G8*3600</f>
        <v>683.84400615029517</v>
      </c>
      <c r="J8" s="167">
        <f t="shared" ref="J8:J9" si="27" xml:space="preserve"> E8/G8*60</f>
        <v>11.397400102504919</v>
      </c>
      <c r="K8" s="168">
        <f t="shared" ref="K8:K9" si="28" xml:space="preserve"> ROUNDUP((H8/G8)*3600,3)</f>
        <v>34.407999999999994</v>
      </c>
      <c r="L8" s="106">
        <f t="shared" ref="L8:L9" si="29" xml:space="preserve"> H8/G8 * 60</f>
        <v>0.57345409320779472</v>
      </c>
      <c r="M8" s="56" t="s">
        <v>12</v>
      </c>
      <c r="N8" s="56" t="s">
        <v>12</v>
      </c>
      <c r="O8" s="1">
        <v>0.58099999999999996</v>
      </c>
      <c r="P8" s="1">
        <v>0.23799999999999999</v>
      </c>
      <c r="Q8" s="152">
        <v>107</v>
      </c>
      <c r="R8" s="156">
        <f t="shared" ref="R8" si="30" xml:space="preserve"> Q8/(G8/60)</f>
        <v>7.6699484966542535</v>
      </c>
      <c r="S8" s="153">
        <v>22</v>
      </c>
      <c r="T8" s="169">
        <f t="shared" ref="T8:T9" si="31">S8/(G8/60)</f>
        <v>1.5769987563214354</v>
      </c>
      <c r="U8" s="20"/>
      <c r="V8" s="7"/>
      <c r="W8" s="7"/>
      <c r="X8" s="7"/>
      <c r="Y8" s="9"/>
    </row>
    <row r="9" spans="1:25">
      <c r="A9" s="18" t="s">
        <v>28</v>
      </c>
      <c r="B9" s="46">
        <v>21</v>
      </c>
      <c r="C9" s="50" t="s">
        <v>12</v>
      </c>
      <c r="D9" s="70">
        <f>SUM(D8)</f>
        <v>166</v>
      </c>
      <c r="E9" s="70">
        <f>SUM(E8)</f>
        <v>159</v>
      </c>
      <c r="F9" s="126">
        <f t="shared" si="15"/>
        <v>95.783132530120483</v>
      </c>
      <c r="G9" s="135">
        <f>SUM(G8)</f>
        <v>837.03300000000002</v>
      </c>
      <c r="H9" s="135">
        <f>SUM(H8)</f>
        <v>8</v>
      </c>
      <c r="I9" s="128">
        <f t="shared" si="26"/>
        <v>683.84400615029517</v>
      </c>
      <c r="J9" s="128">
        <f t="shared" si="27"/>
        <v>11.397400102504919</v>
      </c>
      <c r="K9" s="130">
        <f t="shared" si="28"/>
        <v>34.407999999999994</v>
      </c>
      <c r="L9" s="107">
        <f t="shared" si="29"/>
        <v>0.57345409320779472</v>
      </c>
      <c r="M9" s="63" t="s">
        <v>12</v>
      </c>
      <c r="N9" s="63" t="s">
        <v>12</v>
      </c>
      <c r="O9" s="67">
        <v>0.58099999999999996</v>
      </c>
      <c r="P9" s="77">
        <v>0.23799999999999999</v>
      </c>
      <c r="Q9" s="5">
        <f>SUM(Q8)</f>
        <v>107</v>
      </c>
      <c r="R9" s="96">
        <f xml:space="preserve"> Q9/(G9/60)</f>
        <v>7.6699484966542535</v>
      </c>
      <c r="S9" s="5">
        <f>SUM(S8)</f>
        <v>22</v>
      </c>
      <c r="T9" s="126">
        <f t="shared" si="31"/>
        <v>1.5769987563214354</v>
      </c>
      <c r="U9" s="7"/>
      <c r="V9" s="7"/>
      <c r="W9" s="7"/>
      <c r="X9" s="7"/>
      <c r="Y9" s="9"/>
    </row>
    <row r="10" spans="1:25">
      <c r="A10" s="7"/>
      <c r="B10" s="7"/>
      <c r="C10" s="7"/>
      <c r="D10" s="22"/>
      <c r="E10" s="22"/>
      <c r="F10" s="114"/>
      <c r="G10" s="17"/>
      <c r="H10" s="73"/>
      <c r="I10" s="98"/>
      <c r="J10" s="98"/>
      <c r="K10" s="102"/>
      <c r="L10" s="102"/>
      <c r="M10" s="6"/>
      <c r="N10" s="6"/>
      <c r="O10" s="17"/>
      <c r="P10" s="17"/>
      <c r="Q10" s="6"/>
      <c r="R10" s="110"/>
      <c r="S10" s="6"/>
      <c r="T10" s="110"/>
      <c r="U10" s="7"/>
      <c r="V10" s="7"/>
      <c r="W10" s="7"/>
      <c r="X10" s="7"/>
      <c r="Y10" s="9"/>
    </row>
    <row r="11" spans="1:25">
      <c r="A11" s="7"/>
      <c r="B11" s="7"/>
      <c r="C11" s="7"/>
      <c r="D11" s="13"/>
      <c r="E11" s="13"/>
      <c r="F11" s="94"/>
      <c r="G11" s="6"/>
      <c r="H11" s="71"/>
      <c r="I11" s="98"/>
      <c r="J11" s="98"/>
      <c r="K11" s="102"/>
      <c r="L11" s="102"/>
      <c r="M11" s="6"/>
      <c r="N11" s="6"/>
      <c r="O11" s="6"/>
      <c r="P11" s="6"/>
      <c r="Q11" s="6"/>
      <c r="R11" s="110"/>
      <c r="S11" s="6"/>
      <c r="T11" s="110"/>
      <c r="U11" s="7"/>
      <c r="V11" s="7"/>
      <c r="W11" s="7"/>
      <c r="X11" s="7"/>
      <c r="Y11" s="9"/>
    </row>
    <row r="12" spans="1:25">
      <c r="A12" s="7"/>
      <c r="B12" s="7"/>
      <c r="C12" s="7"/>
      <c r="D12" s="13"/>
      <c r="E12" s="13"/>
      <c r="F12" s="94"/>
      <c r="G12" s="6"/>
      <c r="H12" s="71"/>
      <c r="I12" s="98"/>
      <c r="J12" s="98"/>
      <c r="K12" s="102"/>
      <c r="L12" s="102"/>
      <c r="M12" s="6"/>
      <c r="N12" s="6"/>
      <c r="O12" s="6"/>
      <c r="P12" s="6"/>
      <c r="Q12" s="6"/>
      <c r="R12" s="110"/>
      <c r="S12" s="6"/>
      <c r="T12" s="110"/>
      <c r="U12" s="7"/>
      <c r="V12" s="7"/>
      <c r="W12" s="7"/>
      <c r="X12" s="7"/>
      <c r="Y12" s="9"/>
    </row>
    <row r="13" spans="1:25">
      <c r="A13" s="7"/>
      <c r="B13" s="7"/>
      <c r="C13" s="7"/>
      <c r="D13" s="13"/>
      <c r="E13" s="13"/>
      <c r="F13" s="94"/>
      <c r="G13" s="6"/>
      <c r="H13" s="71"/>
      <c r="I13" s="98"/>
      <c r="J13" s="98"/>
      <c r="K13" s="102"/>
      <c r="L13" s="102"/>
      <c r="M13" s="6"/>
      <c r="N13" s="6"/>
      <c r="O13" s="6"/>
      <c r="P13" s="6"/>
      <c r="Q13" s="6"/>
      <c r="R13" s="110"/>
      <c r="S13" s="6"/>
      <c r="T13" s="110"/>
      <c r="U13" s="7"/>
      <c r="V13" s="7"/>
      <c r="W13" s="7"/>
      <c r="X13" s="7"/>
      <c r="Y13" s="9"/>
    </row>
    <row r="14" spans="1:25">
      <c r="A14" s="18"/>
      <c r="B14" s="18"/>
      <c r="C14" s="50"/>
      <c r="D14" s="21"/>
      <c r="E14" s="21"/>
      <c r="F14" s="95"/>
      <c r="G14" s="5"/>
      <c r="H14" s="72"/>
      <c r="I14" s="99"/>
      <c r="J14" s="99"/>
      <c r="K14" s="103"/>
      <c r="L14" s="109"/>
      <c r="M14" s="5"/>
      <c r="N14" s="5"/>
      <c r="O14" s="5"/>
      <c r="P14" s="5"/>
      <c r="Q14" s="5"/>
      <c r="R14" s="111"/>
      <c r="S14" s="5"/>
      <c r="T14" s="111"/>
      <c r="U14" s="7"/>
      <c r="V14" s="7"/>
      <c r="W14" s="7"/>
      <c r="X14" s="7"/>
      <c r="Y14" s="9"/>
    </row>
    <row r="15" spans="1:25">
      <c r="A15" s="16"/>
      <c r="B15" s="16"/>
      <c r="C15" s="16"/>
      <c r="D15" s="22"/>
      <c r="E15" s="22"/>
      <c r="F15" s="114"/>
      <c r="G15" s="17"/>
      <c r="H15" s="73"/>
      <c r="I15" s="122"/>
      <c r="J15" s="122"/>
      <c r="K15" s="123"/>
      <c r="L15" s="123"/>
      <c r="M15" s="17"/>
      <c r="N15" s="17"/>
      <c r="O15" s="17"/>
      <c r="P15" s="17"/>
      <c r="Q15" s="17"/>
      <c r="R15" s="112"/>
      <c r="S15" s="17"/>
      <c r="T15" s="112"/>
      <c r="U15" s="7"/>
      <c r="V15" s="7"/>
      <c r="W15" s="7"/>
      <c r="X15" s="7"/>
      <c r="Y15" s="9"/>
    </row>
    <row r="16" spans="1:25">
      <c r="A16" s="7"/>
      <c r="B16" s="7"/>
      <c r="C16" s="7"/>
      <c r="D16" s="13"/>
      <c r="E16" s="13"/>
      <c r="F16" s="94"/>
      <c r="G16" s="6"/>
      <c r="H16" s="71"/>
      <c r="I16" s="98"/>
      <c r="J16" s="98"/>
      <c r="K16" s="102"/>
      <c r="L16" s="102"/>
      <c r="M16" s="6"/>
      <c r="N16" s="6"/>
      <c r="O16" s="6"/>
      <c r="P16" s="6"/>
      <c r="Q16" s="6"/>
      <c r="R16" s="110"/>
      <c r="S16" s="6"/>
      <c r="T16" s="110"/>
      <c r="U16" s="7"/>
      <c r="V16" s="7"/>
      <c r="W16" s="7"/>
      <c r="X16" s="7"/>
      <c r="Y16" s="9"/>
    </row>
    <row r="17" spans="1:25">
      <c r="A17" s="18"/>
      <c r="B17" s="18"/>
      <c r="C17" s="50"/>
      <c r="D17" s="21"/>
      <c r="E17" s="21"/>
      <c r="F17" s="95"/>
      <c r="G17" s="5"/>
      <c r="H17" s="72"/>
      <c r="I17" s="99"/>
      <c r="J17" s="99"/>
      <c r="K17" s="103"/>
      <c r="L17" s="109"/>
      <c r="M17" s="5"/>
      <c r="N17" s="5"/>
      <c r="O17" s="5"/>
      <c r="P17" s="5"/>
      <c r="Q17" s="5"/>
      <c r="R17" s="111"/>
      <c r="S17" s="5"/>
      <c r="T17" s="111"/>
      <c r="U17" s="7"/>
      <c r="V17" s="7"/>
      <c r="W17" s="7"/>
      <c r="X17" s="7"/>
      <c r="Y17" s="9"/>
    </row>
    <row r="18" spans="1:25">
      <c r="A18" s="16"/>
      <c r="B18" s="16"/>
      <c r="C18" s="16"/>
      <c r="D18" s="22"/>
      <c r="E18" s="22"/>
      <c r="F18" s="114"/>
      <c r="G18" s="17"/>
      <c r="H18" s="73"/>
      <c r="I18" s="122"/>
      <c r="J18" s="122"/>
      <c r="K18" s="123"/>
      <c r="L18" s="123"/>
      <c r="M18" s="17"/>
      <c r="N18" s="17"/>
      <c r="O18" s="17"/>
      <c r="P18" s="17"/>
      <c r="Q18" s="17"/>
      <c r="R18" s="112"/>
      <c r="S18" s="17"/>
      <c r="T18" s="112"/>
      <c r="U18" s="7"/>
      <c r="V18" s="7"/>
      <c r="W18" s="7"/>
      <c r="X18" s="7"/>
      <c r="Y18" s="9"/>
    </row>
    <row r="19" spans="1:25">
      <c r="A19" s="7"/>
      <c r="B19" s="7"/>
      <c r="C19" s="7"/>
      <c r="D19" s="13"/>
      <c r="E19" s="13"/>
      <c r="F19" s="94"/>
      <c r="G19" s="6"/>
      <c r="H19" s="71"/>
      <c r="I19" s="98"/>
      <c r="J19" s="98"/>
      <c r="K19" s="102"/>
      <c r="L19" s="102"/>
      <c r="M19" s="6"/>
      <c r="N19" s="6"/>
      <c r="O19" s="6"/>
      <c r="P19" s="6"/>
      <c r="Q19" s="6"/>
      <c r="R19" s="110"/>
      <c r="S19" s="6"/>
      <c r="T19" s="110"/>
      <c r="U19" s="7"/>
      <c r="V19" s="7"/>
      <c r="W19" s="7"/>
      <c r="X19" s="7"/>
      <c r="Y19" s="9"/>
    </row>
    <row r="20" spans="1:25">
      <c r="A20" s="7"/>
      <c r="B20" s="7"/>
      <c r="C20" s="7"/>
      <c r="D20" s="13"/>
      <c r="E20" s="13"/>
      <c r="F20" s="94"/>
      <c r="G20" s="6"/>
      <c r="H20" s="71"/>
      <c r="I20" s="98"/>
      <c r="J20" s="98"/>
      <c r="K20" s="102"/>
      <c r="L20" s="102"/>
      <c r="M20" s="6"/>
      <c r="N20" s="6"/>
      <c r="O20" s="6"/>
      <c r="P20" s="6"/>
      <c r="Q20" s="6"/>
      <c r="R20" s="110"/>
      <c r="S20" s="6"/>
      <c r="T20" s="110"/>
      <c r="U20" s="7"/>
      <c r="V20" s="7"/>
      <c r="W20" s="7"/>
      <c r="X20" s="7"/>
      <c r="Y20" s="9"/>
    </row>
    <row r="21" spans="1:25">
      <c r="A21" s="7"/>
      <c r="B21" s="7"/>
      <c r="C21" s="7"/>
      <c r="D21" s="13"/>
      <c r="E21" s="13"/>
      <c r="F21" s="94"/>
      <c r="G21" s="6"/>
      <c r="H21" s="71"/>
      <c r="I21" s="98"/>
      <c r="J21" s="98"/>
      <c r="K21" s="102"/>
      <c r="L21" s="102"/>
      <c r="M21" s="6"/>
      <c r="N21" s="6"/>
      <c r="O21" s="6"/>
      <c r="P21" s="6"/>
      <c r="Q21" s="6"/>
      <c r="R21" s="110"/>
      <c r="S21" s="6"/>
      <c r="T21" s="110"/>
      <c r="U21" s="7"/>
      <c r="V21" s="7"/>
      <c r="W21" s="7"/>
      <c r="X21" s="7"/>
      <c r="Y21" s="9"/>
    </row>
    <row r="22" spans="1:25">
      <c r="A22" s="7"/>
      <c r="B22" s="7"/>
      <c r="C22" s="7"/>
      <c r="D22" s="13"/>
      <c r="E22" s="13"/>
      <c r="F22" s="94"/>
      <c r="G22" s="6"/>
      <c r="H22" s="71"/>
      <c r="I22" s="98"/>
      <c r="J22" s="98"/>
      <c r="K22" s="102"/>
      <c r="L22" s="102"/>
      <c r="M22" s="6"/>
      <c r="N22" s="6"/>
      <c r="O22" s="6"/>
      <c r="P22" s="6"/>
      <c r="Q22" s="6"/>
      <c r="R22" s="110"/>
      <c r="S22" s="6"/>
      <c r="T22" s="110"/>
      <c r="U22" s="7"/>
      <c r="V22" s="7"/>
      <c r="W22" s="7"/>
      <c r="X22" s="7"/>
      <c r="Y22" s="9"/>
    </row>
    <row r="23" spans="1:25">
      <c r="A23" s="7"/>
      <c r="B23" s="7"/>
      <c r="C23" s="7"/>
      <c r="D23" s="13"/>
      <c r="E23" s="13"/>
      <c r="F23" s="94"/>
      <c r="G23" s="6"/>
      <c r="H23" s="71"/>
      <c r="I23" s="98"/>
      <c r="J23" s="98"/>
      <c r="K23" s="102"/>
      <c r="L23" s="102"/>
      <c r="M23" s="6"/>
      <c r="N23" s="6"/>
      <c r="O23" s="6"/>
      <c r="P23" s="6"/>
      <c r="Q23" s="6"/>
      <c r="R23" s="110"/>
      <c r="S23" s="6"/>
      <c r="T23" s="110"/>
      <c r="U23" s="7"/>
      <c r="V23" s="7"/>
      <c r="W23" s="7"/>
      <c r="X23" s="7"/>
      <c r="Y23" s="9"/>
    </row>
    <row r="24" spans="1:25">
      <c r="A24" s="18"/>
      <c r="B24" s="18"/>
      <c r="C24" s="50"/>
      <c r="D24" s="21"/>
      <c r="E24" s="21"/>
      <c r="F24" s="95"/>
      <c r="G24" s="5"/>
      <c r="H24" s="72"/>
      <c r="I24" s="99"/>
      <c r="J24" s="99"/>
      <c r="K24" s="103"/>
      <c r="L24" s="109"/>
      <c r="M24" s="5"/>
      <c r="N24" s="5"/>
      <c r="O24" s="5"/>
      <c r="P24" s="5"/>
      <c r="Q24" s="5"/>
      <c r="R24" s="111"/>
      <c r="S24" s="5"/>
      <c r="T24" s="111"/>
      <c r="U24" s="7"/>
      <c r="V24" s="7"/>
      <c r="W24" s="7"/>
      <c r="X24" s="7"/>
      <c r="Y24" s="9"/>
    </row>
    <row r="25" spans="1:25">
      <c r="A25" s="16"/>
      <c r="B25" s="16"/>
      <c r="C25" s="16"/>
      <c r="D25" s="22"/>
      <c r="E25" s="22"/>
      <c r="F25" s="114"/>
      <c r="G25" s="17"/>
      <c r="H25" s="74"/>
      <c r="I25" s="122"/>
      <c r="J25" s="122"/>
      <c r="K25" s="105"/>
      <c r="L25" s="123"/>
      <c r="M25" s="17"/>
      <c r="N25" s="17"/>
      <c r="O25" s="17"/>
      <c r="P25" s="17"/>
      <c r="Q25" s="16"/>
      <c r="R25" s="123"/>
      <c r="S25" s="16"/>
      <c r="T25" s="123"/>
      <c r="U25" s="7"/>
      <c r="V25" s="7"/>
      <c r="W25" s="7"/>
      <c r="X25" s="7"/>
      <c r="Y25" s="9"/>
    </row>
    <row r="26" spans="1:25">
      <c r="A26" s="7"/>
      <c r="B26" s="16"/>
      <c r="C26" s="7"/>
      <c r="D26" s="13"/>
      <c r="E26" s="13"/>
      <c r="F26" s="94"/>
      <c r="G26" s="6"/>
      <c r="H26" s="75"/>
      <c r="I26" s="98"/>
      <c r="J26" s="98"/>
      <c r="K26" s="108"/>
      <c r="L26" s="102"/>
      <c r="M26" s="6"/>
      <c r="N26" s="6"/>
      <c r="O26" s="6"/>
      <c r="P26" s="6"/>
      <c r="Q26" s="7"/>
      <c r="R26" s="102"/>
      <c r="S26" s="7"/>
      <c r="T26" s="102"/>
      <c r="U26" s="7"/>
      <c r="V26" s="7"/>
      <c r="W26" s="7"/>
      <c r="X26" s="7"/>
      <c r="Y26" s="9"/>
    </row>
    <row r="27" spans="1:25">
      <c r="A27" s="7"/>
      <c r="B27" s="16"/>
      <c r="C27" s="7"/>
      <c r="D27" s="13"/>
      <c r="E27" s="13"/>
      <c r="F27" s="94"/>
      <c r="G27" s="6"/>
      <c r="H27" s="75"/>
      <c r="I27" s="98"/>
      <c r="J27" s="98"/>
      <c r="K27" s="108"/>
      <c r="L27" s="102"/>
      <c r="M27" s="6"/>
      <c r="N27" s="6"/>
      <c r="O27" s="6"/>
      <c r="P27" s="6"/>
      <c r="Q27" s="7"/>
      <c r="R27" s="102"/>
      <c r="S27" s="7"/>
      <c r="T27" s="102"/>
      <c r="U27" s="7"/>
      <c r="V27" s="7"/>
      <c r="W27" s="7"/>
      <c r="X27" s="7"/>
      <c r="Y27" s="9"/>
    </row>
    <row r="28" spans="1:25">
      <c r="A28" s="18"/>
      <c r="B28" s="18"/>
      <c r="C28" s="50"/>
      <c r="D28" s="21"/>
      <c r="E28" s="21"/>
      <c r="F28" s="95"/>
      <c r="G28" s="5"/>
      <c r="H28" s="76"/>
      <c r="I28" s="99"/>
      <c r="J28" s="99"/>
      <c r="K28" s="109"/>
      <c r="L28" s="109"/>
      <c r="M28" s="5"/>
      <c r="N28" s="5"/>
      <c r="O28" s="5"/>
      <c r="P28" s="5"/>
      <c r="Q28" s="18"/>
      <c r="R28" s="103"/>
      <c r="S28" s="18"/>
      <c r="T28" s="103"/>
      <c r="U28" s="7"/>
      <c r="V28" s="7"/>
      <c r="W28" s="7"/>
      <c r="X28" s="7"/>
      <c r="Y28" s="9"/>
    </row>
    <row r="29" spans="1:25">
      <c r="A29" s="16"/>
      <c r="B29" s="16"/>
      <c r="C29" s="16"/>
      <c r="D29" s="22"/>
      <c r="E29" s="22"/>
      <c r="F29" s="114"/>
      <c r="G29" s="17"/>
      <c r="H29" s="74"/>
      <c r="I29" s="122"/>
      <c r="J29" s="122"/>
      <c r="K29" s="105"/>
      <c r="L29" s="123"/>
      <c r="M29" s="17"/>
      <c r="N29" s="17"/>
      <c r="O29" s="17"/>
      <c r="P29" s="17"/>
      <c r="Q29" s="16"/>
      <c r="R29" s="123"/>
      <c r="S29" s="16"/>
      <c r="T29" s="123"/>
      <c r="U29" s="7"/>
      <c r="V29" s="7"/>
      <c r="W29" s="7"/>
      <c r="X29" s="7"/>
      <c r="Y29" s="9"/>
    </row>
    <row r="30" spans="1:25">
      <c r="A30" s="7"/>
      <c r="B30" s="7"/>
      <c r="C30" s="7"/>
      <c r="D30" s="13"/>
      <c r="E30" s="13"/>
      <c r="F30" s="94"/>
      <c r="G30" s="6"/>
      <c r="H30" s="75"/>
      <c r="I30" s="98"/>
      <c r="J30" s="98"/>
      <c r="K30" s="108"/>
      <c r="L30" s="102"/>
      <c r="M30" s="6"/>
      <c r="N30" s="6"/>
      <c r="O30" s="6"/>
      <c r="P30" s="6"/>
      <c r="Q30" s="7"/>
      <c r="R30" s="102"/>
      <c r="S30" s="7"/>
      <c r="T30" s="102"/>
      <c r="U30" s="14"/>
      <c r="V30" s="7"/>
      <c r="W30" s="7"/>
      <c r="X30" s="7"/>
      <c r="Y30" s="9"/>
    </row>
    <row r="31" spans="1:25">
      <c r="A31" s="7"/>
      <c r="B31" s="7"/>
      <c r="C31" s="7"/>
      <c r="D31" s="13"/>
      <c r="E31" s="13"/>
      <c r="F31" s="94"/>
      <c r="G31" s="6"/>
      <c r="H31" s="75"/>
      <c r="I31" s="98"/>
      <c r="J31" s="98"/>
      <c r="K31" s="108"/>
      <c r="L31" s="102"/>
      <c r="M31" s="6"/>
      <c r="N31" s="6"/>
      <c r="O31" s="6"/>
      <c r="P31" s="6"/>
      <c r="Q31" s="7"/>
      <c r="R31" s="102"/>
      <c r="S31" s="7"/>
      <c r="T31" s="102"/>
      <c r="U31" s="14"/>
      <c r="V31" s="7"/>
      <c r="W31" s="7"/>
      <c r="X31" s="14"/>
      <c r="Y31" s="9"/>
    </row>
    <row r="32" spans="1:25">
      <c r="A32" s="18"/>
      <c r="B32" s="18"/>
      <c r="C32" s="50"/>
      <c r="D32" s="21"/>
      <c r="E32" s="21"/>
      <c r="F32" s="95"/>
      <c r="G32" s="5"/>
      <c r="H32" s="76"/>
      <c r="I32" s="99"/>
      <c r="J32" s="99"/>
      <c r="K32" s="109"/>
      <c r="L32" s="109"/>
      <c r="M32" s="5"/>
      <c r="N32" s="5"/>
      <c r="O32" s="5"/>
      <c r="P32" s="5"/>
      <c r="Q32" s="18"/>
      <c r="R32" s="103"/>
      <c r="S32" s="18"/>
      <c r="T32" s="103"/>
      <c r="U32" s="14"/>
      <c r="V32" s="7"/>
      <c r="W32" s="7"/>
      <c r="X32" s="14"/>
      <c r="Y32" s="9"/>
    </row>
    <row r="33" spans="1:25">
      <c r="A33" s="16"/>
      <c r="B33" s="16"/>
      <c r="C33" s="16"/>
      <c r="D33" s="55"/>
      <c r="E33" s="55"/>
      <c r="F33" s="114"/>
      <c r="G33" s="44"/>
      <c r="H33" s="74"/>
      <c r="I33" s="101"/>
      <c r="J33" s="122"/>
      <c r="K33" s="101"/>
      <c r="L33" s="123"/>
      <c r="M33" s="44"/>
      <c r="N33" s="44"/>
      <c r="O33" s="44"/>
      <c r="P33" s="44"/>
      <c r="Q33" s="55"/>
      <c r="R33" s="101"/>
      <c r="S33" s="55"/>
      <c r="T33" s="101"/>
      <c r="U33" s="14"/>
      <c r="V33" s="7"/>
      <c r="W33" s="7"/>
      <c r="X33" s="14"/>
      <c r="Y33" s="9"/>
    </row>
    <row r="34" spans="1:25">
      <c r="A34" s="7"/>
      <c r="B34" s="7"/>
      <c r="C34" s="7"/>
      <c r="D34" s="43"/>
      <c r="E34" s="43"/>
      <c r="F34" s="94"/>
      <c r="G34" s="44"/>
      <c r="H34" s="75"/>
      <c r="I34" s="98"/>
      <c r="J34" s="98"/>
      <c r="K34" s="97"/>
      <c r="L34" s="102"/>
      <c r="M34" s="1"/>
      <c r="N34" s="1"/>
      <c r="O34" s="1"/>
      <c r="P34" s="1"/>
      <c r="Q34" s="58"/>
      <c r="R34" s="98"/>
      <c r="S34" s="58"/>
      <c r="T34" s="98"/>
      <c r="U34" s="14"/>
      <c r="V34" s="7"/>
      <c r="W34" s="7"/>
      <c r="X34" s="14"/>
      <c r="Y34" s="9"/>
    </row>
    <row r="35" spans="1:25">
      <c r="A35" s="7"/>
      <c r="B35" s="7"/>
      <c r="C35" s="7"/>
      <c r="D35" s="43"/>
      <c r="E35" s="43"/>
      <c r="F35" s="94"/>
      <c r="G35" s="44"/>
      <c r="H35" s="75"/>
      <c r="I35" s="98"/>
      <c r="J35" s="98"/>
      <c r="K35" s="97"/>
      <c r="L35" s="102"/>
      <c r="M35" s="1"/>
      <c r="N35" s="1"/>
      <c r="O35" s="1"/>
      <c r="P35" s="1"/>
      <c r="Q35" s="58"/>
      <c r="R35" s="98"/>
      <c r="S35" s="58"/>
      <c r="T35" s="98"/>
      <c r="U35" s="14"/>
      <c r="V35" s="7"/>
      <c r="W35" s="7"/>
      <c r="X35" s="14"/>
      <c r="Y35" s="9"/>
    </row>
    <row r="36" spans="1:25">
      <c r="A36" s="18"/>
      <c r="B36" s="18"/>
      <c r="C36" s="50"/>
      <c r="D36" s="49"/>
      <c r="E36" s="49"/>
      <c r="F36" s="95"/>
      <c r="G36" s="19"/>
      <c r="H36" s="76"/>
      <c r="I36" s="99"/>
      <c r="J36" s="99"/>
      <c r="K36" s="100"/>
      <c r="L36" s="109"/>
      <c r="M36" s="84"/>
      <c r="N36" s="38"/>
      <c r="O36" s="38"/>
      <c r="P36" s="77"/>
      <c r="Q36" s="59"/>
      <c r="R36" s="99"/>
      <c r="S36" s="59"/>
      <c r="T36" s="99"/>
      <c r="U36" s="14"/>
      <c r="V36" s="7"/>
      <c r="W36" s="7"/>
      <c r="X36" s="14"/>
      <c r="Y36" s="9"/>
    </row>
    <row r="37" spans="1:25">
      <c r="A37" s="16"/>
      <c r="B37" s="16"/>
      <c r="C37" s="16"/>
      <c r="D37" s="1"/>
      <c r="E37" s="1"/>
      <c r="F37" s="114"/>
      <c r="G37" s="1"/>
      <c r="H37" s="74"/>
      <c r="I37" s="122"/>
      <c r="J37" s="122"/>
      <c r="K37" s="101"/>
      <c r="L37" s="123"/>
      <c r="M37" s="1"/>
      <c r="N37" s="1"/>
      <c r="O37" s="1"/>
      <c r="P37" s="1"/>
      <c r="Q37" s="55"/>
      <c r="R37" s="101"/>
      <c r="S37" s="55"/>
      <c r="T37" s="101"/>
      <c r="U37" s="14"/>
      <c r="V37" s="7"/>
      <c r="W37" s="7"/>
      <c r="X37" s="14"/>
      <c r="Y37" s="9"/>
    </row>
    <row r="38" spans="1:25">
      <c r="A38" s="7"/>
      <c r="B38" s="7"/>
      <c r="C38" s="7"/>
      <c r="D38" s="1"/>
      <c r="E38" s="1"/>
      <c r="F38" s="94"/>
      <c r="G38" s="1"/>
      <c r="H38" s="75"/>
      <c r="I38" s="98"/>
      <c r="J38" s="98"/>
      <c r="K38" s="97"/>
      <c r="L38" s="102"/>
      <c r="M38" s="1"/>
      <c r="N38" s="1"/>
      <c r="O38" s="1"/>
      <c r="P38" s="8"/>
      <c r="Q38" s="58"/>
      <c r="R38" s="98"/>
      <c r="S38" s="58"/>
      <c r="T38" s="98"/>
      <c r="U38" s="14"/>
      <c r="V38" s="7"/>
      <c r="W38" s="7"/>
      <c r="X38" s="14"/>
      <c r="Y38" s="9"/>
    </row>
    <row r="39" spans="1:25">
      <c r="A39" s="7"/>
      <c r="B39" s="7"/>
      <c r="C39" s="7"/>
      <c r="D39" s="44"/>
      <c r="E39" s="44"/>
      <c r="F39" s="94"/>
      <c r="G39" s="1"/>
      <c r="H39" s="75"/>
      <c r="I39" s="98"/>
      <c r="J39" s="98"/>
      <c r="K39" s="97"/>
      <c r="L39" s="102"/>
      <c r="M39" s="1"/>
      <c r="N39" s="1"/>
      <c r="O39" s="1"/>
      <c r="P39" s="1"/>
      <c r="Q39" s="43"/>
      <c r="R39" s="97"/>
      <c r="S39" s="43"/>
      <c r="T39" s="97"/>
      <c r="U39" s="12"/>
      <c r="V39" s="7"/>
      <c r="W39" s="7"/>
      <c r="X39" s="14"/>
      <c r="Y39" s="9"/>
    </row>
    <row r="40" spans="1:25">
      <c r="A40" s="18"/>
      <c r="B40" s="18"/>
      <c r="C40" s="50"/>
      <c r="D40" s="49"/>
      <c r="E40" s="49"/>
      <c r="F40" s="124"/>
      <c r="G40" s="49"/>
      <c r="H40" s="76"/>
      <c r="I40" s="99"/>
      <c r="J40" s="99"/>
      <c r="K40" s="100"/>
      <c r="L40" s="109"/>
      <c r="M40" s="78"/>
      <c r="N40" s="51"/>
      <c r="O40" s="51"/>
      <c r="P40" s="79"/>
      <c r="Q40" s="49"/>
      <c r="R40" s="100"/>
      <c r="S40" s="49"/>
      <c r="T40" s="100"/>
      <c r="U40" s="14"/>
      <c r="V40" s="12"/>
      <c r="W40" s="12"/>
      <c r="X40" s="14"/>
      <c r="Y40" s="9"/>
    </row>
    <row r="41" spans="1:25">
      <c r="A41" s="33"/>
      <c r="B41" s="33"/>
      <c r="C41" s="33"/>
      <c r="D41" s="33"/>
      <c r="E41" s="87"/>
      <c r="F41" s="81"/>
      <c r="G41" s="1"/>
      <c r="H41" s="33"/>
      <c r="I41" s="33"/>
      <c r="J41" s="33"/>
      <c r="K41" s="82"/>
      <c r="L41" s="83"/>
      <c r="M41" s="1"/>
      <c r="N41" s="1"/>
      <c r="O41" s="1"/>
      <c r="P41" s="1"/>
      <c r="Q41" s="33"/>
      <c r="R41" s="33"/>
      <c r="S41" s="33"/>
      <c r="T41" s="33"/>
      <c r="U41" s="9"/>
      <c r="V41" s="9"/>
      <c r="W41" s="9"/>
      <c r="X41" s="9"/>
      <c r="Y41" s="9"/>
    </row>
    <row r="42" spans="1:25">
      <c r="A42" s="33"/>
      <c r="B42" s="30"/>
      <c r="C42" s="30"/>
      <c r="D42" s="30"/>
      <c r="E42" s="30"/>
      <c r="F42" s="8"/>
      <c r="G42" s="1"/>
      <c r="H42" s="30"/>
      <c r="I42" s="33"/>
      <c r="J42" s="33"/>
      <c r="K42" s="55"/>
      <c r="L42" s="22"/>
      <c r="M42" s="1"/>
      <c r="N42" s="1"/>
      <c r="O42" s="1"/>
      <c r="P42" s="1"/>
      <c r="Q42" s="30"/>
      <c r="R42" s="33"/>
      <c r="S42" s="30"/>
      <c r="T42" s="33"/>
      <c r="U42" s="9"/>
      <c r="V42" s="9"/>
      <c r="W42" s="9"/>
      <c r="X42" s="9"/>
      <c r="Y42" s="9"/>
    </row>
    <row r="43" spans="1:25">
      <c r="A43" s="39"/>
      <c r="B43" s="31"/>
      <c r="C43" s="88"/>
      <c r="D43" s="31"/>
      <c r="E43" s="31"/>
      <c r="F43" s="85"/>
      <c r="G43" s="31"/>
      <c r="H43" s="31"/>
      <c r="I43" s="39"/>
      <c r="J43" s="39"/>
      <c r="K43" s="86"/>
      <c r="L43" s="70"/>
      <c r="M43" s="38"/>
      <c r="N43" s="38"/>
      <c r="O43" s="38"/>
      <c r="P43" s="38"/>
      <c r="Q43" s="31"/>
      <c r="R43" s="39"/>
      <c r="S43" s="31"/>
      <c r="T43" s="39"/>
      <c r="U43" s="9"/>
      <c r="V43" s="9"/>
      <c r="W43" s="9"/>
      <c r="X43" s="9"/>
      <c r="Y43" s="9"/>
    </row>
    <row r="44" spans="1:25">
      <c r="A44" s="33"/>
      <c r="B44" s="89"/>
      <c r="C44" s="2"/>
      <c r="D44" s="90"/>
      <c r="E44" s="91"/>
      <c r="F44" s="24"/>
      <c r="G44" s="1"/>
      <c r="H44" s="89"/>
      <c r="I44" s="33"/>
      <c r="J44" s="33"/>
      <c r="K44" s="55"/>
      <c r="L44" s="22"/>
      <c r="M44" s="1"/>
      <c r="N44" s="1"/>
      <c r="O44" s="1"/>
      <c r="P44" s="1"/>
      <c r="Q44" s="2"/>
      <c r="R44" s="33"/>
      <c r="S44" s="2"/>
      <c r="T44" s="33"/>
    </row>
    <row r="45" spans="1:25">
      <c r="A45" s="39"/>
      <c r="B45" s="39"/>
      <c r="C45" s="92"/>
      <c r="D45" s="3"/>
      <c r="E45" s="3"/>
      <c r="F45" s="85"/>
      <c r="G45" s="3"/>
      <c r="H45" s="3"/>
      <c r="I45" s="39"/>
      <c r="J45" s="39"/>
      <c r="K45" s="86"/>
      <c r="L45" s="70"/>
      <c r="M45" s="38"/>
      <c r="N45" s="38"/>
      <c r="O45" s="38"/>
      <c r="P45" s="38"/>
      <c r="Q45" s="3"/>
      <c r="R45" s="39"/>
      <c r="S45" s="3"/>
      <c r="T45" s="39"/>
    </row>
    <row r="46" spans="1:25">
      <c r="A46" s="89"/>
      <c r="B46" s="89"/>
      <c r="C46" s="2"/>
      <c r="D46" s="2"/>
      <c r="E46" s="2"/>
      <c r="F46" s="24"/>
      <c r="G46" s="1"/>
      <c r="H46" s="2"/>
      <c r="I46" s="33"/>
      <c r="J46" s="33"/>
      <c r="K46" s="55"/>
      <c r="L46" s="22"/>
      <c r="M46" s="1"/>
      <c r="N46" s="1"/>
      <c r="O46" s="1"/>
      <c r="P46" s="1"/>
      <c r="Q46" s="2"/>
      <c r="R46" s="33"/>
      <c r="S46" s="2"/>
      <c r="T46" s="33"/>
    </row>
    <row r="47" spans="1:25">
      <c r="A47" s="39"/>
      <c r="B47" s="3"/>
      <c r="C47" s="92"/>
      <c r="D47" s="3"/>
      <c r="E47" s="3"/>
      <c r="F47" s="85"/>
      <c r="G47" s="3"/>
      <c r="H47" s="3"/>
      <c r="I47" s="39"/>
      <c r="J47" s="39"/>
      <c r="K47" s="86"/>
      <c r="L47" s="70"/>
      <c r="M47" s="38"/>
      <c r="N47" s="38"/>
      <c r="O47" s="38"/>
      <c r="P47" s="38"/>
      <c r="Q47" s="3"/>
      <c r="R47" s="39"/>
      <c r="S47" s="3"/>
      <c r="T47" s="39"/>
    </row>
    <row r="48" spans="1:25">
      <c r="A48" s="89"/>
      <c r="B48" s="2"/>
      <c r="C48" s="2"/>
      <c r="D48" s="2"/>
      <c r="E48" s="2"/>
      <c r="F48" s="24"/>
      <c r="G48" s="1"/>
      <c r="H48" s="2"/>
      <c r="I48" s="33"/>
      <c r="J48" s="33"/>
      <c r="K48" s="55"/>
      <c r="L48" s="22"/>
      <c r="M48" s="1"/>
      <c r="N48" s="1"/>
      <c r="O48" s="1"/>
      <c r="P48" s="1"/>
      <c r="Q48" s="2"/>
      <c r="R48" s="33"/>
      <c r="S48" s="2"/>
      <c r="T48" s="33"/>
    </row>
    <row r="49" spans="1:20">
      <c r="A49" s="89"/>
      <c r="B49" s="2"/>
      <c r="C49" s="2"/>
      <c r="D49" s="2"/>
      <c r="E49" s="2"/>
      <c r="F49" s="24"/>
      <c r="G49" s="1"/>
      <c r="H49" s="2"/>
      <c r="I49" s="33"/>
      <c r="J49" s="33"/>
      <c r="K49" s="55"/>
      <c r="L49" s="22"/>
      <c r="M49" s="1"/>
      <c r="N49" s="1"/>
      <c r="O49" s="1"/>
      <c r="P49" s="1"/>
      <c r="Q49" s="2"/>
      <c r="R49" s="33"/>
      <c r="S49" s="2"/>
      <c r="T49" s="33"/>
    </row>
    <row r="50" spans="1:20">
      <c r="A50" s="39"/>
      <c r="B50" s="3"/>
      <c r="C50" s="92"/>
      <c r="D50" s="3"/>
      <c r="E50" s="3"/>
      <c r="F50" s="85"/>
      <c r="G50" s="3"/>
      <c r="H50" s="3"/>
      <c r="I50" s="39"/>
      <c r="J50" s="39"/>
      <c r="K50" s="86"/>
      <c r="L50" s="70"/>
      <c r="M50" s="38"/>
      <c r="N50" s="38"/>
      <c r="O50" s="38"/>
      <c r="P50" s="38"/>
      <c r="Q50" s="3"/>
      <c r="R50" s="39"/>
      <c r="S50" s="3"/>
      <c r="T50" s="39"/>
    </row>
    <row r="51" spans="1:20">
      <c r="A51" s="89"/>
      <c r="B51" s="2"/>
      <c r="C51" s="2"/>
      <c r="D51" s="2"/>
      <c r="E51" s="2"/>
      <c r="F51" s="24"/>
      <c r="G51" s="1"/>
      <c r="H51" s="2"/>
      <c r="I51" s="33"/>
      <c r="J51" s="33"/>
      <c r="K51" s="55"/>
      <c r="L51" s="22"/>
      <c r="M51" s="1"/>
      <c r="N51" s="1"/>
      <c r="O51" s="1"/>
      <c r="P51" s="1"/>
      <c r="Q51" s="2"/>
      <c r="R51" s="33"/>
      <c r="S51" s="2"/>
      <c r="T51" s="33"/>
    </row>
    <row r="52" spans="1:20">
      <c r="A52" s="89"/>
      <c r="B52" s="2"/>
      <c r="C52" s="2"/>
      <c r="D52" s="2"/>
      <c r="E52" s="2"/>
      <c r="F52" s="24"/>
      <c r="G52" s="1"/>
      <c r="H52" s="2"/>
      <c r="I52" s="33"/>
      <c r="J52" s="33"/>
      <c r="K52" s="55"/>
      <c r="L52" s="22"/>
      <c r="M52" s="1"/>
      <c r="N52" s="1"/>
      <c r="O52" s="1"/>
      <c r="P52" s="1"/>
      <c r="Q52" s="2"/>
      <c r="R52" s="33"/>
      <c r="S52" s="2"/>
      <c r="T52" s="33"/>
    </row>
    <row r="53" spans="1:20">
      <c r="A53" s="39"/>
      <c r="B53" s="3"/>
      <c r="C53" s="92"/>
      <c r="D53" s="3"/>
      <c r="E53" s="3"/>
      <c r="F53" s="85"/>
      <c r="G53" s="3"/>
      <c r="H53" s="3"/>
      <c r="I53" s="39"/>
      <c r="J53" s="39"/>
      <c r="K53" s="86"/>
      <c r="L53" s="70"/>
      <c r="M53" s="38"/>
      <c r="N53" s="38"/>
      <c r="O53" s="38"/>
      <c r="P53" s="38"/>
      <c r="Q53" s="3"/>
      <c r="R53" s="39"/>
      <c r="S53" s="3"/>
      <c r="T53" s="39"/>
    </row>
    <row r="54" spans="1:20">
      <c r="A54" s="89"/>
      <c r="B54" s="2"/>
      <c r="C54" s="2"/>
      <c r="D54" s="2"/>
      <c r="E54" s="2"/>
      <c r="F54" s="24"/>
      <c r="G54" s="1"/>
      <c r="H54" s="2"/>
      <c r="I54" s="33"/>
      <c r="J54" s="33"/>
      <c r="K54" s="55"/>
      <c r="L54" s="22"/>
      <c r="M54" s="1"/>
      <c r="N54" s="1"/>
      <c r="O54" s="1"/>
      <c r="P54" s="1"/>
      <c r="Q54" s="2"/>
      <c r="R54" s="33"/>
      <c r="S54" s="2"/>
      <c r="T54" s="33"/>
    </row>
    <row r="55" spans="1:20">
      <c r="A55" s="89"/>
      <c r="B55" s="2"/>
      <c r="C55" s="2"/>
      <c r="D55" s="2"/>
      <c r="E55" s="2"/>
      <c r="F55" s="24"/>
      <c r="G55" s="1"/>
      <c r="H55" s="2"/>
      <c r="I55" s="33"/>
      <c r="J55" s="33"/>
      <c r="K55" s="55"/>
      <c r="L55" s="22"/>
      <c r="M55" s="1"/>
      <c r="N55" s="1"/>
      <c r="O55" s="1"/>
      <c r="P55" s="1"/>
      <c r="Q55" s="2"/>
      <c r="R55" s="33"/>
      <c r="S55" s="2"/>
      <c r="T55" s="33"/>
    </row>
    <row r="56" spans="1:20">
      <c r="A56" s="39"/>
      <c r="B56" s="3"/>
      <c r="C56" s="92"/>
      <c r="D56" s="3"/>
      <c r="E56" s="3"/>
      <c r="F56" s="85"/>
      <c r="G56" s="3"/>
      <c r="H56" s="3"/>
      <c r="I56" s="39"/>
      <c r="J56" s="39"/>
      <c r="K56" s="86"/>
      <c r="L56" s="70"/>
      <c r="M56" s="38"/>
      <c r="N56" s="38"/>
      <c r="O56" s="38"/>
      <c r="P56" s="38"/>
      <c r="Q56" s="3"/>
      <c r="R56" s="39"/>
      <c r="S56" s="3"/>
      <c r="T56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1285A-C0DD-4F97-90B6-65E351EDB8D1}">
  <dimension ref="A1:Y56"/>
  <sheetViews>
    <sheetView workbookViewId="0">
      <selection activeCell="A14" sqref="A14:T25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5">
      <c r="A1" s="119" t="s">
        <v>0</v>
      </c>
      <c r="B1" s="119" t="s">
        <v>15</v>
      </c>
      <c r="C1" s="119" t="s">
        <v>1</v>
      </c>
      <c r="D1" s="119" t="s">
        <v>13</v>
      </c>
      <c r="E1" s="119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19" t="s">
        <v>8</v>
      </c>
      <c r="S1" s="119" t="s">
        <v>6</v>
      </c>
      <c r="T1" s="119" t="s">
        <v>16</v>
      </c>
    </row>
    <row r="2" spans="1:25">
      <c r="A2" s="16" t="s">
        <v>17</v>
      </c>
      <c r="B2" s="16">
        <v>6</v>
      </c>
      <c r="C2" s="16">
        <v>6</v>
      </c>
      <c r="D2" s="1">
        <v>187</v>
      </c>
      <c r="E2" s="1">
        <v>179</v>
      </c>
      <c r="F2" s="114">
        <f>(E2/D2)*100</f>
        <v>95.721925133689851</v>
      </c>
      <c r="G2" s="1">
        <v>990.48299999999995</v>
      </c>
      <c r="H2" s="57">
        <v>9</v>
      </c>
      <c r="I2" s="122">
        <f xml:space="preserve"> E2/G2*3600</f>
        <v>650.59168102834678</v>
      </c>
      <c r="J2" s="122">
        <f xml:space="preserve"> E2/G2*60</f>
        <v>10.84319468380578</v>
      </c>
      <c r="K2" s="123">
        <f t="shared" ref="K2:K4" si="0" xml:space="preserve"> ROUNDUP((H2/G2)*3600,3)</f>
        <v>32.711999999999996</v>
      </c>
      <c r="L2" s="123">
        <f xml:space="preserve"> H2/G2 * 60</f>
        <v>0.54518855952096101</v>
      </c>
      <c r="M2" s="56" t="s">
        <v>12</v>
      </c>
      <c r="N2" s="56" t="s">
        <v>12</v>
      </c>
      <c r="O2" s="1">
        <v>0.58399999999999996</v>
      </c>
      <c r="P2" s="1">
        <v>0.14899999999999999</v>
      </c>
      <c r="Q2" s="17">
        <v>110</v>
      </c>
      <c r="R2" s="93">
        <f t="shared" ref="R2:R5" si="1" xml:space="preserve"> Q2/(G2/60)</f>
        <v>6.6634157274784114</v>
      </c>
      <c r="S2" s="17">
        <v>22</v>
      </c>
      <c r="T2" s="114">
        <f t="shared" ref="T2:T5" si="2">S2/(G2/60)</f>
        <v>1.3326831454956825</v>
      </c>
      <c r="U2" s="7"/>
      <c r="V2" s="7"/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60">
        <f>SUM(D2)</f>
        <v>187</v>
      </c>
      <c r="E3" s="60">
        <f>SUM(E2)</f>
        <v>179</v>
      </c>
      <c r="F3" s="95">
        <f t="shared" ref="F3" si="3">(E3/D3)*100</f>
        <v>95.721925133689851</v>
      </c>
      <c r="G3" s="5">
        <f>SUM(G2)</f>
        <v>990.48299999999995</v>
      </c>
      <c r="H3" s="59">
        <f>SUM(H2)</f>
        <v>9</v>
      </c>
      <c r="I3" s="99">
        <f t="shared" ref="I3" si="4" xml:space="preserve"> E3/G3*3600</f>
        <v>650.59168102834678</v>
      </c>
      <c r="J3" s="99">
        <f t="shared" ref="J3" si="5" xml:space="preserve"> E3/G3*60</f>
        <v>10.84319468380578</v>
      </c>
      <c r="K3" s="103">
        <f t="shared" si="0"/>
        <v>32.711999999999996</v>
      </c>
      <c r="L3" s="109">
        <f t="shared" ref="L3" si="6" xml:space="preserve"> H3/G3 * 60</f>
        <v>0.54518855952096101</v>
      </c>
      <c r="M3" s="63" t="s">
        <v>12</v>
      </c>
      <c r="N3" s="63" t="s">
        <v>12</v>
      </c>
      <c r="O3" s="38">
        <v>0.58399999999999996</v>
      </c>
      <c r="P3" s="38">
        <v>0.14899999999999999</v>
      </c>
      <c r="Q3" s="5">
        <f>SUM(Q2)</f>
        <v>110</v>
      </c>
      <c r="R3" s="96">
        <f t="shared" si="1"/>
        <v>6.6634157274784114</v>
      </c>
      <c r="S3" s="5">
        <f>SUM(S2)</f>
        <v>22</v>
      </c>
      <c r="T3" s="95">
        <f t="shared" si="2"/>
        <v>1.3326831454956825</v>
      </c>
      <c r="U3" s="7"/>
      <c r="V3" s="7"/>
      <c r="W3" s="7"/>
      <c r="X3" s="7"/>
      <c r="Y3" s="9"/>
    </row>
    <row r="4" spans="1:25">
      <c r="A4" s="7" t="s">
        <v>19</v>
      </c>
      <c r="B4" s="7">
        <v>7</v>
      </c>
      <c r="C4" s="7">
        <v>5</v>
      </c>
      <c r="D4" s="1">
        <v>154</v>
      </c>
      <c r="E4" s="1">
        <v>139</v>
      </c>
      <c r="F4" s="94">
        <f>(E4/D4)*100</f>
        <v>90.259740259740255</v>
      </c>
      <c r="G4" s="1">
        <v>756.61699999999996</v>
      </c>
      <c r="H4" s="58">
        <v>0</v>
      </c>
      <c r="I4" s="98">
        <f xml:space="preserve"> E4/G4*3600</f>
        <v>661.36499708571182</v>
      </c>
      <c r="J4" s="98">
        <f xml:space="preserve"> E4/G4*60</f>
        <v>11.02274995142853</v>
      </c>
      <c r="K4" s="102">
        <f t="shared" si="0"/>
        <v>0</v>
      </c>
      <c r="L4" s="102">
        <f xml:space="preserve"> H4/G4 * 60</f>
        <v>0</v>
      </c>
      <c r="M4" s="56" t="s">
        <v>12</v>
      </c>
      <c r="N4" s="56" t="s">
        <v>12</v>
      </c>
      <c r="O4" s="1">
        <v>0.65900000000000003</v>
      </c>
      <c r="P4" s="1">
        <v>0.14000000000000001</v>
      </c>
      <c r="Q4" s="17">
        <v>118</v>
      </c>
      <c r="R4" s="112">
        <f t="shared" si="1"/>
        <v>9.3574424048098308</v>
      </c>
      <c r="S4" s="17">
        <v>24</v>
      </c>
      <c r="T4" s="112">
        <f t="shared" si="2"/>
        <v>1.9032086247070843</v>
      </c>
      <c r="U4" s="7"/>
      <c r="V4" s="7"/>
      <c r="W4" s="7"/>
      <c r="X4" s="7"/>
      <c r="Y4" s="9"/>
    </row>
    <row r="5" spans="1:25">
      <c r="A5" s="18" t="s">
        <v>20</v>
      </c>
      <c r="B5" s="18">
        <v>7</v>
      </c>
      <c r="C5" s="50" t="s">
        <v>12</v>
      </c>
      <c r="D5" s="60">
        <f>SUM(D4)</f>
        <v>154</v>
      </c>
      <c r="E5" s="60">
        <f>SUM(E4)</f>
        <v>139</v>
      </c>
      <c r="F5" s="95">
        <f t="shared" ref="F5:F6" si="7">(E5/D5)*100</f>
        <v>90.259740259740255</v>
      </c>
      <c r="G5" s="5">
        <f>SUM(G4)</f>
        <v>756.61699999999996</v>
      </c>
      <c r="H5" s="59">
        <f>SUM(H4)</f>
        <v>0</v>
      </c>
      <c r="I5" s="99">
        <f xml:space="preserve"> E5/G5*3600</f>
        <v>661.36499708571182</v>
      </c>
      <c r="J5" s="99">
        <f xml:space="preserve"> E5/G5*60</f>
        <v>11.02274995142853</v>
      </c>
      <c r="K5" s="103">
        <f xml:space="preserve"> ROUNDUP((H5/G5)*3600,3)</f>
        <v>0</v>
      </c>
      <c r="L5" s="109">
        <f xml:space="preserve"> H5/G5 * 60</f>
        <v>0</v>
      </c>
      <c r="M5" s="63" t="s">
        <v>12</v>
      </c>
      <c r="N5" s="63" t="s">
        <v>12</v>
      </c>
      <c r="O5" s="38">
        <v>0.65900000000000003</v>
      </c>
      <c r="P5" s="38">
        <v>0.14000000000000001</v>
      </c>
      <c r="Q5" s="5">
        <f>SUM(Q4)</f>
        <v>118</v>
      </c>
      <c r="R5" s="111">
        <f t="shared" si="1"/>
        <v>9.3574424048098308</v>
      </c>
      <c r="S5" s="5">
        <f>SUM(S4)</f>
        <v>24</v>
      </c>
      <c r="T5" s="111">
        <f t="shared" si="2"/>
        <v>1.9032086247070843</v>
      </c>
      <c r="U5" s="7"/>
      <c r="V5" s="7"/>
      <c r="W5" s="7"/>
      <c r="X5" s="7"/>
      <c r="Y5" s="9"/>
    </row>
    <row r="6" spans="1:25">
      <c r="A6" s="7" t="s">
        <v>21</v>
      </c>
      <c r="B6" s="4">
        <v>11</v>
      </c>
      <c r="C6" s="7">
        <v>4</v>
      </c>
      <c r="D6" s="1">
        <v>129</v>
      </c>
      <c r="E6" s="1">
        <v>126</v>
      </c>
      <c r="F6" s="127">
        <f t="shared" si="7"/>
        <v>97.674418604651152</v>
      </c>
      <c r="G6" s="1">
        <v>639.96699999999998</v>
      </c>
      <c r="H6" s="176">
        <v>6</v>
      </c>
      <c r="I6" s="129">
        <f xml:space="preserve"> E6/G6*3600</f>
        <v>708.78654680631973</v>
      </c>
      <c r="J6" s="129">
        <f xml:space="preserve"> E6/G6*60</f>
        <v>11.813109113438662</v>
      </c>
      <c r="K6" s="131">
        <f xml:space="preserve"> ROUNDUP((H6/G6)*3600,3)</f>
        <v>33.751999999999995</v>
      </c>
      <c r="L6" s="105">
        <f xml:space="preserve"> H6/G6 * 60</f>
        <v>0.56252900540184103</v>
      </c>
      <c r="M6" s="56" t="s">
        <v>12</v>
      </c>
      <c r="N6" s="56" t="s">
        <v>12</v>
      </c>
      <c r="O6" s="1">
        <v>0.55000000000000004</v>
      </c>
      <c r="P6" s="1">
        <v>0.115</v>
      </c>
      <c r="Q6" s="17">
        <v>98</v>
      </c>
      <c r="R6" s="134">
        <f t="shared" ref="R6" si="8" xml:space="preserve"> Q6/(G6/60)</f>
        <v>9.1879737548967384</v>
      </c>
      <c r="S6" s="136">
        <v>20</v>
      </c>
      <c r="T6" s="134">
        <f t="shared" ref="T6" si="9">S6/(G6/60)</f>
        <v>1.8750966846728037</v>
      </c>
      <c r="U6" s="7"/>
      <c r="V6" s="7"/>
      <c r="W6" s="7"/>
      <c r="X6" s="7"/>
      <c r="Y6" s="9"/>
    </row>
    <row r="7" spans="1:25">
      <c r="A7" s="18" t="s">
        <v>22</v>
      </c>
      <c r="B7" s="18">
        <v>11</v>
      </c>
      <c r="C7" s="50" t="s">
        <v>12</v>
      </c>
      <c r="D7" s="60">
        <f t="shared" ref="D7" si="10">SUM(D6)</f>
        <v>129</v>
      </c>
      <c r="E7" s="60">
        <f t="shared" ref="E7" si="11">SUM(E6)</f>
        <v>126</v>
      </c>
      <c r="F7" s="126">
        <f t="shared" ref="F7:F13" si="12">(E7/D7)*100</f>
        <v>97.674418604651152</v>
      </c>
      <c r="G7" s="5">
        <f t="shared" ref="G7" si="13">SUM(G6)</f>
        <v>639.96699999999998</v>
      </c>
      <c r="H7" s="177">
        <f t="shared" ref="H7" si="14">SUM(H6)</f>
        <v>6</v>
      </c>
      <c r="I7" s="128">
        <f t="shared" ref="I7:I9" si="15" xml:space="preserve"> E7/G7*3600</f>
        <v>708.78654680631973</v>
      </c>
      <c r="J7" s="128">
        <f t="shared" ref="J7" si="16" xml:space="preserve"> E7/G7*60</f>
        <v>11.813109113438662</v>
      </c>
      <c r="K7" s="130">
        <f t="shared" ref="K7" si="17" xml:space="preserve"> ROUNDUP((H7/G7)*3600,3)</f>
        <v>33.751999999999995</v>
      </c>
      <c r="L7" s="107">
        <f t="shared" ref="L7" si="18" xml:space="preserve"> H7/G7 * 60</f>
        <v>0.56252900540184103</v>
      </c>
      <c r="M7" s="63" t="s">
        <v>12</v>
      </c>
      <c r="N7" s="63" t="s">
        <v>12</v>
      </c>
      <c r="O7" s="38">
        <v>0.55000000000000004</v>
      </c>
      <c r="P7" s="38">
        <v>0.115</v>
      </c>
      <c r="Q7" s="5">
        <f>SUM(Q6)</f>
        <v>98</v>
      </c>
      <c r="R7" s="113">
        <f t="shared" ref="R7:R13" si="19" xml:space="preserve"> Q7/(G7/60)</f>
        <v>9.1879737548967384</v>
      </c>
      <c r="S7" s="5">
        <f>SUM(S6)</f>
        <v>20</v>
      </c>
      <c r="T7" s="113">
        <f t="shared" ref="T7:T13" si="20">S7/(G7/60)</f>
        <v>1.8750966846728037</v>
      </c>
      <c r="U7" s="7"/>
      <c r="V7" s="7"/>
      <c r="W7" s="7"/>
      <c r="X7" s="7"/>
      <c r="Y7" s="9"/>
    </row>
    <row r="8" spans="1:25">
      <c r="A8" s="7" t="s">
        <v>23</v>
      </c>
      <c r="B8" s="22">
        <v>13</v>
      </c>
      <c r="C8" s="2">
        <v>5</v>
      </c>
      <c r="D8" s="44">
        <v>167</v>
      </c>
      <c r="E8" s="44">
        <v>148</v>
      </c>
      <c r="F8" s="161">
        <f>(E8/D8)*100</f>
        <v>88.622754491017957</v>
      </c>
      <c r="G8" s="44">
        <v>840.93299999999999</v>
      </c>
      <c r="H8" s="58">
        <v>2</v>
      </c>
      <c r="I8" s="164">
        <f xml:space="preserve"> E8/G8*3600</f>
        <v>633.58198572300057</v>
      </c>
      <c r="J8" s="164">
        <f xml:space="preserve"> E8/G8*60</f>
        <v>10.559699762050009</v>
      </c>
      <c r="K8" s="165">
        <f t="shared" ref="K8:K9" si="21" xml:space="preserve"> ROUNDUP((H8/G8)*3600,3)</f>
        <v>8.5619999999999994</v>
      </c>
      <c r="L8" s="166">
        <f t="shared" ref="L8:L9" si="22" xml:space="preserve"> H8/G8 * 60</f>
        <v>0.14269864543310823</v>
      </c>
      <c r="M8" s="56" t="s">
        <v>12</v>
      </c>
      <c r="N8" s="56" t="s">
        <v>12</v>
      </c>
      <c r="O8" s="1">
        <v>0.68600000000000005</v>
      </c>
      <c r="P8" s="1">
        <v>0.11899999999999999</v>
      </c>
      <c r="Q8" s="6">
        <v>110</v>
      </c>
      <c r="R8" s="163">
        <f t="shared" si="19"/>
        <v>7.8484254988209532</v>
      </c>
      <c r="S8" s="154">
        <v>24</v>
      </c>
      <c r="T8" s="163">
        <f t="shared" si="20"/>
        <v>1.7123837451972987</v>
      </c>
      <c r="U8" s="7"/>
      <c r="V8" s="7"/>
      <c r="W8" s="7"/>
      <c r="X8" s="7"/>
      <c r="Y8" s="9"/>
    </row>
    <row r="9" spans="1:25">
      <c r="A9" s="18" t="s">
        <v>24</v>
      </c>
      <c r="B9" s="21">
        <v>13</v>
      </c>
      <c r="C9" s="50" t="s">
        <v>12</v>
      </c>
      <c r="D9" s="49">
        <f>SUM(D8)</f>
        <v>167</v>
      </c>
      <c r="E9" s="173">
        <f>SUM(E8)</f>
        <v>148</v>
      </c>
      <c r="F9" s="140">
        <f t="shared" si="12"/>
        <v>88.622754491017957</v>
      </c>
      <c r="G9" s="174">
        <f>SUM(G8)</f>
        <v>840.93299999999999</v>
      </c>
      <c r="H9" s="175">
        <f>SUM(H8)</f>
        <v>2</v>
      </c>
      <c r="I9" s="148">
        <f t="shared" si="15"/>
        <v>633.58198572300057</v>
      </c>
      <c r="J9" s="148">
        <f t="shared" ref="J9" si="23" xml:space="preserve"> E9/G9*60</f>
        <v>10.559699762050009</v>
      </c>
      <c r="K9" s="121">
        <f t="shared" si="21"/>
        <v>8.5619999999999994</v>
      </c>
      <c r="L9" s="157">
        <f t="shared" si="22"/>
        <v>0.14269864543310823</v>
      </c>
      <c r="M9" s="63" t="s">
        <v>12</v>
      </c>
      <c r="N9" s="63" t="s">
        <v>12</v>
      </c>
      <c r="O9" s="67">
        <v>0.68600000000000005</v>
      </c>
      <c r="P9" s="77">
        <v>0.11899999999999999</v>
      </c>
      <c r="Q9" s="5">
        <f>SUM(Q8)</f>
        <v>110</v>
      </c>
      <c r="R9" s="151">
        <f t="shared" si="19"/>
        <v>7.8484254988209532</v>
      </c>
      <c r="S9" s="5">
        <f>SUM(S8)</f>
        <v>24</v>
      </c>
      <c r="T9" s="151">
        <f t="shared" si="20"/>
        <v>1.7123837451972987</v>
      </c>
      <c r="U9" s="20"/>
      <c r="V9" s="7"/>
      <c r="W9" s="7"/>
      <c r="X9" s="7"/>
      <c r="Y9" s="9"/>
    </row>
    <row r="10" spans="1:25">
      <c r="A10" s="7" t="s">
        <v>25</v>
      </c>
      <c r="B10" s="22">
        <v>18</v>
      </c>
      <c r="C10" s="2">
        <v>5</v>
      </c>
      <c r="D10" s="55">
        <v>188</v>
      </c>
      <c r="E10" s="178">
        <v>169</v>
      </c>
      <c r="F10" s="169">
        <f>(E10/D10)*100</f>
        <v>89.893617021276597</v>
      </c>
      <c r="G10" s="44">
        <v>890.6</v>
      </c>
      <c r="H10" s="179">
        <v>14</v>
      </c>
      <c r="I10" s="167">
        <f xml:space="preserve"> E10/G10*3600</f>
        <v>683.13496519200532</v>
      </c>
      <c r="J10" s="167">
        <f xml:space="preserve"> E10/G10*60</f>
        <v>11.385582753200088</v>
      </c>
      <c r="K10" s="168">
        <f t="shared" ref="K10:K11" si="24" xml:space="preserve"> ROUNDUP((H10/G10)*3600,3)</f>
        <v>56.591999999999999</v>
      </c>
      <c r="L10" s="171">
        <f t="shared" ref="L10:L11" si="25" xml:space="preserve"> H10/G10 * 60</f>
        <v>0.94318437008758138</v>
      </c>
      <c r="M10" s="56" t="s">
        <v>12</v>
      </c>
      <c r="N10" s="56" t="s">
        <v>12</v>
      </c>
      <c r="O10" s="1">
        <v>0.64200000000000002</v>
      </c>
      <c r="P10" s="1">
        <v>0.17299999999999999</v>
      </c>
      <c r="Q10" s="152">
        <v>124</v>
      </c>
      <c r="R10" s="156">
        <f t="shared" si="19"/>
        <v>8.3539187064900062</v>
      </c>
      <c r="S10" s="153">
        <v>25</v>
      </c>
      <c r="T10" s="156">
        <f t="shared" si="20"/>
        <v>1.684257803727824</v>
      </c>
      <c r="U10" s="20"/>
      <c r="V10" s="7"/>
      <c r="W10" s="7"/>
      <c r="X10" s="7"/>
      <c r="Y10" s="9"/>
    </row>
    <row r="11" spans="1:25">
      <c r="A11" s="18" t="s">
        <v>26</v>
      </c>
      <c r="B11" s="21">
        <v>18</v>
      </c>
      <c r="C11" s="50" t="s">
        <v>12</v>
      </c>
      <c r="D11" s="21">
        <f>SUM(D10)</f>
        <v>188</v>
      </c>
      <c r="E11" s="21">
        <f>SUM(E10)</f>
        <v>169</v>
      </c>
      <c r="F11" s="126">
        <f t="shared" si="12"/>
        <v>89.893617021276597</v>
      </c>
      <c r="G11" s="19">
        <f>SUM(G10)</f>
        <v>890.6</v>
      </c>
      <c r="H11" s="19">
        <f>SUM(H10)</f>
        <v>14</v>
      </c>
      <c r="I11" s="128">
        <f t="shared" ref="I11" si="26" xml:space="preserve"> E11/G11*3600</f>
        <v>683.13496519200532</v>
      </c>
      <c r="J11" s="128">
        <f t="shared" ref="J11" si="27" xml:space="preserve"> E11/G11*60</f>
        <v>11.385582753200088</v>
      </c>
      <c r="K11" s="130">
        <f t="shared" si="24"/>
        <v>56.591999999999999</v>
      </c>
      <c r="L11" s="107">
        <f t="shared" si="25"/>
        <v>0.94318437008758138</v>
      </c>
      <c r="M11" s="63" t="s">
        <v>12</v>
      </c>
      <c r="N11" s="63" t="s">
        <v>12</v>
      </c>
      <c r="O11" s="67">
        <v>0.64200000000000002</v>
      </c>
      <c r="P11" s="77">
        <v>0.17299999999999999</v>
      </c>
      <c r="Q11" s="5">
        <f>SUM(Q10)</f>
        <v>124</v>
      </c>
      <c r="R11" s="113">
        <f t="shared" si="19"/>
        <v>8.3539187064900062</v>
      </c>
      <c r="S11" s="5">
        <f>SUM(S10)</f>
        <v>25</v>
      </c>
      <c r="T11" s="113">
        <f t="shared" si="20"/>
        <v>1.684257803727824</v>
      </c>
      <c r="U11" s="7"/>
      <c r="V11" s="7"/>
      <c r="W11" s="7"/>
      <c r="X11" s="7"/>
      <c r="Y11" s="9"/>
    </row>
    <row r="12" spans="1:25">
      <c r="A12" s="7" t="s">
        <v>27</v>
      </c>
      <c r="B12" s="68">
        <v>21</v>
      </c>
      <c r="C12" s="7">
        <v>5</v>
      </c>
      <c r="D12" s="55">
        <v>227</v>
      </c>
      <c r="E12" s="178">
        <v>202</v>
      </c>
      <c r="F12" s="169">
        <f t="shared" si="12"/>
        <v>88.986784140969164</v>
      </c>
      <c r="G12" s="1">
        <v>1137.75</v>
      </c>
      <c r="H12" s="179">
        <v>7</v>
      </c>
      <c r="I12" s="167">
        <f t="shared" ref="I12:I13" si="28" xml:space="preserve"> E12/G12*3600</f>
        <v>639.15622940013191</v>
      </c>
      <c r="J12" s="167">
        <f t="shared" ref="J12:J13" si="29" xml:space="preserve"> E12/G12*60</f>
        <v>10.652603823335532</v>
      </c>
      <c r="K12" s="168">
        <f t="shared" ref="K12:K13" si="30" xml:space="preserve"> ROUNDUP((H12/G12)*3600,3)</f>
        <v>22.149000000000001</v>
      </c>
      <c r="L12" s="171">
        <f t="shared" ref="L12:L13" si="31" xml:space="preserve"> H12/G12 * 60</f>
        <v>0.36914963744232038</v>
      </c>
      <c r="M12" s="56" t="s">
        <v>12</v>
      </c>
      <c r="N12" s="56" t="s">
        <v>12</v>
      </c>
      <c r="O12" s="1">
        <v>0.55400000000000005</v>
      </c>
      <c r="P12" s="1">
        <v>0.182</v>
      </c>
      <c r="Q12" s="152">
        <v>112</v>
      </c>
      <c r="R12" s="156">
        <f t="shared" si="19"/>
        <v>5.906394199077126</v>
      </c>
      <c r="S12" s="153">
        <v>23</v>
      </c>
      <c r="T12" s="156">
        <f t="shared" si="20"/>
        <v>1.2129202373104813</v>
      </c>
      <c r="U12" s="20"/>
      <c r="V12" s="7"/>
      <c r="W12" s="7"/>
      <c r="X12" s="7"/>
      <c r="Y12" s="9"/>
    </row>
    <row r="13" spans="1:25">
      <c r="A13" s="18" t="s">
        <v>28</v>
      </c>
      <c r="B13" s="46">
        <v>21</v>
      </c>
      <c r="C13" s="50" t="s">
        <v>12</v>
      </c>
      <c r="D13" s="21">
        <f>SUM(D12)</f>
        <v>227</v>
      </c>
      <c r="E13" s="21">
        <f>SUM(E12)</f>
        <v>202</v>
      </c>
      <c r="F13" s="126">
        <f t="shared" si="12"/>
        <v>88.986784140969164</v>
      </c>
      <c r="G13" s="5">
        <f>SUM(G12)</f>
        <v>1137.75</v>
      </c>
      <c r="H13" s="19">
        <f>SUM(H12)</f>
        <v>7</v>
      </c>
      <c r="I13" s="128">
        <f t="shared" si="28"/>
        <v>639.15622940013191</v>
      </c>
      <c r="J13" s="128">
        <f t="shared" si="29"/>
        <v>10.652603823335532</v>
      </c>
      <c r="K13" s="130">
        <f t="shared" si="30"/>
        <v>22.149000000000001</v>
      </c>
      <c r="L13" s="107">
        <f t="shared" si="31"/>
        <v>0.36914963744232038</v>
      </c>
      <c r="M13" s="63" t="s">
        <v>12</v>
      </c>
      <c r="N13" s="63" t="s">
        <v>12</v>
      </c>
      <c r="O13" s="67">
        <v>0.55400000000000005</v>
      </c>
      <c r="P13" s="77">
        <v>0.182</v>
      </c>
      <c r="Q13" s="5">
        <f>SUM(Q12)</f>
        <v>112</v>
      </c>
      <c r="R13" s="113">
        <f t="shared" si="19"/>
        <v>5.906394199077126</v>
      </c>
      <c r="S13" s="5">
        <f>SUM(S12)</f>
        <v>23</v>
      </c>
      <c r="T13" s="113">
        <f t="shared" si="20"/>
        <v>1.2129202373104813</v>
      </c>
      <c r="U13" s="7"/>
      <c r="V13" s="7"/>
      <c r="W13" s="7"/>
      <c r="X13" s="7"/>
      <c r="Y13" s="9"/>
    </row>
    <row r="14" spans="1:25">
      <c r="A14" s="7"/>
      <c r="B14" s="184"/>
      <c r="C14" s="189"/>
      <c r="D14" s="83"/>
      <c r="E14" s="83"/>
      <c r="F14" s="127"/>
      <c r="G14" s="1"/>
      <c r="H14" s="176"/>
      <c r="I14" s="129"/>
      <c r="J14" s="129"/>
      <c r="K14" s="131"/>
      <c r="L14" s="132"/>
      <c r="M14" s="186"/>
      <c r="N14" s="186"/>
      <c r="O14" s="1"/>
      <c r="P14" s="1"/>
      <c r="Q14" s="186"/>
      <c r="R14" s="134"/>
      <c r="S14" s="136"/>
      <c r="T14" s="134"/>
      <c r="U14" s="7"/>
      <c r="V14" s="7"/>
      <c r="W14" s="7"/>
      <c r="X14" s="7"/>
      <c r="Y14" s="9"/>
    </row>
    <row r="15" spans="1:25">
      <c r="A15" s="18"/>
      <c r="B15" s="18"/>
      <c r="C15" s="50"/>
      <c r="D15" s="21"/>
      <c r="E15" s="21"/>
      <c r="F15" s="126"/>
      <c r="G15" s="5"/>
      <c r="H15" s="19"/>
      <c r="I15" s="128"/>
      <c r="J15" s="128"/>
      <c r="K15" s="130"/>
      <c r="L15" s="107"/>
      <c r="M15" s="187"/>
      <c r="N15" s="5"/>
      <c r="O15" s="67"/>
      <c r="P15" s="77"/>
      <c r="Q15" s="5"/>
      <c r="R15" s="113"/>
      <c r="S15" s="5"/>
      <c r="T15" s="113"/>
      <c r="U15" s="7"/>
      <c r="V15" s="7"/>
      <c r="W15" s="7"/>
      <c r="X15" s="7"/>
      <c r="Y15" s="9"/>
    </row>
    <row r="16" spans="1:25">
      <c r="A16" s="7"/>
      <c r="B16" s="16"/>
      <c r="C16" s="16"/>
      <c r="D16" s="22"/>
      <c r="E16" s="22"/>
      <c r="F16" s="127"/>
      <c r="G16" s="1"/>
      <c r="H16" s="57"/>
      <c r="I16" s="129"/>
      <c r="J16" s="129"/>
      <c r="K16" s="131"/>
      <c r="L16" s="132"/>
      <c r="M16" s="17"/>
      <c r="N16" s="17"/>
      <c r="O16" s="1"/>
      <c r="P16" s="1"/>
      <c r="Q16" s="17"/>
      <c r="R16" s="134"/>
      <c r="S16" s="17"/>
      <c r="T16" s="134"/>
      <c r="U16" s="7"/>
      <c r="V16" s="7"/>
      <c r="W16" s="7"/>
      <c r="X16" s="7"/>
      <c r="Y16" s="9"/>
    </row>
    <row r="17" spans="1:25">
      <c r="A17" s="18"/>
      <c r="B17" s="18"/>
      <c r="C17" s="50"/>
      <c r="D17" s="21"/>
      <c r="E17" s="21"/>
      <c r="F17" s="126"/>
      <c r="G17" s="5"/>
      <c r="H17" s="19"/>
      <c r="I17" s="128"/>
      <c r="J17" s="128"/>
      <c r="K17" s="130"/>
      <c r="L17" s="107"/>
      <c r="M17" s="5"/>
      <c r="N17" s="5"/>
      <c r="O17" s="67"/>
      <c r="P17" s="77"/>
      <c r="Q17" s="5"/>
      <c r="R17" s="113"/>
      <c r="S17" s="5"/>
      <c r="T17" s="113"/>
      <c r="U17" s="7"/>
      <c r="V17" s="7"/>
      <c r="W17" s="7"/>
      <c r="X17" s="7"/>
      <c r="Y17" s="9"/>
    </row>
    <row r="18" spans="1:25">
      <c r="A18" s="7"/>
      <c r="B18" s="16"/>
      <c r="C18" s="16"/>
      <c r="D18" s="1"/>
      <c r="E18" s="1"/>
      <c r="F18" s="127"/>
      <c r="G18" s="1"/>
      <c r="H18" s="57"/>
      <c r="I18" s="129"/>
      <c r="J18" s="129"/>
      <c r="K18" s="131"/>
      <c r="L18" s="132"/>
      <c r="M18" s="17"/>
      <c r="N18" s="17"/>
      <c r="O18" s="1"/>
      <c r="P18" s="1"/>
      <c r="Q18" s="17"/>
      <c r="R18" s="134"/>
      <c r="S18" s="17"/>
      <c r="T18" s="134"/>
      <c r="U18" s="7"/>
      <c r="V18" s="7"/>
      <c r="W18" s="7"/>
      <c r="X18" s="7"/>
      <c r="Y18" s="9"/>
    </row>
    <row r="19" spans="1:25">
      <c r="A19" s="18"/>
      <c r="B19" s="18"/>
      <c r="C19" s="50"/>
      <c r="D19" s="21"/>
      <c r="E19" s="21"/>
      <c r="F19" s="126"/>
      <c r="G19" s="5"/>
      <c r="H19" s="19"/>
      <c r="I19" s="128"/>
      <c r="J19" s="128"/>
      <c r="K19" s="130"/>
      <c r="L19" s="107"/>
      <c r="M19" s="187"/>
      <c r="N19" s="187"/>
      <c r="O19" s="67"/>
      <c r="P19" s="77"/>
      <c r="Q19" s="187"/>
      <c r="R19" s="113"/>
      <c r="S19" s="5"/>
      <c r="T19" s="113"/>
      <c r="U19" s="7"/>
      <c r="V19" s="7"/>
      <c r="W19" s="7"/>
      <c r="X19" s="7"/>
      <c r="Y19" s="9"/>
    </row>
    <row r="20" spans="1:25">
      <c r="A20" s="7"/>
      <c r="B20" s="16"/>
      <c r="C20" s="16"/>
      <c r="D20" s="1"/>
      <c r="E20" s="1"/>
      <c r="F20" s="127"/>
      <c r="G20" s="1"/>
      <c r="H20" s="57"/>
      <c r="I20" s="129"/>
      <c r="J20" s="129"/>
      <c r="K20" s="131"/>
      <c r="L20" s="132"/>
      <c r="M20" s="17"/>
      <c r="N20" s="17"/>
      <c r="O20" s="1"/>
      <c r="P20" s="1"/>
      <c r="Q20" s="17"/>
      <c r="R20" s="134"/>
      <c r="S20" s="17"/>
      <c r="T20" s="134"/>
      <c r="U20" s="7"/>
      <c r="V20" s="7"/>
      <c r="W20" s="7"/>
      <c r="X20" s="7"/>
      <c r="Y20" s="9"/>
    </row>
    <row r="21" spans="1:25">
      <c r="A21" s="18"/>
      <c r="B21" s="18"/>
      <c r="C21" s="50"/>
      <c r="D21" s="21"/>
      <c r="E21" s="21"/>
      <c r="F21" s="126"/>
      <c r="G21" s="5"/>
      <c r="H21" s="19"/>
      <c r="I21" s="128"/>
      <c r="J21" s="128"/>
      <c r="K21" s="130"/>
      <c r="L21" s="107"/>
      <c r="M21" s="187"/>
      <c r="N21" s="187"/>
      <c r="O21" s="67"/>
      <c r="P21" s="77"/>
      <c r="Q21" s="187"/>
      <c r="R21" s="113"/>
      <c r="S21" s="5"/>
      <c r="T21" s="113"/>
      <c r="U21" s="7"/>
      <c r="V21" s="7"/>
      <c r="W21" s="7"/>
      <c r="X21" s="7"/>
      <c r="Y21" s="9"/>
    </row>
    <row r="22" spans="1:25">
      <c r="A22" s="7"/>
      <c r="B22" s="16"/>
      <c r="C22" s="16"/>
      <c r="D22" s="1"/>
      <c r="E22" s="1"/>
      <c r="F22" s="127"/>
      <c r="G22" s="1"/>
      <c r="H22" s="57"/>
      <c r="I22" s="129"/>
      <c r="J22" s="129"/>
      <c r="K22" s="131"/>
      <c r="L22" s="132"/>
      <c r="M22" s="17"/>
      <c r="N22" s="17"/>
      <c r="O22" s="1"/>
      <c r="P22" s="1"/>
      <c r="Q22" s="17"/>
      <c r="R22" s="134"/>
      <c r="S22" s="17"/>
      <c r="T22" s="134"/>
      <c r="U22" s="7"/>
      <c r="V22" s="7"/>
      <c r="W22" s="7"/>
      <c r="X22" s="7"/>
      <c r="Y22" s="9"/>
    </row>
    <row r="23" spans="1:25">
      <c r="A23" s="18"/>
      <c r="B23" s="18"/>
      <c r="C23" s="50"/>
      <c r="D23" s="21"/>
      <c r="E23" s="21"/>
      <c r="F23" s="126"/>
      <c r="G23" s="5"/>
      <c r="H23" s="19"/>
      <c r="I23" s="128"/>
      <c r="J23" s="128"/>
      <c r="K23" s="130"/>
      <c r="L23" s="107"/>
      <c r="M23" s="187"/>
      <c r="N23" s="187"/>
      <c r="O23" s="67"/>
      <c r="P23" s="77"/>
      <c r="Q23" s="187"/>
      <c r="R23" s="113"/>
      <c r="S23" s="5"/>
      <c r="T23" s="113"/>
      <c r="U23" s="7"/>
      <c r="V23" s="7"/>
      <c r="W23" s="7"/>
      <c r="X23" s="7"/>
      <c r="Y23" s="9"/>
    </row>
    <row r="24" spans="1:25">
      <c r="A24" s="7"/>
      <c r="B24" s="184"/>
      <c r="C24" s="189"/>
      <c r="D24" s="1"/>
      <c r="E24" s="1"/>
      <c r="F24" s="127"/>
      <c r="G24" s="1"/>
      <c r="H24" s="57"/>
      <c r="I24" s="129"/>
      <c r="J24" s="129"/>
      <c r="K24" s="131"/>
      <c r="L24" s="132"/>
      <c r="M24" s="35"/>
      <c r="N24" s="35"/>
      <c r="O24" s="1"/>
      <c r="P24" s="1"/>
      <c r="Q24" s="35"/>
      <c r="R24" s="134"/>
      <c r="S24" s="17"/>
      <c r="T24" s="134"/>
      <c r="U24" s="7"/>
      <c r="V24" s="7"/>
      <c r="W24" s="7"/>
      <c r="X24" s="7"/>
      <c r="Y24" s="9"/>
    </row>
    <row r="25" spans="1:25">
      <c r="A25" s="18"/>
      <c r="B25" s="18"/>
      <c r="C25" s="50"/>
      <c r="D25" s="21"/>
      <c r="E25" s="21"/>
      <c r="F25" s="126"/>
      <c r="G25" s="5"/>
      <c r="H25" s="19"/>
      <c r="I25" s="128"/>
      <c r="J25" s="128"/>
      <c r="K25" s="130"/>
      <c r="L25" s="107"/>
      <c r="M25" s="187"/>
      <c r="N25" s="187"/>
      <c r="O25" s="67"/>
      <c r="P25" s="77"/>
      <c r="Q25" s="183"/>
      <c r="R25" s="113"/>
      <c r="S25" s="5"/>
      <c r="T25" s="113"/>
      <c r="U25" s="7"/>
      <c r="V25" s="7"/>
      <c r="W25" s="7"/>
      <c r="X25" s="7"/>
      <c r="Y25" s="9"/>
    </row>
    <row r="26" spans="1:25">
      <c r="A26" s="7"/>
      <c r="B26" s="16"/>
      <c r="C26" s="16"/>
      <c r="D26" s="22"/>
      <c r="E26" s="22"/>
      <c r="F26" s="127"/>
      <c r="G26" s="17"/>
      <c r="H26" s="74"/>
      <c r="I26" s="129"/>
      <c r="J26" s="129"/>
      <c r="K26" s="131"/>
      <c r="L26" s="132"/>
      <c r="M26" s="17"/>
      <c r="N26" s="17"/>
      <c r="O26" s="17"/>
      <c r="P26" s="17"/>
      <c r="Q26" s="16"/>
      <c r="R26" s="134"/>
      <c r="S26" s="16"/>
      <c r="T26" s="134"/>
      <c r="U26" s="7"/>
      <c r="V26" s="7"/>
      <c r="W26" s="7"/>
      <c r="X26" s="7"/>
      <c r="Y26" s="9"/>
    </row>
    <row r="27" spans="1:25">
      <c r="A27" s="18"/>
      <c r="B27" s="18"/>
      <c r="C27" s="183"/>
      <c r="D27" s="139"/>
      <c r="E27" s="139"/>
      <c r="F27" s="126"/>
      <c r="G27" s="187"/>
      <c r="H27" s="188"/>
      <c r="I27" s="128"/>
      <c r="J27" s="128"/>
      <c r="K27" s="130"/>
      <c r="L27" s="107"/>
      <c r="M27" s="187"/>
      <c r="N27" s="187"/>
      <c r="O27" s="187"/>
      <c r="P27" s="187"/>
      <c r="Q27" s="183"/>
      <c r="R27" s="113"/>
      <c r="S27" s="183"/>
      <c r="T27" s="113"/>
      <c r="U27" s="7"/>
      <c r="V27" s="7"/>
      <c r="W27" s="7"/>
      <c r="X27" s="7"/>
      <c r="Y27" s="9"/>
    </row>
    <row r="28" spans="1:25">
      <c r="A28" s="18"/>
      <c r="B28" s="18"/>
      <c r="C28" s="50"/>
      <c r="D28" s="21"/>
      <c r="E28" s="21"/>
      <c r="F28" s="95"/>
      <c r="G28" s="5"/>
      <c r="H28" s="76"/>
      <c r="I28" s="99"/>
      <c r="J28" s="99"/>
      <c r="K28" s="109"/>
      <c r="L28" s="109"/>
      <c r="M28" s="5"/>
      <c r="N28" s="5"/>
      <c r="O28" s="5"/>
      <c r="P28" s="5"/>
      <c r="Q28" s="18"/>
      <c r="R28" s="103"/>
      <c r="S28" s="18"/>
      <c r="T28" s="103"/>
      <c r="U28" s="7"/>
      <c r="V28" s="7"/>
      <c r="W28" s="7"/>
      <c r="X28" s="7"/>
      <c r="Y28" s="9"/>
    </row>
    <row r="29" spans="1:25">
      <c r="A29" s="16"/>
      <c r="B29" s="16"/>
      <c r="C29" s="16"/>
      <c r="D29" s="22"/>
      <c r="E29" s="22"/>
      <c r="F29" s="114"/>
      <c r="G29" s="17"/>
      <c r="H29" s="74"/>
      <c r="I29" s="122"/>
      <c r="J29" s="122"/>
      <c r="K29" s="105"/>
      <c r="L29" s="123"/>
      <c r="M29" s="17"/>
      <c r="N29" s="17"/>
      <c r="O29" s="17"/>
      <c r="P29" s="17"/>
      <c r="Q29" s="16"/>
      <c r="R29" s="123"/>
      <c r="S29" s="16"/>
      <c r="T29" s="123"/>
      <c r="U29" s="7"/>
      <c r="V29" s="7"/>
      <c r="W29" s="7"/>
      <c r="X29" s="7"/>
      <c r="Y29" s="9"/>
    </row>
    <row r="30" spans="1:25">
      <c r="A30" s="7"/>
      <c r="B30" s="7"/>
      <c r="C30" s="7"/>
      <c r="D30" s="13"/>
      <c r="E30" s="13"/>
      <c r="F30" s="94"/>
      <c r="G30" s="6"/>
      <c r="H30" s="75"/>
      <c r="I30" s="98"/>
      <c r="J30" s="98"/>
      <c r="K30" s="108"/>
      <c r="L30" s="102"/>
      <c r="M30" s="6"/>
      <c r="N30" s="6"/>
      <c r="O30" s="6"/>
      <c r="P30" s="6"/>
      <c r="Q30" s="7"/>
      <c r="R30" s="102"/>
      <c r="S30" s="7"/>
      <c r="T30" s="102"/>
      <c r="U30" s="14"/>
      <c r="V30" s="7"/>
      <c r="W30" s="7"/>
      <c r="X30" s="7"/>
      <c r="Y30" s="9"/>
    </row>
    <row r="31" spans="1:25">
      <c r="A31" s="7"/>
      <c r="B31" s="7"/>
      <c r="C31" s="7"/>
      <c r="D31" s="13"/>
      <c r="E31" s="13"/>
      <c r="F31" s="94"/>
      <c r="G31" s="6"/>
      <c r="H31" s="75"/>
      <c r="I31" s="98"/>
      <c r="J31" s="98"/>
      <c r="K31" s="108"/>
      <c r="L31" s="102"/>
      <c r="M31" s="6"/>
      <c r="N31" s="6"/>
      <c r="O31" s="6"/>
      <c r="P31" s="6"/>
      <c r="Q31" s="7"/>
      <c r="R31" s="102"/>
      <c r="S31" s="7"/>
      <c r="T31" s="102"/>
      <c r="U31" s="14"/>
      <c r="V31" s="7"/>
      <c r="W31" s="7"/>
      <c r="X31" s="14"/>
      <c r="Y31" s="9"/>
    </row>
    <row r="32" spans="1:25">
      <c r="A32" s="18"/>
      <c r="B32" s="18"/>
      <c r="C32" s="50"/>
      <c r="D32" s="21"/>
      <c r="E32" s="21"/>
      <c r="F32" s="95"/>
      <c r="G32" s="5"/>
      <c r="H32" s="76"/>
      <c r="I32" s="99"/>
      <c r="J32" s="99"/>
      <c r="K32" s="109"/>
      <c r="L32" s="109"/>
      <c r="M32" s="5"/>
      <c r="N32" s="5"/>
      <c r="O32" s="5"/>
      <c r="P32" s="5"/>
      <c r="Q32" s="18"/>
      <c r="R32" s="103"/>
      <c r="S32" s="18"/>
      <c r="T32" s="103"/>
      <c r="U32" s="14"/>
      <c r="V32" s="7"/>
      <c r="W32" s="7"/>
      <c r="X32" s="14"/>
      <c r="Y32" s="9"/>
    </row>
    <row r="33" spans="1:25">
      <c r="A33" s="16"/>
      <c r="B33" s="16"/>
      <c r="C33" s="16"/>
      <c r="D33" s="55"/>
      <c r="E33" s="55"/>
      <c r="F33" s="114"/>
      <c r="G33" s="44"/>
      <c r="H33" s="74"/>
      <c r="I33" s="101"/>
      <c r="J33" s="122"/>
      <c r="K33" s="101"/>
      <c r="L33" s="123"/>
      <c r="M33" s="44"/>
      <c r="N33" s="44"/>
      <c r="O33" s="44"/>
      <c r="P33" s="44"/>
      <c r="Q33" s="55"/>
      <c r="R33" s="101"/>
      <c r="S33" s="55"/>
      <c r="T33" s="101"/>
      <c r="U33" s="14"/>
      <c r="V33" s="7"/>
      <c r="W33" s="7"/>
      <c r="X33" s="14"/>
      <c r="Y33" s="9"/>
    </row>
    <row r="34" spans="1:25">
      <c r="A34" s="7"/>
      <c r="B34" s="7"/>
      <c r="C34" s="7"/>
      <c r="D34" s="43"/>
      <c r="E34" s="43"/>
      <c r="F34" s="94"/>
      <c r="G34" s="44"/>
      <c r="H34" s="75"/>
      <c r="I34" s="98"/>
      <c r="J34" s="98"/>
      <c r="K34" s="97"/>
      <c r="L34" s="102"/>
      <c r="M34" s="1"/>
      <c r="N34" s="1"/>
      <c r="O34" s="1"/>
      <c r="P34" s="1"/>
      <c r="Q34" s="58"/>
      <c r="R34" s="98"/>
      <c r="S34" s="58"/>
      <c r="T34" s="98"/>
      <c r="U34" s="14"/>
      <c r="V34" s="7"/>
      <c r="W34" s="7"/>
      <c r="X34" s="14"/>
      <c r="Y34" s="9"/>
    </row>
    <row r="35" spans="1:25">
      <c r="A35" s="7"/>
      <c r="B35" s="7"/>
      <c r="C35" s="7"/>
      <c r="D35" s="43"/>
      <c r="E35" s="43"/>
      <c r="F35" s="94"/>
      <c r="G35" s="44"/>
      <c r="H35" s="75"/>
      <c r="I35" s="98"/>
      <c r="J35" s="98"/>
      <c r="K35" s="97"/>
      <c r="L35" s="102"/>
      <c r="M35" s="1"/>
      <c r="N35" s="1"/>
      <c r="O35" s="1"/>
      <c r="P35" s="1"/>
      <c r="Q35" s="58"/>
      <c r="R35" s="98"/>
      <c r="S35" s="58"/>
      <c r="T35" s="98"/>
      <c r="U35" s="14"/>
      <c r="V35" s="7"/>
      <c r="W35" s="7"/>
      <c r="X35" s="14"/>
      <c r="Y35" s="9"/>
    </row>
    <row r="36" spans="1:25">
      <c r="A36" s="18"/>
      <c r="B36" s="18"/>
      <c r="C36" s="50"/>
      <c r="D36" s="49"/>
      <c r="E36" s="49"/>
      <c r="F36" s="95"/>
      <c r="G36" s="19"/>
      <c r="H36" s="76"/>
      <c r="I36" s="99"/>
      <c r="J36" s="99"/>
      <c r="K36" s="100"/>
      <c r="L36" s="109"/>
      <c r="M36" s="84"/>
      <c r="N36" s="38"/>
      <c r="O36" s="38"/>
      <c r="P36" s="77"/>
      <c r="Q36" s="59"/>
      <c r="R36" s="99"/>
      <c r="S36" s="59"/>
      <c r="T36" s="99"/>
      <c r="U36" s="14"/>
      <c r="V36" s="7"/>
      <c r="W36" s="7"/>
      <c r="X36" s="14"/>
      <c r="Y36" s="9"/>
    </row>
    <row r="37" spans="1:25">
      <c r="A37" s="16"/>
      <c r="B37" s="16"/>
      <c r="C37" s="16"/>
      <c r="D37" s="1"/>
      <c r="E37" s="1"/>
      <c r="F37" s="24"/>
      <c r="G37" s="1"/>
      <c r="H37" s="74"/>
      <c r="I37" s="57"/>
      <c r="J37" s="57"/>
      <c r="K37" s="55"/>
      <c r="L37" s="16"/>
      <c r="M37" s="1"/>
      <c r="N37" s="1"/>
      <c r="O37" s="1"/>
      <c r="P37" s="1"/>
      <c r="Q37" s="55"/>
      <c r="R37" s="55"/>
      <c r="S37" s="55"/>
      <c r="T37" s="55"/>
      <c r="U37" s="14"/>
      <c r="V37" s="7"/>
      <c r="W37" s="7"/>
      <c r="X37" s="14"/>
      <c r="Y37" s="9"/>
    </row>
    <row r="38" spans="1:25">
      <c r="A38" s="7"/>
      <c r="B38" s="7"/>
      <c r="C38" s="7"/>
      <c r="D38" s="1"/>
      <c r="E38" s="1"/>
      <c r="F38" s="8"/>
      <c r="G38" s="1"/>
      <c r="H38" s="75"/>
      <c r="I38" s="58"/>
      <c r="J38" s="58"/>
      <c r="K38" s="43"/>
      <c r="L38" s="7"/>
      <c r="M38" s="1"/>
      <c r="N38" s="1"/>
      <c r="O38" s="1"/>
      <c r="P38" s="8"/>
      <c r="Q38" s="58"/>
      <c r="R38" s="58"/>
      <c r="S38" s="58"/>
      <c r="T38" s="58"/>
      <c r="U38" s="14"/>
      <c r="V38" s="7"/>
      <c r="W38" s="7"/>
      <c r="X38" s="14"/>
      <c r="Y38" s="9"/>
    </row>
    <row r="39" spans="1:25">
      <c r="A39" s="7"/>
      <c r="B39" s="7"/>
      <c r="C39" s="7"/>
      <c r="D39" s="44"/>
      <c r="E39" s="44"/>
      <c r="F39" s="8"/>
      <c r="G39" s="1"/>
      <c r="H39" s="75"/>
      <c r="I39" s="58"/>
      <c r="J39" s="58"/>
      <c r="K39" s="43"/>
      <c r="L39" s="7"/>
      <c r="M39" s="1"/>
      <c r="N39" s="1"/>
      <c r="O39" s="1"/>
      <c r="P39" s="1"/>
      <c r="Q39" s="43"/>
      <c r="R39" s="43"/>
      <c r="S39" s="43"/>
      <c r="T39" s="43"/>
      <c r="U39" s="12"/>
      <c r="V39" s="7"/>
      <c r="W39" s="7"/>
      <c r="X39" s="14"/>
      <c r="Y39" s="9"/>
    </row>
    <row r="40" spans="1:25">
      <c r="A40" s="18"/>
      <c r="B40" s="18"/>
      <c r="C40" s="50"/>
      <c r="D40" s="49"/>
      <c r="E40" s="49"/>
      <c r="F40" s="80"/>
      <c r="G40" s="49"/>
      <c r="H40" s="76"/>
      <c r="I40" s="59"/>
      <c r="J40" s="59"/>
      <c r="K40" s="49"/>
      <c r="L40" s="21"/>
      <c r="M40" s="78"/>
      <c r="N40" s="51"/>
      <c r="O40" s="51"/>
      <c r="P40" s="79"/>
      <c r="Q40" s="49"/>
      <c r="R40" s="49"/>
      <c r="S40" s="49"/>
      <c r="T40" s="49"/>
      <c r="U40" s="14"/>
      <c r="V40" s="12"/>
      <c r="W40" s="12"/>
      <c r="X40" s="14"/>
      <c r="Y40" s="9"/>
    </row>
    <row r="41" spans="1:25">
      <c r="A41" s="33"/>
      <c r="B41" s="33"/>
      <c r="C41" s="33"/>
      <c r="D41" s="33"/>
      <c r="E41" s="87"/>
      <c r="F41" s="81"/>
      <c r="G41" s="1"/>
      <c r="H41" s="33"/>
      <c r="I41" s="33"/>
      <c r="J41" s="33"/>
      <c r="K41" s="82"/>
      <c r="L41" s="83"/>
      <c r="M41" s="1"/>
      <c r="N41" s="1"/>
      <c r="O41" s="1"/>
      <c r="P41" s="1"/>
      <c r="Q41" s="33"/>
      <c r="R41" s="33"/>
      <c r="S41" s="33"/>
      <c r="T41" s="33"/>
      <c r="U41" s="9"/>
      <c r="V41" s="9"/>
      <c r="W41" s="9"/>
      <c r="X41" s="9"/>
      <c r="Y41" s="9"/>
    </row>
    <row r="42" spans="1:25">
      <c r="A42" s="33"/>
      <c r="B42" s="30"/>
      <c r="C42" s="30"/>
      <c r="D42" s="30"/>
      <c r="E42" s="30"/>
      <c r="F42" s="8"/>
      <c r="G42" s="1"/>
      <c r="H42" s="30"/>
      <c r="I42" s="33"/>
      <c r="J42" s="33"/>
      <c r="K42" s="55"/>
      <c r="L42" s="22"/>
      <c r="M42" s="1"/>
      <c r="N42" s="1"/>
      <c r="O42" s="1"/>
      <c r="P42" s="1"/>
      <c r="Q42" s="30"/>
      <c r="R42" s="33"/>
      <c r="S42" s="30"/>
      <c r="T42" s="33"/>
      <c r="U42" s="9"/>
      <c r="V42" s="9"/>
      <c r="W42" s="9"/>
      <c r="X42" s="9"/>
      <c r="Y42" s="9"/>
    </row>
    <row r="43" spans="1:25">
      <c r="A43" s="39"/>
      <c r="B43" s="31"/>
      <c r="C43" s="88"/>
      <c r="D43" s="31"/>
      <c r="E43" s="31"/>
      <c r="F43" s="85"/>
      <c r="G43" s="31"/>
      <c r="H43" s="31"/>
      <c r="I43" s="39"/>
      <c r="J43" s="39"/>
      <c r="K43" s="86"/>
      <c r="L43" s="70"/>
      <c r="M43" s="38"/>
      <c r="N43" s="38"/>
      <c r="O43" s="38"/>
      <c r="P43" s="38"/>
      <c r="Q43" s="31"/>
      <c r="R43" s="39"/>
      <c r="S43" s="31"/>
      <c r="T43" s="39"/>
      <c r="U43" s="9"/>
      <c r="V43" s="9"/>
      <c r="W43" s="9"/>
      <c r="X43" s="9"/>
      <c r="Y43" s="9"/>
    </row>
    <row r="44" spans="1:25">
      <c r="A44" s="33"/>
      <c r="B44" s="89"/>
      <c r="C44" s="2"/>
      <c r="D44" s="90"/>
      <c r="E44" s="91"/>
      <c r="F44" s="24"/>
      <c r="G44" s="1"/>
      <c r="H44" s="89"/>
      <c r="I44" s="33"/>
      <c r="J44" s="33"/>
      <c r="K44" s="55"/>
      <c r="L44" s="22"/>
      <c r="M44" s="1"/>
      <c r="N44" s="1"/>
      <c r="O44" s="1"/>
      <c r="P44" s="1"/>
      <c r="Q44" s="2"/>
      <c r="R44" s="33"/>
      <c r="S44" s="2"/>
      <c r="T44" s="33"/>
    </row>
    <row r="45" spans="1:25">
      <c r="A45" s="39"/>
      <c r="B45" s="39"/>
      <c r="C45" s="92"/>
      <c r="D45" s="3"/>
      <c r="E45" s="3"/>
      <c r="F45" s="85"/>
      <c r="G45" s="3"/>
      <c r="H45" s="3"/>
      <c r="I45" s="39"/>
      <c r="J45" s="39"/>
      <c r="K45" s="86"/>
      <c r="L45" s="70"/>
      <c r="M45" s="38"/>
      <c r="N45" s="38"/>
      <c r="O45" s="38"/>
      <c r="P45" s="38"/>
      <c r="Q45" s="3"/>
      <c r="R45" s="39"/>
      <c r="S45" s="3"/>
      <c r="T45" s="39"/>
    </row>
    <row r="46" spans="1:25">
      <c r="A46" s="89"/>
      <c r="B46" s="89"/>
      <c r="C46" s="2"/>
      <c r="D46" s="2"/>
      <c r="E46" s="2"/>
      <c r="F46" s="24"/>
      <c r="G46" s="1"/>
      <c r="H46" s="2"/>
      <c r="I46" s="33"/>
      <c r="J46" s="33"/>
      <c r="K46" s="55"/>
      <c r="L46" s="22"/>
      <c r="M46" s="1"/>
      <c r="N46" s="1"/>
      <c r="O46" s="1"/>
      <c r="P46" s="1"/>
      <c r="Q46" s="2"/>
      <c r="R46" s="33"/>
      <c r="S46" s="2"/>
      <c r="T46" s="33"/>
    </row>
    <row r="47" spans="1:25">
      <c r="A47" s="39"/>
      <c r="B47" s="3"/>
      <c r="C47" s="92"/>
      <c r="D47" s="3"/>
      <c r="E47" s="3"/>
      <c r="F47" s="85"/>
      <c r="G47" s="3"/>
      <c r="H47" s="3"/>
      <c r="I47" s="39"/>
      <c r="J47" s="39"/>
      <c r="K47" s="86"/>
      <c r="L47" s="70"/>
      <c r="M47" s="38"/>
      <c r="N47" s="38"/>
      <c r="O47" s="38"/>
      <c r="P47" s="38"/>
      <c r="Q47" s="3"/>
      <c r="R47" s="39"/>
      <c r="S47" s="3"/>
      <c r="T47" s="39"/>
    </row>
    <row r="48" spans="1:25">
      <c r="A48" s="89"/>
      <c r="B48" s="2"/>
      <c r="C48" s="2"/>
      <c r="D48" s="2"/>
      <c r="E48" s="2"/>
      <c r="F48" s="24"/>
      <c r="G48" s="1"/>
      <c r="H48" s="2"/>
      <c r="I48" s="33"/>
      <c r="J48" s="33"/>
      <c r="K48" s="55"/>
      <c r="L48" s="22"/>
      <c r="M48" s="1"/>
      <c r="N48" s="1"/>
      <c r="O48" s="1"/>
      <c r="P48" s="1"/>
      <c r="Q48" s="2"/>
      <c r="R48" s="33"/>
      <c r="S48" s="2"/>
      <c r="T48" s="33"/>
    </row>
    <row r="49" spans="1:20">
      <c r="A49" s="89"/>
      <c r="B49" s="2"/>
      <c r="C49" s="2"/>
      <c r="D49" s="2"/>
      <c r="E49" s="2"/>
      <c r="F49" s="24"/>
      <c r="G49" s="1"/>
      <c r="H49" s="2"/>
      <c r="I49" s="33"/>
      <c r="J49" s="33"/>
      <c r="K49" s="55"/>
      <c r="L49" s="22"/>
      <c r="M49" s="1"/>
      <c r="N49" s="1"/>
      <c r="O49" s="1"/>
      <c r="P49" s="1"/>
      <c r="Q49" s="2"/>
      <c r="R49" s="33"/>
      <c r="S49" s="2"/>
      <c r="T49" s="33"/>
    </row>
    <row r="50" spans="1:20">
      <c r="A50" s="39"/>
      <c r="B50" s="3"/>
      <c r="C50" s="92"/>
      <c r="D50" s="3"/>
      <c r="E50" s="3"/>
      <c r="F50" s="85"/>
      <c r="G50" s="3"/>
      <c r="H50" s="3"/>
      <c r="I50" s="39"/>
      <c r="J50" s="39"/>
      <c r="K50" s="86"/>
      <c r="L50" s="70"/>
      <c r="M50" s="38"/>
      <c r="N50" s="38"/>
      <c r="O50" s="38"/>
      <c r="P50" s="38"/>
      <c r="Q50" s="3"/>
      <c r="R50" s="39"/>
      <c r="S50" s="3"/>
      <c r="T50" s="39"/>
    </row>
    <row r="51" spans="1:20">
      <c r="A51" s="89"/>
      <c r="B51" s="2"/>
      <c r="C51" s="2"/>
      <c r="D51" s="2"/>
      <c r="E51" s="2"/>
      <c r="F51" s="24"/>
      <c r="G51" s="1"/>
      <c r="H51" s="2"/>
      <c r="I51" s="33"/>
      <c r="J51" s="33"/>
      <c r="K51" s="55"/>
      <c r="L51" s="22"/>
      <c r="M51" s="1"/>
      <c r="N51" s="1"/>
      <c r="O51" s="1"/>
      <c r="P51" s="1"/>
      <c r="Q51" s="2"/>
      <c r="R51" s="33"/>
      <c r="S51" s="2"/>
      <c r="T51" s="33"/>
    </row>
    <row r="52" spans="1:20">
      <c r="A52" s="89"/>
      <c r="B52" s="2"/>
      <c r="C52" s="2"/>
      <c r="D52" s="2"/>
      <c r="E52" s="2"/>
      <c r="F52" s="24"/>
      <c r="G52" s="1"/>
      <c r="H52" s="2"/>
      <c r="I52" s="33"/>
      <c r="J52" s="33"/>
      <c r="K52" s="55"/>
      <c r="L52" s="22"/>
      <c r="M52" s="1"/>
      <c r="N52" s="1"/>
      <c r="O52" s="1"/>
      <c r="P52" s="1"/>
      <c r="Q52" s="2"/>
      <c r="R52" s="33"/>
      <c r="S52" s="2"/>
      <c r="T52" s="33"/>
    </row>
    <row r="53" spans="1:20">
      <c r="A53" s="39"/>
      <c r="B53" s="3"/>
      <c r="C53" s="92"/>
      <c r="D53" s="3"/>
      <c r="E53" s="3"/>
      <c r="F53" s="85"/>
      <c r="G53" s="3"/>
      <c r="H53" s="3"/>
      <c r="I53" s="39"/>
      <c r="J53" s="39"/>
      <c r="K53" s="86"/>
      <c r="L53" s="70"/>
      <c r="M53" s="38"/>
      <c r="N53" s="38"/>
      <c r="O53" s="38"/>
      <c r="P53" s="38"/>
      <c r="Q53" s="3"/>
      <c r="R53" s="39"/>
      <c r="S53" s="3"/>
      <c r="T53" s="39"/>
    </row>
    <row r="54" spans="1:20">
      <c r="A54" s="89"/>
      <c r="B54" s="2"/>
      <c r="C54" s="2"/>
      <c r="D54" s="2"/>
      <c r="E54" s="2"/>
      <c r="F54" s="24"/>
      <c r="G54" s="1"/>
      <c r="H54" s="2"/>
      <c r="I54" s="33"/>
      <c r="J54" s="33"/>
      <c r="K54" s="55"/>
      <c r="L54" s="22"/>
      <c r="M54" s="1"/>
      <c r="N54" s="1"/>
      <c r="O54" s="1"/>
      <c r="P54" s="1"/>
      <c r="Q54" s="2"/>
      <c r="R54" s="33"/>
      <c r="S54" s="2"/>
      <c r="T54" s="33"/>
    </row>
    <row r="55" spans="1:20">
      <c r="A55" s="89"/>
      <c r="B55" s="2"/>
      <c r="C55" s="2"/>
      <c r="D55" s="2"/>
      <c r="E55" s="2"/>
      <c r="F55" s="24"/>
      <c r="G55" s="1"/>
      <c r="H55" s="2"/>
      <c r="I55" s="33"/>
      <c r="J55" s="33"/>
      <c r="K55" s="55"/>
      <c r="L55" s="22"/>
      <c r="M55" s="1"/>
      <c r="N55" s="1"/>
      <c r="O55" s="1"/>
      <c r="P55" s="1"/>
      <c r="Q55" s="2"/>
      <c r="R55" s="33"/>
      <c r="S55" s="2"/>
      <c r="T55" s="33"/>
    </row>
    <row r="56" spans="1:20">
      <c r="A56" s="39"/>
      <c r="B56" s="3"/>
      <c r="C56" s="92"/>
      <c r="D56" s="3"/>
      <c r="E56" s="3"/>
      <c r="F56" s="85"/>
      <c r="G56" s="3"/>
      <c r="H56" s="3"/>
      <c r="I56" s="39"/>
      <c r="J56" s="39"/>
      <c r="K56" s="86"/>
      <c r="L56" s="70"/>
      <c r="M56" s="38"/>
      <c r="N56" s="38"/>
      <c r="O56" s="38"/>
      <c r="P56" s="38"/>
      <c r="Q56" s="3"/>
      <c r="R56" s="39"/>
      <c r="S56" s="3"/>
      <c r="T56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F3BB8-9995-4F95-B690-EFC1C4CF5960}">
  <dimension ref="A1:Y56"/>
  <sheetViews>
    <sheetView workbookViewId="0">
      <selection activeCell="A14" sqref="A14:T27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5">
      <c r="A1" s="119" t="s">
        <v>0</v>
      </c>
      <c r="B1" s="119" t="s">
        <v>15</v>
      </c>
      <c r="C1" s="119" t="s">
        <v>1</v>
      </c>
      <c r="D1" s="119" t="s">
        <v>13</v>
      </c>
      <c r="E1" s="119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19" t="s">
        <v>8</v>
      </c>
      <c r="S1" s="119" t="s">
        <v>6</v>
      </c>
      <c r="T1" s="119" t="s">
        <v>16</v>
      </c>
    </row>
    <row r="2" spans="1:25">
      <c r="A2" s="16" t="s">
        <v>17</v>
      </c>
      <c r="B2" s="16">
        <v>6</v>
      </c>
      <c r="C2" s="16">
        <v>5</v>
      </c>
      <c r="D2" s="1">
        <v>127</v>
      </c>
      <c r="E2" s="1">
        <v>123</v>
      </c>
      <c r="F2" s="114">
        <f t="shared" ref="F2:F13" si="0">(E2/D2)*100</f>
        <v>96.850393700787393</v>
      </c>
      <c r="G2" s="1">
        <v>633.61699999999996</v>
      </c>
      <c r="H2" s="57">
        <v>6</v>
      </c>
      <c r="I2" s="122">
        <f t="shared" ref="I2:I13" si="1" xml:space="preserve"> E2/G2*3600</f>
        <v>698.84488579062747</v>
      </c>
      <c r="J2" s="122">
        <f t="shared" ref="J2:J13" si="2" xml:space="preserve"> E2/G2*60</f>
        <v>11.647414763177125</v>
      </c>
      <c r="K2" s="123">
        <f t="shared" ref="K2:K13" si="3" xml:space="preserve"> ROUNDUP((H2/G2)*3600,3)</f>
        <v>34.089999999999996</v>
      </c>
      <c r="L2" s="123">
        <f t="shared" ref="L2:L13" si="4" xml:space="preserve"> H2/G2 * 60</f>
        <v>0.56816657381351832</v>
      </c>
      <c r="M2" s="56" t="s">
        <v>12</v>
      </c>
      <c r="N2" s="56" t="s">
        <v>12</v>
      </c>
      <c r="O2" s="1">
        <v>0.70699999999999996</v>
      </c>
      <c r="P2" s="1">
        <v>9.6000000000000002E-2</v>
      </c>
      <c r="Q2" s="17">
        <v>111</v>
      </c>
      <c r="R2" s="93">
        <f t="shared" ref="R2:R13" si="5" xml:space="preserve"> Q2/(G2/60)</f>
        <v>10.511081615550088</v>
      </c>
      <c r="S2" s="17">
        <v>23</v>
      </c>
      <c r="T2" s="114">
        <f t="shared" ref="T2:T13" si="6">S2/(G2/60)</f>
        <v>2.1779718662851533</v>
      </c>
      <c r="U2" s="7"/>
      <c r="V2" s="7"/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60">
        <f>SUM(D2)</f>
        <v>127</v>
      </c>
      <c r="E3" s="60">
        <f>SUM(E2)</f>
        <v>123</v>
      </c>
      <c r="F3" s="95">
        <f t="shared" si="0"/>
        <v>96.850393700787393</v>
      </c>
      <c r="G3" s="5">
        <f>SUM(G2)</f>
        <v>633.61699999999996</v>
      </c>
      <c r="H3" s="59">
        <f>SUM(H2)</f>
        <v>6</v>
      </c>
      <c r="I3" s="99">
        <f t="shared" si="1"/>
        <v>698.84488579062747</v>
      </c>
      <c r="J3" s="99">
        <f t="shared" si="2"/>
        <v>11.647414763177125</v>
      </c>
      <c r="K3" s="103">
        <f t="shared" si="3"/>
        <v>34.089999999999996</v>
      </c>
      <c r="L3" s="109">
        <f t="shared" si="4"/>
        <v>0.56816657381351832</v>
      </c>
      <c r="M3" s="63" t="s">
        <v>12</v>
      </c>
      <c r="N3" s="63" t="s">
        <v>12</v>
      </c>
      <c r="O3" s="38">
        <v>0.70699999999999996</v>
      </c>
      <c r="P3" s="38">
        <v>9.6000000000000002E-2</v>
      </c>
      <c r="Q3" s="5">
        <f>SUM(Q2)</f>
        <v>111</v>
      </c>
      <c r="R3" s="96">
        <f t="shared" si="5"/>
        <v>10.511081615550088</v>
      </c>
      <c r="S3" s="5">
        <f>SUM(S2)</f>
        <v>23</v>
      </c>
      <c r="T3" s="95">
        <f t="shared" si="6"/>
        <v>2.1779718662851533</v>
      </c>
      <c r="U3" s="7"/>
      <c r="V3" s="7"/>
      <c r="W3" s="7"/>
      <c r="X3" s="7"/>
      <c r="Y3" s="9"/>
    </row>
    <row r="4" spans="1:25">
      <c r="A4" s="7" t="s">
        <v>19</v>
      </c>
      <c r="B4" s="7">
        <v>7</v>
      </c>
      <c r="C4" s="7">
        <v>4</v>
      </c>
      <c r="D4" s="1">
        <v>143</v>
      </c>
      <c r="E4" s="1">
        <v>127</v>
      </c>
      <c r="F4" s="94">
        <f t="shared" si="0"/>
        <v>88.811188811188813</v>
      </c>
      <c r="G4" s="1">
        <v>710.11699999999996</v>
      </c>
      <c r="H4" s="58">
        <v>2</v>
      </c>
      <c r="I4" s="98">
        <f t="shared" si="1"/>
        <v>643.83756479566046</v>
      </c>
      <c r="J4" s="98">
        <f t="shared" si="2"/>
        <v>10.730626079927674</v>
      </c>
      <c r="K4" s="102">
        <f t="shared" si="3"/>
        <v>10.139999999999999</v>
      </c>
      <c r="L4" s="123">
        <f t="shared" si="4"/>
        <v>0.16898623747917599</v>
      </c>
      <c r="M4" s="56" t="s">
        <v>12</v>
      </c>
      <c r="N4" s="56" t="s">
        <v>12</v>
      </c>
      <c r="O4" s="1">
        <v>0.72899999999999998</v>
      </c>
      <c r="P4" s="1">
        <v>0.13</v>
      </c>
      <c r="Q4" s="17">
        <v>116</v>
      </c>
      <c r="R4" s="112">
        <f t="shared" si="5"/>
        <v>9.8012017737922061</v>
      </c>
      <c r="S4" s="17">
        <v>23</v>
      </c>
      <c r="T4" s="112">
        <f t="shared" si="6"/>
        <v>1.9433417310105237</v>
      </c>
      <c r="U4" s="7"/>
      <c r="V4" s="7"/>
      <c r="W4" s="7"/>
      <c r="X4" s="7"/>
      <c r="Y4" s="9"/>
    </row>
    <row r="5" spans="1:25">
      <c r="A5" s="18" t="s">
        <v>20</v>
      </c>
      <c r="B5" s="18">
        <v>7</v>
      </c>
      <c r="C5" s="50" t="s">
        <v>12</v>
      </c>
      <c r="D5" s="60">
        <f>SUM(D4)</f>
        <v>143</v>
      </c>
      <c r="E5" s="60">
        <f>SUM(E4)</f>
        <v>127</v>
      </c>
      <c r="F5" s="95">
        <f t="shared" si="0"/>
        <v>88.811188811188813</v>
      </c>
      <c r="G5" s="5">
        <f>SUM(G4)</f>
        <v>710.11699999999996</v>
      </c>
      <c r="H5" s="59">
        <f>SUM(H4)</f>
        <v>2</v>
      </c>
      <c r="I5" s="99">
        <f t="shared" si="1"/>
        <v>643.83756479566046</v>
      </c>
      <c r="J5" s="99">
        <f t="shared" si="2"/>
        <v>10.730626079927674</v>
      </c>
      <c r="K5" s="103">
        <f t="shared" si="3"/>
        <v>10.139999999999999</v>
      </c>
      <c r="L5" s="109">
        <f t="shared" si="4"/>
        <v>0.16898623747917599</v>
      </c>
      <c r="M5" s="63" t="s">
        <v>12</v>
      </c>
      <c r="N5" s="63" t="s">
        <v>12</v>
      </c>
      <c r="O5" s="38">
        <v>0.72899999999999998</v>
      </c>
      <c r="P5" s="38">
        <v>0.13</v>
      </c>
      <c r="Q5" s="5">
        <f>SUM(Q4)</f>
        <v>116</v>
      </c>
      <c r="R5" s="111">
        <f t="shared" si="5"/>
        <v>9.8012017737922061</v>
      </c>
      <c r="S5" s="5">
        <f>SUM(S4)</f>
        <v>23</v>
      </c>
      <c r="T5" s="111">
        <f t="shared" si="6"/>
        <v>1.9433417310105237</v>
      </c>
      <c r="U5" s="7"/>
      <c r="V5" s="7"/>
      <c r="W5" s="7"/>
      <c r="X5" s="7"/>
      <c r="Y5" s="9"/>
    </row>
    <row r="6" spans="1:25">
      <c r="A6" s="7" t="s">
        <v>21</v>
      </c>
      <c r="B6" s="4">
        <v>11</v>
      </c>
      <c r="C6" s="7">
        <v>3</v>
      </c>
      <c r="D6" s="1">
        <v>120</v>
      </c>
      <c r="E6" s="87">
        <v>116</v>
      </c>
      <c r="F6" s="127">
        <f t="shared" si="0"/>
        <v>96.666666666666671</v>
      </c>
      <c r="G6" s="1">
        <v>586.04999999999995</v>
      </c>
      <c r="H6" s="176">
        <v>5</v>
      </c>
      <c r="I6" s="129">
        <f t="shared" si="1"/>
        <v>712.56718710007681</v>
      </c>
      <c r="J6" s="129">
        <f t="shared" si="2"/>
        <v>11.876119785001281</v>
      </c>
      <c r="K6" s="131">
        <f t="shared" si="3"/>
        <v>30.715</v>
      </c>
      <c r="L6" s="132">
        <f t="shared" si="4"/>
        <v>0.51190171487074487</v>
      </c>
      <c r="M6" s="56" t="s">
        <v>12</v>
      </c>
      <c r="N6" s="56" t="s">
        <v>12</v>
      </c>
      <c r="O6" s="1">
        <v>0.67900000000000005</v>
      </c>
      <c r="P6" s="1">
        <v>0.13300000000000001</v>
      </c>
      <c r="Q6" s="17">
        <v>99</v>
      </c>
      <c r="R6" s="112">
        <f t="shared" si="5"/>
        <v>10.135653954440746</v>
      </c>
      <c r="S6" s="136">
        <v>20</v>
      </c>
      <c r="T6" s="134">
        <f t="shared" si="6"/>
        <v>2.047606859482979</v>
      </c>
      <c r="U6" s="7"/>
      <c r="V6" s="7"/>
      <c r="W6" s="7"/>
      <c r="X6" s="7"/>
      <c r="Y6" s="9"/>
    </row>
    <row r="7" spans="1:25">
      <c r="A7" s="18" t="s">
        <v>22</v>
      </c>
      <c r="B7" s="18">
        <v>11</v>
      </c>
      <c r="C7" s="50" t="s">
        <v>12</v>
      </c>
      <c r="D7" s="60">
        <f>SUM(D6)</f>
        <v>120</v>
      </c>
      <c r="E7" s="60">
        <f>SUM(E6)</f>
        <v>116</v>
      </c>
      <c r="F7" s="126">
        <f t="shared" si="0"/>
        <v>96.666666666666671</v>
      </c>
      <c r="G7" s="5">
        <f>SUM(G6)</f>
        <v>586.04999999999995</v>
      </c>
      <c r="H7" s="177">
        <f t="shared" ref="H7" si="7">SUM(H6)</f>
        <v>5</v>
      </c>
      <c r="I7" s="128">
        <f t="shared" si="1"/>
        <v>712.56718710007681</v>
      </c>
      <c r="J7" s="128">
        <f t="shared" si="2"/>
        <v>11.876119785001281</v>
      </c>
      <c r="K7" s="130">
        <f t="shared" si="3"/>
        <v>30.715</v>
      </c>
      <c r="L7" s="107">
        <f t="shared" si="4"/>
        <v>0.51190171487074487</v>
      </c>
      <c r="M7" s="63" t="s">
        <v>12</v>
      </c>
      <c r="N7" s="63" t="s">
        <v>12</v>
      </c>
      <c r="O7" s="38">
        <v>0.67900000000000005</v>
      </c>
      <c r="P7" s="77">
        <v>0.13300000000000001</v>
      </c>
      <c r="Q7" s="5">
        <f>SUM(Q6)</f>
        <v>99</v>
      </c>
      <c r="R7" s="113">
        <f t="shared" si="5"/>
        <v>10.135653954440746</v>
      </c>
      <c r="S7" s="5">
        <f>SUM(S6)</f>
        <v>20</v>
      </c>
      <c r="T7" s="113">
        <f t="shared" si="6"/>
        <v>2.047606859482979</v>
      </c>
      <c r="U7" s="7"/>
      <c r="V7" s="7"/>
      <c r="W7" s="7"/>
      <c r="X7" s="7"/>
      <c r="Y7" s="9"/>
    </row>
    <row r="8" spans="1:25">
      <c r="A8" s="7" t="s">
        <v>23</v>
      </c>
      <c r="B8" s="22">
        <v>13</v>
      </c>
      <c r="C8" s="2">
        <v>4</v>
      </c>
      <c r="D8" s="44">
        <v>159</v>
      </c>
      <c r="E8" s="44">
        <v>135</v>
      </c>
      <c r="F8" s="161">
        <f t="shared" si="0"/>
        <v>84.905660377358487</v>
      </c>
      <c r="G8" s="44">
        <v>786.1</v>
      </c>
      <c r="H8" s="43">
        <v>3</v>
      </c>
      <c r="I8" s="164">
        <f t="shared" si="1"/>
        <v>618.24195394987919</v>
      </c>
      <c r="J8" s="164">
        <f t="shared" si="2"/>
        <v>10.304032565831319</v>
      </c>
      <c r="K8" s="165">
        <f t="shared" si="3"/>
        <v>13.738999999999999</v>
      </c>
      <c r="L8" s="166">
        <f t="shared" si="4"/>
        <v>0.22897850146291818</v>
      </c>
      <c r="M8" s="56" t="s">
        <v>12</v>
      </c>
      <c r="N8" s="56" t="s">
        <v>12</v>
      </c>
      <c r="O8" s="1">
        <v>0.76200000000000001</v>
      </c>
      <c r="P8" s="1">
        <v>0.129</v>
      </c>
      <c r="Q8" s="6">
        <v>112</v>
      </c>
      <c r="R8" s="163">
        <f t="shared" si="5"/>
        <v>8.5485307212822796</v>
      </c>
      <c r="S8" s="153">
        <v>24</v>
      </c>
      <c r="T8" s="163">
        <f t="shared" si="6"/>
        <v>1.8318280117033456</v>
      </c>
      <c r="U8" s="7"/>
      <c r="V8" s="7"/>
      <c r="W8" s="7"/>
      <c r="X8" s="7"/>
      <c r="Y8" s="9"/>
    </row>
    <row r="9" spans="1:25">
      <c r="A9" s="18" t="s">
        <v>24</v>
      </c>
      <c r="B9" s="21">
        <v>13</v>
      </c>
      <c r="C9" s="50" t="s">
        <v>12</v>
      </c>
      <c r="D9" s="49">
        <f>SUM(D8)</f>
        <v>159</v>
      </c>
      <c r="E9" s="173">
        <f>SUM(E8)</f>
        <v>135</v>
      </c>
      <c r="F9" s="140">
        <f t="shared" si="0"/>
        <v>84.905660377358487</v>
      </c>
      <c r="G9" s="174">
        <f>SUM(G8)</f>
        <v>786.1</v>
      </c>
      <c r="H9" s="175">
        <f>SUM(H8)</f>
        <v>3</v>
      </c>
      <c r="I9" s="148">
        <f t="shared" si="1"/>
        <v>618.24195394987919</v>
      </c>
      <c r="J9" s="148">
        <f t="shared" si="2"/>
        <v>10.304032565831319</v>
      </c>
      <c r="K9" s="121">
        <f t="shared" si="3"/>
        <v>13.738999999999999</v>
      </c>
      <c r="L9" s="157">
        <f t="shared" si="4"/>
        <v>0.22897850146291818</v>
      </c>
      <c r="M9" s="63" t="s">
        <v>12</v>
      </c>
      <c r="N9" s="63" t="s">
        <v>12</v>
      </c>
      <c r="O9" s="67">
        <v>0.76200000000000001</v>
      </c>
      <c r="P9" s="77">
        <v>0.129</v>
      </c>
      <c r="Q9" s="5">
        <f>SUM(Q8)</f>
        <v>112</v>
      </c>
      <c r="R9" s="151">
        <f t="shared" si="5"/>
        <v>8.5485307212822796</v>
      </c>
      <c r="S9" s="5">
        <f>SUM(S8)</f>
        <v>24</v>
      </c>
      <c r="T9" s="151">
        <f t="shared" si="6"/>
        <v>1.8318280117033456</v>
      </c>
      <c r="U9" s="20"/>
      <c r="V9" s="7"/>
      <c r="W9" s="7"/>
      <c r="X9" s="7"/>
      <c r="Y9" s="9"/>
    </row>
    <row r="10" spans="1:25">
      <c r="A10" s="7" t="s">
        <v>25</v>
      </c>
      <c r="B10" s="22">
        <v>18</v>
      </c>
      <c r="C10" s="2">
        <v>4</v>
      </c>
      <c r="D10" s="55">
        <v>178</v>
      </c>
      <c r="E10" s="178">
        <v>164</v>
      </c>
      <c r="F10" s="169">
        <f t="shared" si="0"/>
        <v>92.134831460674164</v>
      </c>
      <c r="G10" s="1">
        <v>901.91700000000003</v>
      </c>
      <c r="H10" s="179">
        <v>15</v>
      </c>
      <c r="I10" s="167">
        <f t="shared" si="1"/>
        <v>654.60568988055434</v>
      </c>
      <c r="J10" s="167">
        <f t="shared" si="2"/>
        <v>10.910094831342573</v>
      </c>
      <c r="K10" s="168">
        <f t="shared" si="3"/>
        <v>59.872999999999998</v>
      </c>
      <c r="L10" s="170">
        <f t="shared" si="4"/>
        <v>0.99787452725694259</v>
      </c>
      <c r="M10" s="56" t="s">
        <v>12</v>
      </c>
      <c r="N10" s="56" t="s">
        <v>12</v>
      </c>
      <c r="O10" s="1">
        <v>0.72199999999999998</v>
      </c>
      <c r="P10" s="1">
        <v>0.121</v>
      </c>
      <c r="Q10" s="152">
        <v>110</v>
      </c>
      <c r="R10" s="118">
        <f t="shared" si="5"/>
        <v>7.31774653321758</v>
      </c>
      <c r="S10" s="153">
        <v>25</v>
      </c>
      <c r="T10" s="118">
        <f t="shared" si="6"/>
        <v>1.6631242120949046</v>
      </c>
      <c r="U10" s="20"/>
      <c r="V10" s="7"/>
      <c r="W10" s="7"/>
      <c r="X10" s="7"/>
      <c r="Y10" s="9"/>
    </row>
    <row r="11" spans="1:25">
      <c r="A11" s="18" t="s">
        <v>26</v>
      </c>
      <c r="B11" s="21">
        <v>18</v>
      </c>
      <c r="C11" s="50" t="s">
        <v>12</v>
      </c>
      <c r="D11" s="21">
        <f>SUM(D10)</f>
        <v>178</v>
      </c>
      <c r="E11" s="21">
        <f>SUM(E10)</f>
        <v>164</v>
      </c>
      <c r="F11" s="126">
        <f t="shared" si="0"/>
        <v>92.134831460674164</v>
      </c>
      <c r="G11" s="5">
        <f>SUM(G10)</f>
        <v>901.91700000000003</v>
      </c>
      <c r="H11" s="19">
        <f>SUM(H10)</f>
        <v>15</v>
      </c>
      <c r="I11" s="128">
        <f t="shared" si="1"/>
        <v>654.60568988055434</v>
      </c>
      <c r="J11" s="128">
        <f t="shared" si="2"/>
        <v>10.910094831342573</v>
      </c>
      <c r="K11" s="130">
        <f t="shared" si="3"/>
        <v>59.872999999999998</v>
      </c>
      <c r="L11" s="107">
        <f t="shared" si="4"/>
        <v>0.99787452725694259</v>
      </c>
      <c r="M11" s="63" t="s">
        <v>12</v>
      </c>
      <c r="N11" s="63" t="s">
        <v>12</v>
      </c>
      <c r="O11" s="67">
        <v>0.72199999999999998</v>
      </c>
      <c r="P11" s="77">
        <v>0.121</v>
      </c>
      <c r="Q11" s="5">
        <f>SUM(Q10)</f>
        <v>110</v>
      </c>
      <c r="R11" s="113">
        <f t="shared" si="5"/>
        <v>7.31774653321758</v>
      </c>
      <c r="S11" s="5">
        <f>SUM(S10)</f>
        <v>25</v>
      </c>
      <c r="T11" s="113">
        <f t="shared" si="6"/>
        <v>1.6631242120949046</v>
      </c>
      <c r="U11" s="7"/>
      <c r="V11" s="7"/>
      <c r="W11" s="7"/>
      <c r="X11" s="7"/>
      <c r="Y11" s="9"/>
    </row>
    <row r="12" spans="1:25">
      <c r="A12" s="7" t="s">
        <v>27</v>
      </c>
      <c r="B12" s="68">
        <v>21</v>
      </c>
      <c r="C12" s="7">
        <v>4</v>
      </c>
      <c r="D12" s="55">
        <v>139</v>
      </c>
      <c r="E12" s="178">
        <v>136</v>
      </c>
      <c r="F12" s="169">
        <f t="shared" si="0"/>
        <v>97.841726618705039</v>
      </c>
      <c r="G12" s="44">
        <v>683.53300000000002</v>
      </c>
      <c r="H12" s="179">
        <v>2</v>
      </c>
      <c r="I12" s="167">
        <f t="shared" si="1"/>
        <v>716.278511790945</v>
      </c>
      <c r="J12" s="167">
        <f t="shared" si="2"/>
        <v>11.937975196515749</v>
      </c>
      <c r="K12" s="168">
        <f t="shared" si="3"/>
        <v>10.533999999999999</v>
      </c>
      <c r="L12" s="171">
        <f t="shared" si="4"/>
        <v>0.17555845877229045</v>
      </c>
      <c r="M12" s="56" t="s">
        <v>12</v>
      </c>
      <c r="N12" s="56" t="s">
        <v>12</v>
      </c>
      <c r="O12" s="1">
        <v>0.69399999999999995</v>
      </c>
      <c r="P12" s="1">
        <v>0.12</v>
      </c>
      <c r="Q12" s="152">
        <v>118</v>
      </c>
      <c r="R12" s="156">
        <f t="shared" si="5"/>
        <v>10.357949067565137</v>
      </c>
      <c r="S12" s="153">
        <v>22</v>
      </c>
      <c r="T12" s="156">
        <f t="shared" si="6"/>
        <v>1.9311430464951949</v>
      </c>
      <c r="U12" s="20"/>
      <c r="V12" s="7"/>
      <c r="W12" s="7"/>
      <c r="X12" s="7"/>
      <c r="Y12" s="9"/>
    </row>
    <row r="13" spans="1:25">
      <c r="A13" s="18" t="s">
        <v>28</v>
      </c>
      <c r="B13" s="46">
        <v>21</v>
      </c>
      <c r="C13" s="50" t="s">
        <v>12</v>
      </c>
      <c r="D13" s="21">
        <f>SUM(D12)</f>
        <v>139</v>
      </c>
      <c r="E13" s="21">
        <f>SUM(E12)</f>
        <v>136</v>
      </c>
      <c r="F13" s="126">
        <f t="shared" si="0"/>
        <v>97.841726618705039</v>
      </c>
      <c r="G13" s="19">
        <f>SUM(G12)</f>
        <v>683.53300000000002</v>
      </c>
      <c r="H13" s="5">
        <f>SUM(H12)</f>
        <v>2</v>
      </c>
      <c r="I13" s="128">
        <f t="shared" si="1"/>
        <v>716.278511790945</v>
      </c>
      <c r="J13" s="128">
        <f t="shared" si="2"/>
        <v>11.937975196515749</v>
      </c>
      <c r="K13" s="130">
        <f t="shared" si="3"/>
        <v>10.533999999999999</v>
      </c>
      <c r="L13" s="107">
        <f t="shared" si="4"/>
        <v>0.17555845877229045</v>
      </c>
      <c r="M13" s="63" t="s">
        <v>12</v>
      </c>
      <c r="N13" s="63" t="s">
        <v>12</v>
      </c>
      <c r="O13" s="67">
        <v>0.69399999999999995</v>
      </c>
      <c r="P13" s="77">
        <v>0.12</v>
      </c>
      <c r="Q13" s="5">
        <f>SUM(Q12)</f>
        <v>118</v>
      </c>
      <c r="R13" s="113">
        <f t="shared" si="5"/>
        <v>10.357949067565137</v>
      </c>
      <c r="S13" s="5">
        <f>SUM(S12)</f>
        <v>22</v>
      </c>
      <c r="T13" s="113">
        <f t="shared" si="6"/>
        <v>1.9311430464951949</v>
      </c>
      <c r="U13" s="7"/>
      <c r="V13" s="7"/>
      <c r="W13" s="7"/>
      <c r="X13" s="7"/>
      <c r="Y13" s="9"/>
    </row>
    <row r="14" spans="1:25">
      <c r="A14" s="7"/>
      <c r="B14" s="184"/>
      <c r="C14" s="189"/>
      <c r="D14" s="83"/>
      <c r="E14" s="83"/>
      <c r="F14" s="127"/>
      <c r="G14" s="1"/>
      <c r="H14" s="176"/>
      <c r="I14" s="129"/>
      <c r="J14" s="129"/>
      <c r="K14" s="131"/>
      <c r="L14" s="132"/>
      <c r="M14" s="186"/>
      <c r="N14" s="186"/>
      <c r="O14" s="1"/>
      <c r="P14" s="1"/>
      <c r="Q14" s="186"/>
      <c r="R14" s="134"/>
      <c r="S14" s="136"/>
      <c r="T14" s="134"/>
      <c r="U14" s="7"/>
      <c r="V14" s="7"/>
      <c r="W14" s="7"/>
      <c r="X14" s="7"/>
      <c r="Y14" s="9"/>
    </row>
    <row r="15" spans="1:25">
      <c r="A15" s="18"/>
      <c r="B15" s="18"/>
      <c r="C15" s="50"/>
      <c r="D15" s="21"/>
      <c r="E15" s="21"/>
      <c r="F15" s="126"/>
      <c r="G15" s="5"/>
      <c r="H15" s="19"/>
      <c r="I15" s="128"/>
      <c r="J15" s="128"/>
      <c r="K15" s="130"/>
      <c r="L15" s="107"/>
      <c r="M15" s="187"/>
      <c r="N15" s="187"/>
      <c r="O15" s="67"/>
      <c r="P15" s="77"/>
      <c r="Q15" s="187"/>
      <c r="R15" s="113"/>
      <c r="S15" s="5"/>
      <c r="T15" s="113"/>
      <c r="U15" s="7"/>
      <c r="V15" s="7"/>
      <c r="W15" s="7"/>
      <c r="X15" s="7"/>
      <c r="Y15" s="9"/>
    </row>
    <row r="16" spans="1:25">
      <c r="A16" s="7"/>
      <c r="B16" s="16"/>
      <c r="C16" s="16"/>
      <c r="D16" s="22"/>
      <c r="E16" s="22"/>
      <c r="F16" s="127"/>
      <c r="G16" s="1"/>
      <c r="H16" s="57"/>
      <c r="I16" s="129"/>
      <c r="J16" s="129"/>
      <c r="K16" s="131"/>
      <c r="L16" s="132"/>
      <c r="M16" s="17"/>
      <c r="N16" s="17"/>
      <c r="O16" s="1"/>
      <c r="P16" s="1"/>
      <c r="Q16" s="17"/>
      <c r="R16" s="134"/>
      <c r="S16" s="17"/>
      <c r="T16" s="134"/>
      <c r="U16" s="7"/>
      <c r="V16" s="7"/>
      <c r="W16" s="7"/>
      <c r="X16" s="7"/>
      <c r="Y16" s="9"/>
    </row>
    <row r="17" spans="1:25">
      <c r="A17" s="18"/>
      <c r="B17" s="18"/>
      <c r="C17" s="50"/>
      <c r="D17" s="21"/>
      <c r="E17" s="21"/>
      <c r="F17" s="126"/>
      <c r="G17" s="5"/>
      <c r="H17" s="19"/>
      <c r="I17" s="128"/>
      <c r="J17" s="128"/>
      <c r="K17" s="130"/>
      <c r="L17" s="107"/>
      <c r="M17" s="5"/>
      <c r="N17" s="5"/>
      <c r="O17" s="67"/>
      <c r="P17" s="77"/>
      <c r="Q17" s="5"/>
      <c r="R17" s="113"/>
      <c r="S17" s="5"/>
      <c r="T17" s="113"/>
      <c r="U17" s="7"/>
      <c r="V17" s="7"/>
      <c r="W17" s="7"/>
      <c r="X17" s="7"/>
      <c r="Y17" s="9"/>
    </row>
    <row r="18" spans="1:25">
      <c r="A18" s="7"/>
      <c r="B18" s="16"/>
      <c r="C18" s="16"/>
      <c r="D18" s="1"/>
      <c r="E18" s="1"/>
      <c r="F18" s="127"/>
      <c r="G18" s="1"/>
      <c r="H18" s="57"/>
      <c r="I18" s="129"/>
      <c r="J18" s="129"/>
      <c r="K18" s="131"/>
      <c r="L18" s="132"/>
      <c r="M18" s="17"/>
      <c r="N18" s="17"/>
      <c r="O18" s="1"/>
      <c r="P18" s="1"/>
      <c r="Q18" s="17"/>
      <c r="R18" s="134"/>
      <c r="S18" s="17"/>
      <c r="T18" s="134"/>
      <c r="U18" s="7"/>
      <c r="V18" s="7"/>
      <c r="W18" s="7"/>
      <c r="X18" s="7"/>
      <c r="Y18" s="9"/>
    </row>
    <row r="19" spans="1:25">
      <c r="A19" s="18"/>
      <c r="B19" s="18"/>
      <c r="C19" s="50"/>
      <c r="D19" s="21"/>
      <c r="E19" s="21"/>
      <c r="F19" s="126"/>
      <c r="G19" s="5"/>
      <c r="H19" s="19"/>
      <c r="I19" s="128"/>
      <c r="J19" s="128"/>
      <c r="K19" s="130"/>
      <c r="L19" s="107"/>
      <c r="M19" s="187"/>
      <c r="N19" s="187"/>
      <c r="O19" s="67"/>
      <c r="P19" s="77"/>
      <c r="Q19" s="187"/>
      <c r="R19" s="113"/>
      <c r="S19" s="5"/>
      <c r="T19" s="113"/>
      <c r="U19" s="7"/>
      <c r="V19" s="7"/>
      <c r="W19" s="7"/>
      <c r="X19" s="7"/>
      <c r="Y19" s="9"/>
    </row>
    <row r="20" spans="1:25">
      <c r="A20" s="7"/>
      <c r="B20" s="16"/>
      <c r="C20" s="16"/>
      <c r="D20" s="1"/>
      <c r="E20" s="1"/>
      <c r="F20" s="127"/>
      <c r="G20" s="1"/>
      <c r="H20" s="57"/>
      <c r="I20" s="129"/>
      <c r="J20" s="129"/>
      <c r="K20" s="131"/>
      <c r="L20" s="132"/>
      <c r="M20" s="17"/>
      <c r="N20" s="17"/>
      <c r="O20" s="1"/>
      <c r="P20" s="1"/>
      <c r="Q20" s="17"/>
      <c r="R20" s="134"/>
      <c r="S20" s="17"/>
      <c r="T20" s="134"/>
      <c r="U20" s="7"/>
      <c r="V20" s="7"/>
      <c r="W20" s="7"/>
      <c r="X20" s="7"/>
      <c r="Y20" s="9"/>
    </row>
    <row r="21" spans="1:25">
      <c r="A21" s="18"/>
      <c r="B21" s="18"/>
      <c r="C21" s="50"/>
      <c r="D21" s="21"/>
      <c r="E21" s="21"/>
      <c r="F21" s="126"/>
      <c r="G21" s="5"/>
      <c r="H21" s="19"/>
      <c r="I21" s="128"/>
      <c r="J21" s="128"/>
      <c r="K21" s="130"/>
      <c r="L21" s="107"/>
      <c r="M21" s="187"/>
      <c r="N21" s="187"/>
      <c r="O21" s="67"/>
      <c r="P21" s="77"/>
      <c r="Q21" s="187"/>
      <c r="R21" s="113"/>
      <c r="S21" s="5"/>
      <c r="T21" s="113"/>
      <c r="U21" s="7"/>
      <c r="V21" s="7"/>
      <c r="W21" s="7"/>
      <c r="X21" s="7"/>
      <c r="Y21" s="9"/>
    </row>
    <row r="22" spans="1:25">
      <c r="A22" s="7"/>
      <c r="B22" s="16"/>
      <c r="C22" s="16"/>
      <c r="D22" s="1"/>
      <c r="E22" s="1"/>
      <c r="F22" s="127"/>
      <c r="G22" s="1"/>
      <c r="H22" s="57"/>
      <c r="I22" s="129"/>
      <c r="J22" s="129"/>
      <c r="K22" s="131"/>
      <c r="L22" s="132"/>
      <c r="M22" s="17"/>
      <c r="N22" s="17"/>
      <c r="O22" s="1"/>
      <c r="P22" s="1"/>
      <c r="Q22" s="17"/>
      <c r="R22" s="134"/>
      <c r="S22" s="17"/>
      <c r="T22" s="134"/>
      <c r="U22" s="7"/>
      <c r="V22" s="7"/>
      <c r="W22" s="7"/>
      <c r="X22" s="7"/>
      <c r="Y22" s="9"/>
    </row>
    <row r="23" spans="1:25">
      <c r="A23" s="18"/>
      <c r="B23" s="18"/>
      <c r="C23" s="50"/>
      <c r="D23" s="21"/>
      <c r="E23" s="21"/>
      <c r="F23" s="126"/>
      <c r="G23" s="5"/>
      <c r="H23" s="19"/>
      <c r="I23" s="128"/>
      <c r="J23" s="128"/>
      <c r="K23" s="130"/>
      <c r="L23" s="107"/>
      <c r="M23" s="187"/>
      <c r="N23" s="187"/>
      <c r="O23" s="67"/>
      <c r="P23" s="77"/>
      <c r="Q23" s="187"/>
      <c r="R23" s="113"/>
      <c r="S23" s="5"/>
      <c r="T23" s="113"/>
      <c r="U23" s="7"/>
      <c r="V23" s="7"/>
      <c r="W23" s="7"/>
      <c r="X23" s="7"/>
      <c r="Y23" s="9"/>
    </row>
    <row r="24" spans="1:25">
      <c r="A24" s="7"/>
      <c r="B24" s="184"/>
      <c r="C24" s="189"/>
      <c r="D24" s="1"/>
      <c r="E24" s="1"/>
      <c r="F24" s="127"/>
      <c r="G24" s="1"/>
      <c r="H24" s="57"/>
      <c r="I24" s="129"/>
      <c r="J24" s="129"/>
      <c r="K24" s="131"/>
      <c r="L24" s="132"/>
      <c r="M24" s="35"/>
      <c r="N24" s="35"/>
      <c r="O24" s="1"/>
      <c r="P24" s="1"/>
      <c r="Q24" s="35"/>
      <c r="R24" s="134"/>
      <c r="S24" s="17"/>
      <c r="T24" s="134"/>
      <c r="U24" s="7"/>
      <c r="V24" s="7"/>
      <c r="W24" s="7"/>
      <c r="X24" s="7"/>
      <c r="Y24" s="9"/>
    </row>
    <row r="25" spans="1:25">
      <c r="A25" s="18"/>
      <c r="B25" s="18"/>
      <c r="C25" s="50"/>
      <c r="D25" s="21"/>
      <c r="E25" s="21"/>
      <c r="F25" s="126"/>
      <c r="G25" s="5"/>
      <c r="H25" s="19"/>
      <c r="I25" s="128"/>
      <c r="J25" s="128"/>
      <c r="K25" s="130"/>
      <c r="L25" s="107"/>
      <c r="M25" s="187"/>
      <c r="N25" s="187"/>
      <c r="O25" s="84"/>
      <c r="P25" s="192"/>
      <c r="Q25" s="183"/>
      <c r="R25" s="113"/>
      <c r="S25" s="18"/>
      <c r="T25" s="113"/>
      <c r="U25" s="7"/>
      <c r="V25" s="7"/>
      <c r="W25" s="7"/>
      <c r="X25" s="7"/>
      <c r="Y25" s="9"/>
    </row>
    <row r="26" spans="1:25">
      <c r="A26" s="7"/>
      <c r="B26" s="16"/>
      <c r="C26" s="16"/>
      <c r="D26" s="22"/>
      <c r="E26" s="22"/>
      <c r="F26" s="127"/>
      <c r="G26" s="1"/>
      <c r="H26" s="55"/>
      <c r="I26" s="129"/>
      <c r="J26" s="129"/>
      <c r="K26" s="131"/>
      <c r="L26" s="132"/>
      <c r="M26" s="17"/>
      <c r="N26" s="17"/>
      <c r="O26" s="1"/>
      <c r="P26" s="1"/>
      <c r="Q26" s="16"/>
      <c r="R26" s="134"/>
      <c r="S26" s="16"/>
      <c r="T26" s="134"/>
      <c r="U26" s="7"/>
      <c r="V26" s="7"/>
      <c r="W26" s="7"/>
      <c r="X26" s="7"/>
      <c r="Y26" s="9"/>
    </row>
    <row r="27" spans="1:25">
      <c r="A27" s="18"/>
      <c r="B27" s="18"/>
      <c r="C27" s="50"/>
      <c r="D27" s="21"/>
      <c r="E27" s="21"/>
      <c r="F27" s="126"/>
      <c r="G27" s="5"/>
      <c r="H27" s="19"/>
      <c r="I27" s="128"/>
      <c r="J27" s="128"/>
      <c r="K27" s="130"/>
      <c r="L27" s="107"/>
      <c r="M27" s="187"/>
      <c r="N27" s="187"/>
      <c r="O27" s="67"/>
      <c r="P27" s="77"/>
      <c r="Q27" s="183"/>
      <c r="R27" s="113"/>
      <c r="S27" s="18"/>
      <c r="T27" s="113"/>
      <c r="U27" s="7"/>
      <c r="V27" s="7"/>
      <c r="W27" s="7"/>
      <c r="X27" s="7"/>
      <c r="Y27" s="9"/>
    </row>
    <row r="28" spans="1:25">
      <c r="A28" s="18"/>
      <c r="B28" s="18"/>
      <c r="C28" s="190"/>
      <c r="D28" s="21"/>
      <c r="E28" s="21"/>
      <c r="F28" s="95"/>
      <c r="G28" s="5"/>
      <c r="H28" s="76"/>
      <c r="I28" s="99"/>
      <c r="J28" s="99"/>
      <c r="K28" s="109"/>
      <c r="L28" s="109"/>
      <c r="M28" s="5"/>
      <c r="N28" s="5"/>
      <c r="O28" s="135"/>
      <c r="P28" s="135"/>
      <c r="Q28" s="18"/>
      <c r="R28" s="103"/>
      <c r="S28" s="18"/>
      <c r="T28" s="103"/>
      <c r="U28" s="7"/>
      <c r="V28" s="7"/>
      <c r="W28" s="7"/>
      <c r="X28" s="7"/>
      <c r="Y28" s="9"/>
    </row>
    <row r="29" spans="1:25">
      <c r="A29" s="16"/>
      <c r="B29" s="16"/>
      <c r="C29" s="16"/>
      <c r="D29" s="22"/>
      <c r="E29" s="22"/>
      <c r="F29" s="114"/>
      <c r="G29" s="17"/>
      <c r="H29" s="74"/>
      <c r="I29" s="122"/>
      <c r="J29" s="122"/>
      <c r="K29" s="105"/>
      <c r="L29" s="123"/>
      <c r="M29" s="17"/>
      <c r="N29" s="17"/>
      <c r="O29" s="17"/>
      <c r="P29" s="17"/>
      <c r="Q29" s="16"/>
      <c r="R29" s="123"/>
      <c r="S29" s="16"/>
      <c r="T29" s="123"/>
      <c r="U29" s="7"/>
      <c r="V29" s="7"/>
      <c r="W29" s="7"/>
      <c r="X29" s="7"/>
      <c r="Y29" s="9"/>
    </row>
    <row r="30" spans="1:25">
      <c r="A30" s="7"/>
      <c r="B30" s="7"/>
      <c r="C30" s="7"/>
      <c r="D30" s="13"/>
      <c r="E30" s="13"/>
      <c r="F30" s="94"/>
      <c r="G30" s="6"/>
      <c r="H30" s="75"/>
      <c r="I30" s="98"/>
      <c r="J30" s="98"/>
      <c r="K30" s="108"/>
      <c r="L30" s="102"/>
      <c r="M30" s="6"/>
      <c r="N30" s="6"/>
      <c r="O30" s="6"/>
      <c r="P30" s="6"/>
      <c r="Q30" s="7"/>
      <c r="R30" s="102"/>
      <c r="S30" s="7"/>
      <c r="T30" s="102"/>
      <c r="U30" s="14"/>
      <c r="V30" s="7"/>
      <c r="W30" s="7"/>
      <c r="X30" s="7"/>
      <c r="Y30" s="9"/>
    </row>
    <row r="31" spans="1:25">
      <c r="A31" s="7"/>
      <c r="B31" s="7"/>
      <c r="C31" s="7"/>
      <c r="D31" s="13"/>
      <c r="E31" s="13"/>
      <c r="F31" s="94"/>
      <c r="G31" s="6"/>
      <c r="H31" s="75"/>
      <c r="I31" s="98"/>
      <c r="J31" s="98"/>
      <c r="K31" s="108"/>
      <c r="L31" s="102"/>
      <c r="M31" s="6"/>
      <c r="N31" s="6"/>
      <c r="O31" s="6"/>
      <c r="P31" s="6"/>
      <c r="Q31" s="7"/>
      <c r="R31" s="102"/>
      <c r="S31" s="7"/>
      <c r="T31" s="102"/>
      <c r="U31" s="14"/>
      <c r="V31" s="7"/>
      <c r="W31" s="7"/>
      <c r="X31" s="14"/>
      <c r="Y31" s="9"/>
    </row>
    <row r="32" spans="1:25">
      <c r="A32" s="18"/>
      <c r="B32" s="18"/>
      <c r="C32" s="50"/>
      <c r="D32" s="21"/>
      <c r="E32" s="21"/>
      <c r="F32" s="95"/>
      <c r="G32" s="5"/>
      <c r="H32" s="76"/>
      <c r="I32" s="99"/>
      <c r="J32" s="99"/>
      <c r="K32" s="109"/>
      <c r="L32" s="109"/>
      <c r="M32" s="5"/>
      <c r="N32" s="5"/>
      <c r="O32" s="5"/>
      <c r="P32" s="5"/>
      <c r="Q32" s="18"/>
      <c r="R32" s="103"/>
      <c r="S32" s="18"/>
      <c r="T32" s="103"/>
      <c r="U32" s="14"/>
      <c r="V32" s="7"/>
      <c r="W32" s="7"/>
      <c r="X32" s="14"/>
      <c r="Y32" s="9"/>
    </row>
    <row r="33" spans="1:25">
      <c r="A33" s="16"/>
      <c r="B33" s="16"/>
      <c r="C33" s="16"/>
      <c r="D33" s="55"/>
      <c r="E33" s="55"/>
      <c r="F33" s="114"/>
      <c r="G33" s="44"/>
      <c r="H33" s="74"/>
      <c r="I33" s="101"/>
      <c r="J33" s="122"/>
      <c r="K33" s="101"/>
      <c r="L33" s="123"/>
      <c r="M33" s="44"/>
      <c r="N33" s="44"/>
      <c r="O33" s="44"/>
      <c r="P33" s="44"/>
      <c r="Q33" s="55"/>
      <c r="R33" s="101"/>
      <c r="S33" s="55"/>
      <c r="T33" s="101"/>
      <c r="U33" s="14"/>
      <c r="V33" s="7"/>
      <c r="W33" s="7"/>
      <c r="X33" s="14"/>
      <c r="Y33" s="9"/>
    </row>
    <row r="34" spans="1:25">
      <c r="A34" s="7"/>
      <c r="B34" s="7"/>
      <c r="C34" s="7"/>
      <c r="D34" s="43"/>
      <c r="E34" s="43"/>
      <c r="F34" s="94"/>
      <c r="G34" s="44"/>
      <c r="H34" s="75"/>
      <c r="I34" s="98"/>
      <c r="J34" s="98"/>
      <c r="K34" s="97"/>
      <c r="L34" s="102"/>
      <c r="M34" s="1"/>
      <c r="N34" s="1"/>
      <c r="O34" s="1"/>
      <c r="P34" s="1"/>
      <c r="Q34" s="58"/>
      <c r="R34" s="98"/>
      <c r="S34" s="58"/>
      <c r="T34" s="98"/>
      <c r="U34" s="14"/>
      <c r="V34" s="7"/>
      <c r="W34" s="7"/>
      <c r="X34" s="14"/>
      <c r="Y34" s="9"/>
    </row>
    <row r="35" spans="1:25">
      <c r="A35" s="7"/>
      <c r="B35" s="7"/>
      <c r="C35" s="7"/>
      <c r="D35" s="43"/>
      <c r="E35" s="43"/>
      <c r="F35" s="94"/>
      <c r="G35" s="44"/>
      <c r="H35" s="75"/>
      <c r="I35" s="98"/>
      <c r="J35" s="98"/>
      <c r="K35" s="97"/>
      <c r="L35" s="102"/>
      <c r="M35" s="1"/>
      <c r="N35" s="1"/>
      <c r="O35" s="1"/>
      <c r="P35" s="1"/>
      <c r="Q35" s="58"/>
      <c r="R35" s="98"/>
      <c r="S35" s="58"/>
      <c r="T35" s="98"/>
      <c r="U35" s="14"/>
      <c r="V35" s="7"/>
      <c r="W35" s="7"/>
      <c r="X35" s="14"/>
      <c r="Y35" s="9"/>
    </row>
    <row r="36" spans="1:25">
      <c r="A36" s="18"/>
      <c r="B36" s="18"/>
      <c r="C36" s="50"/>
      <c r="D36" s="49"/>
      <c r="E36" s="49"/>
      <c r="F36" s="95"/>
      <c r="G36" s="19"/>
      <c r="H36" s="76"/>
      <c r="I36" s="99"/>
      <c r="J36" s="99"/>
      <c r="K36" s="100"/>
      <c r="L36" s="109"/>
      <c r="M36" s="84"/>
      <c r="N36" s="38"/>
      <c r="O36" s="38"/>
      <c r="P36" s="77"/>
      <c r="Q36" s="59"/>
      <c r="R36" s="99"/>
      <c r="S36" s="59"/>
      <c r="T36" s="99"/>
      <c r="U36" s="14"/>
      <c r="V36" s="7"/>
      <c r="W36" s="7"/>
      <c r="X36" s="14"/>
      <c r="Y36" s="9"/>
    </row>
    <row r="37" spans="1:25">
      <c r="A37" s="16"/>
      <c r="B37" s="16"/>
      <c r="C37" s="16"/>
      <c r="D37" s="1"/>
      <c r="E37" s="1"/>
      <c r="F37" s="24"/>
      <c r="G37" s="1"/>
      <c r="H37" s="74"/>
      <c r="I37" s="57"/>
      <c r="J37" s="57"/>
      <c r="K37" s="55"/>
      <c r="L37" s="16"/>
      <c r="M37" s="1"/>
      <c r="N37" s="1"/>
      <c r="O37" s="1"/>
      <c r="P37" s="1"/>
      <c r="Q37" s="55"/>
      <c r="R37" s="55"/>
      <c r="S37" s="55"/>
      <c r="T37" s="55"/>
      <c r="U37" s="14"/>
      <c r="V37" s="7"/>
      <c r="W37" s="7"/>
      <c r="X37" s="14"/>
      <c r="Y37" s="9"/>
    </row>
    <row r="38" spans="1:25">
      <c r="A38" s="7"/>
      <c r="B38" s="7"/>
      <c r="C38" s="7"/>
      <c r="D38" s="1"/>
      <c r="E38" s="1"/>
      <c r="F38" s="8"/>
      <c r="G38" s="1"/>
      <c r="H38" s="75"/>
      <c r="I38" s="58"/>
      <c r="J38" s="58"/>
      <c r="K38" s="43"/>
      <c r="L38" s="7"/>
      <c r="M38" s="1"/>
      <c r="N38" s="1"/>
      <c r="O38" s="1"/>
      <c r="P38" s="8"/>
      <c r="Q38" s="58"/>
      <c r="R38" s="58"/>
      <c r="S38" s="58"/>
      <c r="T38" s="58"/>
      <c r="U38" s="14"/>
      <c r="V38" s="7"/>
      <c r="W38" s="7"/>
      <c r="X38" s="14"/>
      <c r="Y38" s="9"/>
    </row>
    <row r="39" spans="1:25">
      <c r="A39" s="7"/>
      <c r="B39" s="7"/>
      <c r="C39" s="7"/>
      <c r="D39" s="44"/>
      <c r="E39" s="44"/>
      <c r="F39" s="8"/>
      <c r="G39" s="1"/>
      <c r="H39" s="75"/>
      <c r="I39" s="58"/>
      <c r="J39" s="58"/>
      <c r="K39" s="43"/>
      <c r="L39" s="7"/>
      <c r="M39" s="1"/>
      <c r="N39" s="1"/>
      <c r="O39" s="1"/>
      <c r="P39" s="1"/>
      <c r="Q39" s="43"/>
      <c r="R39" s="43"/>
      <c r="S39" s="43"/>
      <c r="T39" s="43"/>
      <c r="U39" s="12"/>
      <c r="V39" s="7"/>
      <c r="W39" s="7"/>
      <c r="X39" s="14"/>
      <c r="Y39" s="9"/>
    </row>
    <row r="40" spans="1:25">
      <c r="A40" s="18"/>
      <c r="B40" s="18"/>
      <c r="C40" s="50"/>
      <c r="D40" s="49"/>
      <c r="E40" s="49"/>
      <c r="F40" s="80"/>
      <c r="G40" s="49"/>
      <c r="H40" s="76"/>
      <c r="I40" s="59"/>
      <c r="J40" s="59"/>
      <c r="K40" s="49"/>
      <c r="L40" s="21"/>
      <c r="M40" s="78"/>
      <c r="N40" s="51"/>
      <c r="O40" s="51"/>
      <c r="P40" s="79"/>
      <c r="Q40" s="49"/>
      <c r="R40" s="49"/>
      <c r="S40" s="49"/>
      <c r="T40" s="49"/>
      <c r="U40" s="14"/>
      <c r="V40" s="12"/>
      <c r="W40" s="12"/>
      <c r="X40" s="14"/>
      <c r="Y40" s="9"/>
    </row>
    <row r="41" spans="1:25">
      <c r="A41" s="33"/>
      <c r="B41" s="33"/>
      <c r="C41" s="33"/>
      <c r="D41" s="33"/>
      <c r="E41" s="87"/>
      <c r="F41" s="81"/>
      <c r="G41" s="1"/>
      <c r="H41" s="33"/>
      <c r="I41" s="33"/>
      <c r="J41" s="33"/>
      <c r="K41" s="82"/>
      <c r="L41" s="83"/>
      <c r="M41" s="1"/>
      <c r="N41" s="1"/>
      <c r="O41" s="1"/>
      <c r="P41" s="1"/>
      <c r="Q41" s="33"/>
      <c r="R41" s="33"/>
      <c r="S41" s="33"/>
      <c r="T41" s="33"/>
      <c r="U41" s="9"/>
      <c r="V41" s="9"/>
      <c r="W41" s="9"/>
      <c r="X41" s="9"/>
      <c r="Y41" s="9"/>
    </row>
    <row r="42" spans="1:25">
      <c r="A42" s="33"/>
      <c r="B42" s="30"/>
      <c r="C42" s="30"/>
      <c r="D42" s="30"/>
      <c r="E42" s="30"/>
      <c r="F42" s="8"/>
      <c r="G42" s="1"/>
      <c r="H42" s="30"/>
      <c r="I42" s="33"/>
      <c r="J42" s="33"/>
      <c r="K42" s="55"/>
      <c r="L42" s="22"/>
      <c r="M42" s="1"/>
      <c r="N42" s="1"/>
      <c r="O42" s="1"/>
      <c r="P42" s="1"/>
      <c r="Q42" s="30"/>
      <c r="R42" s="33"/>
      <c r="S42" s="30"/>
      <c r="T42" s="33"/>
      <c r="U42" s="9"/>
      <c r="V42" s="9"/>
      <c r="W42" s="9"/>
      <c r="X42" s="9"/>
      <c r="Y42" s="9"/>
    </row>
    <row r="43" spans="1:25">
      <c r="A43" s="39"/>
      <c r="B43" s="31"/>
      <c r="C43" s="88"/>
      <c r="D43" s="31"/>
      <c r="E43" s="31"/>
      <c r="F43" s="85"/>
      <c r="G43" s="31"/>
      <c r="H43" s="31"/>
      <c r="I43" s="39"/>
      <c r="J43" s="39"/>
      <c r="K43" s="86"/>
      <c r="L43" s="70"/>
      <c r="M43" s="38"/>
      <c r="N43" s="38"/>
      <c r="O43" s="38"/>
      <c r="P43" s="38"/>
      <c r="Q43" s="31"/>
      <c r="R43" s="39"/>
      <c r="S43" s="31"/>
      <c r="T43" s="39"/>
      <c r="U43" s="9"/>
      <c r="V43" s="9"/>
      <c r="W43" s="9"/>
      <c r="X43" s="9"/>
      <c r="Y43" s="9"/>
    </row>
    <row r="44" spans="1:25">
      <c r="A44" s="33"/>
      <c r="B44" s="89"/>
      <c r="C44" s="2"/>
      <c r="D44" s="90"/>
      <c r="E44" s="91"/>
      <c r="F44" s="24"/>
      <c r="G44" s="1"/>
      <c r="H44" s="89"/>
      <c r="I44" s="33"/>
      <c r="J44" s="33"/>
      <c r="K44" s="55"/>
      <c r="L44" s="22"/>
      <c r="M44" s="1"/>
      <c r="N44" s="1"/>
      <c r="O44" s="1"/>
      <c r="P44" s="1"/>
      <c r="Q44" s="2"/>
      <c r="R44" s="33"/>
      <c r="S44" s="2"/>
      <c r="T44" s="33"/>
    </row>
    <row r="45" spans="1:25">
      <c r="A45" s="39"/>
      <c r="B45" s="39"/>
      <c r="C45" s="92"/>
      <c r="D45" s="3"/>
      <c r="E45" s="3"/>
      <c r="F45" s="85"/>
      <c r="G45" s="3"/>
      <c r="H45" s="3"/>
      <c r="I45" s="39"/>
      <c r="J45" s="39"/>
      <c r="K45" s="86"/>
      <c r="L45" s="70"/>
      <c r="M45" s="38"/>
      <c r="N45" s="38"/>
      <c r="O45" s="38"/>
      <c r="P45" s="38"/>
      <c r="Q45" s="3"/>
      <c r="R45" s="39"/>
      <c r="S45" s="3"/>
      <c r="T45" s="39"/>
    </row>
    <row r="46" spans="1:25">
      <c r="A46" s="89"/>
      <c r="B46" s="89"/>
      <c r="C46" s="2"/>
      <c r="D46" s="2"/>
      <c r="E46" s="2"/>
      <c r="F46" s="24"/>
      <c r="G46" s="1"/>
      <c r="H46" s="2"/>
      <c r="I46" s="33"/>
      <c r="J46" s="33"/>
      <c r="K46" s="55"/>
      <c r="L46" s="22"/>
      <c r="M46" s="1"/>
      <c r="N46" s="1"/>
      <c r="O46" s="1"/>
      <c r="P46" s="1"/>
      <c r="Q46" s="2"/>
      <c r="R46" s="33"/>
      <c r="S46" s="2"/>
      <c r="T46" s="33"/>
    </row>
    <row r="47" spans="1:25">
      <c r="A47" s="39"/>
      <c r="B47" s="3"/>
      <c r="C47" s="92"/>
      <c r="D47" s="3"/>
      <c r="E47" s="3"/>
      <c r="F47" s="85"/>
      <c r="G47" s="3"/>
      <c r="H47" s="3"/>
      <c r="I47" s="39"/>
      <c r="J47" s="39"/>
      <c r="K47" s="86"/>
      <c r="L47" s="70"/>
      <c r="M47" s="38"/>
      <c r="N47" s="38"/>
      <c r="O47" s="38"/>
      <c r="P47" s="38"/>
      <c r="Q47" s="3"/>
      <c r="R47" s="39"/>
      <c r="S47" s="3"/>
      <c r="T47" s="39"/>
    </row>
    <row r="48" spans="1:25">
      <c r="A48" s="89"/>
      <c r="B48" s="2"/>
      <c r="C48" s="2"/>
      <c r="D48" s="2"/>
      <c r="E48" s="2"/>
      <c r="F48" s="24"/>
      <c r="G48" s="1"/>
      <c r="H48" s="2"/>
      <c r="I48" s="33"/>
      <c r="J48" s="33"/>
      <c r="K48" s="55"/>
      <c r="L48" s="22"/>
      <c r="M48" s="1"/>
      <c r="N48" s="1"/>
      <c r="O48" s="1"/>
      <c r="P48" s="1"/>
      <c r="Q48" s="2"/>
      <c r="R48" s="33"/>
      <c r="S48" s="2"/>
      <c r="T48" s="33"/>
    </row>
    <row r="49" spans="1:20">
      <c r="A49" s="89"/>
      <c r="B49" s="2"/>
      <c r="C49" s="2"/>
      <c r="D49" s="2"/>
      <c r="E49" s="2"/>
      <c r="F49" s="24"/>
      <c r="G49" s="1"/>
      <c r="H49" s="2"/>
      <c r="I49" s="33"/>
      <c r="J49" s="33"/>
      <c r="K49" s="55"/>
      <c r="L49" s="22"/>
      <c r="M49" s="1"/>
      <c r="N49" s="1"/>
      <c r="O49" s="1"/>
      <c r="P49" s="1"/>
      <c r="Q49" s="2"/>
      <c r="R49" s="33"/>
      <c r="S49" s="2"/>
      <c r="T49" s="33"/>
    </row>
    <row r="50" spans="1:20">
      <c r="A50" s="39"/>
      <c r="B50" s="3"/>
      <c r="C50" s="92"/>
      <c r="D50" s="3"/>
      <c r="E50" s="3"/>
      <c r="F50" s="85"/>
      <c r="G50" s="3"/>
      <c r="H50" s="3"/>
      <c r="I50" s="39"/>
      <c r="J50" s="39"/>
      <c r="K50" s="86"/>
      <c r="L50" s="70"/>
      <c r="M50" s="38"/>
      <c r="N50" s="38"/>
      <c r="O50" s="38"/>
      <c r="P50" s="38"/>
      <c r="Q50" s="3"/>
      <c r="R50" s="39"/>
      <c r="S50" s="3"/>
      <c r="T50" s="39"/>
    </row>
    <row r="51" spans="1:20">
      <c r="A51" s="89"/>
      <c r="B51" s="2"/>
      <c r="C51" s="2"/>
      <c r="D51" s="2"/>
      <c r="E51" s="2"/>
      <c r="F51" s="24"/>
      <c r="G51" s="1"/>
      <c r="H51" s="2"/>
      <c r="I51" s="33"/>
      <c r="J51" s="33"/>
      <c r="K51" s="55"/>
      <c r="L51" s="22"/>
      <c r="M51" s="1"/>
      <c r="N51" s="1"/>
      <c r="O51" s="1"/>
      <c r="P51" s="1"/>
      <c r="Q51" s="2"/>
      <c r="R51" s="33"/>
      <c r="S51" s="2"/>
      <c r="T51" s="33"/>
    </row>
    <row r="52" spans="1:20">
      <c r="A52" s="89"/>
      <c r="B52" s="2"/>
      <c r="C52" s="2"/>
      <c r="D52" s="2"/>
      <c r="E52" s="2"/>
      <c r="F52" s="24"/>
      <c r="G52" s="1"/>
      <c r="H52" s="2"/>
      <c r="I52" s="33"/>
      <c r="J52" s="33"/>
      <c r="K52" s="55"/>
      <c r="L52" s="22"/>
      <c r="M52" s="1"/>
      <c r="N52" s="1"/>
      <c r="O52" s="1"/>
      <c r="P52" s="1"/>
      <c r="Q52" s="2"/>
      <c r="R52" s="33"/>
      <c r="S52" s="2"/>
      <c r="T52" s="33"/>
    </row>
    <row r="53" spans="1:20">
      <c r="A53" s="39"/>
      <c r="B53" s="3"/>
      <c r="C53" s="92"/>
      <c r="D53" s="3"/>
      <c r="E53" s="3"/>
      <c r="F53" s="85"/>
      <c r="G53" s="3"/>
      <c r="H53" s="3"/>
      <c r="I53" s="39"/>
      <c r="J53" s="39"/>
      <c r="K53" s="86"/>
      <c r="L53" s="70"/>
      <c r="M53" s="38"/>
      <c r="N53" s="38"/>
      <c r="O53" s="38"/>
      <c r="P53" s="38"/>
      <c r="Q53" s="3"/>
      <c r="R53" s="39"/>
      <c r="S53" s="3"/>
      <c r="T53" s="39"/>
    </row>
    <row r="54" spans="1:20">
      <c r="A54" s="89"/>
      <c r="B54" s="2"/>
      <c r="C54" s="2"/>
      <c r="D54" s="2"/>
      <c r="E54" s="2"/>
      <c r="F54" s="24"/>
      <c r="G54" s="1"/>
      <c r="H54" s="2"/>
      <c r="I54" s="33"/>
      <c r="J54" s="33"/>
      <c r="K54" s="55"/>
      <c r="L54" s="22"/>
      <c r="M54" s="1"/>
      <c r="N54" s="1"/>
      <c r="O54" s="1"/>
      <c r="P54" s="1"/>
      <c r="Q54" s="2"/>
      <c r="R54" s="33"/>
      <c r="S54" s="2"/>
      <c r="T54" s="33"/>
    </row>
    <row r="55" spans="1:20">
      <c r="A55" s="89"/>
      <c r="B55" s="2"/>
      <c r="C55" s="2"/>
      <c r="D55" s="2"/>
      <c r="E55" s="2"/>
      <c r="F55" s="24"/>
      <c r="G55" s="1"/>
      <c r="H55" s="2"/>
      <c r="I55" s="33"/>
      <c r="J55" s="33"/>
      <c r="K55" s="55"/>
      <c r="L55" s="22"/>
      <c r="M55" s="1"/>
      <c r="N55" s="1"/>
      <c r="O55" s="1"/>
      <c r="P55" s="1"/>
      <c r="Q55" s="2"/>
      <c r="R55" s="33"/>
      <c r="S55" s="2"/>
      <c r="T55" s="33"/>
    </row>
    <row r="56" spans="1:20">
      <c r="A56" s="39"/>
      <c r="B56" s="3"/>
      <c r="C56" s="92"/>
      <c r="D56" s="3"/>
      <c r="E56" s="3"/>
      <c r="F56" s="85"/>
      <c r="G56" s="3"/>
      <c r="H56" s="3"/>
      <c r="I56" s="39"/>
      <c r="J56" s="39"/>
      <c r="K56" s="86"/>
      <c r="L56" s="70"/>
      <c r="M56" s="38"/>
      <c r="N56" s="38"/>
      <c r="O56" s="38"/>
      <c r="P56" s="38"/>
      <c r="Q56" s="3"/>
      <c r="R56" s="39"/>
      <c r="S56" s="3"/>
      <c r="T56" s="3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2FD93-38A2-4263-A27F-BB42CA349002}">
  <dimension ref="A1:Y56"/>
  <sheetViews>
    <sheetView workbookViewId="0">
      <selection activeCell="A14" sqref="A14:T27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</cols>
  <sheetData>
    <row r="1" spans="1:25">
      <c r="A1" s="119" t="s">
        <v>0</v>
      </c>
      <c r="B1" s="119" t="s">
        <v>15</v>
      </c>
      <c r="C1" s="119" t="s">
        <v>1</v>
      </c>
      <c r="D1" s="119" t="s">
        <v>13</v>
      </c>
      <c r="E1" s="119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19" t="s">
        <v>8</v>
      </c>
      <c r="S1" s="119" t="s">
        <v>6</v>
      </c>
      <c r="T1" s="119" t="s">
        <v>16</v>
      </c>
    </row>
    <row r="2" spans="1:25">
      <c r="A2" s="16" t="s">
        <v>17</v>
      </c>
      <c r="B2" s="16">
        <v>6</v>
      </c>
      <c r="C2" s="16">
        <v>4</v>
      </c>
      <c r="D2" s="1">
        <v>140</v>
      </c>
      <c r="E2" s="2">
        <v>129</v>
      </c>
      <c r="F2" s="114">
        <f>(E2/D2)*100</f>
        <v>92.142857142857139</v>
      </c>
      <c r="G2" s="1">
        <v>700.25</v>
      </c>
      <c r="H2" s="57">
        <v>4</v>
      </c>
      <c r="I2" s="122">
        <f xml:space="preserve"> E2/G2*3600</f>
        <v>663.19171724384148</v>
      </c>
      <c r="J2" s="122">
        <f xml:space="preserve"> E2/G2*60</f>
        <v>11.053195287397358</v>
      </c>
      <c r="K2" s="123">
        <f t="shared" ref="K2:K5" si="0" xml:space="preserve"> ROUNDUP((H2/G2)*3600,3)</f>
        <v>20.565000000000001</v>
      </c>
      <c r="L2" s="123">
        <f xml:space="preserve"> H2/G2 * 60</f>
        <v>0.34273473759371653</v>
      </c>
      <c r="M2" s="56" t="s">
        <v>12</v>
      </c>
      <c r="N2" s="56" t="s">
        <v>12</v>
      </c>
      <c r="O2" s="1">
        <v>0.81200000000000006</v>
      </c>
      <c r="P2" s="1">
        <v>0.13100000000000001</v>
      </c>
      <c r="Q2" s="17">
        <v>111</v>
      </c>
      <c r="R2" s="93">
        <f t="shared" ref="R2:R5" si="1" xml:space="preserve"> Q2/(G2/60)</f>
        <v>9.5108889682256343</v>
      </c>
      <c r="S2" s="17">
        <v>23</v>
      </c>
      <c r="T2" s="114">
        <f t="shared" ref="T2:T5" si="2">S2/(G2/60)</f>
        <v>1.9707247411638702</v>
      </c>
      <c r="U2" s="7"/>
      <c r="V2" s="7"/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60">
        <f>SUM(D2)</f>
        <v>140</v>
      </c>
      <c r="E3" s="60">
        <f>SUM(E2)</f>
        <v>129</v>
      </c>
      <c r="F3" s="95">
        <f t="shared" ref="F3" si="3">(E3/D3)*100</f>
        <v>92.142857142857139</v>
      </c>
      <c r="G3" s="5">
        <f xml:space="preserve"> SUM(G2)</f>
        <v>700.25</v>
      </c>
      <c r="H3" s="59">
        <f>SUM(H2)</f>
        <v>4</v>
      </c>
      <c r="I3" s="99">
        <f t="shared" ref="I3" si="4" xml:space="preserve"> E3/G3*3600</f>
        <v>663.19171724384148</v>
      </c>
      <c r="J3" s="99">
        <f t="shared" ref="J3" si="5" xml:space="preserve"> E3/G3*60</f>
        <v>11.053195287397358</v>
      </c>
      <c r="K3" s="103">
        <f t="shared" si="0"/>
        <v>20.565000000000001</v>
      </c>
      <c r="L3" s="109">
        <f t="shared" ref="L3" si="6" xml:space="preserve"> H3/G3 * 60</f>
        <v>0.34273473759371653</v>
      </c>
      <c r="M3" s="63" t="s">
        <v>12</v>
      </c>
      <c r="N3" s="63" t="s">
        <v>12</v>
      </c>
      <c r="O3" s="38">
        <v>0.81200000000000006</v>
      </c>
      <c r="P3" s="38">
        <v>0.13100000000000001</v>
      </c>
      <c r="Q3" s="5">
        <f>SUM(Q2)</f>
        <v>111</v>
      </c>
      <c r="R3" s="96">
        <f t="shared" si="1"/>
        <v>9.5108889682256343</v>
      </c>
      <c r="S3" s="5">
        <f>SUM(S2)</f>
        <v>23</v>
      </c>
      <c r="T3" s="95">
        <f t="shared" si="2"/>
        <v>1.9707247411638702</v>
      </c>
      <c r="U3" s="7"/>
      <c r="V3" s="7"/>
      <c r="W3" s="7"/>
      <c r="X3" s="7"/>
      <c r="Y3" s="9"/>
    </row>
    <row r="4" spans="1:25">
      <c r="A4" s="7" t="s">
        <v>19</v>
      </c>
      <c r="B4" s="7">
        <v>7</v>
      </c>
      <c r="C4" s="7">
        <v>3</v>
      </c>
      <c r="D4" s="1">
        <v>143</v>
      </c>
      <c r="E4" s="1">
        <v>136</v>
      </c>
      <c r="F4" s="94">
        <f>(E4/D4)*100</f>
        <v>95.104895104895107</v>
      </c>
      <c r="G4" s="1">
        <v>667.95</v>
      </c>
      <c r="H4" s="58">
        <v>0</v>
      </c>
      <c r="I4" s="98">
        <f xml:space="preserve"> E4/G4*3600</f>
        <v>732.98899618234896</v>
      </c>
      <c r="J4" s="98">
        <f xml:space="preserve"> E4/G4*60</f>
        <v>12.216483269705815</v>
      </c>
      <c r="K4" s="102">
        <f t="shared" si="0"/>
        <v>0</v>
      </c>
      <c r="L4" s="123">
        <f xml:space="preserve"> H4/G4 * 60</f>
        <v>0</v>
      </c>
      <c r="M4" s="56" t="s">
        <v>12</v>
      </c>
      <c r="N4" s="56" t="s">
        <v>12</v>
      </c>
      <c r="O4" s="1">
        <v>0.78700000000000003</v>
      </c>
      <c r="P4" s="1">
        <v>0.11600000000000001</v>
      </c>
      <c r="Q4" s="17">
        <v>126</v>
      </c>
      <c r="R4" s="112">
        <f t="shared" si="1"/>
        <v>11.318212441050976</v>
      </c>
      <c r="S4" s="17">
        <v>27</v>
      </c>
      <c r="T4" s="112">
        <f t="shared" si="2"/>
        <v>2.4253312373680664</v>
      </c>
      <c r="U4" s="7"/>
      <c r="V4" s="7"/>
      <c r="W4" s="7"/>
      <c r="X4" s="7"/>
      <c r="Y4" s="9"/>
    </row>
    <row r="5" spans="1:25">
      <c r="A5" s="18" t="s">
        <v>20</v>
      </c>
      <c r="B5" s="18">
        <v>7</v>
      </c>
      <c r="C5" s="50" t="s">
        <v>12</v>
      </c>
      <c r="D5" s="60">
        <f>SUM(D4)</f>
        <v>143</v>
      </c>
      <c r="E5" s="60">
        <f>SUM(E4)</f>
        <v>136</v>
      </c>
      <c r="F5" s="95">
        <f t="shared" ref="F5:F6" si="7">(E5/D5)*100</f>
        <v>95.104895104895107</v>
      </c>
      <c r="G5" s="5">
        <f>SUM(G4)</f>
        <v>667.95</v>
      </c>
      <c r="H5" s="59">
        <f>SUM(H4)</f>
        <v>0</v>
      </c>
      <c r="I5" s="99">
        <f t="shared" ref="I5" si="8" xml:space="preserve"> E5/G5*3600</f>
        <v>732.98899618234896</v>
      </c>
      <c r="J5" s="99">
        <f t="shared" ref="J5" si="9" xml:space="preserve"> E5/G5*60</f>
        <v>12.216483269705815</v>
      </c>
      <c r="K5" s="103">
        <f t="shared" si="0"/>
        <v>0</v>
      </c>
      <c r="L5" s="109">
        <f t="shared" ref="L5" si="10" xml:space="preserve"> H5/G5 * 60</f>
        <v>0</v>
      </c>
      <c r="M5" s="63" t="s">
        <v>12</v>
      </c>
      <c r="N5" s="63" t="s">
        <v>12</v>
      </c>
      <c r="O5" s="38">
        <v>0.78700000000000003</v>
      </c>
      <c r="P5" s="38">
        <v>0.11600000000000001</v>
      </c>
      <c r="Q5" s="5">
        <f>SUM(Q4)</f>
        <v>126</v>
      </c>
      <c r="R5" s="111">
        <f t="shared" si="1"/>
        <v>11.318212441050976</v>
      </c>
      <c r="S5" s="5">
        <f>SUM(S4)</f>
        <v>27</v>
      </c>
      <c r="T5" s="111">
        <f t="shared" si="2"/>
        <v>2.4253312373680664</v>
      </c>
      <c r="U5" s="7"/>
      <c r="V5" s="7"/>
      <c r="W5" s="7"/>
      <c r="X5" s="7"/>
      <c r="Y5" s="9"/>
    </row>
    <row r="6" spans="1:25">
      <c r="A6" s="7" t="s">
        <v>21</v>
      </c>
      <c r="B6" s="4">
        <v>11</v>
      </c>
      <c r="C6" s="7">
        <v>2</v>
      </c>
      <c r="D6" s="1">
        <v>149</v>
      </c>
      <c r="E6" s="1">
        <v>148</v>
      </c>
      <c r="F6" s="127">
        <f t="shared" si="7"/>
        <v>99.328859060402692</v>
      </c>
      <c r="G6" s="1">
        <v>762.75</v>
      </c>
      <c r="H6" s="176">
        <v>7</v>
      </c>
      <c r="I6" s="129">
        <f t="shared" ref="I6" si="11" xml:space="preserve"> E6/G6*3600</f>
        <v>698.52507374631273</v>
      </c>
      <c r="J6" s="129">
        <f t="shared" ref="J6" si="12" xml:space="preserve"> E6/G6*60</f>
        <v>11.642084562438544</v>
      </c>
      <c r="K6" s="131">
        <f t="shared" ref="K6" si="13" xml:space="preserve"> ROUNDUP((H6/G6)*3600,3)</f>
        <v>33.038999999999994</v>
      </c>
      <c r="L6" s="132">
        <f t="shared" ref="L6" si="14" xml:space="preserve"> H6/G6 * 60</f>
        <v>0.5506391347099312</v>
      </c>
      <c r="M6" s="56" t="s">
        <v>12</v>
      </c>
      <c r="N6" s="56" t="s">
        <v>12</v>
      </c>
      <c r="O6" s="1">
        <v>0.69599999999999995</v>
      </c>
      <c r="P6" s="1">
        <v>0.158</v>
      </c>
      <c r="Q6" s="17">
        <v>111</v>
      </c>
      <c r="R6" s="112">
        <f t="shared" ref="R6" si="15" xml:space="preserve"> Q6/(G6/60)</f>
        <v>8.7315634218289091</v>
      </c>
      <c r="S6" s="17">
        <v>23</v>
      </c>
      <c r="T6" s="112">
        <f t="shared" ref="T6" si="16">S6/(G6/60)</f>
        <v>1.8092428711897739</v>
      </c>
      <c r="U6" s="7"/>
      <c r="V6" s="7"/>
      <c r="W6" s="7"/>
      <c r="X6" s="7"/>
      <c r="Y6" s="9"/>
    </row>
    <row r="7" spans="1:25">
      <c r="A7" s="18" t="s">
        <v>22</v>
      </c>
      <c r="B7" s="18">
        <v>11</v>
      </c>
      <c r="C7" s="50" t="s">
        <v>12</v>
      </c>
      <c r="D7" s="60">
        <f t="shared" ref="D7" si="17">SUM(D6)</f>
        <v>149</v>
      </c>
      <c r="E7" s="60">
        <f t="shared" ref="E7" si="18">SUM(E6)</f>
        <v>148</v>
      </c>
      <c r="F7" s="126">
        <f t="shared" ref="F7:F13" si="19">(E7/D7)*100</f>
        <v>99.328859060402692</v>
      </c>
      <c r="G7" s="5">
        <f t="shared" ref="G7" si="20">SUM(G6)</f>
        <v>762.75</v>
      </c>
      <c r="H7" s="177">
        <f t="shared" ref="H7" si="21">SUM(H6)</f>
        <v>7</v>
      </c>
      <c r="I7" s="128">
        <f t="shared" ref="I7" si="22" xml:space="preserve"> E7/G7*3600</f>
        <v>698.52507374631273</v>
      </c>
      <c r="J7" s="128">
        <f t="shared" ref="J7" si="23" xml:space="preserve"> E7/G7*60</f>
        <v>11.642084562438544</v>
      </c>
      <c r="K7" s="130">
        <f t="shared" ref="K7" si="24" xml:space="preserve"> ROUNDUP((H7/G7)*3600,3)</f>
        <v>33.038999999999994</v>
      </c>
      <c r="L7" s="107">
        <f t="shared" ref="L7" si="25" xml:space="preserve"> H7/G7 * 60</f>
        <v>0.5506391347099312</v>
      </c>
      <c r="M7" s="63" t="s">
        <v>12</v>
      </c>
      <c r="N7" s="63" t="s">
        <v>12</v>
      </c>
      <c r="O7" s="38">
        <v>0.69599999999999995</v>
      </c>
      <c r="P7" s="38">
        <v>0.158</v>
      </c>
      <c r="Q7" s="5">
        <f>SUM(Q6)</f>
        <v>111</v>
      </c>
      <c r="R7" s="113">
        <f t="shared" ref="R7:R13" si="26" xml:space="preserve"> Q7/(G7/60)</f>
        <v>8.7315634218289091</v>
      </c>
      <c r="S7" s="5">
        <f>SUM(S6)</f>
        <v>23</v>
      </c>
      <c r="T7" s="113">
        <f t="shared" ref="T7:T13" si="27">S7/(G7/60)</f>
        <v>1.8092428711897739</v>
      </c>
      <c r="U7" s="7"/>
      <c r="V7" s="7"/>
      <c r="W7" s="7"/>
      <c r="X7" s="7"/>
      <c r="Y7" s="9"/>
    </row>
    <row r="8" spans="1:25">
      <c r="A8" s="7" t="s">
        <v>23</v>
      </c>
      <c r="B8" s="22">
        <v>13</v>
      </c>
      <c r="C8" s="2">
        <v>3</v>
      </c>
      <c r="D8" s="1">
        <v>135</v>
      </c>
      <c r="E8" s="13">
        <v>121</v>
      </c>
      <c r="F8" s="163">
        <f t="shared" si="19"/>
        <v>89.629629629629619</v>
      </c>
      <c r="G8" s="1">
        <v>644.53300000000002</v>
      </c>
      <c r="H8" s="58">
        <v>1</v>
      </c>
      <c r="I8" s="164">
        <f t="shared" ref="I8:I11" si="28" xml:space="preserve"> E8/G8*3600</f>
        <v>675.8381649969823</v>
      </c>
      <c r="J8" s="164">
        <f t="shared" ref="J8:J11" si="29" xml:space="preserve"> E8/G8*60</f>
        <v>11.263969416616371</v>
      </c>
      <c r="K8" s="165">
        <f t="shared" ref="K8:K11" si="30" xml:space="preserve"> ROUNDUP((H8/G8)*3600,3)</f>
        <v>5.5860000000000003</v>
      </c>
      <c r="L8" s="166">
        <f t="shared" ref="L8:L11" si="31" xml:space="preserve"> H8/G8 * 60</f>
        <v>9.3090656335672484E-2</v>
      </c>
      <c r="M8" s="56" t="s">
        <v>12</v>
      </c>
      <c r="N8" s="56" t="s">
        <v>12</v>
      </c>
      <c r="O8" s="1">
        <v>0.86699999999999999</v>
      </c>
      <c r="P8" s="1">
        <v>0.129</v>
      </c>
      <c r="Q8" s="6">
        <v>101</v>
      </c>
      <c r="R8" s="163">
        <f t="shared" si="26"/>
        <v>9.402156289902921</v>
      </c>
      <c r="S8" s="154">
        <v>21</v>
      </c>
      <c r="T8" s="163">
        <f t="shared" si="27"/>
        <v>1.9549037830491223</v>
      </c>
      <c r="U8" s="7"/>
      <c r="V8" s="7"/>
      <c r="W8" s="7"/>
      <c r="X8" s="7"/>
      <c r="Y8" s="9"/>
    </row>
    <row r="9" spans="1:25">
      <c r="A9" s="18" t="s">
        <v>24</v>
      </c>
      <c r="B9" s="21">
        <v>13</v>
      </c>
      <c r="C9" s="50" t="s">
        <v>12</v>
      </c>
      <c r="D9" s="21">
        <f>SUM(D8)</f>
        <v>135</v>
      </c>
      <c r="E9" s="158">
        <f>SUM(E8)</f>
        <v>121</v>
      </c>
      <c r="F9" s="151">
        <f t="shared" si="19"/>
        <v>89.629629629629619</v>
      </c>
      <c r="G9" s="159">
        <f>SUM(G8)</f>
        <v>644.53300000000002</v>
      </c>
      <c r="H9" s="173">
        <f>SUM(H8)</f>
        <v>1</v>
      </c>
      <c r="I9" s="148">
        <f t="shared" si="28"/>
        <v>675.8381649969823</v>
      </c>
      <c r="J9" s="148">
        <f t="shared" si="29"/>
        <v>11.263969416616371</v>
      </c>
      <c r="K9" s="121">
        <f t="shared" si="30"/>
        <v>5.5860000000000003</v>
      </c>
      <c r="L9" s="149">
        <f t="shared" si="31"/>
        <v>9.3090656335672484E-2</v>
      </c>
      <c r="M9" s="63" t="s">
        <v>12</v>
      </c>
      <c r="N9" s="63" t="s">
        <v>12</v>
      </c>
      <c r="O9" s="67">
        <v>0.86699999999999999</v>
      </c>
      <c r="P9" s="77">
        <v>0.129</v>
      </c>
      <c r="Q9" s="5">
        <f>SUM(Q8)</f>
        <v>101</v>
      </c>
      <c r="R9" s="96">
        <f t="shared" si="26"/>
        <v>9.402156289902921</v>
      </c>
      <c r="S9" s="5">
        <f>SUM(S8)</f>
        <v>21</v>
      </c>
      <c r="T9" s="113">
        <f t="shared" si="27"/>
        <v>1.9549037830491223</v>
      </c>
      <c r="U9" s="20"/>
      <c r="V9" s="7"/>
      <c r="W9" s="7"/>
      <c r="X9" s="7"/>
      <c r="Y9" s="9"/>
    </row>
    <row r="10" spans="1:25">
      <c r="A10" s="7" t="s">
        <v>25</v>
      </c>
      <c r="B10" s="22">
        <v>18</v>
      </c>
      <c r="C10" s="2">
        <v>3</v>
      </c>
      <c r="D10" s="55">
        <v>153</v>
      </c>
      <c r="E10" s="178">
        <v>137</v>
      </c>
      <c r="F10" s="169">
        <f t="shared" si="19"/>
        <v>89.542483660130728</v>
      </c>
      <c r="G10" s="1">
        <v>771.48299999999995</v>
      </c>
      <c r="H10" s="179">
        <v>10</v>
      </c>
      <c r="I10" s="167">
        <f t="shared" si="28"/>
        <v>639.28822799724696</v>
      </c>
      <c r="J10" s="167">
        <f t="shared" si="29"/>
        <v>10.654803799954117</v>
      </c>
      <c r="K10" s="168">
        <f t="shared" si="30"/>
        <v>46.663999999999994</v>
      </c>
      <c r="L10" s="106">
        <f t="shared" si="31"/>
        <v>0.77772290510613984</v>
      </c>
      <c r="M10" s="56" t="s">
        <v>12</v>
      </c>
      <c r="N10" s="56" t="s">
        <v>12</v>
      </c>
      <c r="O10" s="1">
        <v>0.78</v>
      </c>
      <c r="P10" s="1">
        <v>0.121</v>
      </c>
      <c r="Q10" s="152">
        <v>118</v>
      </c>
      <c r="R10" s="156">
        <f t="shared" si="26"/>
        <v>9.1771302802524506</v>
      </c>
      <c r="S10" s="153">
        <v>23</v>
      </c>
      <c r="T10" s="156">
        <f t="shared" si="27"/>
        <v>1.7887626817441216</v>
      </c>
      <c r="U10" s="20"/>
      <c r="V10" s="7"/>
      <c r="W10" s="7"/>
      <c r="X10" s="7"/>
      <c r="Y10" s="9"/>
    </row>
    <row r="11" spans="1:25">
      <c r="A11" s="18" t="s">
        <v>26</v>
      </c>
      <c r="B11" s="21">
        <v>18</v>
      </c>
      <c r="C11" s="50" t="s">
        <v>12</v>
      </c>
      <c r="D11" s="21">
        <f>SUM(D10)</f>
        <v>153</v>
      </c>
      <c r="E11" s="21">
        <f>SUM(E10)</f>
        <v>137</v>
      </c>
      <c r="F11" s="126">
        <f t="shared" si="19"/>
        <v>89.542483660130728</v>
      </c>
      <c r="G11" s="5">
        <f>SUM(G10)</f>
        <v>771.48299999999995</v>
      </c>
      <c r="H11" s="19">
        <f>SUM(H10)</f>
        <v>10</v>
      </c>
      <c r="I11" s="128">
        <f t="shared" si="28"/>
        <v>639.28822799724696</v>
      </c>
      <c r="J11" s="128">
        <f t="shared" si="29"/>
        <v>10.654803799954117</v>
      </c>
      <c r="K11" s="130">
        <f t="shared" si="30"/>
        <v>46.663999999999994</v>
      </c>
      <c r="L11" s="107">
        <f t="shared" si="31"/>
        <v>0.77772290510613984</v>
      </c>
      <c r="M11" s="63" t="s">
        <v>12</v>
      </c>
      <c r="N11" s="63" t="s">
        <v>12</v>
      </c>
      <c r="O11" s="67">
        <v>0.78</v>
      </c>
      <c r="P11" s="77">
        <v>0.121</v>
      </c>
      <c r="Q11" s="5">
        <f>SUM(Q10)</f>
        <v>118</v>
      </c>
      <c r="R11" s="113">
        <f t="shared" si="26"/>
        <v>9.1771302802524506</v>
      </c>
      <c r="S11" s="5">
        <f>SUM(S10)</f>
        <v>23</v>
      </c>
      <c r="T11" s="113">
        <f t="shared" si="27"/>
        <v>1.7887626817441216</v>
      </c>
      <c r="U11" s="7"/>
      <c r="V11" s="7"/>
      <c r="W11" s="7"/>
      <c r="X11" s="7"/>
      <c r="Y11" s="9"/>
    </row>
    <row r="12" spans="1:25">
      <c r="A12" s="7" t="s">
        <v>27</v>
      </c>
      <c r="B12" s="68">
        <v>21</v>
      </c>
      <c r="C12" s="7">
        <v>3</v>
      </c>
      <c r="D12" s="55">
        <v>133</v>
      </c>
      <c r="E12" s="178">
        <v>124</v>
      </c>
      <c r="F12" s="169">
        <f t="shared" si="19"/>
        <v>93.233082706766908</v>
      </c>
      <c r="G12" s="1">
        <v>646.38300000000004</v>
      </c>
      <c r="H12" s="179">
        <v>2</v>
      </c>
      <c r="I12" s="167">
        <f t="shared" ref="I12:I13" si="32" xml:space="preserve"> E12/G12*3600</f>
        <v>690.61222216549629</v>
      </c>
      <c r="J12" s="167">
        <f t="shared" ref="J12:J13" si="33" xml:space="preserve"> E12/G12*60</f>
        <v>11.510203702758272</v>
      </c>
      <c r="K12" s="168">
        <f t="shared" ref="K12:K13" si="34" xml:space="preserve"> ROUNDUP((H12/G12)*3600,3)</f>
        <v>11.138999999999999</v>
      </c>
      <c r="L12" s="171">
        <f t="shared" ref="L12:L13" si="35" xml:space="preserve"> H12/G12 * 60</f>
        <v>0.18564844681868178</v>
      </c>
      <c r="M12" s="56" t="s">
        <v>12</v>
      </c>
      <c r="N12" s="56" t="s">
        <v>12</v>
      </c>
      <c r="O12" s="1">
        <v>0.79700000000000004</v>
      </c>
      <c r="P12" s="1">
        <v>0.12</v>
      </c>
      <c r="Q12" s="152">
        <v>109</v>
      </c>
      <c r="R12" s="156">
        <f t="shared" si="26"/>
        <v>10.117840351618158</v>
      </c>
      <c r="S12" s="153">
        <v>23</v>
      </c>
      <c r="T12" s="156">
        <f t="shared" si="27"/>
        <v>2.1349571384148405</v>
      </c>
      <c r="U12" s="20"/>
      <c r="V12" s="7"/>
      <c r="W12" s="7"/>
      <c r="X12" s="7"/>
      <c r="Y12" s="9"/>
    </row>
    <row r="13" spans="1:25">
      <c r="A13" s="18" t="s">
        <v>28</v>
      </c>
      <c r="B13" s="46">
        <v>21</v>
      </c>
      <c r="C13" s="50" t="s">
        <v>12</v>
      </c>
      <c r="D13" s="21">
        <f>SUM(D12)</f>
        <v>133</v>
      </c>
      <c r="E13" s="21">
        <f>SUM(E12)</f>
        <v>124</v>
      </c>
      <c r="F13" s="126">
        <f t="shared" si="19"/>
        <v>93.233082706766908</v>
      </c>
      <c r="G13" s="5">
        <f>SUM(G12)</f>
        <v>646.38300000000004</v>
      </c>
      <c r="H13" s="19">
        <f>SUM(H12)</f>
        <v>2</v>
      </c>
      <c r="I13" s="128">
        <f t="shared" si="32"/>
        <v>690.61222216549629</v>
      </c>
      <c r="J13" s="128">
        <f t="shared" si="33"/>
        <v>11.510203702758272</v>
      </c>
      <c r="K13" s="130">
        <f t="shared" si="34"/>
        <v>11.138999999999999</v>
      </c>
      <c r="L13" s="107">
        <f t="shared" si="35"/>
        <v>0.18564844681868178</v>
      </c>
      <c r="M13" s="63" t="s">
        <v>12</v>
      </c>
      <c r="N13" s="63" t="s">
        <v>12</v>
      </c>
      <c r="O13" s="67">
        <v>0.79700000000000004</v>
      </c>
      <c r="P13" s="77">
        <v>0.12</v>
      </c>
      <c r="Q13" s="5">
        <f>SUM(Q12)</f>
        <v>109</v>
      </c>
      <c r="R13" s="113">
        <f t="shared" si="26"/>
        <v>10.117840351618158</v>
      </c>
      <c r="S13" s="5">
        <f>SUM(S12)</f>
        <v>23</v>
      </c>
      <c r="T13" s="113">
        <f t="shared" si="27"/>
        <v>2.1349571384148405</v>
      </c>
      <c r="U13" s="7"/>
      <c r="V13" s="7"/>
      <c r="W13" s="7"/>
      <c r="X13" s="7"/>
      <c r="Y13" s="9"/>
    </row>
    <row r="14" spans="1:25">
      <c r="A14" s="7"/>
      <c r="B14" s="184"/>
      <c r="C14" s="189"/>
      <c r="D14" s="83"/>
      <c r="E14" s="83"/>
      <c r="F14" s="127"/>
      <c r="G14" s="1"/>
      <c r="H14" s="176"/>
      <c r="I14" s="129"/>
      <c r="J14" s="129"/>
      <c r="K14" s="131"/>
      <c r="L14" s="132"/>
      <c r="M14" s="186"/>
      <c r="N14" s="186"/>
      <c r="O14" s="1"/>
      <c r="P14" s="1"/>
      <c r="Q14" s="186"/>
      <c r="R14" s="134"/>
      <c r="S14" s="191"/>
      <c r="T14" s="134"/>
      <c r="U14" s="7"/>
      <c r="V14" s="7"/>
      <c r="W14" s="7"/>
      <c r="X14" s="7"/>
      <c r="Y14" s="9"/>
    </row>
    <row r="15" spans="1:25">
      <c r="A15" s="18"/>
      <c r="B15" s="18"/>
      <c r="C15" s="50"/>
      <c r="D15" s="21"/>
      <c r="E15" s="21"/>
      <c r="F15" s="126"/>
      <c r="G15" s="5"/>
      <c r="H15" s="19"/>
      <c r="I15" s="128"/>
      <c r="J15" s="128"/>
      <c r="K15" s="130"/>
      <c r="L15" s="107"/>
      <c r="M15" s="187"/>
      <c r="N15" s="187"/>
      <c r="O15" s="67"/>
      <c r="P15" s="77"/>
      <c r="Q15" s="187"/>
      <c r="R15" s="113"/>
      <c r="S15" s="5"/>
      <c r="T15" s="113"/>
      <c r="U15" s="7"/>
      <c r="V15" s="7"/>
      <c r="W15" s="7"/>
      <c r="X15" s="7"/>
      <c r="Y15" s="9"/>
    </row>
    <row r="16" spans="1:25">
      <c r="A16" s="7"/>
      <c r="B16" s="16"/>
      <c r="C16" s="16"/>
      <c r="D16" s="22"/>
      <c r="E16" s="22"/>
      <c r="F16" s="127"/>
      <c r="G16" s="1"/>
      <c r="H16" s="57"/>
      <c r="I16" s="129"/>
      <c r="J16" s="129"/>
      <c r="K16" s="131"/>
      <c r="L16" s="132"/>
      <c r="M16" s="17"/>
      <c r="N16" s="17"/>
      <c r="O16" s="1"/>
      <c r="P16" s="1"/>
      <c r="Q16" s="17"/>
      <c r="R16" s="134"/>
      <c r="S16" s="17"/>
      <c r="T16" s="134"/>
      <c r="U16" s="7"/>
      <c r="V16" s="7"/>
      <c r="W16" s="7"/>
      <c r="X16" s="7"/>
      <c r="Y16" s="9"/>
    </row>
    <row r="17" spans="1:25">
      <c r="A17" s="18"/>
      <c r="B17" s="18"/>
      <c r="C17" s="50"/>
      <c r="D17" s="21"/>
      <c r="E17" s="21"/>
      <c r="F17" s="126"/>
      <c r="G17" s="5"/>
      <c r="H17" s="19"/>
      <c r="I17" s="128"/>
      <c r="J17" s="128"/>
      <c r="K17" s="130"/>
      <c r="L17" s="107"/>
      <c r="M17" s="5"/>
      <c r="N17" s="5"/>
      <c r="O17" s="67"/>
      <c r="P17" s="77"/>
      <c r="Q17" s="5"/>
      <c r="R17" s="113"/>
      <c r="S17" s="5"/>
      <c r="T17" s="113"/>
      <c r="U17" s="7"/>
      <c r="V17" s="7"/>
      <c r="W17" s="7"/>
      <c r="X17" s="7"/>
      <c r="Y17" s="9"/>
    </row>
    <row r="18" spans="1:25">
      <c r="A18" s="7"/>
      <c r="B18" s="16"/>
      <c r="C18" s="16"/>
      <c r="D18" s="22"/>
      <c r="E18" s="1"/>
      <c r="F18" s="127"/>
      <c r="G18" s="1"/>
      <c r="H18" s="57"/>
      <c r="I18" s="129"/>
      <c r="J18" s="129"/>
      <c r="K18" s="131"/>
      <c r="L18" s="132"/>
      <c r="M18" s="17"/>
      <c r="N18" s="17"/>
      <c r="O18" s="1"/>
      <c r="P18" s="1"/>
      <c r="Q18" s="17"/>
      <c r="R18" s="134"/>
      <c r="S18" s="17"/>
      <c r="T18" s="134"/>
      <c r="U18" s="7"/>
      <c r="V18" s="7"/>
      <c r="W18" s="7"/>
      <c r="X18" s="7"/>
      <c r="Y18" s="9"/>
    </row>
    <row r="19" spans="1:25">
      <c r="A19" s="18"/>
      <c r="B19" s="18"/>
      <c r="C19" s="50"/>
      <c r="D19" s="21"/>
      <c r="E19" s="21"/>
      <c r="F19" s="126"/>
      <c r="G19" s="5"/>
      <c r="H19" s="19"/>
      <c r="I19" s="128"/>
      <c r="J19" s="128"/>
      <c r="K19" s="130"/>
      <c r="L19" s="107"/>
      <c r="M19" s="187"/>
      <c r="N19" s="187"/>
      <c r="O19" s="67"/>
      <c r="P19" s="77"/>
      <c r="Q19" s="187"/>
      <c r="R19" s="113"/>
      <c r="S19" s="5"/>
      <c r="T19" s="113"/>
      <c r="U19" s="7"/>
      <c r="V19" s="7"/>
      <c r="W19" s="7"/>
      <c r="X19" s="7"/>
      <c r="Y19" s="9"/>
    </row>
    <row r="20" spans="1:25">
      <c r="A20" s="7"/>
      <c r="B20" s="16"/>
      <c r="C20" s="16"/>
      <c r="D20" s="1"/>
      <c r="E20" s="1"/>
      <c r="F20" s="127"/>
      <c r="G20" s="1"/>
      <c r="H20" s="57"/>
      <c r="I20" s="129"/>
      <c r="J20" s="129"/>
      <c r="K20" s="131"/>
      <c r="L20" s="132"/>
      <c r="M20" s="17"/>
      <c r="N20" s="17"/>
      <c r="O20" s="1"/>
      <c r="P20" s="1"/>
      <c r="Q20" s="17"/>
      <c r="R20" s="134"/>
      <c r="S20" s="17"/>
      <c r="T20" s="134"/>
      <c r="U20" s="7"/>
      <c r="V20" s="7"/>
      <c r="W20" s="7"/>
      <c r="X20" s="7"/>
      <c r="Y20" s="9"/>
    </row>
    <row r="21" spans="1:25">
      <c r="A21" s="18"/>
      <c r="B21" s="18"/>
      <c r="C21" s="50"/>
      <c r="D21" s="21"/>
      <c r="E21" s="21"/>
      <c r="F21" s="126"/>
      <c r="G21" s="5"/>
      <c r="H21" s="19"/>
      <c r="I21" s="128"/>
      <c r="J21" s="128"/>
      <c r="K21" s="130"/>
      <c r="L21" s="107"/>
      <c r="M21" s="187"/>
      <c r="N21" s="187"/>
      <c r="O21" s="67"/>
      <c r="P21" s="77"/>
      <c r="Q21" s="187"/>
      <c r="R21" s="113"/>
      <c r="S21" s="5"/>
      <c r="T21" s="113"/>
      <c r="U21" s="7"/>
      <c r="V21" s="7"/>
      <c r="W21" s="7"/>
      <c r="X21" s="7"/>
      <c r="Y21" s="9"/>
    </row>
    <row r="22" spans="1:25">
      <c r="A22" s="7"/>
      <c r="B22" s="16"/>
      <c r="C22" s="16"/>
      <c r="D22" s="1"/>
      <c r="E22" s="1"/>
      <c r="F22" s="127"/>
      <c r="G22" s="1"/>
      <c r="H22" s="57"/>
      <c r="I22" s="129"/>
      <c r="J22" s="129"/>
      <c r="K22" s="131"/>
      <c r="L22" s="132"/>
      <c r="M22" s="17"/>
      <c r="N22" s="17"/>
      <c r="O22" s="1"/>
      <c r="P22" s="1"/>
      <c r="Q22" s="17"/>
      <c r="R22" s="134"/>
      <c r="S22" s="17"/>
      <c r="T22" s="134"/>
      <c r="U22" s="7"/>
      <c r="V22" s="7"/>
      <c r="W22" s="7"/>
      <c r="X22" s="7"/>
      <c r="Y22" s="9"/>
    </row>
    <row r="23" spans="1:25">
      <c r="A23" s="18"/>
      <c r="B23" s="18"/>
      <c r="C23" s="50"/>
      <c r="D23" s="21"/>
      <c r="E23" s="21"/>
      <c r="F23" s="126"/>
      <c r="G23" s="5"/>
      <c r="H23" s="19"/>
      <c r="I23" s="128"/>
      <c r="J23" s="128"/>
      <c r="K23" s="130"/>
      <c r="L23" s="107"/>
      <c r="M23" s="187"/>
      <c r="N23" s="187"/>
      <c r="O23" s="67"/>
      <c r="P23" s="77"/>
      <c r="Q23" s="187"/>
      <c r="R23" s="113"/>
      <c r="S23" s="5"/>
      <c r="T23" s="113"/>
      <c r="U23" s="7"/>
      <c r="V23" s="7"/>
      <c r="W23" s="7"/>
      <c r="X23" s="7"/>
      <c r="Y23" s="9"/>
    </row>
    <row r="24" spans="1:25">
      <c r="A24" s="7"/>
      <c r="B24" s="184"/>
      <c r="C24" s="189"/>
      <c r="D24" s="1"/>
      <c r="E24" s="1"/>
      <c r="F24" s="127"/>
      <c r="G24" s="1"/>
      <c r="H24" s="57"/>
      <c r="I24" s="129"/>
      <c r="J24" s="129"/>
      <c r="K24" s="131"/>
      <c r="L24" s="132"/>
      <c r="M24" s="35"/>
      <c r="N24" s="35"/>
      <c r="O24" s="193"/>
      <c r="P24" s="194"/>
      <c r="Q24" s="35"/>
      <c r="R24" s="134"/>
      <c r="S24" s="17"/>
      <c r="T24" s="134"/>
      <c r="U24" s="7"/>
      <c r="V24" s="7"/>
      <c r="W24" s="7"/>
      <c r="X24" s="7"/>
      <c r="Y24" s="9"/>
    </row>
    <row r="25" spans="1:25">
      <c r="A25" s="18"/>
      <c r="B25" s="18"/>
      <c r="C25" s="50"/>
      <c r="D25" s="21"/>
      <c r="E25" s="21"/>
      <c r="F25" s="126"/>
      <c r="G25" s="5"/>
      <c r="H25" s="19"/>
      <c r="I25" s="128"/>
      <c r="J25" s="128"/>
      <c r="K25" s="130"/>
      <c r="L25" s="107"/>
      <c r="M25" s="187"/>
      <c r="N25" s="187"/>
      <c r="O25" s="67"/>
      <c r="P25" s="77"/>
      <c r="Q25" s="183"/>
      <c r="R25" s="113"/>
      <c r="S25" s="18"/>
      <c r="T25" s="113"/>
      <c r="U25" s="7"/>
      <c r="V25" s="7"/>
      <c r="W25" s="7"/>
      <c r="X25" s="7"/>
      <c r="Y25" s="9"/>
    </row>
    <row r="26" spans="1:25">
      <c r="A26" s="7"/>
      <c r="B26" s="16"/>
      <c r="C26" s="16"/>
      <c r="D26" s="22"/>
      <c r="E26" s="22"/>
      <c r="F26" s="127"/>
      <c r="G26" s="1"/>
      <c r="H26" s="55"/>
      <c r="I26" s="129"/>
      <c r="J26" s="129"/>
      <c r="K26" s="131"/>
      <c r="L26" s="132"/>
      <c r="M26" s="17"/>
      <c r="N26" s="17"/>
      <c r="O26" s="1"/>
      <c r="P26" s="1"/>
      <c r="Q26" s="16"/>
      <c r="R26" s="134"/>
      <c r="S26" s="16"/>
      <c r="T26" s="134"/>
      <c r="U26" s="7"/>
      <c r="V26" s="7"/>
      <c r="W26" s="7"/>
      <c r="X26" s="7"/>
      <c r="Y26" s="9"/>
    </row>
    <row r="27" spans="1:25">
      <c r="A27" s="18"/>
      <c r="B27" s="18"/>
      <c r="C27" s="50"/>
      <c r="D27" s="21"/>
      <c r="E27" s="21"/>
      <c r="F27" s="126"/>
      <c r="G27" s="5"/>
      <c r="H27" s="19"/>
      <c r="I27" s="128"/>
      <c r="J27" s="128"/>
      <c r="K27" s="130"/>
      <c r="L27" s="107"/>
      <c r="M27" s="187"/>
      <c r="N27" s="187"/>
      <c r="O27" s="67"/>
      <c r="P27" s="77"/>
      <c r="Q27" s="183"/>
      <c r="R27" s="113"/>
      <c r="S27" s="18"/>
      <c r="T27" s="113"/>
      <c r="U27" s="7"/>
      <c r="V27" s="7"/>
      <c r="W27" s="7"/>
      <c r="X27" s="7"/>
      <c r="Y27" s="9"/>
    </row>
    <row r="28" spans="1:25">
      <c r="A28" s="18"/>
      <c r="B28" s="18"/>
      <c r="C28" s="190"/>
      <c r="D28" s="21"/>
      <c r="E28" s="21"/>
      <c r="F28" s="95"/>
      <c r="G28" s="5"/>
      <c r="H28" s="49"/>
      <c r="I28" s="99"/>
      <c r="J28" s="99"/>
      <c r="K28" s="109"/>
      <c r="L28" s="109"/>
      <c r="M28" s="5"/>
      <c r="N28" s="5"/>
      <c r="O28" s="135"/>
      <c r="P28" s="135"/>
      <c r="Q28" s="18"/>
      <c r="R28" s="103"/>
      <c r="S28" s="18"/>
      <c r="T28" s="103"/>
      <c r="U28" s="7"/>
      <c r="V28" s="7"/>
      <c r="W28" s="7"/>
      <c r="X28" s="7"/>
      <c r="Y28" s="9"/>
    </row>
    <row r="29" spans="1:25">
      <c r="A29" s="16"/>
      <c r="B29" s="16"/>
      <c r="C29" s="16"/>
      <c r="D29" s="22"/>
      <c r="E29" s="22"/>
      <c r="F29" s="114"/>
      <c r="G29" s="17"/>
      <c r="H29" s="74"/>
      <c r="I29" s="122"/>
      <c r="J29" s="122"/>
      <c r="K29" s="105"/>
      <c r="L29" s="123"/>
      <c r="M29" s="17"/>
      <c r="N29" s="17"/>
      <c r="O29" s="17"/>
      <c r="P29" s="17"/>
      <c r="Q29" s="16"/>
      <c r="R29" s="123"/>
      <c r="S29" s="16"/>
      <c r="T29" s="123"/>
      <c r="U29" s="7"/>
      <c r="V29" s="7"/>
      <c r="W29" s="7"/>
      <c r="X29" s="7"/>
      <c r="Y29" s="9"/>
    </row>
    <row r="30" spans="1:25">
      <c r="A30" s="7"/>
      <c r="B30" s="7"/>
      <c r="C30" s="7"/>
      <c r="D30" s="13"/>
      <c r="E30" s="13"/>
      <c r="F30" s="94"/>
      <c r="G30" s="6"/>
      <c r="H30" s="75"/>
      <c r="I30" s="98"/>
      <c r="J30" s="98"/>
      <c r="K30" s="108"/>
      <c r="L30" s="102"/>
      <c r="M30" s="6"/>
      <c r="N30" s="6"/>
      <c r="O30" s="6"/>
      <c r="P30" s="6"/>
      <c r="Q30" s="7"/>
      <c r="R30" s="102"/>
      <c r="S30" s="7"/>
      <c r="T30" s="102"/>
      <c r="U30" s="14"/>
      <c r="V30" s="7"/>
      <c r="W30" s="7"/>
      <c r="X30" s="7"/>
      <c r="Y30" s="9"/>
    </row>
    <row r="31" spans="1:25">
      <c r="A31" s="7"/>
      <c r="B31" s="7"/>
      <c r="C31" s="7"/>
      <c r="D31" s="13"/>
      <c r="E31" s="13"/>
      <c r="F31" s="94"/>
      <c r="G31" s="6"/>
      <c r="H31" s="75"/>
      <c r="I31" s="98"/>
      <c r="J31" s="98"/>
      <c r="K31" s="108"/>
      <c r="L31" s="102"/>
      <c r="M31" s="6"/>
      <c r="N31" s="6"/>
      <c r="O31" s="6"/>
      <c r="P31" s="6"/>
      <c r="Q31" s="7"/>
      <c r="R31" s="102"/>
      <c r="S31" s="7"/>
      <c r="T31" s="102"/>
      <c r="U31" s="14"/>
      <c r="V31" s="7"/>
      <c r="W31" s="7"/>
      <c r="X31" s="14"/>
      <c r="Y31" s="9"/>
    </row>
    <row r="32" spans="1:25">
      <c r="A32" s="18"/>
      <c r="B32" s="18"/>
      <c r="C32" s="50"/>
      <c r="D32" s="21"/>
      <c r="E32" s="21"/>
      <c r="F32" s="95"/>
      <c r="G32" s="5"/>
      <c r="H32" s="76"/>
      <c r="I32" s="99"/>
      <c r="J32" s="99"/>
      <c r="K32" s="109"/>
      <c r="L32" s="109"/>
      <c r="M32" s="5"/>
      <c r="N32" s="5"/>
      <c r="O32" s="5"/>
      <c r="P32" s="5"/>
      <c r="Q32" s="18"/>
      <c r="R32" s="103"/>
      <c r="S32" s="18"/>
      <c r="T32" s="103"/>
      <c r="U32" s="14"/>
      <c r="V32" s="7"/>
      <c r="W32" s="7"/>
      <c r="X32" s="14"/>
      <c r="Y32" s="9"/>
    </row>
    <row r="33" spans="1:25">
      <c r="A33" s="16"/>
      <c r="B33" s="16"/>
      <c r="C33" s="16"/>
      <c r="D33" s="55"/>
      <c r="E33" s="55"/>
      <c r="F33" s="114"/>
      <c r="G33" s="44"/>
      <c r="H33" s="74"/>
      <c r="I33" s="101"/>
      <c r="J33" s="122"/>
      <c r="K33" s="101"/>
      <c r="L33" s="123"/>
      <c r="M33" s="44"/>
      <c r="N33" s="44"/>
      <c r="O33" s="44"/>
      <c r="P33" s="44"/>
      <c r="Q33" s="55"/>
      <c r="R33" s="101"/>
      <c r="S33" s="55"/>
      <c r="T33" s="101"/>
      <c r="U33" s="14"/>
      <c r="V33" s="7"/>
      <c r="W33" s="7"/>
      <c r="X33" s="14"/>
      <c r="Y33" s="9"/>
    </row>
    <row r="34" spans="1:25">
      <c r="A34" s="7"/>
      <c r="B34" s="7"/>
      <c r="C34" s="7"/>
      <c r="D34" s="43"/>
      <c r="E34" s="43"/>
      <c r="F34" s="94"/>
      <c r="G34" s="44"/>
      <c r="H34" s="75"/>
      <c r="I34" s="98"/>
      <c r="J34" s="98"/>
      <c r="K34" s="97"/>
      <c r="L34" s="102"/>
      <c r="M34" s="1"/>
      <c r="N34" s="1"/>
      <c r="O34" s="1"/>
      <c r="P34" s="1"/>
      <c r="Q34" s="58"/>
      <c r="R34" s="98"/>
      <c r="S34" s="58"/>
      <c r="T34" s="98"/>
      <c r="U34" s="14"/>
      <c r="V34" s="7"/>
      <c r="W34" s="7"/>
      <c r="X34" s="14"/>
      <c r="Y34" s="9"/>
    </row>
    <row r="35" spans="1:25">
      <c r="A35" s="7"/>
      <c r="B35" s="7"/>
      <c r="C35" s="7"/>
      <c r="D35" s="43"/>
      <c r="E35" s="43"/>
      <c r="F35" s="94"/>
      <c r="G35" s="44"/>
      <c r="H35" s="75"/>
      <c r="I35" s="98"/>
      <c r="J35" s="98"/>
      <c r="K35" s="97"/>
      <c r="L35" s="102"/>
      <c r="M35" s="1"/>
      <c r="N35" s="1"/>
      <c r="O35" s="1"/>
      <c r="P35" s="1"/>
      <c r="Q35" s="58"/>
      <c r="R35" s="98"/>
      <c r="S35" s="58"/>
      <c r="T35" s="98"/>
      <c r="U35" s="14"/>
      <c r="V35" s="7"/>
      <c r="W35" s="7"/>
      <c r="X35" s="14"/>
      <c r="Y35" s="9"/>
    </row>
    <row r="36" spans="1:25">
      <c r="A36" s="18"/>
      <c r="B36" s="18"/>
      <c r="C36" s="50"/>
      <c r="D36" s="49"/>
      <c r="E36" s="49"/>
      <c r="F36" s="95"/>
      <c r="G36" s="19"/>
      <c r="H36" s="76"/>
      <c r="I36" s="99"/>
      <c r="J36" s="99"/>
      <c r="K36" s="100"/>
      <c r="L36" s="109"/>
      <c r="M36" s="84"/>
      <c r="N36" s="38"/>
      <c r="O36" s="38"/>
      <c r="P36" s="77"/>
      <c r="Q36" s="59"/>
      <c r="R36" s="99"/>
      <c r="S36" s="59"/>
      <c r="T36" s="99"/>
      <c r="U36" s="14"/>
      <c r="V36" s="7"/>
      <c r="W36" s="7"/>
      <c r="X36" s="14"/>
      <c r="Y36" s="9"/>
    </row>
    <row r="37" spans="1:25">
      <c r="A37" s="16"/>
      <c r="B37" s="16"/>
      <c r="C37" s="16"/>
      <c r="D37" s="1"/>
      <c r="E37" s="1"/>
      <c r="F37" s="24"/>
      <c r="G37" s="1"/>
      <c r="H37" s="74"/>
      <c r="I37" s="57"/>
      <c r="J37" s="57"/>
      <c r="K37" s="55"/>
      <c r="L37" s="16"/>
      <c r="M37" s="1"/>
      <c r="N37" s="1"/>
      <c r="O37" s="1"/>
      <c r="P37" s="1"/>
      <c r="Q37" s="55"/>
      <c r="R37" s="55"/>
      <c r="S37" s="55"/>
      <c r="T37" s="55"/>
      <c r="U37" s="14"/>
      <c r="V37" s="7"/>
      <c r="W37" s="7"/>
      <c r="X37" s="14"/>
      <c r="Y37" s="9"/>
    </row>
    <row r="38" spans="1:25">
      <c r="A38" s="7"/>
      <c r="B38" s="7"/>
      <c r="C38" s="7"/>
      <c r="D38" s="1"/>
      <c r="E38" s="1"/>
      <c r="F38" s="8"/>
      <c r="G38" s="1"/>
      <c r="H38" s="75"/>
      <c r="I38" s="58"/>
      <c r="J38" s="58"/>
      <c r="K38" s="43"/>
      <c r="L38" s="7"/>
      <c r="M38" s="1"/>
      <c r="N38" s="1"/>
      <c r="O38" s="1"/>
      <c r="P38" s="8"/>
      <c r="Q38" s="58"/>
      <c r="R38" s="58"/>
      <c r="S38" s="58"/>
      <c r="T38" s="58"/>
      <c r="U38" s="14"/>
      <c r="V38" s="7"/>
      <c r="W38" s="7"/>
      <c r="X38" s="14"/>
      <c r="Y38" s="9"/>
    </row>
    <row r="39" spans="1:25">
      <c r="A39" s="7"/>
      <c r="B39" s="7"/>
      <c r="C39" s="7"/>
      <c r="D39" s="44"/>
      <c r="E39" s="44"/>
      <c r="F39" s="8"/>
      <c r="G39" s="1"/>
      <c r="H39" s="75"/>
      <c r="I39" s="58"/>
      <c r="J39" s="58"/>
      <c r="K39" s="43"/>
      <c r="L39" s="7"/>
      <c r="M39" s="1"/>
      <c r="N39" s="1"/>
      <c r="O39" s="1"/>
      <c r="P39" s="1"/>
      <c r="Q39" s="43"/>
      <c r="R39" s="43"/>
      <c r="S39" s="43"/>
      <c r="T39" s="43"/>
      <c r="U39" s="12"/>
      <c r="V39" s="7"/>
      <c r="W39" s="7"/>
      <c r="X39" s="14"/>
      <c r="Y39" s="9"/>
    </row>
    <row r="40" spans="1:25">
      <c r="A40" s="18"/>
      <c r="B40" s="18"/>
      <c r="C40" s="50"/>
      <c r="D40" s="49"/>
      <c r="E40" s="49"/>
      <c r="F40" s="80"/>
      <c r="G40" s="49"/>
      <c r="H40" s="76"/>
      <c r="I40" s="59"/>
      <c r="J40" s="59"/>
      <c r="K40" s="49"/>
      <c r="L40" s="21"/>
      <c r="M40" s="78"/>
      <c r="N40" s="51"/>
      <c r="O40" s="51"/>
      <c r="P40" s="79"/>
      <c r="Q40" s="49"/>
      <c r="R40" s="49"/>
      <c r="S40" s="49"/>
      <c r="T40" s="49"/>
      <c r="U40" s="14"/>
      <c r="V40" s="12"/>
      <c r="W40" s="12"/>
      <c r="X40" s="14"/>
      <c r="Y40" s="9"/>
    </row>
    <row r="41" spans="1:25">
      <c r="A41" s="33"/>
      <c r="B41" s="33"/>
      <c r="C41" s="33"/>
      <c r="D41" s="33"/>
      <c r="E41" s="87"/>
      <c r="F41" s="81"/>
      <c r="G41" s="1"/>
      <c r="H41" s="33"/>
      <c r="I41" s="33"/>
      <c r="J41" s="33"/>
      <c r="K41" s="82"/>
      <c r="L41" s="83"/>
      <c r="M41" s="1"/>
      <c r="N41" s="1"/>
      <c r="O41" s="1"/>
      <c r="P41" s="1"/>
      <c r="Q41" s="33"/>
      <c r="R41" s="33"/>
      <c r="S41" s="33"/>
      <c r="T41" s="33"/>
      <c r="U41" s="9"/>
      <c r="V41" s="9"/>
      <c r="W41" s="9"/>
      <c r="X41" s="9"/>
      <c r="Y41" s="9"/>
    </row>
    <row r="42" spans="1:25">
      <c r="A42" s="33"/>
      <c r="B42" s="30"/>
      <c r="C42" s="30"/>
      <c r="D42" s="30"/>
      <c r="E42" s="30"/>
      <c r="F42" s="8"/>
      <c r="G42" s="1"/>
      <c r="H42" s="30"/>
      <c r="I42" s="33"/>
      <c r="J42" s="33"/>
      <c r="K42" s="55"/>
      <c r="L42" s="22"/>
      <c r="M42" s="1"/>
      <c r="N42" s="1"/>
      <c r="O42" s="1"/>
      <c r="P42" s="1"/>
      <c r="Q42" s="30"/>
      <c r="R42" s="33"/>
      <c r="S42" s="30"/>
      <c r="T42" s="33"/>
      <c r="U42" s="9"/>
      <c r="V42" s="9"/>
      <c r="W42" s="9"/>
      <c r="X42" s="9"/>
      <c r="Y42" s="9"/>
    </row>
    <row r="43" spans="1:25">
      <c r="A43" s="39"/>
      <c r="B43" s="31"/>
      <c r="C43" s="88"/>
      <c r="D43" s="31"/>
      <c r="E43" s="31"/>
      <c r="F43" s="85"/>
      <c r="G43" s="31"/>
      <c r="H43" s="31"/>
      <c r="I43" s="39"/>
      <c r="J43" s="39"/>
      <c r="K43" s="86"/>
      <c r="L43" s="70"/>
      <c r="M43" s="38"/>
      <c r="N43" s="38"/>
      <c r="O43" s="38"/>
      <c r="P43" s="38"/>
      <c r="Q43" s="31"/>
      <c r="R43" s="39"/>
      <c r="S43" s="31"/>
      <c r="T43" s="39"/>
      <c r="U43" s="9"/>
      <c r="V43" s="9"/>
      <c r="W43" s="9"/>
      <c r="X43" s="9"/>
      <c r="Y43" s="9"/>
    </row>
    <row r="44" spans="1:25">
      <c r="A44" s="33"/>
      <c r="B44" s="89"/>
      <c r="C44" s="2"/>
      <c r="D44" s="90"/>
      <c r="E44" s="91"/>
      <c r="F44" s="24"/>
      <c r="G44" s="1"/>
      <c r="H44" s="89"/>
      <c r="I44" s="33"/>
      <c r="J44" s="33"/>
      <c r="K44" s="55"/>
      <c r="L44" s="22"/>
      <c r="M44" s="1"/>
      <c r="N44" s="1"/>
      <c r="O44" s="1"/>
      <c r="P44" s="1"/>
      <c r="Q44" s="2"/>
      <c r="R44" s="33"/>
      <c r="S44" s="2"/>
      <c r="T44" s="33"/>
    </row>
    <row r="45" spans="1:25">
      <c r="A45" s="39"/>
      <c r="B45" s="39"/>
      <c r="C45" s="92"/>
      <c r="D45" s="3"/>
      <c r="E45" s="3"/>
      <c r="F45" s="85"/>
      <c r="G45" s="3"/>
      <c r="H45" s="3"/>
      <c r="I45" s="39"/>
      <c r="J45" s="39"/>
      <c r="K45" s="86"/>
      <c r="L45" s="70"/>
      <c r="M45" s="38"/>
      <c r="N45" s="38"/>
      <c r="O45" s="38"/>
      <c r="P45" s="38"/>
      <c r="Q45" s="3"/>
      <c r="R45" s="39"/>
      <c r="S45" s="3"/>
      <c r="T45" s="39"/>
    </row>
    <row r="46" spans="1:25">
      <c r="A46" s="89"/>
      <c r="B46" s="89"/>
      <c r="C46" s="2"/>
      <c r="D46" s="2"/>
      <c r="E46" s="2"/>
      <c r="F46" s="24"/>
      <c r="G46" s="1"/>
      <c r="H46" s="2"/>
      <c r="I46" s="33"/>
      <c r="J46" s="33"/>
      <c r="K46" s="55"/>
      <c r="L46" s="22"/>
      <c r="M46" s="1"/>
      <c r="N46" s="1"/>
      <c r="O46" s="1"/>
      <c r="P46" s="1"/>
      <c r="Q46" s="2"/>
      <c r="R46" s="33"/>
      <c r="S46" s="2"/>
      <c r="T46" s="33"/>
    </row>
    <row r="47" spans="1:25">
      <c r="A47" s="39"/>
      <c r="B47" s="3"/>
      <c r="C47" s="92"/>
      <c r="D47" s="3"/>
      <c r="E47" s="3"/>
      <c r="F47" s="85"/>
      <c r="G47" s="3"/>
      <c r="H47" s="3"/>
      <c r="I47" s="39"/>
      <c r="J47" s="39"/>
      <c r="K47" s="86"/>
      <c r="L47" s="70"/>
      <c r="M47" s="38"/>
      <c r="N47" s="38"/>
      <c r="O47" s="38"/>
      <c r="P47" s="38"/>
      <c r="Q47" s="3"/>
      <c r="R47" s="39"/>
      <c r="S47" s="3"/>
      <c r="T47" s="39"/>
    </row>
    <row r="48" spans="1:25">
      <c r="A48" s="89"/>
      <c r="B48" s="2"/>
      <c r="C48" s="2"/>
      <c r="D48" s="2"/>
      <c r="E48" s="2"/>
      <c r="F48" s="24"/>
      <c r="G48" s="1"/>
      <c r="H48" s="2"/>
      <c r="I48" s="33"/>
      <c r="J48" s="33"/>
      <c r="K48" s="55"/>
      <c r="L48" s="22"/>
      <c r="M48" s="1"/>
      <c r="N48" s="1"/>
      <c r="O48" s="1"/>
      <c r="P48" s="1"/>
      <c r="Q48" s="2"/>
      <c r="R48" s="33"/>
      <c r="S48" s="2"/>
      <c r="T48" s="33"/>
    </row>
    <row r="49" spans="1:20">
      <c r="A49" s="89"/>
      <c r="B49" s="2"/>
      <c r="C49" s="2"/>
      <c r="D49" s="2"/>
      <c r="E49" s="2"/>
      <c r="F49" s="24"/>
      <c r="G49" s="1"/>
      <c r="H49" s="2"/>
      <c r="I49" s="33"/>
      <c r="J49" s="33"/>
      <c r="K49" s="55"/>
      <c r="L49" s="22"/>
      <c r="M49" s="1"/>
      <c r="N49" s="1"/>
      <c r="O49" s="1"/>
      <c r="P49" s="1"/>
      <c r="Q49" s="2"/>
      <c r="R49" s="33"/>
      <c r="S49" s="2"/>
      <c r="T49" s="33"/>
    </row>
    <row r="50" spans="1:20">
      <c r="A50" s="39"/>
      <c r="B50" s="3"/>
      <c r="C50" s="92"/>
      <c r="D50" s="3"/>
      <c r="E50" s="3"/>
      <c r="F50" s="85"/>
      <c r="G50" s="3"/>
      <c r="H50" s="3"/>
      <c r="I50" s="39"/>
      <c r="J50" s="39"/>
      <c r="K50" s="86"/>
      <c r="L50" s="70"/>
      <c r="M50" s="38"/>
      <c r="N50" s="38"/>
      <c r="O50" s="38"/>
      <c r="P50" s="38"/>
      <c r="Q50" s="3"/>
      <c r="R50" s="39"/>
      <c r="S50" s="3"/>
      <c r="T50" s="39"/>
    </row>
    <row r="51" spans="1:20">
      <c r="A51" s="89"/>
      <c r="B51" s="2"/>
      <c r="C51" s="2"/>
      <c r="D51" s="2"/>
      <c r="E51" s="2"/>
      <c r="F51" s="24"/>
      <c r="G51" s="1"/>
      <c r="H51" s="2"/>
      <c r="I51" s="33"/>
      <c r="J51" s="33"/>
      <c r="K51" s="55"/>
      <c r="L51" s="22"/>
      <c r="M51" s="1"/>
      <c r="N51" s="1"/>
      <c r="O51" s="1"/>
      <c r="P51" s="1"/>
      <c r="Q51" s="2"/>
      <c r="R51" s="33"/>
      <c r="S51" s="2"/>
      <c r="T51" s="33"/>
    </row>
    <row r="52" spans="1:20">
      <c r="A52" s="89"/>
      <c r="B52" s="2"/>
      <c r="C52" s="2"/>
      <c r="D52" s="2"/>
      <c r="E52" s="2"/>
      <c r="F52" s="24"/>
      <c r="G52" s="1"/>
      <c r="H52" s="2"/>
      <c r="I52" s="33"/>
      <c r="J52" s="33"/>
      <c r="K52" s="55"/>
      <c r="L52" s="22"/>
      <c r="M52" s="1"/>
      <c r="N52" s="1"/>
      <c r="O52" s="1"/>
      <c r="P52" s="1"/>
      <c r="Q52" s="2"/>
      <c r="R52" s="33"/>
      <c r="S52" s="2"/>
      <c r="T52" s="33"/>
    </row>
    <row r="53" spans="1:20">
      <c r="A53" s="39"/>
      <c r="B53" s="3"/>
      <c r="C53" s="92"/>
      <c r="D53" s="3"/>
      <c r="E53" s="3"/>
      <c r="F53" s="85"/>
      <c r="G53" s="3"/>
      <c r="H53" s="3"/>
      <c r="I53" s="39"/>
      <c r="J53" s="39"/>
      <c r="K53" s="86"/>
      <c r="L53" s="70"/>
      <c r="M53" s="38"/>
      <c r="N53" s="38"/>
      <c r="O53" s="38"/>
      <c r="P53" s="38"/>
      <c r="Q53" s="3"/>
      <c r="R53" s="39"/>
      <c r="S53" s="3"/>
      <c r="T53" s="39"/>
    </row>
    <row r="54" spans="1:20">
      <c r="A54" s="89"/>
      <c r="B54" s="2"/>
      <c r="C54" s="2"/>
      <c r="D54" s="2"/>
      <c r="E54" s="2"/>
      <c r="F54" s="24"/>
      <c r="G54" s="1"/>
      <c r="H54" s="2"/>
      <c r="I54" s="33"/>
      <c r="J54" s="33"/>
      <c r="K54" s="55"/>
      <c r="L54" s="22"/>
      <c r="M54" s="1"/>
      <c r="N54" s="1"/>
      <c r="O54" s="1"/>
      <c r="P54" s="1"/>
      <c r="Q54" s="2"/>
      <c r="R54" s="33"/>
      <c r="S54" s="2"/>
      <c r="T54" s="33"/>
    </row>
    <row r="55" spans="1:20">
      <c r="A55" s="89"/>
      <c r="B55" s="2"/>
      <c r="C55" s="2"/>
      <c r="D55" s="2"/>
      <c r="E55" s="2"/>
      <c r="F55" s="24"/>
      <c r="G55" s="1"/>
      <c r="H55" s="2"/>
      <c r="I55" s="33"/>
      <c r="J55" s="33"/>
      <c r="K55" s="55"/>
      <c r="L55" s="22"/>
      <c r="M55" s="1"/>
      <c r="N55" s="1"/>
      <c r="O55" s="1"/>
      <c r="P55" s="1"/>
      <c r="Q55" s="2"/>
      <c r="R55" s="33"/>
      <c r="S55" s="2"/>
      <c r="T55" s="33"/>
    </row>
    <row r="56" spans="1:20">
      <c r="A56" s="39"/>
      <c r="B56" s="3"/>
      <c r="C56" s="92"/>
      <c r="D56" s="3"/>
      <c r="E56" s="3"/>
      <c r="F56" s="85"/>
      <c r="G56" s="3"/>
      <c r="H56" s="3"/>
      <c r="I56" s="39"/>
      <c r="J56" s="39"/>
      <c r="K56" s="86"/>
      <c r="L56" s="70"/>
      <c r="M56" s="38"/>
      <c r="N56" s="38"/>
      <c r="O56" s="38"/>
      <c r="P56" s="38"/>
      <c r="Q56" s="3"/>
      <c r="R56" s="39"/>
      <c r="S56" s="3"/>
      <c r="T56" s="3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4B89-0D33-41E4-A930-59BD47B5E34D}">
  <dimension ref="A1:Y56"/>
  <sheetViews>
    <sheetView tabSelected="1" topLeftCell="G1" workbookViewId="0">
      <selection activeCell="S11" sqref="S11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2.42578125" customWidth="1"/>
    <col min="21" max="21" width="22" bestFit="1" customWidth="1"/>
    <col min="22" max="22" width="12" bestFit="1" customWidth="1"/>
  </cols>
  <sheetData>
    <row r="1" spans="1:25">
      <c r="A1" s="119" t="s">
        <v>0</v>
      </c>
      <c r="B1" s="119" t="s">
        <v>15</v>
      </c>
      <c r="C1" s="119" t="s">
        <v>1</v>
      </c>
      <c r="D1" s="119" t="s">
        <v>13</v>
      </c>
      <c r="E1" s="119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19" t="s">
        <v>8</v>
      </c>
      <c r="S1" s="119" t="s">
        <v>6</v>
      </c>
      <c r="T1" s="119" t="s">
        <v>16</v>
      </c>
      <c r="U1" s="196" t="s">
        <v>33</v>
      </c>
      <c r="V1" s="196" t="s">
        <v>34</v>
      </c>
    </row>
    <row r="2" spans="1:25">
      <c r="A2" s="16" t="s">
        <v>17</v>
      </c>
      <c r="B2" s="16">
        <v>6</v>
      </c>
      <c r="C2" s="16">
        <v>3</v>
      </c>
      <c r="D2" s="1">
        <v>123</v>
      </c>
      <c r="E2" s="1">
        <v>119</v>
      </c>
      <c r="F2" s="114">
        <f>(E2/D2)*100</f>
        <v>96.747967479674799</v>
      </c>
      <c r="G2" s="1">
        <v>590.86699999999996</v>
      </c>
      <c r="H2" s="57">
        <v>0</v>
      </c>
      <c r="I2" s="122">
        <f xml:space="preserve"> E2/G2*3600</f>
        <v>725.03626027515497</v>
      </c>
      <c r="J2" s="122">
        <f xml:space="preserve"> E2/G2*60</f>
        <v>12.083937671252583</v>
      </c>
      <c r="K2" s="123">
        <f t="shared" ref="K2:K3" si="0" xml:space="preserve"> ROUNDUP((H2/G2)*3600,3)</f>
        <v>0</v>
      </c>
      <c r="L2" s="123">
        <f xml:space="preserve"> H2/G2 * 60</f>
        <v>0</v>
      </c>
      <c r="M2" s="56" t="s">
        <v>12</v>
      </c>
      <c r="N2" s="56" t="s">
        <v>12</v>
      </c>
      <c r="O2" s="1">
        <v>0.87</v>
      </c>
      <c r="P2" s="1">
        <v>0.11899999999999999</v>
      </c>
      <c r="Q2" s="17">
        <v>104</v>
      </c>
      <c r="R2" s="93">
        <f t="shared" ref="R2:R13" si="1" xml:space="preserve"> Q2/(G2/60)</f>
        <v>10.560752250506461</v>
      </c>
      <c r="S2" s="17">
        <v>19</v>
      </c>
      <c r="T2" s="114">
        <f t="shared" ref="T2:T13" si="2">S2/(G2/60)</f>
        <v>1.9293681996117571</v>
      </c>
      <c r="U2" s="197">
        <v>1</v>
      </c>
      <c r="V2" s="197">
        <f xml:space="preserve"> U2/(G2/60)</f>
        <v>0.10154569471640827</v>
      </c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60">
        <f>SUM(D2)</f>
        <v>123</v>
      </c>
      <c r="E3" s="60">
        <f>SUM(E2)</f>
        <v>119</v>
      </c>
      <c r="F3" s="95">
        <f t="shared" ref="F3" si="3">(E3/D3)*100</f>
        <v>96.747967479674799</v>
      </c>
      <c r="G3" s="5">
        <f>SUM(G2)</f>
        <v>590.86699999999996</v>
      </c>
      <c r="H3" s="59">
        <f>SUM(H2)</f>
        <v>0</v>
      </c>
      <c r="I3" s="99">
        <f t="shared" ref="I3" si="4" xml:space="preserve"> E3/G3*3600</f>
        <v>725.03626027515497</v>
      </c>
      <c r="J3" s="99">
        <f t="shared" ref="J3" si="5" xml:space="preserve"> E3/G3*60</f>
        <v>12.083937671252583</v>
      </c>
      <c r="K3" s="103">
        <f t="shared" si="0"/>
        <v>0</v>
      </c>
      <c r="L3" s="109">
        <f t="shared" ref="L3" si="6" xml:space="preserve"> H3/G3 * 60</f>
        <v>0</v>
      </c>
      <c r="M3" s="63" t="s">
        <v>12</v>
      </c>
      <c r="N3" s="63" t="s">
        <v>12</v>
      </c>
      <c r="O3" s="38">
        <v>0.87</v>
      </c>
      <c r="P3" s="38">
        <v>0.11899999999999999</v>
      </c>
      <c r="Q3" s="5">
        <f>SUM(Q2)</f>
        <v>104</v>
      </c>
      <c r="R3" s="96">
        <f t="shared" si="1"/>
        <v>10.560752250506461</v>
      </c>
      <c r="S3" s="5">
        <f>SUM(S2)</f>
        <v>19</v>
      </c>
      <c r="T3" s="95">
        <f t="shared" si="2"/>
        <v>1.9293681996117571</v>
      </c>
      <c r="U3" s="198">
        <f>SUM(U2)</f>
        <v>1</v>
      </c>
      <c r="V3" s="201">
        <f t="shared" ref="V3:V13" si="7" xml:space="preserve"> U3/(G3/60)</f>
        <v>0.10154569471640827</v>
      </c>
      <c r="W3" s="7"/>
      <c r="X3" s="7"/>
      <c r="Y3" s="9"/>
    </row>
    <row r="4" spans="1:25">
      <c r="A4" s="7" t="s">
        <v>19</v>
      </c>
      <c r="B4" s="7">
        <v>7</v>
      </c>
      <c r="C4" s="7">
        <v>2</v>
      </c>
      <c r="D4" s="1">
        <v>162</v>
      </c>
      <c r="E4" s="1">
        <v>145</v>
      </c>
      <c r="F4" s="114">
        <f>(E4/D4)*100</f>
        <v>89.506172839506178</v>
      </c>
      <c r="G4" s="1">
        <v>800.73299999999995</v>
      </c>
      <c r="H4" s="57">
        <v>0</v>
      </c>
      <c r="I4" s="122">
        <f xml:space="preserve"> E4/G4*3600</f>
        <v>651.90269415647913</v>
      </c>
      <c r="J4" s="122">
        <f xml:space="preserve"> E4/G4*60</f>
        <v>10.865044902607986</v>
      </c>
      <c r="K4" s="123">
        <f t="shared" ref="K4:K5" si="8" xml:space="preserve"> ROUNDUP((H4/G4)*3600,3)</f>
        <v>0</v>
      </c>
      <c r="L4" s="123">
        <f xml:space="preserve"> H4/G4 * 60</f>
        <v>0</v>
      </c>
      <c r="M4" s="56" t="s">
        <v>12</v>
      </c>
      <c r="N4" s="56" t="s">
        <v>12</v>
      </c>
      <c r="O4" s="1">
        <v>0.9</v>
      </c>
      <c r="P4" s="1">
        <v>0.11899999999999999</v>
      </c>
      <c r="Q4" s="17">
        <v>127</v>
      </c>
      <c r="R4" s="112">
        <f t="shared" si="1"/>
        <v>9.5162807078014779</v>
      </c>
      <c r="S4" s="17">
        <v>29</v>
      </c>
      <c r="T4" s="112">
        <f t="shared" si="2"/>
        <v>2.1730089805215971</v>
      </c>
      <c r="U4" s="197">
        <v>1</v>
      </c>
      <c r="V4" s="197">
        <f t="shared" si="7"/>
        <v>7.4931344155917151E-2</v>
      </c>
      <c r="W4" s="7"/>
      <c r="X4" s="7"/>
      <c r="Y4" s="9"/>
    </row>
    <row r="5" spans="1:25">
      <c r="A5" s="18" t="s">
        <v>20</v>
      </c>
      <c r="B5" s="18">
        <v>7</v>
      </c>
      <c r="C5" s="50" t="s">
        <v>12</v>
      </c>
      <c r="D5" s="60">
        <f>SUM(D4)</f>
        <v>162</v>
      </c>
      <c r="E5" s="60">
        <f>SUM(E4)</f>
        <v>145</v>
      </c>
      <c r="F5" s="95">
        <f t="shared" ref="F5:F13" si="9">(E5/D5)*100</f>
        <v>89.506172839506178</v>
      </c>
      <c r="G5" s="5">
        <f>SUM(G4)</f>
        <v>800.73299999999995</v>
      </c>
      <c r="H5" s="59">
        <f>SUM(H4)</f>
        <v>0</v>
      </c>
      <c r="I5" s="99">
        <f xml:space="preserve"> E5/G5*3600</f>
        <v>651.90269415647913</v>
      </c>
      <c r="J5" s="99">
        <f t="shared" ref="J5" si="10" xml:space="preserve"> E5/G5*60</f>
        <v>10.865044902607986</v>
      </c>
      <c r="K5" s="103">
        <f t="shared" si="8"/>
        <v>0</v>
      </c>
      <c r="L5" s="109">
        <f t="shared" ref="L5" si="11" xml:space="preserve"> H5/G5 * 60</f>
        <v>0</v>
      </c>
      <c r="M5" s="63" t="s">
        <v>12</v>
      </c>
      <c r="N5" s="63" t="s">
        <v>12</v>
      </c>
      <c r="O5" s="38">
        <v>0.9</v>
      </c>
      <c r="P5" s="38">
        <v>0.11899999999999999</v>
      </c>
      <c r="Q5" s="5">
        <f>SUM(Q4)</f>
        <v>127</v>
      </c>
      <c r="R5" s="111">
        <f t="shared" si="1"/>
        <v>9.5162807078014779</v>
      </c>
      <c r="S5" s="5">
        <f>SUM(S4)</f>
        <v>29</v>
      </c>
      <c r="T5" s="111">
        <f t="shared" si="2"/>
        <v>2.1730089805215971</v>
      </c>
      <c r="U5" s="199">
        <f>SUM(U4)</f>
        <v>1</v>
      </c>
      <c r="V5" s="201">
        <f t="shared" si="7"/>
        <v>7.4931344155917151E-2</v>
      </c>
      <c r="W5" s="7"/>
      <c r="X5" s="7"/>
      <c r="Y5" s="9"/>
    </row>
    <row r="6" spans="1:25">
      <c r="A6" s="7" t="s">
        <v>21</v>
      </c>
      <c r="B6" s="4">
        <v>11</v>
      </c>
      <c r="C6" s="16">
        <v>1</v>
      </c>
      <c r="D6" s="1">
        <v>125</v>
      </c>
      <c r="E6" s="1">
        <v>121</v>
      </c>
      <c r="F6" s="114">
        <f t="shared" si="9"/>
        <v>96.8</v>
      </c>
      <c r="G6" s="1">
        <v>612.53300000000002</v>
      </c>
      <c r="H6" s="57">
        <v>0</v>
      </c>
      <c r="I6" s="122">
        <f xml:space="preserve"> E6/G6*3600</f>
        <v>711.14535869904159</v>
      </c>
      <c r="J6" s="122">
        <f t="shared" ref="J6" si="12" xml:space="preserve"> E6/G6*60</f>
        <v>11.852422644984026</v>
      </c>
      <c r="K6" s="123">
        <f t="shared" ref="K6" si="13" xml:space="preserve"> ROUNDUP((H6/G6)*3600,3)</f>
        <v>0</v>
      </c>
      <c r="L6" s="105">
        <f t="shared" ref="L6" si="14" xml:space="preserve"> H6/G6 * 60</f>
        <v>0</v>
      </c>
      <c r="M6" s="56" t="s">
        <v>12</v>
      </c>
      <c r="N6" s="56" t="s">
        <v>12</v>
      </c>
      <c r="O6" s="1">
        <v>0.85199999999999998</v>
      </c>
      <c r="P6" s="1">
        <v>0.10100000000000001</v>
      </c>
      <c r="Q6" s="17">
        <v>114</v>
      </c>
      <c r="R6" s="112">
        <f t="shared" si="1"/>
        <v>11.166745301885776</v>
      </c>
      <c r="S6" s="17">
        <v>27</v>
      </c>
      <c r="T6" s="112">
        <f t="shared" si="2"/>
        <v>2.6447554662361044</v>
      </c>
      <c r="U6" s="197">
        <v>0</v>
      </c>
      <c r="V6" s="197">
        <f t="shared" si="7"/>
        <v>0</v>
      </c>
      <c r="W6" s="7"/>
      <c r="X6" s="7"/>
      <c r="Y6" s="9"/>
    </row>
    <row r="7" spans="1:25">
      <c r="A7" s="18" t="s">
        <v>22</v>
      </c>
      <c r="B7" s="18">
        <v>11</v>
      </c>
      <c r="C7" s="50" t="s">
        <v>12</v>
      </c>
      <c r="D7" s="60">
        <f t="shared" ref="D7" si="15">SUM(D6)</f>
        <v>125</v>
      </c>
      <c r="E7" s="60">
        <f t="shared" ref="E7" si="16">SUM(E6)</f>
        <v>121</v>
      </c>
      <c r="F7" s="126">
        <f t="shared" si="9"/>
        <v>96.8</v>
      </c>
      <c r="G7" s="5">
        <f>SUM(G6)</f>
        <v>612.53300000000002</v>
      </c>
      <c r="H7" s="177">
        <f t="shared" ref="H7" si="17">SUM(H6)</f>
        <v>0</v>
      </c>
      <c r="I7" s="128">
        <f t="shared" ref="I7" si="18" xml:space="preserve"> E7/G7*3600</f>
        <v>711.14535869904159</v>
      </c>
      <c r="J7" s="128">
        <f t="shared" ref="J7" si="19" xml:space="preserve"> E7/G7*60</f>
        <v>11.852422644984026</v>
      </c>
      <c r="K7" s="130">
        <f t="shared" ref="K7" si="20" xml:space="preserve"> ROUNDUP((H7/G7)*3600,3)</f>
        <v>0</v>
      </c>
      <c r="L7" s="107">
        <f t="shared" ref="L7" si="21" xml:space="preserve"> H7/G7 * 60</f>
        <v>0</v>
      </c>
      <c r="M7" s="63" t="s">
        <v>12</v>
      </c>
      <c r="N7" s="63" t="s">
        <v>12</v>
      </c>
      <c r="O7" s="38">
        <v>0.85199999999999998</v>
      </c>
      <c r="P7" s="38">
        <v>0.10100000000000001</v>
      </c>
      <c r="Q7" s="5">
        <f>SUM(Q6)</f>
        <v>114</v>
      </c>
      <c r="R7" s="113">
        <f t="shared" si="1"/>
        <v>11.166745301885776</v>
      </c>
      <c r="S7" s="5">
        <f>SUM(S6)</f>
        <v>27</v>
      </c>
      <c r="T7" s="113">
        <f t="shared" si="2"/>
        <v>2.6447554662361044</v>
      </c>
      <c r="U7" s="199">
        <f>SUM(U6)</f>
        <v>0</v>
      </c>
      <c r="V7" s="201">
        <f t="shared" si="7"/>
        <v>0</v>
      </c>
      <c r="W7" s="7"/>
      <c r="X7" s="7"/>
      <c r="Y7" s="9"/>
    </row>
    <row r="8" spans="1:25">
      <c r="A8" s="7" t="s">
        <v>23</v>
      </c>
      <c r="B8" s="22">
        <v>13</v>
      </c>
      <c r="C8" s="2">
        <v>2</v>
      </c>
      <c r="D8" s="13">
        <v>123</v>
      </c>
      <c r="E8" s="1">
        <v>114</v>
      </c>
      <c r="F8" s="163">
        <f t="shared" si="9"/>
        <v>92.682926829268297</v>
      </c>
      <c r="G8" s="1">
        <v>612.86699999999996</v>
      </c>
      <c r="H8" s="58">
        <v>1</v>
      </c>
      <c r="I8" s="164">
        <f t="shared" ref="I8:I11" si="22" xml:space="preserve"> E8/G8*3600</f>
        <v>669.63957922355098</v>
      </c>
      <c r="J8" s="164">
        <f t="shared" ref="J8:J11" si="23" xml:space="preserve"> E8/G8*60</f>
        <v>11.160659653725849</v>
      </c>
      <c r="K8" s="165">
        <f t="shared" ref="K8:K11" si="24" xml:space="preserve"> ROUNDUP((H8/G8)*3600,3)</f>
        <v>5.875</v>
      </c>
      <c r="L8" s="166">
        <f t="shared" ref="L8:L11" si="25" xml:space="preserve"> H8/G8 * 60</f>
        <v>9.790052327829693E-2</v>
      </c>
      <c r="M8" s="56" t="s">
        <v>12</v>
      </c>
      <c r="N8" s="56" t="s">
        <v>12</v>
      </c>
      <c r="O8" s="1">
        <v>0.93899999999999995</v>
      </c>
      <c r="P8" s="1">
        <v>0.107</v>
      </c>
      <c r="Q8" s="6">
        <v>98</v>
      </c>
      <c r="R8" s="163">
        <f t="shared" si="1"/>
        <v>9.5942512812730989</v>
      </c>
      <c r="S8" s="141">
        <v>22</v>
      </c>
      <c r="T8" s="163">
        <f t="shared" si="2"/>
        <v>2.1538115121225325</v>
      </c>
      <c r="U8" s="200">
        <v>8</v>
      </c>
      <c r="V8" s="197">
        <f t="shared" si="7"/>
        <v>0.78320418622637544</v>
      </c>
      <c r="W8" s="7"/>
      <c r="X8" s="7"/>
      <c r="Y8" s="9"/>
    </row>
    <row r="9" spans="1:25">
      <c r="A9" s="18" t="s">
        <v>24</v>
      </c>
      <c r="B9" s="21">
        <v>13</v>
      </c>
      <c r="C9" s="50" t="s">
        <v>12</v>
      </c>
      <c r="D9" s="21">
        <f>SUM(D8)</f>
        <v>123</v>
      </c>
      <c r="E9" s="158">
        <f>SUM(E8)</f>
        <v>114</v>
      </c>
      <c r="F9" s="151">
        <f t="shared" si="9"/>
        <v>92.682926829268297</v>
      </c>
      <c r="G9" s="159">
        <f>SUM(G8)</f>
        <v>612.86699999999996</v>
      </c>
      <c r="H9" s="195">
        <f>SUM(H8)</f>
        <v>1</v>
      </c>
      <c r="I9" s="148">
        <f t="shared" si="22"/>
        <v>669.63957922355098</v>
      </c>
      <c r="J9" s="148">
        <f t="shared" si="23"/>
        <v>11.160659653725849</v>
      </c>
      <c r="K9" s="121">
        <f t="shared" si="24"/>
        <v>5.875</v>
      </c>
      <c r="L9" s="149">
        <f t="shared" si="25"/>
        <v>9.790052327829693E-2</v>
      </c>
      <c r="M9" s="63" t="s">
        <v>12</v>
      </c>
      <c r="N9" s="63" t="s">
        <v>12</v>
      </c>
      <c r="O9" s="67">
        <v>0.93899999999999995</v>
      </c>
      <c r="P9" s="77">
        <v>0.107</v>
      </c>
      <c r="Q9" s="5">
        <f>SUM(Q8)</f>
        <v>98</v>
      </c>
      <c r="R9" s="96">
        <f t="shared" si="1"/>
        <v>9.5942512812730989</v>
      </c>
      <c r="S9" s="5">
        <f>SUM(S8)</f>
        <v>22</v>
      </c>
      <c r="T9" s="113">
        <f t="shared" si="2"/>
        <v>2.1538115121225325</v>
      </c>
      <c r="U9" s="199">
        <f>SUM(U8)</f>
        <v>8</v>
      </c>
      <c r="V9" s="201">
        <f t="shared" si="7"/>
        <v>0.78320418622637544</v>
      </c>
      <c r="W9" s="7"/>
      <c r="X9" s="7"/>
      <c r="Y9" s="9"/>
    </row>
    <row r="10" spans="1:25">
      <c r="A10" s="7" t="s">
        <v>25</v>
      </c>
      <c r="B10" s="22">
        <v>18</v>
      </c>
      <c r="C10" s="2">
        <v>2</v>
      </c>
      <c r="D10" s="55">
        <v>126</v>
      </c>
      <c r="E10" s="178">
        <v>120</v>
      </c>
      <c r="F10" s="169">
        <f t="shared" si="9"/>
        <v>95.238095238095227</v>
      </c>
      <c r="G10" s="44">
        <v>602.88300000000004</v>
      </c>
      <c r="H10" s="179">
        <v>1</v>
      </c>
      <c r="I10" s="167">
        <f t="shared" si="22"/>
        <v>716.55694388463428</v>
      </c>
      <c r="J10" s="167">
        <f t="shared" si="23"/>
        <v>11.942615731410571</v>
      </c>
      <c r="K10" s="168">
        <f t="shared" si="24"/>
        <v>5.9720000000000004</v>
      </c>
      <c r="L10" s="106">
        <f t="shared" si="25"/>
        <v>9.9521797761754752E-2</v>
      </c>
      <c r="M10" s="56" t="s">
        <v>12</v>
      </c>
      <c r="N10" s="56" t="s">
        <v>12</v>
      </c>
      <c r="O10" s="1">
        <v>0.86499999999999999</v>
      </c>
      <c r="P10" s="1">
        <v>0.11</v>
      </c>
      <c r="Q10" s="152">
        <v>107</v>
      </c>
      <c r="R10" s="156">
        <f t="shared" si="1"/>
        <v>10.648832360507761</v>
      </c>
      <c r="S10" s="153">
        <v>22</v>
      </c>
      <c r="T10" s="156">
        <f t="shared" si="2"/>
        <v>2.1894795507586049</v>
      </c>
      <c r="U10" s="197">
        <v>1</v>
      </c>
      <c r="V10" s="197">
        <f t="shared" si="7"/>
        <v>9.9521797761754766E-2</v>
      </c>
      <c r="W10" s="7"/>
      <c r="X10" s="7"/>
      <c r="Y10" s="9"/>
    </row>
    <row r="11" spans="1:25">
      <c r="A11" s="18" t="s">
        <v>26</v>
      </c>
      <c r="B11" s="21">
        <v>18</v>
      </c>
      <c r="C11" s="50" t="s">
        <v>12</v>
      </c>
      <c r="D11" s="21">
        <f>SUM(D10)</f>
        <v>126</v>
      </c>
      <c r="E11" s="21">
        <f>SUM(E10)</f>
        <v>120</v>
      </c>
      <c r="F11" s="126">
        <f t="shared" si="9"/>
        <v>95.238095238095227</v>
      </c>
      <c r="G11" s="59">
        <f>SUM(G10)</f>
        <v>602.88300000000004</v>
      </c>
      <c r="H11" s="59">
        <f>SUM(H10)</f>
        <v>1</v>
      </c>
      <c r="I11" s="128">
        <f t="shared" si="22"/>
        <v>716.55694388463428</v>
      </c>
      <c r="J11" s="128">
        <f t="shared" si="23"/>
        <v>11.942615731410571</v>
      </c>
      <c r="K11" s="130">
        <f t="shared" si="24"/>
        <v>5.9720000000000004</v>
      </c>
      <c r="L11" s="107">
        <f t="shared" si="25"/>
        <v>9.9521797761754752E-2</v>
      </c>
      <c r="M11" s="63" t="s">
        <v>12</v>
      </c>
      <c r="N11" s="63" t="s">
        <v>12</v>
      </c>
      <c r="O11" s="67">
        <v>0.86499999999999999</v>
      </c>
      <c r="P11" s="77">
        <v>0.11</v>
      </c>
      <c r="Q11" s="5">
        <f>SUM(Q10)</f>
        <v>107</v>
      </c>
      <c r="R11" s="113">
        <f t="shared" si="1"/>
        <v>10.648832360507761</v>
      </c>
      <c r="S11" s="5">
        <f>SUM(S10)</f>
        <v>22</v>
      </c>
      <c r="T11" s="113">
        <f t="shared" si="2"/>
        <v>2.1894795507586049</v>
      </c>
      <c r="U11" s="199">
        <f>SUM(U10)</f>
        <v>1</v>
      </c>
      <c r="V11" s="201">
        <f t="shared" si="7"/>
        <v>9.9521797761754766E-2</v>
      </c>
      <c r="W11" s="7"/>
      <c r="X11" s="7"/>
      <c r="Y11" s="9"/>
    </row>
    <row r="12" spans="1:25">
      <c r="A12" s="7" t="s">
        <v>27</v>
      </c>
      <c r="B12" s="68">
        <v>21</v>
      </c>
      <c r="C12" s="7">
        <v>2</v>
      </c>
      <c r="D12" s="55">
        <v>174</v>
      </c>
      <c r="E12" s="178">
        <v>165</v>
      </c>
      <c r="F12" s="169">
        <f t="shared" si="9"/>
        <v>94.827586206896555</v>
      </c>
      <c r="G12" s="1">
        <v>928.41700000000003</v>
      </c>
      <c r="H12" s="179">
        <v>12</v>
      </c>
      <c r="I12" s="167">
        <f t="shared" ref="I12" si="26" xml:space="preserve"> E12/G12*3600</f>
        <v>639.79871113949866</v>
      </c>
      <c r="J12" s="167">
        <f t="shared" ref="J12:J13" si="27" xml:space="preserve"> E12/G12*60</f>
        <v>10.663311852324979</v>
      </c>
      <c r="K12" s="168">
        <f t="shared" ref="K12:K13" si="28" xml:space="preserve"> ROUNDUP((H12/G12)*3600,3)</f>
        <v>46.530999999999999</v>
      </c>
      <c r="L12" s="171">
        <f t="shared" ref="L12:L13" si="29" xml:space="preserve"> H12/G12 * 60</f>
        <v>0.77551358925999847</v>
      </c>
      <c r="M12" s="56" t="s">
        <v>12</v>
      </c>
      <c r="N12" s="56" t="s">
        <v>12</v>
      </c>
      <c r="O12" s="1">
        <v>0.86099999999999999</v>
      </c>
      <c r="P12" s="1">
        <v>0.13300000000000001</v>
      </c>
      <c r="Q12" s="152">
        <v>126</v>
      </c>
      <c r="R12" s="156">
        <f t="shared" si="1"/>
        <v>8.1428926872299847</v>
      </c>
      <c r="S12" s="153">
        <v>27</v>
      </c>
      <c r="T12" s="156">
        <f t="shared" si="2"/>
        <v>1.7449055758349965</v>
      </c>
      <c r="U12" s="197">
        <v>7</v>
      </c>
      <c r="V12" s="197">
        <f t="shared" si="7"/>
        <v>0.45238292706833244</v>
      </c>
      <c r="W12" s="7"/>
      <c r="X12" s="7"/>
      <c r="Y12" s="9"/>
    </row>
    <row r="13" spans="1:25">
      <c r="A13" s="18" t="s">
        <v>28</v>
      </c>
      <c r="B13" s="46">
        <v>21</v>
      </c>
      <c r="C13" s="50" t="s">
        <v>12</v>
      </c>
      <c r="D13" s="21">
        <f>SUM(D12)</f>
        <v>174</v>
      </c>
      <c r="E13" s="21">
        <f>SUM(E12)</f>
        <v>165</v>
      </c>
      <c r="F13" s="126">
        <f t="shared" si="9"/>
        <v>94.827586206896555</v>
      </c>
      <c r="G13" s="5">
        <f>SUM(G12)</f>
        <v>928.41700000000003</v>
      </c>
      <c r="H13" s="175">
        <f>SUM(H12)</f>
        <v>12</v>
      </c>
      <c r="I13" s="128">
        <f xml:space="preserve"> E13/G13*3600</f>
        <v>639.79871113949866</v>
      </c>
      <c r="J13" s="128">
        <f t="shared" si="27"/>
        <v>10.663311852324979</v>
      </c>
      <c r="K13" s="130">
        <f t="shared" si="28"/>
        <v>46.530999999999999</v>
      </c>
      <c r="L13" s="107">
        <f t="shared" si="29"/>
        <v>0.77551358925999847</v>
      </c>
      <c r="M13" s="63" t="s">
        <v>12</v>
      </c>
      <c r="N13" s="63" t="s">
        <v>12</v>
      </c>
      <c r="O13" s="67">
        <v>0.86099999999999999</v>
      </c>
      <c r="P13" s="77">
        <v>0.13300000000000001</v>
      </c>
      <c r="Q13" s="5">
        <f>SUM(Q12)</f>
        <v>126</v>
      </c>
      <c r="R13" s="113">
        <f t="shared" si="1"/>
        <v>8.1428926872299847</v>
      </c>
      <c r="S13" s="5">
        <f>SUM(S12)</f>
        <v>27</v>
      </c>
      <c r="T13" s="113">
        <f t="shared" si="2"/>
        <v>1.7449055758349965</v>
      </c>
      <c r="U13" s="198">
        <f>SUM(U12)</f>
        <v>7</v>
      </c>
      <c r="V13" s="201">
        <f t="shared" si="7"/>
        <v>0.45238292706833244</v>
      </c>
      <c r="W13" s="7"/>
      <c r="X13" s="7"/>
      <c r="Y13" s="9"/>
    </row>
    <row r="14" spans="1:25">
      <c r="A14" s="7"/>
      <c r="B14" s="184"/>
      <c r="C14" s="189"/>
      <c r="D14" s="1"/>
      <c r="E14" s="83"/>
      <c r="F14" s="127"/>
      <c r="G14" s="1"/>
      <c r="H14" s="176"/>
      <c r="I14" s="129"/>
      <c r="J14" s="129"/>
      <c r="K14" s="131"/>
      <c r="L14" s="132"/>
      <c r="M14" s="186"/>
      <c r="N14" s="186"/>
      <c r="O14" s="1"/>
      <c r="P14" s="1"/>
      <c r="Q14" s="186"/>
      <c r="R14" s="134"/>
      <c r="S14" s="136"/>
      <c r="T14" s="134"/>
      <c r="U14" s="7"/>
      <c r="V14" s="16"/>
      <c r="W14" s="7"/>
      <c r="X14" s="7"/>
      <c r="Y14" s="9"/>
    </row>
    <row r="15" spans="1:25">
      <c r="A15" s="18"/>
      <c r="B15" s="18"/>
      <c r="C15" s="50"/>
      <c r="D15" s="21"/>
      <c r="E15" s="21"/>
      <c r="F15" s="95"/>
      <c r="G15" s="5"/>
      <c r="H15" s="19"/>
      <c r="I15" s="99"/>
      <c r="J15" s="99"/>
      <c r="K15" s="103"/>
      <c r="L15" s="109"/>
      <c r="M15" s="187"/>
      <c r="N15" s="187"/>
      <c r="O15" s="67"/>
      <c r="P15" s="77"/>
      <c r="Q15" s="187"/>
      <c r="R15" s="111"/>
      <c r="S15" s="5"/>
      <c r="T15" s="111"/>
      <c r="U15" s="7"/>
      <c r="V15" s="7"/>
      <c r="W15" s="7"/>
      <c r="X15" s="7"/>
      <c r="Y15" s="9"/>
    </row>
    <row r="16" spans="1:25">
      <c r="A16" s="7"/>
      <c r="B16" s="16"/>
      <c r="C16" s="16"/>
      <c r="D16" s="22"/>
      <c r="E16" s="1"/>
      <c r="F16" s="114"/>
      <c r="G16" s="1"/>
      <c r="H16" s="57"/>
      <c r="I16" s="122"/>
      <c r="J16" s="122"/>
      <c r="K16" s="123"/>
      <c r="L16" s="105"/>
      <c r="M16" s="17"/>
      <c r="N16" s="17"/>
      <c r="O16" s="1"/>
      <c r="P16" s="1"/>
      <c r="Q16" s="17"/>
      <c r="R16" s="112"/>
      <c r="S16" s="17"/>
      <c r="T16" s="112"/>
      <c r="U16" s="7"/>
      <c r="V16" s="7"/>
      <c r="W16" s="7"/>
      <c r="X16" s="7"/>
      <c r="Y16" s="9"/>
    </row>
    <row r="17" spans="1:25">
      <c r="A17" s="18"/>
      <c r="B17" s="18"/>
      <c r="C17" s="50"/>
      <c r="D17" s="21"/>
      <c r="E17" s="21"/>
      <c r="F17" s="95"/>
      <c r="G17" s="5"/>
      <c r="H17" s="19"/>
      <c r="I17" s="99"/>
      <c r="J17" s="99"/>
      <c r="K17" s="103"/>
      <c r="L17" s="109"/>
      <c r="M17" s="5"/>
      <c r="N17" s="5"/>
      <c r="O17" s="38"/>
      <c r="P17" s="38"/>
      <c r="Q17" s="5"/>
      <c r="R17" s="111"/>
      <c r="S17" s="5"/>
      <c r="T17" s="111"/>
      <c r="U17" s="7"/>
      <c r="V17" s="7"/>
      <c r="W17" s="7"/>
      <c r="X17" s="7"/>
      <c r="Y17" s="9"/>
    </row>
    <row r="18" spans="1:25">
      <c r="A18" s="7"/>
      <c r="B18" s="16"/>
      <c r="C18" s="16"/>
      <c r="D18" s="22"/>
      <c r="E18" s="1"/>
      <c r="F18" s="114"/>
      <c r="G18" s="1"/>
      <c r="H18" s="57"/>
      <c r="I18" s="122"/>
      <c r="J18" s="122"/>
      <c r="K18" s="123"/>
      <c r="L18" s="105"/>
      <c r="M18" s="17"/>
      <c r="N18" s="17"/>
      <c r="O18" s="1"/>
      <c r="P18" s="1"/>
      <c r="Q18" s="17"/>
      <c r="R18" s="112"/>
      <c r="S18" s="17"/>
      <c r="T18" s="112"/>
      <c r="U18" s="7"/>
      <c r="V18" s="7"/>
      <c r="W18" s="7"/>
      <c r="X18" s="7"/>
      <c r="Y18" s="9"/>
    </row>
    <row r="19" spans="1:25">
      <c r="A19" s="18"/>
      <c r="B19" s="18"/>
      <c r="C19" s="50"/>
      <c r="D19" s="21"/>
      <c r="E19" s="21"/>
      <c r="F19" s="95"/>
      <c r="G19" s="5"/>
      <c r="H19" s="19"/>
      <c r="I19" s="99"/>
      <c r="J19" s="99"/>
      <c r="K19" s="103"/>
      <c r="L19" s="109"/>
      <c r="M19" s="187"/>
      <c r="N19" s="187"/>
      <c r="O19" s="67"/>
      <c r="P19" s="77"/>
      <c r="Q19" s="187"/>
      <c r="R19" s="111"/>
      <c r="S19" s="5"/>
      <c r="T19" s="111"/>
      <c r="U19" s="7"/>
      <c r="V19" s="7"/>
      <c r="W19" s="7"/>
      <c r="X19" s="7"/>
      <c r="Y19" s="9"/>
    </row>
    <row r="20" spans="1:25">
      <c r="A20" s="7"/>
      <c r="B20" s="16"/>
      <c r="C20" s="16"/>
      <c r="D20" s="1"/>
      <c r="E20" s="1"/>
      <c r="F20" s="114"/>
      <c r="G20" s="1"/>
      <c r="H20" s="57"/>
      <c r="I20" s="164"/>
      <c r="J20" s="164"/>
      <c r="K20" s="165"/>
      <c r="L20" s="166"/>
      <c r="M20" s="17"/>
      <c r="N20" s="17"/>
      <c r="O20" s="1"/>
      <c r="P20" s="1"/>
      <c r="Q20" s="17"/>
      <c r="R20" s="112"/>
      <c r="S20" s="17"/>
      <c r="T20" s="112"/>
      <c r="U20" s="7"/>
      <c r="V20" s="7"/>
      <c r="W20" s="7"/>
      <c r="X20" s="7"/>
      <c r="Y20" s="9"/>
    </row>
    <row r="21" spans="1:25">
      <c r="A21" s="18"/>
      <c r="B21" s="18"/>
      <c r="C21" s="50"/>
      <c r="D21" s="21"/>
      <c r="E21" s="21"/>
      <c r="F21" s="126"/>
      <c r="G21" s="5"/>
      <c r="H21" s="19"/>
      <c r="I21" s="99"/>
      <c r="J21" s="99"/>
      <c r="K21" s="103"/>
      <c r="L21" s="109"/>
      <c r="M21" s="187"/>
      <c r="N21" s="187"/>
      <c r="O21" s="67"/>
      <c r="P21" s="77"/>
      <c r="Q21" s="187"/>
      <c r="R21" s="111"/>
      <c r="S21" s="5"/>
      <c r="T21" s="111"/>
      <c r="U21" s="7"/>
      <c r="V21" s="7"/>
      <c r="W21" s="7"/>
      <c r="X21" s="7"/>
      <c r="Y21" s="9"/>
    </row>
    <row r="22" spans="1:25">
      <c r="A22" s="7"/>
      <c r="B22" s="16"/>
      <c r="C22" s="16"/>
      <c r="D22" s="22"/>
      <c r="E22" s="1"/>
      <c r="F22" s="127"/>
      <c r="G22" s="1"/>
      <c r="H22" s="57"/>
      <c r="I22" s="122"/>
      <c r="J22" s="122"/>
      <c r="K22" s="123"/>
      <c r="L22" s="105"/>
      <c r="M22" s="17"/>
      <c r="N22" s="17"/>
      <c r="O22" s="1"/>
      <c r="P22" s="1"/>
      <c r="Q22" s="17"/>
      <c r="R22" s="112"/>
      <c r="S22" s="17"/>
      <c r="T22" s="112"/>
      <c r="U22" s="7"/>
      <c r="V22" s="7"/>
      <c r="W22" s="7"/>
      <c r="X22" s="7"/>
      <c r="Y22" s="9"/>
    </row>
    <row r="23" spans="1:25">
      <c r="A23" s="18"/>
      <c r="B23" s="18"/>
      <c r="C23" s="50"/>
      <c r="D23" s="21"/>
      <c r="E23" s="21"/>
      <c r="F23" s="95"/>
      <c r="G23" s="5"/>
      <c r="H23" s="19"/>
      <c r="I23" s="99"/>
      <c r="J23" s="99"/>
      <c r="K23" s="103"/>
      <c r="L23" s="109"/>
      <c r="M23" s="187"/>
      <c r="N23" s="187"/>
      <c r="O23" s="67"/>
      <c r="P23" s="77"/>
      <c r="Q23" s="187"/>
      <c r="R23" s="111"/>
      <c r="S23" s="5"/>
      <c r="T23" s="111"/>
      <c r="U23" s="7"/>
      <c r="V23" s="7"/>
      <c r="W23" s="7"/>
      <c r="X23" s="7"/>
      <c r="Y23" s="9"/>
    </row>
    <row r="24" spans="1:25">
      <c r="A24" s="7"/>
      <c r="B24" s="184"/>
      <c r="C24" s="189"/>
      <c r="D24" s="1"/>
      <c r="E24" s="1"/>
      <c r="F24" s="114"/>
      <c r="G24" s="1"/>
      <c r="H24" s="57"/>
      <c r="I24" s="122"/>
      <c r="J24" s="122"/>
      <c r="K24" s="123"/>
      <c r="L24" s="105"/>
      <c r="M24" s="35"/>
      <c r="N24" s="35"/>
      <c r="O24" s="1"/>
      <c r="P24" s="1"/>
      <c r="Q24" s="35"/>
      <c r="R24" s="112"/>
      <c r="S24" s="17"/>
      <c r="T24" s="112"/>
      <c r="U24" s="7"/>
      <c r="V24" s="7"/>
      <c r="W24" s="7"/>
      <c r="X24" s="7"/>
      <c r="Y24" s="9"/>
    </row>
    <row r="25" spans="1:25">
      <c r="A25" s="18"/>
      <c r="B25" s="18"/>
      <c r="C25" s="50"/>
      <c r="D25" s="21"/>
      <c r="E25" s="21"/>
      <c r="F25" s="95"/>
      <c r="G25" s="5"/>
      <c r="H25" s="19"/>
      <c r="I25" s="99"/>
      <c r="J25" s="99"/>
      <c r="K25" s="103"/>
      <c r="L25" s="109"/>
      <c r="M25" s="187"/>
      <c r="N25" s="187"/>
      <c r="O25" s="67"/>
      <c r="P25" s="77"/>
      <c r="Q25" s="183"/>
      <c r="R25" s="111"/>
      <c r="S25" s="18"/>
      <c r="T25" s="111"/>
      <c r="U25" s="7"/>
      <c r="V25" s="7"/>
      <c r="W25" s="7"/>
      <c r="X25" s="7"/>
      <c r="Y25" s="9"/>
    </row>
    <row r="26" spans="1:25">
      <c r="A26" s="7"/>
      <c r="B26" s="16"/>
      <c r="C26" s="16"/>
      <c r="D26" s="1"/>
      <c r="E26" s="1"/>
      <c r="F26" s="114"/>
      <c r="G26" s="1"/>
      <c r="H26" s="55"/>
      <c r="I26" s="122"/>
      <c r="J26" s="122"/>
      <c r="K26" s="123"/>
      <c r="L26" s="105"/>
      <c r="M26" s="17"/>
      <c r="N26" s="17"/>
      <c r="O26" s="1"/>
      <c r="P26" s="1"/>
      <c r="Q26" s="16"/>
      <c r="R26" s="112"/>
      <c r="S26" s="16"/>
      <c r="T26" s="112"/>
      <c r="U26" s="7"/>
      <c r="V26" s="7"/>
      <c r="W26" s="7"/>
      <c r="X26" s="7"/>
      <c r="Y26" s="9"/>
    </row>
    <row r="27" spans="1:25">
      <c r="A27" s="18"/>
      <c r="B27" s="18"/>
      <c r="C27" s="50"/>
      <c r="D27" s="21"/>
      <c r="E27" s="21"/>
      <c r="F27" s="126"/>
      <c r="G27" s="5"/>
      <c r="H27" s="19"/>
      <c r="I27" s="99"/>
      <c r="J27" s="99"/>
      <c r="K27" s="103"/>
      <c r="L27" s="109"/>
      <c r="M27" s="187"/>
      <c r="N27" s="187"/>
      <c r="O27" s="67"/>
      <c r="P27" s="77"/>
      <c r="Q27" s="183"/>
      <c r="R27" s="111"/>
      <c r="S27" s="18"/>
      <c r="T27" s="113"/>
      <c r="U27" s="7"/>
      <c r="V27" s="7"/>
      <c r="W27" s="7"/>
      <c r="X27" s="7"/>
      <c r="Y27" s="9"/>
    </row>
    <row r="28" spans="1:25">
      <c r="A28" s="18"/>
      <c r="B28" s="137"/>
      <c r="C28" s="63"/>
      <c r="D28" s="70"/>
      <c r="E28" s="185"/>
      <c r="F28" s="95"/>
      <c r="G28" s="135"/>
      <c r="H28" s="86"/>
      <c r="I28" s="128"/>
      <c r="J28" s="128"/>
      <c r="K28" s="107"/>
      <c r="L28" s="107"/>
      <c r="M28" s="135"/>
      <c r="N28" s="135"/>
      <c r="O28" s="135"/>
      <c r="P28" s="135"/>
      <c r="Q28" s="137"/>
      <c r="R28" s="130"/>
      <c r="S28" s="137"/>
      <c r="T28" s="103"/>
      <c r="U28" s="7"/>
      <c r="V28" s="7"/>
      <c r="W28" s="7"/>
      <c r="X28" s="7"/>
      <c r="Y28" s="9"/>
    </row>
    <row r="29" spans="1:25">
      <c r="A29" s="16"/>
      <c r="B29" s="16"/>
      <c r="C29" s="16"/>
      <c r="D29" s="22"/>
      <c r="E29" s="22"/>
      <c r="F29" s="114"/>
      <c r="G29" s="17"/>
      <c r="H29" s="55"/>
      <c r="I29" s="122"/>
      <c r="J29" s="122"/>
      <c r="K29" s="105"/>
      <c r="L29" s="123"/>
      <c r="M29" s="17"/>
      <c r="N29" s="17"/>
      <c r="O29" s="17"/>
      <c r="P29" s="17"/>
      <c r="Q29" s="16"/>
      <c r="R29" s="123"/>
      <c r="S29" s="16"/>
      <c r="T29" s="123"/>
      <c r="U29" s="7"/>
      <c r="V29" s="7"/>
      <c r="W29" s="7"/>
      <c r="X29" s="7"/>
      <c r="Y29" s="9"/>
    </row>
    <row r="30" spans="1:25">
      <c r="A30" s="7"/>
      <c r="B30" s="7"/>
      <c r="C30" s="7"/>
      <c r="D30" s="13"/>
      <c r="E30" s="13"/>
      <c r="F30" s="94"/>
      <c r="G30" s="6"/>
      <c r="H30" s="75"/>
      <c r="I30" s="98"/>
      <c r="J30" s="98"/>
      <c r="K30" s="108"/>
      <c r="L30" s="102"/>
      <c r="M30" s="6"/>
      <c r="N30" s="6"/>
      <c r="O30" s="6"/>
      <c r="P30" s="6"/>
      <c r="Q30" s="7"/>
      <c r="R30" s="102"/>
      <c r="S30" s="7"/>
      <c r="T30" s="102"/>
      <c r="U30" s="14"/>
      <c r="V30" s="7"/>
      <c r="W30" s="7"/>
      <c r="X30" s="7"/>
      <c r="Y30" s="9"/>
    </row>
    <row r="31" spans="1:25">
      <c r="A31" s="7"/>
      <c r="B31" s="7"/>
      <c r="C31" s="7"/>
      <c r="D31" s="13"/>
      <c r="E31" s="13"/>
      <c r="F31" s="94"/>
      <c r="G31" s="6"/>
      <c r="H31" s="75"/>
      <c r="I31" s="98"/>
      <c r="J31" s="98"/>
      <c r="K31" s="108"/>
      <c r="L31" s="102"/>
      <c r="M31" s="6"/>
      <c r="N31" s="6"/>
      <c r="O31" s="6"/>
      <c r="P31" s="6"/>
      <c r="Q31" s="7"/>
      <c r="R31" s="102"/>
      <c r="S31" s="7"/>
      <c r="T31" s="102"/>
      <c r="U31" s="14"/>
      <c r="V31" s="7"/>
      <c r="W31" s="7"/>
      <c r="X31" s="14"/>
      <c r="Y31" s="9"/>
    </row>
    <row r="32" spans="1:25">
      <c r="A32" s="18"/>
      <c r="B32" s="18"/>
      <c r="C32" s="50"/>
      <c r="D32" s="21"/>
      <c r="E32" s="21"/>
      <c r="F32" s="95"/>
      <c r="G32" s="5"/>
      <c r="H32" s="76"/>
      <c r="I32" s="99"/>
      <c r="J32" s="99"/>
      <c r="K32" s="109"/>
      <c r="L32" s="109"/>
      <c r="M32" s="5"/>
      <c r="N32" s="5"/>
      <c r="O32" s="5"/>
      <c r="P32" s="5"/>
      <c r="Q32" s="18"/>
      <c r="R32" s="103"/>
      <c r="S32" s="18"/>
      <c r="T32" s="103"/>
      <c r="U32" s="14"/>
      <c r="V32" s="7"/>
      <c r="W32" s="7"/>
      <c r="X32" s="14"/>
      <c r="Y32" s="9"/>
    </row>
    <row r="33" spans="1:25">
      <c r="A33" s="16"/>
      <c r="B33" s="16"/>
      <c r="C33" s="16"/>
      <c r="D33" s="55"/>
      <c r="E33" s="55"/>
      <c r="F33" s="114"/>
      <c r="G33" s="44"/>
      <c r="H33" s="74"/>
      <c r="I33" s="101"/>
      <c r="J33" s="122"/>
      <c r="K33" s="101"/>
      <c r="L33" s="123"/>
      <c r="M33" s="44"/>
      <c r="N33" s="44"/>
      <c r="O33" s="44"/>
      <c r="P33" s="44"/>
      <c r="Q33" s="55"/>
      <c r="R33" s="101"/>
      <c r="S33" s="55"/>
      <c r="T33" s="101"/>
      <c r="U33" s="14"/>
      <c r="V33" s="7"/>
      <c r="W33" s="7"/>
      <c r="X33" s="14"/>
      <c r="Y33" s="9"/>
    </row>
    <row r="34" spans="1:25">
      <c r="A34" s="7"/>
      <c r="B34" s="7"/>
      <c r="C34" s="7"/>
      <c r="D34" s="43"/>
      <c r="E34" s="43"/>
      <c r="F34" s="94"/>
      <c r="G34" s="44"/>
      <c r="H34" s="75"/>
      <c r="I34" s="98"/>
      <c r="J34" s="98"/>
      <c r="K34" s="97"/>
      <c r="L34" s="102"/>
      <c r="M34" s="1"/>
      <c r="N34" s="1"/>
      <c r="O34" s="1"/>
      <c r="P34" s="1"/>
      <c r="Q34" s="58"/>
      <c r="R34" s="98"/>
      <c r="S34" s="58"/>
      <c r="T34" s="98"/>
      <c r="U34" s="14"/>
      <c r="V34" s="7"/>
      <c r="W34" s="7"/>
      <c r="X34" s="14"/>
      <c r="Y34" s="9"/>
    </row>
    <row r="35" spans="1:25">
      <c r="A35" s="7"/>
      <c r="B35" s="7"/>
      <c r="C35" s="7"/>
      <c r="D35" s="43"/>
      <c r="E35" s="43"/>
      <c r="F35" s="94"/>
      <c r="G35" s="44"/>
      <c r="H35" s="75"/>
      <c r="I35" s="98"/>
      <c r="J35" s="98"/>
      <c r="K35" s="97"/>
      <c r="L35" s="102"/>
      <c r="M35" s="1"/>
      <c r="N35" s="1"/>
      <c r="O35" s="1"/>
      <c r="P35" s="1"/>
      <c r="Q35" s="58"/>
      <c r="R35" s="98"/>
      <c r="S35" s="58"/>
      <c r="T35" s="98"/>
      <c r="U35" s="14"/>
      <c r="V35" s="7"/>
      <c r="W35" s="7"/>
      <c r="X35" s="14"/>
      <c r="Y35" s="9"/>
    </row>
    <row r="36" spans="1:25">
      <c r="A36" s="18"/>
      <c r="B36" s="18"/>
      <c r="C36" s="50"/>
      <c r="D36" s="49"/>
      <c r="E36" s="49"/>
      <c r="F36" s="95"/>
      <c r="G36" s="19"/>
      <c r="H36" s="76"/>
      <c r="I36" s="99"/>
      <c r="J36" s="99"/>
      <c r="K36" s="100"/>
      <c r="L36" s="109"/>
      <c r="M36" s="84"/>
      <c r="N36" s="38"/>
      <c r="O36" s="38"/>
      <c r="P36" s="77"/>
      <c r="Q36" s="59"/>
      <c r="R36" s="99"/>
      <c r="S36" s="59"/>
      <c r="T36" s="99"/>
      <c r="U36" s="14"/>
      <c r="V36" s="7"/>
      <c r="W36" s="7"/>
      <c r="X36" s="14"/>
      <c r="Y36" s="9"/>
    </row>
    <row r="37" spans="1:25">
      <c r="A37" s="16"/>
      <c r="B37" s="16"/>
      <c r="C37" s="16"/>
      <c r="D37" s="1"/>
      <c r="E37" s="1"/>
      <c r="F37" s="24"/>
      <c r="G37" s="1"/>
      <c r="H37" s="74"/>
      <c r="I37" s="57"/>
      <c r="J37" s="57"/>
      <c r="K37" s="55"/>
      <c r="L37" s="16"/>
      <c r="M37" s="1"/>
      <c r="N37" s="1"/>
      <c r="O37" s="1"/>
      <c r="P37" s="1"/>
      <c r="Q37" s="55"/>
      <c r="R37" s="55"/>
      <c r="S37" s="55"/>
      <c r="T37" s="55"/>
      <c r="U37" s="14"/>
      <c r="V37" s="7"/>
      <c r="W37" s="7"/>
      <c r="X37" s="14"/>
      <c r="Y37" s="9"/>
    </row>
    <row r="38" spans="1:25">
      <c r="A38" s="7"/>
      <c r="B38" s="7"/>
      <c r="C38" s="7"/>
      <c r="D38" s="1"/>
      <c r="E38" s="1"/>
      <c r="F38" s="8"/>
      <c r="G38" s="1"/>
      <c r="H38" s="75"/>
      <c r="I38" s="58"/>
      <c r="J38" s="58"/>
      <c r="K38" s="43"/>
      <c r="L38" s="7"/>
      <c r="M38" s="1"/>
      <c r="N38" s="1"/>
      <c r="O38" s="1"/>
      <c r="P38" s="8"/>
      <c r="Q38" s="58"/>
      <c r="R38" s="58"/>
      <c r="S38" s="58"/>
      <c r="T38" s="58"/>
      <c r="U38" s="14"/>
      <c r="V38" s="7"/>
      <c r="W38" s="7"/>
      <c r="X38" s="14"/>
      <c r="Y38" s="9"/>
    </row>
    <row r="39" spans="1:25">
      <c r="A39" s="7"/>
      <c r="B39" s="7"/>
      <c r="C39" s="7"/>
      <c r="D39" s="44"/>
      <c r="E39" s="44"/>
      <c r="F39" s="8"/>
      <c r="G39" s="1"/>
      <c r="H39" s="75"/>
      <c r="I39" s="58"/>
      <c r="J39" s="58"/>
      <c r="K39" s="43"/>
      <c r="L39" s="7"/>
      <c r="M39" s="1"/>
      <c r="N39" s="1"/>
      <c r="O39" s="1"/>
      <c r="P39" s="1"/>
      <c r="Q39" s="43"/>
      <c r="R39" s="43"/>
      <c r="S39" s="43"/>
      <c r="T39" s="43"/>
      <c r="U39" s="12"/>
      <c r="V39" s="7"/>
      <c r="W39" s="7"/>
      <c r="X39" s="14"/>
      <c r="Y39" s="9"/>
    </row>
    <row r="40" spans="1:25">
      <c r="A40" s="18"/>
      <c r="B40" s="18"/>
      <c r="C40" s="50"/>
      <c r="D40" s="49"/>
      <c r="E40" s="49"/>
      <c r="F40" s="80"/>
      <c r="G40" s="49"/>
      <c r="H40" s="76"/>
      <c r="I40" s="59"/>
      <c r="J40" s="59"/>
      <c r="K40" s="49"/>
      <c r="L40" s="21"/>
      <c r="M40" s="78"/>
      <c r="N40" s="51"/>
      <c r="O40" s="51"/>
      <c r="P40" s="79"/>
      <c r="Q40" s="49"/>
      <c r="R40" s="49"/>
      <c r="S40" s="49"/>
      <c r="T40" s="49"/>
      <c r="U40" s="14"/>
      <c r="V40" s="12"/>
      <c r="W40" s="12"/>
      <c r="X40" s="14"/>
      <c r="Y40" s="9"/>
    </row>
    <row r="41" spans="1:25">
      <c r="A41" s="33"/>
      <c r="B41" s="33"/>
      <c r="C41" s="33"/>
      <c r="D41" s="33"/>
      <c r="E41" s="87"/>
      <c r="F41" s="81"/>
      <c r="G41" s="1"/>
      <c r="H41" s="33"/>
      <c r="I41" s="33"/>
      <c r="J41" s="33"/>
      <c r="K41" s="82"/>
      <c r="L41" s="83"/>
      <c r="M41" s="1"/>
      <c r="N41" s="1"/>
      <c r="O41" s="1"/>
      <c r="P41" s="1"/>
      <c r="Q41" s="33"/>
      <c r="R41" s="33"/>
      <c r="S41" s="33"/>
      <c r="T41" s="33"/>
      <c r="U41" s="9"/>
      <c r="V41" s="9"/>
      <c r="W41" s="9"/>
      <c r="X41" s="9"/>
      <c r="Y41" s="9"/>
    </row>
    <row r="42" spans="1:25">
      <c r="A42" s="33"/>
      <c r="B42" s="30"/>
      <c r="C42" s="30"/>
      <c r="D42" s="30"/>
      <c r="E42" s="30"/>
      <c r="F42" s="8"/>
      <c r="G42" s="1"/>
      <c r="H42" s="30"/>
      <c r="I42" s="33"/>
      <c r="J42" s="33"/>
      <c r="K42" s="55"/>
      <c r="L42" s="22"/>
      <c r="M42" s="1"/>
      <c r="N42" s="1"/>
      <c r="O42" s="1"/>
      <c r="P42" s="1"/>
      <c r="Q42" s="30"/>
      <c r="R42" s="33"/>
      <c r="S42" s="30"/>
      <c r="T42" s="33"/>
      <c r="U42" s="9"/>
      <c r="V42" s="9"/>
      <c r="W42" s="9"/>
      <c r="X42" s="9"/>
      <c r="Y42" s="9"/>
    </row>
    <row r="43" spans="1:25">
      <c r="A43" s="39"/>
      <c r="B43" s="31"/>
      <c r="C43" s="88"/>
      <c r="D43" s="31"/>
      <c r="E43" s="31"/>
      <c r="F43" s="85"/>
      <c r="G43" s="31"/>
      <c r="H43" s="31"/>
      <c r="I43" s="39"/>
      <c r="J43" s="39"/>
      <c r="K43" s="86"/>
      <c r="L43" s="70"/>
      <c r="M43" s="38"/>
      <c r="N43" s="38"/>
      <c r="O43" s="38"/>
      <c r="P43" s="38"/>
      <c r="Q43" s="31"/>
      <c r="R43" s="39"/>
      <c r="S43" s="31"/>
      <c r="T43" s="39"/>
      <c r="U43" s="9"/>
      <c r="V43" s="9"/>
      <c r="W43" s="9"/>
      <c r="X43" s="9"/>
      <c r="Y43" s="9"/>
    </row>
    <row r="44" spans="1:25">
      <c r="A44" s="33"/>
      <c r="B44" s="89"/>
      <c r="C44" s="2"/>
      <c r="D44" s="90"/>
      <c r="E44" s="91"/>
      <c r="F44" s="24"/>
      <c r="G44" s="1"/>
      <c r="H44" s="89"/>
      <c r="I44" s="33"/>
      <c r="J44" s="33"/>
      <c r="K44" s="55"/>
      <c r="L44" s="22"/>
      <c r="M44" s="1"/>
      <c r="N44" s="1"/>
      <c r="O44" s="1"/>
      <c r="P44" s="1"/>
      <c r="Q44" s="2"/>
      <c r="R44" s="33"/>
      <c r="S44" s="2"/>
      <c r="T44" s="33"/>
    </row>
    <row r="45" spans="1:25">
      <c r="A45" s="39"/>
      <c r="B45" s="39"/>
      <c r="C45" s="92"/>
      <c r="D45" s="3"/>
      <c r="E45" s="3"/>
      <c r="F45" s="85"/>
      <c r="G45" s="3"/>
      <c r="H45" s="3"/>
      <c r="I45" s="39"/>
      <c r="J45" s="39"/>
      <c r="K45" s="86"/>
      <c r="L45" s="70"/>
      <c r="M45" s="38"/>
      <c r="N45" s="38"/>
      <c r="O45" s="38"/>
      <c r="P45" s="38"/>
      <c r="Q45" s="3"/>
      <c r="R45" s="39"/>
      <c r="S45" s="3"/>
      <c r="T45" s="39"/>
    </row>
    <row r="46" spans="1:25">
      <c r="A46" s="89"/>
      <c r="B46" s="89"/>
      <c r="C46" s="2"/>
      <c r="D46" s="2"/>
      <c r="E46" s="2"/>
      <c r="F46" s="24"/>
      <c r="G46" s="1"/>
      <c r="H46" s="2"/>
      <c r="I46" s="33"/>
      <c r="J46" s="33"/>
      <c r="K46" s="55"/>
      <c r="L46" s="22"/>
      <c r="M46" s="1"/>
      <c r="N46" s="1"/>
      <c r="O46" s="1"/>
      <c r="P46" s="1"/>
      <c r="Q46" s="2"/>
      <c r="R46" s="33"/>
      <c r="S46" s="2"/>
      <c r="T46" s="33"/>
    </row>
    <row r="47" spans="1:25">
      <c r="A47" s="39"/>
      <c r="B47" s="3"/>
      <c r="C47" s="92"/>
      <c r="D47" s="3"/>
      <c r="E47" s="3"/>
      <c r="F47" s="85"/>
      <c r="G47" s="3"/>
      <c r="H47" s="3"/>
      <c r="I47" s="39"/>
      <c r="J47" s="39"/>
      <c r="K47" s="86"/>
      <c r="L47" s="70"/>
      <c r="M47" s="38"/>
      <c r="N47" s="38"/>
      <c r="O47" s="38"/>
      <c r="P47" s="38"/>
      <c r="Q47" s="3"/>
      <c r="R47" s="39"/>
      <c r="S47" s="3"/>
      <c r="T47" s="39"/>
    </row>
    <row r="48" spans="1:25">
      <c r="A48" s="89"/>
      <c r="B48" s="2"/>
      <c r="C48" s="2"/>
      <c r="D48" s="2"/>
      <c r="E48" s="2"/>
      <c r="F48" s="24"/>
      <c r="G48" s="1"/>
      <c r="H48" s="2"/>
      <c r="I48" s="33"/>
      <c r="J48" s="33"/>
      <c r="K48" s="55"/>
      <c r="L48" s="22"/>
      <c r="M48" s="1"/>
      <c r="N48" s="1"/>
      <c r="O48" s="1"/>
      <c r="P48" s="1"/>
      <c r="Q48" s="2"/>
      <c r="R48" s="33"/>
      <c r="S48" s="2"/>
      <c r="T48" s="33"/>
    </row>
    <row r="49" spans="1:20">
      <c r="A49" s="89"/>
      <c r="B49" s="2"/>
      <c r="C49" s="2"/>
      <c r="D49" s="2"/>
      <c r="E49" s="2"/>
      <c r="F49" s="24"/>
      <c r="G49" s="1"/>
      <c r="H49" s="2"/>
      <c r="I49" s="33"/>
      <c r="J49" s="33"/>
      <c r="K49" s="55"/>
      <c r="L49" s="22"/>
      <c r="M49" s="1"/>
      <c r="N49" s="1"/>
      <c r="O49" s="1"/>
      <c r="P49" s="1"/>
      <c r="Q49" s="2"/>
      <c r="R49" s="33"/>
      <c r="S49" s="2"/>
      <c r="T49" s="33"/>
    </row>
    <row r="50" spans="1:20">
      <c r="A50" s="39"/>
      <c r="B50" s="3"/>
      <c r="C50" s="92"/>
      <c r="D50" s="3"/>
      <c r="E50" s="3"/>
      <c r="F50" s="85"/>
      <c r="G50" s="3"/>
      <c r="H50" s="3"/>
      <c r="I50" s="39"/>
      <c r="J50" s="39"/>
      <c r="K50" s="86"/>
      <c r="L50" s="70"/>
      <c r="M50" s="38"/>
      <c r="N50" s="38"/>
      <c r="O50" s="38"/>
      <c r="P50" s="38"/>
      <c r="Q50" s="3"/>
      <c r="R50" s="39"/>
      <c r="S50" s="3"/>
      <c r="T50" s="39"/>
    </row>
    <row r="51" spans="1:20">
      <c r="A51" s="89"/>
      <c r="B51" s="2"/>
      <c r="C51" s="2"/>
      <c r="D51" s="2"/>
      <c r="E51" s="2"/>
      <c r="F51" s="24"/>
      <c r="G51" s="1"/>
      <c r="H51" s="2"/>
      <c r="I51" s="33"/>
      <c r="J51" s="33"/>
      <c r="K51" s="55"/>
      <c r="L51" s="22"/>
      <c r="M51" s="1"/>
      <c r="N51" s="1"/>
      <c r="O51" s="1"/>
      <c r="P51" s="1"/>
      <c r="Q51" s="2"/>
      <c r="R51" s="33"/>
      <c r="S51" s="2"/>
      <c r="T51" s="33"/>
    </row>
    <row r="52" spans="1:20">
      <c r="A52" s="89"/>
      <c r="B52" s="2"/>
      <c r="C52" s="2"/>
      <c r="D52" s="2"/>
      <c r="E52" s="2"/>
      <c r="F52" s="24"/>
      <c r="G52" s="1"/>
      <c r="H52" s="2"/>
      <c r="I52" s="33"/>
      <c r="J52" s="33"/>
      <c r="K52" s="55"/>
      <c r="L52" s="22"/>
      <c r="M52" s="1"/>
      <c r="N52" s="1"/>
      <c r="O52" s="1"/>
      <c r="P52" s="1"/>
      <c r="Q52" s="2"/>
      <c r="R52" s="33"/>
      <c r="S52" s="2"/>
      <c r="T52" s="33"/>
    </row>
    <row r="53" spans="1:20">
      <c r="A53" s="39"/>
      <c r="B53" s="3"/>
      <c r="C53" s="92"/>
      <c r="D53" s="3"/>
      <c r="E53" s="3"/>
      <c r="F53" s="85"/>
      <c r="G53" s="3"/>
      <c r="H53" s="3"/>
      <c r="I53" s="39"/>
      <c r="J53" s="39"/>
      <c r="K53" s="86"/>
      <c r="L53" s="70"/>
      <c r="M53" s="38"/>
      <c r="N53" s="38"/>
      <c r="O53" s="38"/>
      <c r="P53" s="38"/>
      <c r="Q53" s="3"/>
      <c r="R53" s="39"/>
      <c r="S53" s="3"/>
      <c r="T53" s="39"/>
    </row>
    <row r="54" spans="1:20">
      <c r="A54" s="89"/>
      <c r="B54" s="2"/>
      <c r="C54" s="2"/>
      <c r="D54" s="2"/>
      <c r="E54" s="2"/>
      <c r="F54" s="24"/>
      <c r="G54" s="1"/>
      <c r="H54" s="2"/>
      <c r="I54" s="33"/>
      <c r="J54" s="33"/>
      <c r="K54" s="55"/>
      <c r="L54" s="22"/>
      <c r="M54" s="1"/>
      <c r="N54" s="1"/>
      <c r="O54" s="1"/>
      <c r="P54" s="1"/>
      <c r="Q54" s="2"/>
      <c r="R54" s="33"/>
      <c r="S54" s="2"/>
      <c r="T54" s="33"/>
    </row>
    <row r="55" spans="1:20">
      <c r="A55" s="89"/>
      <c r="B55" s="2"/>
      <c r="C55" s="2"/>
      <c r="D55" s="2"/>
      <c r="E55" s="2"/>
      <c r="F55" s="24"/>
      <c r="G55" s="1"/>
      <c r="H55" s="2"/>
      <c r="I55" s="33"/>
      <c r="J55" s="33"/>
      <c r="K55" s="55"/>
      <c r="L55" s="22"/>
      <c r="M55" s="1"/>
      <c r="N55" s="1"/>
      <c r="O55" s="1"/>
      <c r="P55" s="1"/>
      <c r="Q55" s="2"/>
      <c r="R55" s="33"/>
      <c r="S55" s="2"/>
      <c r="T55" s="33"/>
    </row>
    <row r="56" spans="1:20">
      <c r="A56" s="39"/>
      <c r="B56" s="3"/>
      <c r="C56" s="92"/>
      <c r="D56" s="3"/>
      <c r="E56" s="3"/>
      <c r="F56" s="85"/>
      <c r="G56" s="3"/>
      <c r="H56" s="3"/>
      <c r="I56" s="39"/>
      <c r="J56" s="39"/>
      <c r="K56" s="86"/>
      <c r="L56" s="70"/>
      <c r="M56" s="38"/>
      <c r="N56" s="38"/>
      <c r="O56" s="38"/>
      <c r="P56" s="38"/>
      <c r="Q56" s="3"/>
      <c r="R56" s="39"/>
      <c r="S56" s="3"/>
      <c r="T56" s="3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BAF6-7E35-482C-9958-4C835D5BDDCC}">
  <dimension ref="A1:Y43"/>
  <sheetViews>
    <sheetView workbookViewId="0">
      <selection activeCell="B20" sqref="B20"/>
    </sheetView>
  </sheetViews>
  <sheetFormatPr defaultRowHeight="15"/>
  <cols>
    <col min="1" max="2" width="20.5703125" customWidth="1"/>
    <col min="3" max="4" width="11" customWidth="1"/>
    <col min="5" max="5" width="12.42578125" bestFit="1" customWidth="1"/>
    <col min="6" max="6" width="14.5703125" customWidth="1"/>
    <col min="7" max="7" width="17.140625" customWidth="1"/>
    <col min="8" max="10" width="12.85546875" customWidth="1"/>
    <col min="11" max="12" width="14.140625" customWidth="1"/>
    <col min="13" max="13" width="26.42578125" customWidth="1"/>
    <col min="14" max="14" width="28.5703125" customWidth="1"/>
    <col min="15" max="15" width="29.5703125" customWidth="1"/>
    <col min="16" max="16" width="24.7109375" customWidth="1"/>
    <col min="17" max="17" width="18.140625" customWidth="1"/>
    <col min="18" max="18" width="17.28515625" customWidth="1"/>
    <col min="19" max="19" width="17.7109375" customWidth="1"/>
    <col min="20" max="20" width="13.5703125" customWidth="1"/>
  </cols>
  <sheetData>
    <row r="1" spans="1:25">
      <c r="A1" s="119" t="s">
        <v>0</v>
      </c>
      <c r="B1" s="119" t="s">
        <v>15</v>
      </c>
      <c r="C1" s="119" t="s">
        <v>1</v>
      </c>
      <c r="D1" s="120" t="s">
        <v>13</v>
      </c>
      <c r="E1" s="120" t="s">
        <v>14</v>
      </c>
      <c r="F1" s="121" t="s">
        <v>2</v>
      </c>
      <c r="G1" s="119" t="s">
        <v>5</v>
      </c>
      <c r="H1" s="119" t="s">
        <v>9</v>
      </c>
      <c r="I1" s="121" t="s">
        <v>29</v>
      </c>
      <c r="J1" s="121" t="s">
        <v>30</v>
      </c>
      <c r="K1" s="121" t="s">
        <v>31</v>
      </c>
      <c r="L1" s="121" t="s">
        <v>32</v>
      </c>
      <c r="M1" s="119" t="s">
        <v>3</v>
      </c>
      <c r="N1" s="119" t="s">
        <v>4</v>
      </c>
      <c r="O1" s="119" t="s">
        <v>10</v>
      </c>
      <c r="P1" s="119" t="s">
        <v>11</v>
      </c>
      <c r="Q1" s="119" t="s">
        <v>7</v>
      </c>
      <c r="R1" s="121" t="s">
        <v>8</v>
      </c>
      <c r="S1" s="119" t="s">
        <v>6</v>
      </c>
      <c r="T1" s="121" t="s">
        <v>16</v>
      </c>
    </row>
    <row r="2" spans="1:25">
      <c r="A2" s="16" t="s">
        <v>17</v>
      </c>
      <c r="B2" s="16">
        <v>6</v>
      </c>
      <c r="C2" s="16">
        <v>2</v>
      </c>
      <c r="D2" s="138">
        <v>138</v>
      </c>
      <c r="E2" s="138">
        <v>132</v>
      </c>
      <c r="F2" s="93">
        <f xml:space="preserve"> (E2/D2)*100</f>
        <v>95.652173913043484</v>
      </c>
      <c r="G2" s="1">
        <v>728.26700000000005</v>
      </c>
      <c r="H2" s="55">
        <v>1</v>
      </c>
      <c r="I2" s="101">
        <f t="shared" ref="I2:I3" si="0" xml:space="preserve"> E2/G2*3600</f>
        <v>652.50794008241473</v>
      </c>
      <c r="J2" s="101">
        <f xml:space="preserve"> E2/G2*60</f>
        <v>10.875132334706912</v>
      </c>
      <c r="K2" s="101">
        <f t="shared" ref="K2:K5" si="1" xml:space="preserve"> ROUNDUP((H2/G2)*3600,3)</f>
        <v>4.944</v>
      </c>
      <c r="L2" s="101">
        <f xml:space="preserve"> H2/G2*60</f>
        <v>8.2387366172022067E-2</v>
      </c>
      <c r="M2" s="56" t="s">
        <v>12</v>
      </c>
      <c r="N2" s="56" t="s">
        <v>12</v>
      </c>
      <c r="O2" s="1">
        <v>0.92200000000000004</v>
      </c>
      <c r="P2" s="1">
        <v>0.113</v>
      </c>
      <c r="Q2" s="17">
        <v>110</v>
      </c>
      <c r="R2" s="93">
        <f t="shared" ref="R2:R13" si="2" xml:space="preserve"> Q2/(G2/60)</f>
        <v>9.0626102789224277</v>
      </c>
      <c r="S2" s="17">
        <v>23</v>
      </c>
      <c r="T2" s="114">
        <f t="shared" ref="T2:T13" si="3">S2/(G2/60)</f>
        <v>1.8949094219565075</v>
      </c>
      <c r="U2" s="20"/>
      <c r="V2" s="7"/>
      <c r="W2" s="7"/>
      <c r="X2" s="7"/>
      <c r="Y2" s="9"/>
    </row>
    <row r="3" spans="1:25">
      <c r="A3" s="18" t="s">
        <v>18</v>
      </c>
      <c r="B3" s="18">
        <v>6</v>
      </c>
      <c r="C3" s="50" t="s">
        <v>12</v>
      </c>
      <c r="D3" s="21">
        <f xml:space="preserve"> SUM(D2)</f>
        <v>138</v>
      </c>
      <c r="E3" s="21">
        <f t="shared" ref="E3:F3" si="4" xml:space="preserve"> SUM(E2)</f>
        <v>132</v>
      </c>
      <c r="F3" s="109">
        <f t="shared" si="4"/>
        <v>95.652173913043484</v>
      </c>
      <c r="G3" s="21">
        <f xml:space="preserve"> SUM(G2)</f>
        <v>728.26700000000005</v>
      </c>
      <c r="H3" s="18">
        <f xml:space="preserve"> SUM(H2)</f>
        <v>1</v>
      </c>
      <c r="I3" s="100">
        <f t="shared" si="0"/>
        <v>652.50794008241473</v>
      </c>
      <c r="J3" s="100">
        <f t="shared" ref="J3" si="5" xml:space="preserve"> E3/G3*60</f>
        <v>10.875132334706912</v>
      </c>
      <c r="K3" s="100">
        <f t="shared" si="1"/>
        <v>4.944</v>
      </c>
      <c r="L3" s="162">
        <f t="shared" ref="L3" si="6" xml:space="preserve"> H3/G3*60</f>
        <v>8.2387366172022067E-2</v>
      </c>
      <c r="M3" s="63" t="s">
        <v>12</v>
      </c>
      <c r="N3" s="63" t="s">
        <v>12</v>
      </c>
      <c r="O3" s="38">
        <v>0.92200000000000004</v>
      </c>
      <c r="P3" s="38">
        <v>0.113</v>
      </c>
      <c r="Q3" s="19">
        <f>SUM(Q2)</f>
        <v>110</v>
      </c>
      <c r="R3" s="96">
        <f t="shared" si="2"/>
        <v>9.0626102789224277</v>
      </c>
      <c r="S3" s="19">
        <f>SUM(S2)</f>
        <v>23</v>
      </c>
      <c r="T3" s="95">
        <f t="shared" si="3"/>
        <v>1.8949094219565075</v>
      </c>
      <c r="U3" s="20"/>
      <c r="V3" s="7"/>
      <c r="W3" s="7"/>
      <c r="X3" s="7"/>
      <c r="Y3" s="9"/>
    </row>
    <row r="4" spans="1:25">
      <c r="A4" s="7" t="s">
        <v>19</v>
      </c>
      <c r="B4" s="16">
        <v>7</v>
      </c>
      <c r="C4" s="16">
        <v>1</v>
      </c>
      <c r="D4" s="2">
        <v>170</v>
      </c>
      <c r="E4" s="2">
        <v>143</v>
      </c>
      <c r="F4" s="114">
        <f>(E4/D4)*100</f>
        <v>84.117647058823536</v>
      </c>
      <c r="G4" s="1">
        <v>918.6</v>
      </c>
      <c r="H4" s="57">
        <v>1</v>
      </c>
      <c r="I4" s="122">
        <f xml:space="preserve"> E4/G4*3600</f>
        <v>560.41802743305027</v>
      </c>
      <c r="J4" s="122">
        <f xml:space="preserve"> E4/G4*60</f>
        <v>9.3403004572175039</v>
      </c>
      <c r="K4" s="123">
        <f t="shared" si="1"/>
        <v>3.92</v>
      </c>
      <c r="L4" s="123">
        <f xml:space="preserve"> H4/G4 * 60</f>
        <v>6.531678641410843E-2</v>
      </c>
      <c r="M4" s="56" t="s">
        <v>12</v>
      </c>
      <c r="N4" s="56" t="s">
        <v>12</v>
      </c>
      <c r="O4" s="1">
        <v>1.002</v>
      </c>
      <c r="P4" s="1">
        <v>8.8999999999999996E-2</v>
      </c>
      <c r="Q4" s="17">
        <v>113</v>
      </c>
      <c r="R4" s="112">
        <f t="shared" si="2"/>
        <v>7.3807968647942515</v>
      </c>
      <c r="S4" s="17">
        <v>22</v>
      </c>
      <c r="T4" s="112">
        <f t="shared" si="3"/>
        <v>1.4369693011103852</v>
      </c>
      <c r="U4" s="20"/>
      <c r="V4" s="7"/>
      <c r="W4" s="7"/>
      <c r="X4" s="7"/>
      <c r="Y4" s="9"/>
    </row>
    <row r="5" spans="1:25">
      <c r="A5" s="18" t="s">
        <v>20</v>
      </c>
      <c r="B5" s="18">
        <v>7</v>
      </c>
      <c r="C5" s="50" t="s">
        <v>12</v>
      </c>
      <c r="D5" s="60">
        <f>SUM(D4)</f>
        <v>170</v>
      </c>
      <c r="E5" s="60">
        <f>SUM(E4)</f>
        <v>143</v>
      </c>
      <c r="F5" s="95">
        <f t="shared" ref="F5:F6" si="7">(E5/D5)*100</f>
        <v>84.117647058823536</v>
      </c>
      <c r="G5" s="5">
        <f>SUM(G4)</f>
        <v>918.6</v>
      </c>
      <c r="H5" s="59">
        <f>SUM(H4)</f>
        <v>1</v>
      </c>
      <c r="I5" s="99">
        <f t="shared" ref="I5" si="8" xml:space="preserve"> E5/G5*3600</f>
        <v>560.41802743305027</v>
      </c>
      <c r="J5" s="99">
        <f t="shared" ref="J5" si="9" xml:space="preserve"> E5/G5*60</f>
        <v>9.3403004572175039</v>
      </c>
      <c r="K5" s="103">
        <f t="shared" si="1"/>
        <v>3.92</v>
      </c>
      <c r="L5" s="109">
        <f t="shared" ref="L5" si="10" xml:space="preserve"> H5/G5 * 60</f>
        <v>6.531678641410843E-2</v>
      </c>
      <c r="M5" s="63" t="s">
        <v>12</v>
      </c>
      <c r="N5" s="63" t="s">
        <v>12</v>
      </c>
      <c r="O5" s="38">
        <v>1.002</v>
      </c>
      <c r="P5" s="38">
        <v>8.8999999999999996E-2</v>
      </c>
      <c r="Q5" s="19">
        <f>SUM(Q4)</f>
        <v>113</v>
      </c>
      <c r="R5" s="111">
        <f t="shared" si="2"/>
        <v>7.3807968647942515</v>
      </c>
      <c r="S5" s="19">
        <f>SUM(S4)</f>
        <v>22</v>
      </c>
      <c r="T5" s="111">
        <f t="shared" si="3"/>
        <v>1.4369693011103852</v>
      </c>
      <c r="U5" s="20"/>
      <c r="V5" s="7"/>
      <c r="W5" s="7"/>
      <c r="X5" s="7"/>
      <c r="Y5" s="9"/>
    </row>
    <row r="6" spans="1:25">
      <c r="A6" s="7" t="s">
        <v>21</v>
      </c>
      <c r="B6" s="4">
        <v>11</v>
      </c>
      <c r="C6" s="16">
        <v>6</v>
      </c>
      <c r="D6" s="1">
        <v>132</v>
      </c>
      <c r="E6" s="1">
        <v>122</v>
      </c>
      <c r="F6" s="127">
        <f t="shared" si="7"/>
        <v>92.424242424242422</v>
      </c>
      <c r="G6" s="1">
        <v>642.15</v>
      </c>
      <c r="H6" s="176">
        <v>0</v>
      </c>
      <c r="I6" s="129">
        <f t="shared" ref="I6" si="11" xml:space="preserve"> E6/G6*3600</f>
        <v>683.95234758234062</v>
      </c>
      <c r="J6" s="129">
        <f t="shared" ref="J6" si="12" xml:space="preserve"> E6/G6*60</f>
        <v>11.399205793039011</v>
      </c>
      <c r="K6" s="131">
        <f t="shared" ref="K6" si="13" xml:space="preserve"> ROUNDUP((H6/G6)*3600,3)</f>
        <v>0</v>
      </c>
      <c r="L6" s="132">
        <f t="shared" ref="L6" si="14" xml:space="preserve"> H6/G6 * 60</f>
        <v>0</v>
      </c>
      <c r="M6" s="56" t="s">
        <v>12</v>
      </c>
      <c r="N6" s="56" t="s">
        <v>12</v>
      </c>
      <c r="O6" s="1">
        <v>0.93700000000000006</v>
      </c>
      <c r="P6" s="1">
        <v>0.14899999999999999</v>
      </c>
      <c r="Q6" s="133">
        <v>114</v>
      </c>
      <c r="R6" s="134">
        <f t="shared" si="2"/>
        <v>10.651716888577436</v>
      </c>
      <c r="S6" s="87">
        <v>24</v>
      </c>
      <c r="T6" s="134">
        <f t="shared" si="3"/>
        <v>2.2424667133847236</v>
      </c>
      <c r="U6" s="20"/>
      <c r="V6" s="7"/>
      <c r="W6" s="7"/>
      <c r="X6" s="7"/>
      <c r="Y6" s="9"/>
    </row>
    <row r="7" spans="1:25">
      <c r="A7" s="18" t="s">
        <v>22</v>
      </c>
      <c r="B7" s="18">
        <v>11</v>
      </c>
      <c r="C7" s="50" t="s">
        <v>12</v>
      </c>
      <c r="D7" s="60">
        <f t="shared" ref="D7" si="15">SUM(D6)</f>
        <v>132</v>
      </c>
      <c r="E7" s="60">
        <f t="shared" ref="E7" si="16">SUM(E6)</f>
        <v>122</v>
      </c>
      <c r="F7" s="126">
        <f t="shared" ref="F7:F10" si="17">(E7/D7)*100</f>
        <v>92.424242424242422</v>
      </c>
      <c r="G7" s="5">
        <f t="shared" ref="G7" si="18">SUM(G6)</f>
        <v>642.15</v>
      </c>
      <c r="H7" s="177">
        <f t="shared" ref="H7" si="19">SUM(H6)</f>
        <v>0</v>
      </c>
      <c r="I7" s="128">
        <f t="shared" ref="I7" si="20" xml:space="preserve"> E7/G7*3600</f>
        <v>683.95234758234062</v>
      </c>
      <c r="J7" s="128">
        <f t="shared" ref="J7" si="21" xml:space="preserve"> E7/G7*60</f>
        <v>11.399205793039011</v>
      </c>
      <c r="K7" s="130">
        <f t="shared" ref="K7" si="22" xml:space="preserve"> ROUNDUP((H7/G7)*3600,3)</f>
        <v>0</v>
      </c>
      <c r="L7" s="107">
        <f t="shared" ref="L7" si="23" xml:space="preserve"> H7/G7 * 60</f>
        <v>0</v>
      </c>
      <c r="M7" s="63" t="s">
        <v>12</v>
      </c>
      <c r="N7" s="63" t="s">
        <v>12</v>
      </c>
      <c r="O7" s="38">
        <v>0.93700000000000006</v>
      </c>
      <c r="P7" s="38">
        <v>0.14899999999999999</v>
      </c>
      <c r="Q7" s="19">
        <f>SUM(Q6)</f>
        <v>114</v>
      </c>
      <c r="R7" s="113">
        <f t="shared" si="2"/>
        <v>10.651716888577436</v>
      </c>
      <c r="S7" s="19">
        <f>SUM(S6)</f>
        <v>24</v>
      </c>
      <c r="T7" s="113">
        <f t="shared" si="3"/>
        <v>2.2424667133847236</v>
      </c>
      <c r="U7" s="20"/>
      <c r="V7" s="7"/>
      <c r="W7" s="7"/>
      <c r="X7" s="7"/>
      <c r="Y7" s="9"/>
    </row>
    <row r="8" spans="1:25">
      <c r="A8" s="7" t="s">
        <v>23</v>
      </c>
      <c r="B8" s="22">
        <v>13</v>
      </c>
      <c r="C8" s="2">
        <v>1</v>
      </c>
      <c r="D8" s="1">
        <v>174</v>
      </c>
      <c r="E8" s="1">
        <v>133</v>
      </c>
      <c r="F8" s="161">
        <f t="shared" si="17"/>
        <v>76.436781609195407</v>
      </c>
      <c r="G8" s="1">
        <v>928.86699999999996</v>
      </c>
      <c r="H8" s="2">
        <v>0</v>
      </c>
      <c r="I8" s="142">
        <f t="shared" ref="I8:I11" si="24" xml:space="preserve"> E8/G8*3600</f>
        <v>515.46669221750801</v>
      </c>
      <c r="J8" s="142">
        <f t="shared" ref="J8:J11" si="25" xml:space="preserve"> E8/G8*60</f>
        <v>8.5911115369584667</v>
      </c>
      <c r="K8" s="143">
        <f t="shared" ref="K8:K11" si="26" xml:space="preserve"> ROUNDUP((H8/G8)*3600,3)</f>
        <v>0</v>
      </c>
      <c r="L8" s="144">
        <f t="shared" ref="L8:L11" si="27" xml:space="preserve"> H8/G8 * 60</f>
        <v>0</v>
      </c>
      <c r="M8" s="56" t="s">
        <v>12</v>
      </c>
      <c r="N8" s="56" t="s">
        <v>12</v>
      </c>
      <c r="O8" s="1">
        <v>0.97699999999999998</v>
      </c>
      <c r="P8" s="1">
        <v>9.2999999999999999E-2</v>
      </c>
      <c r="Q8" s="2">
        <v>108</v>
      </c>
      <c r="R8" s="163">
        <f t="shared" si="2"/>
        <v>6.9762409473046194</v>
      </c>
      <c r="S8" s="2">
        <v>24</v>
      </c>
      <c r="T8" s="163">
        <f t="shared" si="3"/>
        <v>1.5502757660676931</v>
      </c>
      <c r="U8" s="7"/>
      <c r="V8" s="7"/>
      <c r="W8" s="7"/>
      <c r="X8" s="7"/>
      <c r="Y8" s="9"/>
    </row>
    <row r="9" spans="1:25">
      <c r="A9" s="18" t="s">
        <v>24</v>
      </c>
      <c r="B9" s="139">
        <v>13</v>
      </c>
      <c r="C9" s="50" t="s">
        <v>12</v>
      </c>
      <c r="D9" s="21">
        <f>SUM(D8)</f>
        <v>174</v>
      </c>
      <c r="E9" s="158">
        <f>SUM(E8)</f>
        <v>133</v>
      </c>
      <c r="F9" s="140">
        <f t="shared" si="17"/>
        <v>76.436781609195407</v>
      </c>
      <c r="G9" s="159">
        <f>SUM(G8)</f>
        <v>928.86699999999996</v>
      </c>
      <c r="H9" s="158">
        <f>SUM(H8)</f>
        <v>0</v>
      </c>
      <c r="I9" s="148">
        <f t="shared" si="24"/>
        <v>515.46669221750801</v>
      </c>
      <c r="J9" s="148">
        <f t="shared" si="25"/>
        <v>8.5911115369584667</v>
      </c>
      <c r="K9" s="121">
        <f t="shared" si="26"/>
        <v>0</v>
      </c>
      <c r="L9" s="149">
        <f t="shared" si="27"/>
        <v>0</v>
      </c>
      <c r="M9" s="125" t="s">
        <v>12</v>
      </c>
      <c r="N9" s="125" t="s">
        <v>12</v>
      </c>
      <c r="O9" s="67">
        <v>0.97699999999999998</v>
      </c>
      <c r="P9" s="77">
        <v>9.2999999999999999E-2</v>
      </c>
      <c r="Q9" s="19">
        <f>SUM(Q8)</f>
        <v>108</v>
      </c>
      <c r="R9" s="96">
        <f t="shared" si="2"/>
        <v>6.9762409473046194</v>
      </c>
      <c r="S9" s="19">
        <f>SUM(S8)</f>
        <v>24</v>
      </c>
      <c r="T9" s="151">
        <f t="shared" si="3"/>
        <v>1.5502757660676931</v>
      </c>
      <c r="U9" s="20"/>
      <c r="V9" s="7"/>
      <c r="W9" s="7"/>
      <c r="X9" s="7"/>
      <c r="Y9" s="9"/>
    </row>
    <row r="10" spans="1:25">
      <c r="A10" s="7" t="s">
        <v>25</v>
      </c>
      <c r="B10" s="22">
        <v>18</v>
      </c>
      <c r="C10" s="2">
        <v>1</v>
      </c>
      <c r="D10" s="55">
        <v>141</v>
      </c>
      <c r="E10" s="178">
        <v>124</v>
      </c>
      <c r="F10" s="160">
        <f t="shared" si="17"/>
        <v>87.943262411347519</v>
      </c>
      <c r="G10" s="180">
        <v>690.1</v>
      </c>
      <c r="H10" s="178">
        <v>0</v>
      </c>
      <c r="I10" s="145">
        <f t="shared" si="24"/>
        <v>646.86277351108527</v>
      </c>
      <c r="J10" s="145">
        <f t="shared" si="25"/>
        <v>10.781046225184754</v>
      </c>
      <c r="K10" s="146">
        <f t="shared" si="26"/>
        <v>0</v>
      </c>
      <c r="L10" s="147">
        <f t="shared" si="27"/>
        <v>0</v>
      </c>
      <c r="M10" s="56" t="s">
        <v>12</v>
      </c>
      <c r="N10" s="56" t="s">
        <v>12</v>
      </c>
      <c r="O10" s="1">
        <v>0.95799999999999996</v>
      </c>
      <c r="P10" s="1">
        <v>8.5999999999999993E-2</v>
      </c>
      <c r="Q10" s="172">
        <v>114</v>
      </c>
      <c r="R10" s="93">
        <f t="shared" si="2"/>
        <v>9.9116070134763081</v>
      </c>
      <c r="S10" s="172">
        <v>23</v>
      </c>
      <c r="T10" s="93">
        <f t="shared" si="3"/>
        <v>1.9997101869294305</v>
      </c>
      <c r="U10" s="150"/>
      <c r="V10" s="27"/>
      <c r="W10" s="27"/>
      <c r="X10" s="7"/>
      <c r="Y10" s="9"/>
    </row>
    <row r="11" spans="1:25">
      <c r="A11" s="18" t="s">
        <v>26</v>
      </c>
      <c r="B11" s="21">
        <v>18</v>
      </c>
      <c r="C11" s="50" t="s">
        <v>12</v>
      </c>
      <c r="D11" s="21">
        <f>SUM(D10)</f>
        <v>141</v>
      </c>
      <c r="E11" s="21">
        <f>SUM(E10)</f>
        <v>124</v>
      </c>
      <c r="F11" s="126">
        <f>(E11/D11)*100</f>
        <v>87.943262411347519</v>
      </c>
      <c r="G11" s="5">
        <f>SUM(G10)</f>
        <v>690.1</v>
      </c>
      <c r="H11" s="5">
        <f>SUM(H10)</f>
        <v>0</v>
      </c>
      <c r="I11" s="128">
        <f t="shared" si="24"/>
        <v>646.86277351108527</v>
      </c>
      <c r="J11" s="128">
        <f t="shared" si="25"/>
        <v>10.781046225184754</v>
      </c>
      <c r="K11" s="130">
        <f t="shared" si="26"/>
        <v>0</v>
      </c>
      <c r="L11" s="107">
        <f t="shared" si="27"/>
        <v>0</v>
      </c>
      <c r="M11" s="63" t="s">
        <v>12</v>
      </c>
      <c r="N11" s="63" t="s">
        <v>12</v>
      </c>
      <c r="O11" s="78">
        <v>0.95799999999999996</v>
      </c>
      <c r="P11" s="79">
        <v>8.5999999999999993E-2</v>
      </c>
      <c r="Q11" s="19">
        <f>SUM(Q10)</f>
        <v>114</v>
      </c>
      <c r="R11" s="113">
        <f t="shared" si="2"/>
        <v>9.9116070134763081</v>
      </c>
      <c r="S11" s="19">
        <f>SUM(S10)</f>
        <v>23</v>
      </c>
      <c r="T11" s="113">
        <f t="shared" si="3"/>
        <v>1.9997101869294305</v>
      </c>
      <c r="U11" s="27"/>
      <c r="V11" s="27"/>
      <c r="W11" s="27"/>
      <c r="X11" s="7"/>
      <c r="Y11" s="9"/>
    </row>
    <row r="12" spans="1:25">
      <c r="A12" s="7" t="s">
        <v>27</v>
      </c>
      <c r="B12" s="68">
        <v>21</v>
      </c>
      <c r="C12" s="69">
        <v>1</v>
      </c>
      <c r="D12" s="55">
        <v>146</v>
      </c>
      <c r="E12" s="55">
        <v>125</v>
      </c>
      <c r="F12" s="93">
        <f>(E12/D12)*100</f>
        <v>85.61643835616438</v>
      </c>
      <c r="G12" s="1">
        <v>741.8</v>
      </c>
      <c r="H12" s="178">
        <v>0</v>
      </c>
      <c r="I12" s="145">
        <f t="shared" ref="I12:I13" si="28" xml:space="preserve"> E12/G12*3600</f>
        <v>606.63251550283098</v>
      </c>
      <c r="J12" s="145">
        <f t="shared" ref="J12:J13" si="29" xml:space="preserve"> E12/G12*60</f>
        <v>10.110541925047183</v>
      </c>
      <c r="K12" s="146">
        <f t="shared" ref="K12:K13" si="30" xml:space="preserve"> ROUNDUP((H12/G12)*3600,3)</f>
        <v>0</v>
      </c>
      <c r="L12" s="147">
        <f t="shared" ref="L12:L13" si="31" xml:space="preserve"> H12/G12 * 60</f>
        <v>0</v>
      </c>
      <c r="M12" s="56" t="s">
        <v>12</v>
      </c>
      <c r="N12" s="56" t="s">
        <v>12</v>
      </c>
      <c r="O12" s="1"/>
      <c r="P12" s="1"/>
      <c r="Q12" s="152">
        <v>117</v>
      </c>
      <c r="R12" s="156">
        <f xml:space="preserve"> Q12/(G12/60)</f>
        <v>9.4634672418441621</v>
      </c>
      <c r="S12" s="153">
        <v>25</v>
      </c>
      <c r="T12" s="93">
        <f t="shared" si="3"/>
        <v>2.0221083850094366</v>
      </c>
      <c r="U12" s="150"/>
      <c r="V12" s="27"/>
      <c r="W12" s="27"/>
      <c r="X12" s="7"/>
      <c r="Y12" s="9"/>
    </row>
    <row r="13" spans="1:25">
      <c r="A13" s="18" t="s">
        <v>28</v>
      </c>
      <c r="B13" s="46">
        <v>21</v>
      </c>
      <c r="C13" s="50" t="s">
        <v>12</v>
      </c>
      <c r="D13" s="70">
        <f>SUM(D12)</f>
        <v>146</v>
      </c>
      <c r="E13" s="70">
        <f>SUM(E12)</f>
        <v>125</v>
      </c>
      <c r="F13" s="113">
        <f>(E13/D13)*100</f>
        <v>85.61643835616438</v>
      </c>
      <c r="G13" s="19">
        <f>SUM(G12)</f>
        <v>741.8</v>
      </c>
      <c r="H13" s="49">
        <f>SUM(H12)</f>
        <v>0</v>
      </c>
      <c r="I13" s="128">
        <f t="shared" si="28"/>
        <v>606.63251550283098</v>
      </c>
      <c r="J13" s="128">
        <f t="shared" si="29"/>
        <v>10.110541925047183</v>
      </c>
      <c r="K13" s="130">
        <f t="shared" si="30"/>
        <v>0</v>
      </c>
      <c r="L13" s="107">
        <f t="shared" si="31"/>
        <v>0</v>
      </c>
      <c r="M13" s="63" t="s">
        <v>12</v>
      </c>
      <c r="N13" s="63" t="s">
        <v>12</v>
      </c>
      <c r="O13" s="51"/>
      <c r="P13" s="51"/>
      <c r="Q13" s="19">
        <f>SUM(Q12)</f>
        <v>117</v>
      </c>
      <c r="R13" s="113">
        <f t="shared" si="2"/>
        <v>9.4634672418441621</v>
      </c>
      <c r="S13" s="19">
        <f>SUM(S12)</f>
        <v>25</v>
      </c>
      <c r="T13" s="113">
        <f t="shared" si="3"/>
        <v>2.0221083850094366</v>
      </c>
      <c r="U13" s="27"/>
      <c r="V13" s="27"/>
      <c r="W13" s="27"/>
      <c r="X13" s="7"/>
      <c r="Y13" s="9"/>
    </row>
    <row r="14" spans="1:25">
      <c r="A14" s="7"/>
      <c r="B14" s="42"/>
      <c r="C14" s="55"/>
      <c r="D14" s="55"/>
      <c r="E14" s="55"/>
      <c r="F14" s="93"/>
      <c r="G14" s="44"/>
      <c r="H14" s="55"/>
      <c r="I14" s="101"/>
      <c r="J14" s="101"/>
      <c r="K14" s="101"/>
      <c r="L14" s="101"/>
      <c r="M14" s="56"/>
      <c r="N14" s="56"/>
      <c r="O14" s="44"/>
      <c r="P14" s="44"/>
      <c r="Q14" s="2"/>
      <c r="R14" s="93"/>
      <c r="S14" s="24"/>
      <c r="T14" s="115"/>
      <c r="U14" s="27"/>
      <c r="V14" s="27"/>
      <c r="W14" s="27"/>
      <c r="X14" s="7"/>
      <c r="Y14" s="9"/>
    </row>
    <row r="15" spans="1:25">
      <c r="A15" s="18"/>
      <c r="B15" s="42"/>
      <c r="C15" s="43"/>
      <c r="D15" s="43"/>
      <c r="E15" s="43"/>
      <c r="F15" s="93"/>
      <c r="G15" s="44"/>
      <c r="H15" s="43"/>
      <c r="I15" s="97"/>
      <c r="J15" s="97"/>
      <c r="K15" s="97"/>
      <c r="L15" s="101"/>
      <c r="M15" s="45"/>
      <c r="N15" s="45"/>
      <c r="O15" s="44"/>
      <c r="P15" s="44"/>
      <c r="Q15" s="8"/>
      <c r="R15" s="93"/>
      <c r="S15" s="8"/>
      <c r="T15" s="116"/>
      <c r="U15" s="27"/>
      <c r="V15" s="27"/>
      <c r="W15" s="27"/>
      <c r="X15" s="7"/>
      <c r="Y15" s="9"/>
    </row>
    <row r="16" spans="1:25">
      <c r="A16" s="42"/>
      <c r="B16" s="42"/>
      <c r="C16" s="43"/>
      <c r="D16" s="43"/>
      <c r="E16" s="43"/>
      <c r="F16" s="93"/>
      <c r="G16" s="8"/>
      <c r="H16" s="43"/>
      <c r="I16" s="97"/>
      <c r="J16" s="97"/>
      <c r="K16" s="97"/>
      <c r="L16" s="101"/>
      <c r="M16" s="62"/>
      <c r="N16" s="45"/>
      <c r="O16" s="8"/>
      <c r="P16" s="8"/>
      <c r="Q16" s="8"/>
      <c r="R16" s="93"/>
      <c r="S16" s="8"/>
      <c r="T16" s="116"/>
      <c r="U16" s="27"/>
      <c r="V16" s="27"/>
      <c r="W16" s="27"/>
      <c r="X16" s="7"/>
      <c r="Y16" s="9"/>
    </row>
    <row r="17" spans="1:25">
      <c r="A17" s="42"/>
      <c r="B17" s="42"/>
      <c r="C17" s="43"/>
      <c r="D17" s="13"/>
      <c r="E17" s="13"/>
      <c r="F17" s="94"/>
      <c r="G17" s="6"/>
      <c r="H17" s="71"/>
      <c r="I17" s="97"/>
      <c r="J17" s="97"/>
      <c r="K17" s="104"/>
      <c r="L17" s="101"/>
      <c r="M17" s="64"/>
      <c r="N17" s="61"/>
      <c r="O17" s="44"/>
      <c r="P17" s="44"/>
      <c r="Q17" s="8"/>
      <c r="R17" s="93"/>
      <c r="S17" s="8"/>
      <c r="T17" s="116"/>
      <c r="U17" s="27"/>
      <c r="V17" s="27"/>
      <c r="W17" s="27"/>
      <c r="X17" s="7"/>
      <c r="Y17" s="9"/>
    </row>
    <row r="18" spans="1:25">
      <c r="A18" s="46"/>
      <c r="B18" s="46"/>
      <c r="C18" s="50"/>
      <c r="D18" s="49"/>
      <c r="E18" s="49"/>
      <c r="F18" s="96"/>
      <c r="G18" s="19"/>
      <c r="H18" s="49"/>
      <c r="I18" s="100"/>
      <c r="J18" s="100"/>
      <c r="K18" s="100"/>
      <c r="L18" s="100"/>
      <c r="M18" s="63"/>
      <c r="N18" s="50"/>
      <c r="O18" s="51"/>
      <c r="P18" s="51"/>
      <c r="Q18" s="49"/>
      <c r="R18" s="113"/>
      <c r="S18" s="49"/>
      <c r="T18" s="95"/>
      <c r="U18" s="7"/>
      <c r="V18" s="7"/>
      <c r="W18" s="7"/>
      <c r="X18" s="7"/>
      <c r="Y18" s="9"/>
    </row>
    <row r="19" spans="1:25">
      <c r="A19" s="33"/>
      <c r="B19" s="33"/>
      <c r="C19" s="33"/>
      <c r="D19" s="2"/>
      <c r="E19" s="2"/>
      <c r="F19" s="93"/>
      <c r="G19" s="29"/>
      <c r="H19" s="42"/>
      <c r="I19" s="101"/>
      <c r="J19" s="101"/>
      <c r="K19" s="105"/>
      <c r="L19" s="101"/>
      <c r="M19" s="48"/>
      <c r="N19" s="48"/>
      <c r="O19" s="29"/>
      <c r="P19" s="29"/>
      <c r="Q19" s="17"/>
      <c r="R19" s="93"/>
      <c r="S19" s="17"/>
      <c r="T19" s="117"/>
      <c r="U19" s="20"/>
      <c r="V19" s="7"/>
      <c r="W19" s="7"/>
      <c r="X19" s="7"/>
      <c r="Y19" s="9"/>
    </row>
    <row r="20" spans="1:25">
      <c r="A20" s="30"/>
      <c r="B20" s="30"/>
      <c r="C20" s="30"/>
      <c r="D20" s="21"/>
      <c r="E20" s="2"/>
      <c r="F20" s="93"/>
      <c r="G20" s="1"/>
      <c r="H20" s="53"/>
      <c r="I20" s="97"/>
      <c r="J20" s="97"/>
      <c r="K20" s="106"/>
      <c r="L20" s="101"/>
      <c r="M20" s="40"/>
      <c r="N20" s="40"/>
      <c r="O20" s="1"/>
      <c r="P20" s="1"/>
      <c r="Q20" s="1"/>
      <c r="R20" s="93"/>
      <c r="S20" s="1"/>
      <c r="T20" s="117"/>
      <c r="U20" s="20"/>
      <c r="V20" s="7"/>
      <c r="W20" s="7"/>
      <c r="X20" s="7"/>
      <c r="Y20" s="9"/>
    </row>
    <row r="21" spans="1:25">
      <c r="A21" s="30"/>
      <c r="B21" s="30"/>
      <c r="C21" s="30"/>
      <c r="D21" s="2"/>
      <c r="E21" s="2"/>
      <c r="F21" s="93"/>
      <c r="G21" s="1"/>
      <c r="H21" s="53"/>
      <c r="I21" s="97"/>
      <c r="J21" s="97"/>
      <c r="K21" s="106"/>
      <c r="L21" s="101"/>
      <c r="M21" s="40"/>
      <c r="N21" s="40"/>
      <c r="O21" s="1"/>
      <c r="P21" s="1"/>
      <c r="Q21" s="1"/>
      <c r="R21" s="93"/>
      <c r="S21" s="1"/>
      <c r="T21" s="118"/>
      <c r="U21" s="20"/>
      <c r="V21" s="7"/>
      <c r="W21" s="7"/>
      <c r="X21" s="7"/>
      <c r="Y21" s="9"/>
    </row>
    <row r="22" spans="1:25">
      <c r="A22" s="31"/>
      <c r="B22" s="37"/>
      <c r="C22" s="50"/>
      <c r="D22" s="32"/>
      <c r="E22" s="32"/>
      <c r="F22" s="96"/>
      <c r="G22" s="3"/>
      <c r="H22" s="54"/>
      <c r="I22" s="100"/>
      <c r="J22" s="100"/>
      <c r="K22" s="107"/>
      <c r="L22" s="100"/>
      <c r="M22" s="65"/>
      <c r="N22" s="66"/>
      <c r="O22" s="38"/>
      <c r="P22" s="38"/>
      <c r="Q22" s="3"/>
      <c r="R22" s="113"/>
      <c r="S22" s="41"/>
      <c r="T22" s="113"/>
      <c r="U22" s="20"/>
      <c r="V22" s="7"/>
      <c r="W22" s="7"/>
      <c r="X22" s="7"/>
      <c r="Y22" s="9"/>
    </row>
    <row r="23" spans="1:25">
      <c r="A23" s="33"/>
      <c r="B23" s="33"/>
      <c r="C23" s="33"/>
      <c r="D23" s="2"/>
      <c r="E23" s="2"/>
      <c r="F23" s="93"/>
      <c r="G23" s="1"/>
      <c r="H23" s="42"/>
      <c r="I23" s="101"/>
      <c r="J23" s="101"/>
      <c r="K23" s="105"/>
      <c r="L23" s="101"/>
      <c r="M23" s="29"/>
      <c r="N23" s="29"/>
      <c r="O23" s="29"/>
      <c r="P23" s="29"/>
      <c r="Q23" s="29"/>
      <c r="R23" s="112"/>
      <c r="S23" s="29"/>
      <c r="T23" s="112"/>
      <c r="U23" s="20"/>
      <c r="V23" s="7"/>
      <c r="W23" s="7"/>
      <c r="X23" s="7"/>
      <c r="Y23" s="9"/>
    </row>
    <row r="24" spans="1:25">
      <c r="A24" s="30"/>
      <c r="B24" s="30"/>
      <c r="C24" s="30"/>
      <c r="D24" s="30"/>
      <c r="E24" s="30"/>
      <c r="F24" s="93"/>
      <c r="G24" s="1"/>
      <c r="H24" s="47"/>
      <c r="I24" s="97"/>
      <c r="J24" s="97"/>
      <c r="K24" s="108"/>
      <c r="L24" s="101"/>
      <c r="M24" s="1"/>
      <c r="N24" s="1"/>
      <c r="O24" s="1"/>
      <c r="P24" s="1"/>
      <c r="Q24" s="28"/>
      <c r="R24" s="110"/>
      <c r="S24" s="28"/>
      <c r="T24" s="110"/>
      <c r="U24" s="20"/>
      <c r="V24" s="7"/>
      <c r="W24" s="7"/>
      <c r="X24" s="7"/>
      <c r="Y24" s="9"/>
    </row>
    <row r="25" spans="1:25">
      <c r="A25" s="31"/>
      <c r="B25" s="31"/>
      <c r="C25" s="50"/>
      <c r="D25" s="31"/>
      <c r="E25" s="31"/>
      <c r="F25" s="96"/>
      <c r="G25" s="31"/>
      <c r="H25" s="46"/>
      <c r="I25" s="100"/>
      <c r="J25" s="100"/>
      <c r="K25" s="109"/>
      <c r="L25" s="100"/>
      <c r="M25" s="67"/>
      <c r="N25" s="38"/>
      <c r="O25" s="38"/>
      <c r="P25" s="38"/>
      <c r="Q25" s="31"/>
      <c r="R25" s="111"/>
      <c r="S25" s="31"/>
      <c r="T25" s="111"/>
      <c r="U25" s="20"/>
      <c r="V25" s="7"/>
      <c r="W25" s="7"/>
      <c r="X25" s="7"/>
      <c r="Y25" s="9"/>
    </row>
    <row r="26" spans="1:25">
      <c r="A26" s="33"/>
      <c r="B26" s="33"/>
      <c r="C26" s="33"/>
      <c r="D26" s="2"/>
      <c r="E26" s="2"/>
      <c r="F26" s="93"/>
      <c r="G26" s="1"/>
      <c r="H26" s="42"/>
      <c r="I26" s="101"/>
      <c r="J26" s="101"/>
      <c r="K26" s="105"/>
      <c r="L26" s="101"/>
      <c r="M26" s="1"/>
      <c r="N26" s="1"/>
      <c r="O26" s="1"/>
      <c r="P26" s="1"/>
      <c r="Q26" s="29"/>
      <c r="R26" s="112"/>
      <c r="S26" s="29"/>
      <c r="T26" s="112"/>
      <c r="U26" s="20"/>
      <c r="V26" s="7"/>
      <c r="W26" s="7"/>
      <c r="X26" s="7"/>
      <c r="Y26" s="9"/>
    </row>
    <row r="27" spans="1:25">
      <c r="A27" s="30"/>
      <c r="B27" s="30"/>
      <c r="C27" s="30"/>
      <c r="D27" s="30"/>
      <c r="E27" s="30"/>
      <c r="F27" s="93"/>
      <c r="G27" s="1"/>
      <c r="H27" s="47"/>
      <c r="I27" s="97"/>
      <c r="J27" s="97"/>
      <c r="K27" s="108"/>
      <c r="L27" s="101"/>
      <c r="M27" s="1"/>
      <c r="N27" s="1"/>
      <c r="O27" s="1"/>
      <c r="P27" s="1"/>
      <c r="Q27" s="28"/>
      <c r="R27" s="110"/>
      <c r="S27" s="28"/>
      <c r="T27" s="110"/>
      <c r="U27" s="20"/>
      <c r="V27" s="7"/>
      <c r="W27" s="7"/>
      <c r="X27" s="7"/>
      <c r="Y27" s="9"/>
    </row>
    <row r="28" spans="1:25">
      <c r="A28" s="30"/>
      <c r="B28" s="30"/>
      <c r="C28" s="30"/>
      <c r="D28" s="2"/>
      <c r="E28" s="2"/>
      <c r="F28" s="93"/>
      <c r="G28" s="1"/>
      <c r="H28" s="47"/>
      <c r="I28" s="97"/>
      <c r="J28" s="97"/>
      <c r="K28" s="108"/>
      <c r="L28" s="101"/>
      <c r="M28" s="1"/>
      <c r="N28" s="1"/>
      <c r="O28" s="1"/>
      <c r="P28" s="1"/>
      <c r="Q28" s="28"/>
      <c r="R28" s="110"/>
      <c r="S28" s="28"/>
      <c r="T28" s="110"/>
      <c r="U28" s="20"/>
      <c r="V28" s="7"/>
      <c r="W28" s="7"/>
      <c r="X28" s="7"/>
      <c r="Y28" s="9"/>
    </row>
    <row r="29" spans="1:25">
      <c r="A29" s="31"/>
      <c r="B29" s="37"/>
      <c r="C29" s="50"/>
      <c r="D29" s="32"/>
      <c r="E29" s="32"/>
      <c r="F29" s="96"/>
      <c r="G29" s="32"/>
      <c r="H29" s="52"/>
      <c r="I29" s="100"/>
      <c r="J29" s="100"/>
      <c r="K29" s="109"/>
      <c r="L29" s="100"/>
      <c r="M29" s="38"/>
      <c r="N29" s="38"/>
      <c r="O29" s="38"/>
      <c r="P29" s="38"/>
      <c r="Q29" s="32"/>
      <c r="R29" s="111"/>
      <c r="S29" s="32"/>
      <c r="T29" s="111"/>
      <c r="U29" s="20"/>
      <c r="V29" s="7"/>
      <c r="W29" s="7"/>
      <c r="X29" s="7"/>
      <c r="Y29" s="9"/>
    </row>
    <row r="30" spans="1:25">
      <c r="A30" s="33"/>
      <c r="B30" s="33"/>
      <c r="C30" s="33"/>
      <c r="D30" s="2"/>
      <c r="E30" s="2"/>
      <c r="F30" s="93"/>
      <c r="G30" s="1"/>
      <c r="H30" s="33"/>
      <c r="I30" s="101"/>
      <c r="J30" s="101"/>
      <c r="K30" s="105"/>
      <c r="L30" s="101"/>
      <c r="M30" s="1"/>
      <c r="N30" s="1"/>
      <c r="O30" s="1"/>
      <c r="P30" s="1"/>
      <c r="Q30" s="29"/>
      <c r="R30" s="112"/>
      <c r="S30" s="29"/>
      <c r="T30" s="112"/>
      <c r="U30" s="25"/>
      <c r="V30" s="7"/>
      <c r="W30" s="7"/>
      <c r="X30" s="7"/>
      <c r="Y30" s="9"/>
    </row>
    <row r="31" spans="1:25">
      <c r="A31" s="30"/>
      <c r="B31" s="30"/>
      <c r="C31" s="30"/>
      <c r="D31" s="2"/>
      <c r="E31" s="2"/>
      <c r="F31" s="93"/>
      <c r="G31" s="1"/>
      <c r="H31" s="30"/>
      <c r="I31" s="97"/>
      <c r="J31" s="97"/>
      <c r="K31" s="108"/>
      <c r="L31" s="101"/>
      <c r="M31" s="28"/>
      <c r="N31" s="28"/>
      <c r="O31" s="28"/>
      <c r="P31" s="28"/>
      <c r="Q31" s="28"/>
      <c r="R31" s="110"/>
      <c r="S31" s="28"/>
      <c r="T31" s="110"/>
      <c r="U31" s="25"/>
      <c r="V31" s="7"/>
      <c r="W31" s="7"/>
      <c r="X31" s="14"/>
      <c r="Y31" s="9"/>
    </row>
    <row r="32" spans="1:25">
      <c r="A32" s="18"/>
      <c r="B32" s="18"/>
      <c r="C32" s="50"/>
      <c r="D32" s="18"/>
      <c r="E32" s="18"/>
      <c r="F32" s="96"/>
      <c r="G32" s="5"/>
      <c r="H32" s="21"/>
      <c r="I32" s="100"/>
      <c r="J32" s="100"/>
      <c r="K32" s="109"/>
      <c r="L32" s="100"/>
      <c r="M32" s="36"/>
      <c r="N32" s="36"/>
      <c r="O32" s="36"/>
      <c r="P32" s="36"/>
      <c r="Q32" s="21"/>
      <c r="R32" s="111"/>
      <c r="S32" s="21"/>
      <c r="T32" s="111"/>
      <c r="U32" s="25"/>
      <c r="V32" s="7"/>
      <c r="W32" s="7"/>
      <c r="X32" s="14"/>
      <c r="Y32" s="9"/>
    </row>
    <row r="33" spans="1:25">
      <c r="U33" s="25"/>
      <c r="V33" s="7"/>
      <c r="W33" s="7"/>
      <c r="X33" s="14"/>
      <c r="Y33" s="9"/>
    </row>
    <row r="34" spans="1:25">
      <c r="U34" s="25"/>
      <c r="V34" s="7"/>
      <c r="W34" s="7"/>
      <c r="X34" s="14"/>
      <c r="Y34" s="9"/>
    </row>
    <row r="35" spans="1:25">
      <c r="U35" s="25"/>
      <c r="V35" s="7"/>
      <c r="W35" s="7"/>
      <c r="X35" s="14"/>
      <c r="Y35" s="9"/>
    </row>
    <row r="36" spans="1:25">
      <c r="U36" s="25"/>
      <c r="V36" s="7"/>
      <c r="W36" s="7"/>
      <c r="X36" s="14"/>
      <c r="Y36" s="9"/>
    </row>
    <row r="37" spans="1:25">
      <c r="U37" s="25"/>
      <c r="V37" s="7"/>
      <c r="W37" s="7"/>
      <c r="X37" s="14"/>
      <c r="Y37" s="9"/>
    </row>
    <row r="38" spans="1:25">
      <c r="U38" s="25"/>
      <c r="V38" s="7"/>
      <c r="W38" s="7"/>
      <c r="X38" s="14"/>
      <c r="Y38" s="9"/>
    </row>
    <row r="39" spans="1:25">
      <c r="A39" s="10"/>
      <c r="B39" s="10"/>
      <c r="C39" s="15"/>
      <c r="D39" s="15"/>
      <c r="E39" s="15"/>
      <c r="F39" s="11"/>
      <c r="G39" s="34"/>
      <c r="H39" s="34"/>
      <c r="I39" s="34"/>
      <c r="J39" s="34"/>
      <c r="K39" s="34"/>
      <c r="L39" s="34"/>
      <c r="M39" s="35"/>
      <c r="N39" s="35"/>
      <c r="O39" s="35"/>
      <c r="P39" s="35"/>
      <c r="Q39" s="34"/>
      <c r="R39" s="34"/>
      <c r="S39" s="34"/>
      <c r="T39" s="34"/>
      <c r="U39" s="26"/>
      <c r="V39" s="7"/>
      <c r="W39" s="7"/>
      <c r="X39" s="14"/>
      <c r="Y39" s="9"/>
    </row>
    <row r="40" spans="1:2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5"/>
      <c r="V40" s="12"/>
      <c r="W40" s="12"/>
      <c r="X40" s="14"/>
      <c r="Y40" s="9"/>
    </row>
    <row r="41" spans="1: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>
      <c r="U43" s="9"/>
      <c r="V43" s="9"/>
      <c r="W43" s="9"/>
      <c r="X43" s="9"/>
      <c r="Y4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2_votes</vt:lpstr>
      <vt:lpstr>3_votes</vt:lpstr>
      <vt:lpstr>4_votes</vt:lpstr>
      <vt:lpstr>5_votes</vt:lpstr>
      <vt:lpstr>6_votes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2024-04-22T15:41:47Z</dcterms:modified>
</cp:coreProperties>
</file>