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Candrea\Downloads\"/>
    </mc:Choice>
  </mc:AlternateContent>
  <xr:revisionPtr revIDLastSave="0" documentId="13_ncr:1_{33704B05-5E66-4340-8120-523D970E9613}" xr6:coauthVersionLast="47" xr6:coauthVersionMax="47" xr10:uidLastSave="{00000000-0000-0000-0000-000000000000}"/>
  <bookViews>
    <workbookView xWindow="4860" yWindow="4425" windowWidth="32100" windowHeight="15780" tabRatio="640" activeTab="1" xr2:uid="{79707531-4519-46E9-8260-C7BB790F6B62}"/>
  </bookViews>
  <sheets>
    <sheet name="4_votes" sheetId="6" r:id="rId1"/>
    <sheet name="7_vo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5" l="1"/>
  <c r="K28" i="6"/>
  <c r="E15" i="6" l="1"/>
  <c r="H22" i="6"/>
  <c r="H26" i="6"/>
  <c r="H34" i="5"/>
  <c r="E34" i="5"/>
  <c r="H30" i="5"/>
  <c r="E30" i="5"/>
  <c r="H18" i="6"/>
  <c r="H34" i="6"/>
  <c r="E34" i="6"/>
  <c r="H30" i="6"/>
  <c r="E30" i="6"/>
  <c r="E26" i="6"/>
  <c r="I26" i="6" s="1"/>
  <c r="E22" i="6"/>
  <c r="E18" i="6"/>
  <c r="H15" i="6"/>
  <c r="H12" i="6"/>
  <c r="E12" i="6"/>
  <c r="H6" i="6"/>
  <c r="E6" i="6"/>
  <c r="I6" i="6" s="1"/>
  <c r="G34" i="6"/>
  <c r="D34" i="6"/>
  <c r="L33" i="6"/>
  <c r="K33" i="6"/>
  <c r="J33" i="6"/>
  <c r="I33" i="6"/>
  <c r="F33" i="6"/>
  <c r="L32" i="6"/>
  <c r="K32" i="6"/>
  <c r="J32" i="6"/>
  <c r="I32" i="6"/>
  <c r="F32" i="6"/>
  <c r="L31" i="6"/>
  <c r="K31" i="6"/>
  <c r="J31" i="6"/>
  <c r="I31" i="6"/>
  <c r="F31" i="6"/>
  <c r="G30" i="6"/>
  <c r="D30" i="6"/>
  <c r="L29" i="6"/>
  <c r="K29" i="6"/>
  <c r="J29" i="6"/>
  <c r="I29" i="6"/>
  <c r="F29" i="6"/>
  <c r="L28" i="6"/>
  <c r="J28" i="6"/>
  <c r="I28" i="6"/>
  <c r="F28" i="6"/>
  <c r="L27" i="6"/>
  <c r="K27" i="6"/>
  <c r="J27" i="6"/>
  <c r="I27" i="6"/>
  <c r="F27" i="6"/>
  <c r="G26" i="6"/>
  <c r="D26" i="6"/>
  <c r="L25" i="6"/>
  <c r="K25" i="6"/>
  <c r="J25" i="6"/>
  <c r="I25" i="6"/>
  <c r="F25" i="6"/>
  <c r="L24" i="6"/>
  <c r="K24" i="6"/>
  <c r="J24" i="6"/>
  <c r="I24" i="6"/>
  <c r="F24" i="6"/>
  <c r="L23" i="6"/>
  <c r="K23" i="6"/>
  <c r="J23" i="6"/>
  <c r="I23" i="6"/>
  <c r="F23" i="6"/>
  <c r="G22" i="6"/>
  <c r="D22" i="6"/>
  <c r="L21" i="6"/>
  <c r="K21" i="6"/>
  <c r="J21" i="6"/>
  <c r="I21" i="6"/>
  <c r="F21" i="6"/>
  <c r="L20" i="6"/>
  <c r="K20" i="6"/>
  <c r="J20" i="6"/>
  <c r="I20" i="6"/>
  <c r="F20" i="6"/>
  <c r="J19" i="6"/>
  <c r="I19" i="6"/>
  <c r="F19" i="6"/>
  <c r="G18" i="6"/>
  <c r="D18" i="6"/>
  <c r="L17" i="6"/>
  <c r="K17" i="6"/>
  <c r="J17" i="6"/>
  <c r="I17" i="6"/>
  <c r="F17" i="6"/>
  <c r="L16" i="6"/>
  <c r="K16" i="6"/>
  <c r="J16" i="6"/>
  <c r="I16" i="6"/>
  <c r="F16" i="6"/>
  <c r="G15" i="6"/>
  <c r="D15" i="6"/>
  <c r="L14" i="6"/>
  <c r="K14" i="6"/>
  <c r="J14" i="6"/>
  <c r="I14" i="6"/>
  <c r="F14" i="6"/>
  <c r="L13" i="6"/>
  <c r="K13" i="6"/>
  <c r="J13" i="6"/>
  <c r="I13" i="6"/>
  <c r="F13" i="6"/>
  <c r="G12" i="6"/>
  <c r="D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G6" i="6"/>
  <c r="D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K2" i="6"/>
  <c r="J2" i="6"/>
  <c r="I2" i="6"/>
  <c r="F2" i="6"/>
  <c r="H26" i="5"/>
  <c r="E26" i="5"/>
  <c r="H22" i="5"/>
  <c r="E22" i="5"/>
  <c r="E18" i="5"/>
  <c r="H15" i="5"/>
  <c r="E15" i="5"/>
  <c r="F26" i="6" l="1"/>
  <c r="J18" i="6"/>
  <c r="L34" i="6"/>
  <c r="I12" i="6"/>
  <c r="J26" i="6"/>
  <c r="J12" i="6"/>
  <c r="J30" i="6"/>
  <c r="I18" i="6"/>
  <c r="L30" i="6"/>
  <c r="F18" i="6"/>
  <c r="J34" i="6"/>
  <c r="J6" i="6"/>
  <c r="L6" i="6"/>
  <c r="L12" i="6"/>
  <c r="J15" i="6"/>
  <c r="K18" i="6"/>
  <c r="K15" i="6"/>
  <c r="I22" i="6"/>
  <c r="F34" i="6"/>
  <c r="F30" i="6"/>
  <c r="F22" i="6"/>
  <c r="J22" i="6"/>
  <c r="F6" i="6"/>
  <c r="L19" i="6"/>
  <c r="L18" i="6"/>
  <c r="L22" i="6"/>
  <c r="K19" i="6"/>
  <c r="F15" i="6"/>
  <c r="I15" i="6"/>
  <c r="K34" i="6"/>
  <c r="L15" i="6"/>
  <c r="F12" i="6"/>
  <c r="I34" i="6"/>
  <c r="I30" i="6"/>
  <c r="K12" i="6"/>
  <c r="K30" i="6"/>
  <c r="K6" i="6"/>
  <c r="K22" i="6"/>
  <c r="H12" i="5"/>
  <c r="E12" i="5"/>
  <c r="H6" i="5"/>
  <c r="E6" i="5"/>
  <c r="G34" i="5"/>
  <c r="L34" i="5" s="1"/>
  <c r="D34" i="5"/>
  <c r="F34" i="5" s="1"/>
  <c r="L33" i="5"/>
  <c r="K33" i="5"/>
  <c r="J33" i="5"/>
  <c r="I33" i="5"/>
  <c r="F33" i="5"/>
  <c r="L32" i="5"/>
  <c r="K32" i="5"/>
  <c r="J32" i="5"/>
  <c r="I32" i="5"/>
  <c r="F32" i="5"/>
  <c r="L31" i="5"/>
  <c r="K31" i="5"/>
  <c r="J31" i="5"/>
  <c r="I31" i="5"/>
  <c r="F31" i="5"/>
  <c r="G30" i="5"/>
  <c r="K30" i="5" s="1"/>
  <c r="D30" i="5"/>
  <c r="F30" i="5" s="1"/>
  <c r="L29" i="5"/>
  <c r="K29" i="5"/>
  <c r="J29" i="5"/>
  <c r="I29" i="5"/>
  <c r="F29" i="5"/>
  <c r="L28" i="5"/>
  <c r="K28" i="5"/>
  <c r="J28" i="5"/>
  <c r="I28" i="5"/>
  <c r="F28" i="5"/>
  <c r="L27" i="5"/>
  <c r="K27" i="5"/>
  <c r="J27" i="5"/>
  <c r="I27" i="5"/>
  <c r="F27" i="5"/>
  <c r="G26" i="5"/>
  <c r="L26" i="5" s="1"/>
  <c r="D26" i="5"/>
  <c r="F26" i="5" s="1"/>
  <c r="L25" i="5"/>
  <c r="K25" i="5"/>
  <c r="J25" i="5"/>
  <c r="I25" i="5"/>
  <c r="F25" i="5"/>
  <c r="L24" i="5"/>
  <c r="K24" i="5"/>
  <c r="J24" i="5"/>
  <c r="I24" i="5"/>
  <c r="F24" i="5"/>
  <c r="L23" i="5"/>
  <c r="K23" i="5"/>
  <c r="J23" i="5"/>
  <c r="I23" i="5"/>
  <c r="F23" i="5"/>
  <c r="G22" i="5"/>
  <c r="J22" i="5" s="1"/>
  <c r="D22" i="5"/>
  <c r="F22" i="5" s="1"/>
  <c r="L21" i="5"/>
  <c r="K21" i="5"/>
  <c r="J21" i="5"/>
  <c r="I21" i="5"/>
  <c r="F21" i="5"/>
  <c r="L20" i="5"/>
  <c r="K20" i="5"/>
  <c r="J20" i="5"/>
  <c r="I20" i="5"/>
  <c r="F20" i="5"/>
  <c r="L19" i="5"/>
  <c r="K19" i="5"/>
  <c r="J19" i="5"/>
  <c r="I19" i="5"/>
  <c r="F19" i="5"/>
  <c r="G18" i="5"/>
  <c r="L18" i="5" s="1"/>
  <c r="D18" i="5"/>
  <c r="F18" i="5" s="1"/>
  <c r="L17" i="5"/>
  <c r="K17" i="5"/>
  <c r="J17" i="5"/>
  <c r="I17" i="5"/>
  <c r="F17" i="5"/>
  <c r="L16" i="5"/>
  <c r="K16" i="5"/>
  <c r="J16" i="5"/>
  <c r="I16" i="5"/>
  <c r="F16" i="5"/>
  <c r="G15" i="5"/>
  <c r="K15" i="5" s="1"/>
  <c r="D15" i="5"/>
  <c r="F15" i="5" s="1"/>
  <c r="L14" i="5"/>
  <c r="K14" i="5"/>
  <c r="J14" i="5"/>
  <c r="I14" i="5"/>
  <c r="F14" i="5"/>
  <c r="L13" i="5"/>
  <c r="K13" i="5"/>
  <c r="J13" i="5"/>
  <c r="I13" i="5"/>
  <c r="F13" i="5"/>
  <c r="G12" i="5"/>
  <c r="D12" i="5"/>
  <c r="L11" i="5"/>
  <c r="K11" i="5"/>
  <c r="J11" i="5"/>
  <c r="I11" i="5"/>
  <c r="F11" i="5"/>
  <c r="L10" i="5"/>
  <c r="K10" i="5"/>
  <c r="J10" i="5"/>
  <c r="I10" i="5"/>
  <c r="F10" i="5"/>
  <c r="L9" i="5"/>
  <c r="K9" i="5"/>
  <c r="J9" i="5"/>
  <c r="I9" i="5"/>
  <c r="F9" i="5"/>
  <c r="L8" i="5"/>
  <c r="K8" i="5"/>
  <c r="J8" i="5"/>
  <c r="I8" i="5"/>
  <c r="F8" i="5"/>
  <c r="L7" i="5"/>
  <c r="K7" i="5"/>
  <c r="J7" i="5"/>
  <c r="I7" i="5"/>
  <c r="F7" i="5"/>
  <c r="G6" i="5"/>
  <c r="D6" i="5"/>
  <c r="L5" i="5"/>
  <c r="K5" i="5"/>
  <c r="J5" i="5"/>
  <c r="I5" i="5"/>
  <c r="F5" i="5"/>
  <c r="L4" i="5"/>
  <c r="K4" i="5"/>
  <c r="J4" i="5"/>
  <c r="I4" i="5"/>
  <c r="F4" i="5"/>
  <c r="L3" i="5"/>
  <c r="K3" i="5"/>
  <c r="J3" i="5"/>
  <c r="I3" i="5"/>
  <c r="F3" i="5"/>
  <c r="L2" i="5"/>
  <c r="K2" i="5"/>
  <c r="J2" i="5"/>
  <c r="I2" i="5"/>
  <c r="F2" i="5"/>
  <c r="L15" i="5" l="1"/>
  <c r="L30" i="5"/>
  <c r="I30" i="5"/>
  <c r="J30" i="5"/>
  <c r="I34" i="5"/>
  <c r="I15" i="5"/>
  <c r="J34" i="5"/>
  <c r="K6" i="5"/>
  <c r="J15" i="5"/>
  <c r="K22" i="5"/>
  <c r="K34" i="5"/>
  <c r="K12" i="5"/>
  <c r="I18" i="5"/>
  <c r="K18" i="5"/>
  <c r="J18" i="5"/>
  <c r="J6" i="5"/>
  <c r="F6" i="5"/>
  <c r="J12" i="5"/>
  <c r="F12" i="5"/>
  <c r="L6" i="5"/>
  <c r="L12" i="5"/>
  <c r="L22" i="5"/>
  <c r="J26" i="5"/>
  <c r="I6" i="5"/>
  <c r="I12" i="5"/>
  <c r="I22" i="5"/>
  <c r="K26" i="5"/>
  <c r="I26" i="5"/>
  <c r="K26" i="6" l="1"/>
  <c r="L26" i="6"/>
</calcChain>
</file>

<file path=xl/sharedStrings.xml><?xml version="1.0" encoding="utf-8"?>
<sst xmlns="http://schemas.openxmlformats.org/spreadsheetml/2006/main" count="168" uniqueCount="53">
  <si>
    <t>Date</t>
  </si>
  <si>
    <t>Block</t>
  </si>
  <si>
    <t>2022_12_15</t>
  </si>
  <si>
    <t>2022_12_19</t>
  </si>
  <si>
    <t>Block Time (s)</t>
  </si>
  <si>
    <t>2022_12_16</t>
  </si>
  <si>
    <t>2022_12_21</t>
  </si>
  <si>
    <t>FPs</t>
  </si>
  <si>
    <t>2023_01_05</t>
  </si>
  <si>
    <t>2023_01_06</t>
  </si>
  <si>
    <t>2023_01_10</t>
  </si>
  <si>
    <t>2023_01_12</t>
  </si>
  <si>
    <t>2022_12_15_Total</t>
  </si>
  <si>
    <t>2022_12_16_Total</t>
  </si>
  <si>
    <t>2022_12_19_Total</t>
  </si>
  <si>
    <t>2023_01_05_Total</t>
  </si>
  <si>
    <t>2023_01_06_Total</t>
  </si>
  <si>
    <t>2023_01_10_Total</t>
  </si>
  <si>
    <t>2023_01_12_Total</t>
  </si>
  <si>
    <t>2022_12_21_Total</t>
  </si>
  <si>
    <t>---</t>
  </si>
  <si>
    <t>N Grasps</t>
  </si>
  <si>
    <t>N Detections</t>
  </si>
  <si>
    <t>Days Post-Training</t>
  </si>
  <si>
    <t>TPF ( /hr)</t>
  </si>
  <si>
    <t>TPF ( /min)</t>
  </si>
  <si>
    <t>FPF ( /hr)</t>
  </si>
  <si>
    <t>FPF ( /min)</t>
  </si>
  <si>
    <t>Model Training Sessions</t>
  </si>
  <si>
    <t>Grasp Label Bounds Relative to Click</t>
  </si>
  <si>
    <t>LSTM Training Epochs</t>
  </si>
  <si>
    <t>Model Name</t>
  </si>
  <si>
    <t>N Trials</t>
  </si>
  <si>
    <t>Sensitivity (%)</t>
  </si>
  <si>
    <t>Trained on 2022-12-13 - 2022-12-13</t>
  </si>
  <si>
    <t>Trained on 2022-12-13 - 2022-12-15</t>
  </si>
  <si>
    <t>Trained on 2022-12-13 - 2022-12-16</t>
  </si>
  <si>
    <t>Trained on 2022-12-13 - 2022-12-19</t>
  </si>
  <si>
    <t>Trained on 2022-12-13 - 2022-12-21</t>
  </si>
  <si>
    <t>Trained on 2022-12-13 - 2023-01-05</t>
  </si>
  <si>
    <t>Trained on 2022-12-13 - 2023-01-06</t>
  </si>
  <si>
    <t>Trained on 2022-12-13 - 2023-01-10</t>
  </si>
  <si>
    <t>ModelTrainedOn_2022_12_!3_until_2022_12_13_grasp_aligned</t>
  </si>
  <si>
    <t>ModelTrainedOn_2022_12_!3_until_2022_12_15_grasp_aligned</t>
  </si>
  <si>
    <t>ModelTrainedOn_2022_12_!3_until_2022_12_16_grasp_aligned</t>
  </si>
  <si>
    <t>ModelTrainedOn_2022_12_!3_until_2022_12_19_grasp_aligned</t>
  </si>
  <si>
    <t>ModelTrainedOn_2022_12_!3_until_2022_12_21_grasp_aligned</t>
  </si>
  <si>
    <t>ModelTrainedOn_2022_12_!3_until_2023_01_05_grasp_aligned</t>
  </si>
  <si>
    <t>ModelTrainedOn_2022_12_!3_until_2023_01_06_grasp_aligned</t>
  </si>
  <si>
    <t>ModelTrainedOn_2022_12_!3_until_2023_01_10_grasp_aligned</t>
  </si>
  <si>
    <t>[-0.1, 0.6]</t>
  </si>
  <si>
    <t>Affine Warp Start Time</t>
  </si>
  <si>
    <t>Affine Warp 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</si>
</sst>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jp-code-font-family)"/>
    </font>
    <font>
      <b/>
      <sz val="10"/>
      <color theme="1"/>
      <name val="Var(--jp-code-font-family)"/>
    </font>
    <font>
      <b/>
      <sz val="10"/>
      <name val="Var(--jp-code-font-family)"/>
    </font>
    <font>
      <sz val="10"/>
      <name val="Var(--jp-code-font-family)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0" fillId="0" borderId="3" xfId="0" applyBorder="1"/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/>
    <xf numFmtId="0" fontId="4" fillId="2" borderId="4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quotePrefix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0" fontId="0" fillId="2" borderId="5" xfId="0" applyFill="1" applyBorder="1"/>
    <xf numFmtId="0" fontId="4" fillId="0" borderId="7" xfId="0" quotePrefix="1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4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0" borderId="0" xfId="0" applyFont="1"/>
    <xf numFmtId="0" fontId="7" fillId="2" borderId="7" xfId="0" applyFont="1" applyFill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61A08-54E5-4DF0-8C39-7C2531C768A2}">
  <dimension ref="A1:Y92"/>
  <sheetViews>
    <sheetView workbookViewId="0">
      <selection activeCell="H16" sqref="H16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4.140625" bestFit="1" customWidth="1"/>
    <col min="17" max="17" width="7.5703125" bestFit="1" customWidth="1"/>
    <col min="18" max="18" width="21.7109375" bestFit="1" customWidth="1"/>
    <col min="19" max="19" width="20.7109375" bestFit="1" customWidth="1"/>
    <col min="20" max="20" width="13.140625" bestFit="1" customWidth="1"/>
    <col min="21" max="21" width="12.85546875" bestFit="1" customWidth="1"/>
  </cols>
  <sheetData>
    <row r="1" spans="1:23">
      <c r="A1" s="34" t="s">
        <v>0</v>
      </c>
      <c r="B1" s="34" t="s">
        <v>23</v>
      </c>
      <c r="C1" s="34" t="s">
        <v>1</v>
      </c>
      <c r="D1" s="34" t="s">
        <v>21</v>
      </c>
      <c r="E1" s="34" t="s">
        <v>22</v>
      </c>
      <c r="F1" s="34" t="s">
        <v>33</v>
      </c>
      <c r="G1" s="34" t="s">
        <v>4</v>
      </c>
      <c r="H1" s="34" t="s">
        <v>7</v>
      </c>
      <c r="I1" s="34" t="s">
        <v>24</v>
      </c>
      <c r="J1" s="34" t="s">
        <v>25</v>
      </c>
      <c r="K1" s="34" t="s">
        <v>26</v>
      </c>
      <c r="L1" s="34" t="s">
        <v>27</v>
      </c>
      <c r="M1" s="34" t="s">
        <v>28</v>
      </c>
      <c r="N1" s="34" t="s">
        <v>29</v>
      </c>
      <c r="O1" s="34" t="s">
        <v>30</v>
      </c>
      <c r="P1" s="34" t="s">
        <v>31</v>
      </c>
      <c r="Q1" s="34" t="s">
        <v>32</v>
      </c>
      <c r="R1" s="34" t="s">
        <v>51</v>
      </c>
      <c r="S1" s="34" t="s">
        <v>52</v>
      </c>
    </row>
    <row r="2" spans="1:23">
      <c r="A2" s="19" t="s">
        <v>2</v>
      </c>
      <c r="B2" s="19">
        <v>83</v>
      </c>
      <c r="C2" s="19">
        <v>1</v>
      </c>
      <c r="D2" s="11">
        <v>126</v>
      </c>
      <c r="E2" s="11">
        <v>124</v>
      </c>
      <c r="F2" s="2">
        <f t="shared" ref="F2:F34" si="0">(E2/D2)*100</f>
        <v>98.412698412698404</v>
      </c>
      <c r="G2" s="2">
        <v>617.255</v>
      </c>
      <c r="H2" s="11">
        <v>156</v>
      </c>
      <c r="I2" s="19">
        <f t="shared" ref="I2:I33" si="1" xml:space="preserve"> E2/G2*3600</f>
        <v>723.20191816996214</v>
      </c>
      <c r="J2" s="19">
        <f t="shared" ref="J2:J34" si="2" xml:space="preserve"> E2/G2*60</f>
        <v>12.053365302832702</v>
      </c>
      <c r="K2" s="19">
        <f t="shared" ref="K2:K18" si="3" xml:space="preserve"> ROUNDUP((H2/G2)*3600,3)</f>
        <v>909.83499999999992</v>
      </c>
      <c r="L2" s="19">
        <f t="shared" ref="L2:L17" si="4" xml:space="preserve"> H2/G2 * 60</f>
        <v>15.163911187434691</v>
      </c>
      <c r="M2" s="13"/>
      <c r="N2" s="2"/>
      <c r="O2" s="2"/>
      <c r="P2" s="2"/>
      <c r="Q2" s="35"/>
      <c r="R2" s="35"/>
      <c r="S2" s="19"/>
      <c r="T2" s="1"/>
      <c r="U2" s="1"/>
      <c r="V2" s="1"/>
      <c r="W2" s="3"/>
    </row>
    <row r="3" spans="1:23">
      <c r="A3" s="19" t="s">
        <v>2</v>
      </c>
      <c r="B3" s="19">
        <v>83</v>
      </c>
      <c r="C3" s="19">
        <v>2</v>
      </c>
      <c r="D3" s="11">
        <v>114</v>
      </c>
      <c r="E3" s="11">
        <v>114</v>
      </c>
      <c r="F3" s="2">
        <f t="shared" si="0"/>
        <v>100</v>
      </c>
      <c r="G3" s="2">
        <v>566.58699999999999</v>
      </c>
      <c r="H3" s="11">
        <v>103</v>
      </c>
      <c r="I3" s="19">
        <f t="shared" si="1"/>
        <v>724.33712739614566</v>
      </c>
      <c r="J3" s="19">
        <f t="shared" si="2"/>
        <v>12.072285456602428</v>
      </c>
      <c r="K3" s="19">
        <f t="shared" si="3"/>
        <v>654.44499999999994</v>
      </c>
      <c r="L3" s="19">
        <f t="shared" si="4"/>
        <v>10.907415807281142</v>
      </c>
      <c r="M3" s="13"/>
      <c r="N3" s="2"/>
      <c r="O3" s="2"/>
      <c r="P3" s="2"/>
      <c r="Q3" s="35"/>
      <c r="R3" s="35"/>
      <c r="S3" s="19"/>
      <c r="T3" s="1"/>
      <c r="U3" s="1"/>
      <c r="V3" s="1"/>
      <c r="W3" s="3"/>
    </row>
    <row r="4" spans="1:23">
      <c r="A4" s="19" t="s">
        <v>2</v>
      </c>
      <c r="B4" s="19">
        <v>83</v>
      </c>
      <c r="C4" s="19">
        <v>3</v>
      </c>
      <c r="D4" s="11">
        <v>150</v>
      </c>
      <c r="E4" s="11">
        <v>148</v>
      </c>
      <c r="F4" s="2">
        <f t="shared" si="0"/>
        <v>98.666666666666671</v>
      </c>
      <c r="G4" s="2">
        <v>779.822</v>
      </c>
      <c r="H4" s="11">
        <v>151</v>
      </c>
      <c r="I4" s="19">
        <f t="shared" si="1"/>
        <v>683.23284031484104</v>
      </c>
      <c r="J4" s="19">
        <f t="shared" si="2"/>
        <v>11.387214005247351</v>
      </c>
      <c r="K4" s="19">
        <f t="shared" si="3"/>
        <v>697.08299999999997</v>
      </c>
      <c r="L4" s="19">
        <f t="shared" si="4"/>
        <v>11.618035910759122</v>
      </c>
      <c r="M4" s="13"/>
      <c r="N4" s="2"/>
      <c r="O4" s="2"/>
      <c r="P4" s="2"/>
      <c r="Q4" s="35"/>
      <c r="R4" s="35"/>
      <c r="S4" s="19"/>
      <c r="T4" s="1"/>
      <c r="U4" s="1"/>
      <c r="V4" s="1"/>
      <c r="W4" s="3"/>
    </row>
    <row r="5" spans="1:23">
      <c r="A5" s="18" t="s">
        <v>2</v>
      </c>
      <c r="B5" s="18">
        <v>83</v>
      </c>
      <c r="C5" s="18">
        <v>4</v>
      </c>
      <c r="D5" s="17">
        <v>134</v>
      </c>
      <c r="E5" s="17">
        <v>133</v>
      </c>
      <c r="F5" s="9">
        <f t="shared" si="0"/>
        <v>99.253731343283576</v>
      </c>
      <c r="G5" s="9">
        <v>690.53300000000002</v>
      </c>
      <c r="H5" s="17">
        <v>114</v>
      </c>
      <c r="I5" s="18">
        <f t="shared" si="1"/>
        <v>693.37743453245525</v>
      </c>
      <c r="J5" s="18">
        <f t="shared" si="2"/>
        <v>11.556290575540922</v>
      </c>
      <c r="K5" s="18">
        <f t="shared" si="3"/>
        <v>594.32399999999996</v>
      </c>
      <c r="L5" s="18">
        <f t="shared" si="4"/>
        <v>9.9053919218922193</v>
      </c>
      <c r="M5" s="36"/>
      <c r="N5" s="9"/>
      <c r="O5" s="9"/>
      <c r="P5" s="9"/>
      <c r="Q5" s="37"/>
      <c r="R5" s="37"/>
      <c r="S5" s="18"/>
      <c r="T5" s="1"/>
      <c r="U5" s="1"/>
      <c r="V5" s="1"/>
      <c r="W5" s="3"/>
    </row>
    <row r="6" spans="1:23">
      <c r="A6" s="20" t="s">
        <v>12</v>
      </c>
      <c r="B6" s="20">
        <v>83</v>
      </c>
      <c r="C6" s="16" t="s">
        <v>20</v>
      </c>
      <c r="D6" s="15">
        <f>SUM(D2:D5)</f>
        <v>524</v>
      </c>
      <c r="E6" s="15">
        <f>SUM(E2:E5)</f>
        <v>519</v>
      </c>
      <c r="F6" s="7">
        <f t="shared" si="0"/>
        <v>99.045801526717554</v>
      </c>
      <c r="G6" s="7">
        <f xml:space="preserve"> SUM(G2:G5)</f>
        <v>2654.1970000000001</v>
      </c>
      <c r="H6" s="15">
        <f>SUM(H2:H5)</f>
        <v>524</v>
      </c>
      <c r="I6" s="20">
        <f t="shared" si="1"/>
        <v>703.94171947297059</v>
      </c>
      <c r="J6" s="20">
        <f t="shared" si="2"/>
        <v>11.732361991216177</v>
      </c>
      <c r="K6" s="20">
        <f t="shared" si="3"/>
        <v>710.72399999999993</v>
      </c>
      <c r="L6" s="15">
        <f t="shared" si="4"/>
        <v>11.845390526777024</v>
      </c>
      <c r="M6" s="38" t="s">
        <v>34</v>
      </c>
      <c r="N6" s="39" t="s">
        <v>50</v>
      </c>
      <c r="O6" s="40">
        <v>10</v>
      </c>
      <c r="P6" s="39" t="s">
        <v>42</v>
      </c>
      <c r="Q6" s="41">
        <v>103</v>
      </c>
      <c r="R6" s="41">
        <v>-1</v>
      </c>
      <c r="S6" s="42">
        <v>1.5</v>
      </c>
      <c r="T6" s="1"/>
      <c r="U6" s="1"/>
      <c r="V6" s="1"/>
      <c r="W6" s="3"/>
    </row>
    <row r="7" spans="1:23">
      <c r="A7" s="18" t="s">
        <v>5</v>
      </c>
      <c r="B7" s="18">
        <v>84</v>
      </c>
      <c r="C7" s="18">
        <v>1</v>
      </c>
      <c r="D7" s="17">
        <v>127</v>
      </c>
      <c r="E7" s="17">
        <v>126</v>
      </c>
      <c r="F7" s="9">
        <f t="shared" si="0"/>
        <v>99.212598425196859</v>
      </c>
      <c r="G7" s="9">
        <v>650.678</v>
      </c>
      <c r="H7" s="17">
        <v>7</v>
      </c>
      <c r="I7" s="18">
        <f t="shared" si="1"/>
        <v>697.11900509929637</v>
      </c>
      <c r="J7" s="18">
        <f t="shared" si="2"/>
        <v>11.618650084988273</v>
      </c>
      <c r="K7" s="18">
        <f t="shared" si="3"/>
        <v>38.728999999999999</v>
      </c>
      <c r="L7" s="18">
        <f t="shared" si="4"/>
        <v>0.64548056027712641</v>
      </c>
      <c r="M7" s="36"/>
      <c r="N7" s="9"/>
      <c r="O7" s="9"/>
      <c r="P7" s="9"/>
      <c r="Q7" s="37"/>
      <c r="R7" s="37"/>
      <c r="S7" s="18"/>
      <c r="T7" s="1"/>
      <c r="U7" s="1"/>
      <c r="V7" s="1"/>
      <c r="W7" s="3"/>
    </row>
    <row r="8" spans="1:23">
      <c r="A8" s="19" t="s">
        <v>5</v>
      </c>
      <c r="B8" s="19">
        <v>84</v>
      </c>
      <c r="C8" s="19">
        <v>2</v>
      </c>
      <c r="D8" s="11">
        <v>113</v>
      </c>
      <c r="E8" s="11">
        <v>112</v>
      </c>
      <c r="F8" s="2">
        <f t="shared" si="0"/>
        <v>99.115044247787608</v>
      </c>
      <c r="G8" s="2">
        <v>569.84400000000005</v>
      </c>
      <c r="H8" s="11">
        <v>12</v>
      </c>
      <c r="I8" s="19">
        <f t="shared" si="1"/>
        <v>707.56206961905366</v>
      </c>
      <c r="J8" s="19">
        <f t="shared" si="2"/>
        <v>11.792701160317559</v>
      </c>
      <c r="K8" s="19">
        <f t="shared" si="3"/>
        <v>75.811000000000007</v>
      </c>
      <c r="L8" s="19">
        <f t="shared" si="4"/>
        <v>1.2635036957483099</v>
      </c>
      <c r="M8" s="36"/>
      <c r="N8" s="2"/>
      <c r="O8" s="2"/>
      <c r="P8" s="2"/>
      <c r="Q8" s="37"/>
      <c r="R8" s="37"/>
      <c r="S8" s="19"/>
      <c r="T8" s="1"/>
      <c r="U8" s="1"/>
      <c r="V8" s="1"/>
      <c r="W8" s="3"/>
    </row>
    <row r="9" spans="1:23">
      <c r="A9" s="19" t="s">
        <v>5</v>
      </c>
      <c r="B9" s="19">
        <v>84</v>
      </c>
      <c r="C9" s="19">
        <v>3</v>
      </c>
      <c r="D9" s="11">
        <v>124</v>
      </c>
      <c r="E9" s="11">
        <v>121</v>
      </c>
      <c r="F9" s="2">
        <f t="shared" si="0"/>
        <v>97.58064516129032</v>
      </c>
      <c r="G9" s="2">
        <v>651.28700000000003</v>
      </c>
      <c r="H9" s="11">
        <v>3</v>
      </c>
      <c r="I9" s="19">
        <f t="shared" si="1"/>
        <v>668.82956361788274</v>
      </c>
      <c r="J9" s="19">
        <f t="shared" si="2"/>
        <v>11.147159393631378</v>
      </c>
      <c r="K9" s="19">
        <f t="shared" si="3"/>
        <v>16.583000000000002</v>
      </c>
      <c r="L9" s="19">
        <f t="shared" si="4"/>
        <v>0.27637585273466225</v>
      </c>
      <c r="M9" s="36"/>
      <c r="N9" s="2"/>
      <c r="O9" s="2"/>
      <c r="P9" s="2"/>
      <c r="Q9" s="37"/>
      <c r="R9" s="37"/>
      <c r="S9" s="19"/>
      <c r="T9" s="1"/>
      <c r="U9" s="1"/>
      <c r="V9" s="1"/>
      <c r="W9" s="3"/>
    </row>
    <row r="10" spans="1:23">
      <c r="A10" s="19" t="s">
        <v>5</v>
      </c>
      <c r="B10" s="19">
        <v>84</v>
      </c>
      <c r="C10" s="19">
        <v>4</v>
      </c>
      <c r="D10" s="11">
        <v>130</v>
      </c>
      <c r="E10" s="11">
        <v>129</v>
      </c>
      <c r="F10" s="2">
        <f t="shared" si="0"/>
        <v>99.230769230769226</v>
      </c>
      <c r="G10" s="2">
        <v>659.17700000000002</v>
      </c>
      <c r="H10" s="11">
        <v>5</v>
      </c>
      <c r="I10" s="19">
        <f t="shared" si="1"/>
        <v>704.51487233322769</v>
      </c>
      <c r="J10" s="19">
        <f t="shared" si="2"/>
        <v>11.741914538887128</v>
      </c>
      <c r="K10" s="19">
        <f t="shared" si="3"/>
        <v>27.307000000000002</v>
      </c>
      <c r="L10" s="19">
        <f t="shared" si="4"/>
        <v>0.45511296662353207</v>
      </c>
      <c r="M10" s="36"/>
      <c r="N10" s="2"/>
      <c r="O10" s="2"/>
      <c r="P10" s="2"/>
      <c r="Q10" s="37"/>
      <c r="R10" s="37"/>
      <c r="S10" s="19"/>
      <c r="T10" s="1"/>
      <c r="U10" s="1"/>
      <c r="V10" s="1"/>
      <c r="W10" s="3"/>
    </row>
    <row r="11" spans="1:23">
      <c r="A11" s="19" t="s">
        <v>5</v>
      </c>
      <c r="B11" s="19">
        <v>84</v>
      </c>
      <c r="C11" s="19">
        <v>5</v>
      </c>
      <c r="D11" s="11">
        <v>119</v>
      </c>
      <c r="E11" s="11">
        <v>118</v>
      </c>
      <c r="F11" s="2">
        <f t="shared" si="0"/>
        <v>99.159663865546221</v>
      </c>
      <c r="G11" s="2">
        <v>587.91399999999999</v>
      </c>
      <c r="H11" s="11">
        <v>3</v>
      </c>
      <c r="I11" s="19">
        <f t="shared" si="1"/>
        <v>722.55465935493976</v>
      </c>
      <c r="J11" s="19">
        <f t="shared" si="2"/>
        <v>12.042577655915663</v>
      </c>
      <c r="K11" s="19">
        <f t="shared" si="3"/>
        <v>18.371000000000002</v>
      </c>
      <c r="L11" s="19">
        <f t="shared" si="4"/>
        <v>0.30616722854022871</v>
      </c>
      <c r="M11" s="36"/>
      <c r="N11" s="2"/>
      <c r="O11" s="2"/>
      <c r="P11" s="2"/>
      <c r="Q11" s="37"/>
      <c r="R11" s="37"/>
      <c r="S11" s="19"/>
      <c r="T11" s="1"/>
      <c r="U11" s="1"/>
      <c r="V11" s="1"/>
      <c r="W11" s="3"/>
    </row>
    <row r="12" spans="1:23">
      <c r="A12" s="20" t="s">
        <v>13</v>
      </c>
      <c r="B12" s="20">
        <v>84</v>
      </c>
      <c r="C12" s="16" t="s">
        <v>20</v>
      </c>
      <c r="D12" s="15">
        <f>SUM(D7:D11)</f>
        <v>613</v>
      </c>
      <c r="E12" s="15">
        <f>SUM(E7:E11)</f>
        <v>606</v>
      </c>
      <c r="F12" s="7">
        <f t="shared" si="0"/>
        <v>98.858075040783035</v>
      </c>
      <c r="G12" s="7">
        <f xml:space="preserve"> SUM(G7:G11)</f>
        <v>3118.8999999999996</v>
      </c>
      <c r="H12" s="15">
        <f>SUM(H7:H11)</f>
        <v>30</v>
      </c>
      <c r="I12" s="20">
        <f t="shared" si="1"/>
        <v>699.47737984545836</v>
      </c>
      <c r="J12" s="20">
        <f t="shared" si="2"/>
        <v>11.657956330757639</v>
      </c>
      <c r="K12" s="20">
        <f t="shared" si="3"/>
        <v>34.628</v>
      </c>
      <c r="L12" s="15">
        <f t="shared" si="4"/>
        <v>0.57712655102760602</v>
      </c>
      <c r="M12" s="38" t="s">
        <v>35</v>
      </c>
      <c r="N12" s="39" t="s">
        <v>50</v>
      </c>
      <c r="O12" s="40">
        <v>10</v>
      </c>
      <c r="P12" s="39" t="s">
        <v>43</v>
      </c>
      <c r="Q12" s="41">
        <v>483</v>
      </c>
      <c r="R12" s="41">
        <v>-1</v>
      </c>
      <c r="S12" s="42">
        <v>1.5</v>
      </c>
      <c r="T12" s="1"/>
      <c r="U12" s="1"/>
      <c r="V12" s="1"/>
      <c r="W12" s="3"/>
    </row>
    <row r="13" spans="1:23">
      <c r="A13" s="18" t="s">
        <v>3</v>
      </c>
      <c r="B13" s="18">
        <v>87</v>
      </c>
      <c r="C13" s="18">
        <v>1</v>
      </c>
      <c r="D13" s="17">
        <v>102</v>
      </c>
      <c r="E13" s="17">
        <v>101</v>
      </c>
      <c r="F13" s="9">
        <f t="shared" si="0"/>
        <v>99.019607843137265</v>
      </c>
      <c r="G13" s="9">
        <v>518.94000000000005</v>
      </c>
      <c r="H13" s="17">
        <v>4</v>
      </c>
      <c r="I13" s="18">
        <f t="shared" si="1"/>
        <v>700.65903572667355</v>
      </c>
      <c r="J13" s="18">
        <f t="shared" si="2"/>
        <v>11.677650595444559</v>
      </c>
      <c r="K13" s="18">
        <f t="shared" si="3"/>
        <v>27.749000000000002</v>
      </c>
      <c r="L13" s="18">
        <f t="shared" si="4"/>
        <v>0.46248121170077461</v>
      </c>
      <c r="M13" s="36"/>
      <c r="N13" s="9"/>
      <c r="O13" s="9"/>
      <c r="P13" s="9"/>
      <c r="Q13" s="37"/>
      <c r="R13" s="37"/>
      <c r="S13" s="18"/>
      <c r="T13" s="1"/>
      <c r="U13" s="1"/>
      <c r="V13" s="1"/>
      <c r="W13" s="3"/>
    </row>
    <row r="14" spans="1:23">
      <c r="A14" s="19" t="s">
        <v>3</v>
      </c>
      <c r="B14" s="19">
        <v>87</v>
      </c>
      <c r="C14" s="19">
        <v>2</v>
      </c>
      <c r="D14" s="11">
        <v>112</v>
      </c>
      <c r="E14" s="11">
        <v>111</v>
      </c>
      <c r="F14" s="2">
        <f t="shared" si="0"/>
        <v>99.107142857142861</v>
      </c>
      <c r="G14" s="2">
        <v>541.68200000000002</v>
      </c>
      <c r="H14" s="11">
        <v>1</v>
      </c>
      <c r="I14" s="19">
        <f t="shared" si="1"/>
        <v>737.70219427634663</v>
      </c>
      <c r="J14" s="19">
        <f t="shared" si="2"/>
        <v>12.295036571272444</v>
      </c>
      <c r="K14" s="19">
        <f t="shared" si="3"/>
        <v>6.6459999999999999</v>
      </c>
      <c r="L14" s="19">
        <f t="shared" si="4"/>
        <v>0.11076609523668868</v>
      </c>
      <c r="M14" s="36"/>
      <c r="N14" s="2"/>
      <c r="O14" s="2"/>
      <c r="P14" s="2"/>
      <c r="Q14" s="37"/>
      <c r="R14" s="37"/>
      <c r="S14" s="19"/>
      <c r="T14" s="1"/>
      <c r="U14" s="1"/>
      <c r="V14" s="1"/>
      <c r="W14" s="3"/>
    </row>
    <row r="15" spans="1:23">
      <c r="A15" s="20" t="s">
        <v>14</v>
      </c>
      <c r="B15" s="20">
        <v>87</v>
      </c>
      <c r="C15" s="16" t="s">
        <v>20</v>
      </c>
      <c r="D15" s="15">
        <f>SUM(D13:D14)</f>
        <v>214</v>
      </c>
      <c r="E15" s="15">
        <f>SUM(E13:E14)</f>
        <v>212</v>
      </c>
      <c r="F15" s="7">
        <f t="shared" si="0"/>
        <v>99.065420560747668</v>
      </c>
      <c r="G15" s="7">
        <f xml:space="preserve"> SUM(G13:G14)</f>
        <v>1060.6220000000001</v>
      </c>
      <c r="H15" s="15">
        <f>SUM(H13:H14)</f>
        <v>5</v>
      </c>
      <c r="I15" s="20">
        <f t="shared" si="1"/>
        <v>719.57775720284894</v>
      </c>
      <c r="J15" s="20">
        <f t="shared" si="2"/>
        <v>11.992962620047482</v>
      </c>
      <c r="K15" s="20">
        <f t="shared" si="3"/>
        <v>16.972000000000001</v>
      </c>
      <c r="L15" s="15">
        <f t="shared" si="4"/>
        <v>0.28285289198225194</v>
      </c>
      <c r="M15" s="38" t="s">
        <v>36</v>
      </c>
      <c r="N15" s="39" t="s">
        <v>50</v>
      </c>
      <c r="O15" s="40">
        <v>10</v>
      </c>
      <c r="P15" s="39" t="s">
        <v>44</v>
      </c>
      <c r="Q15" s="41">
        <v>924</v>
      </c>
      <c r="R15" s="41">
        <v>-1</v>
      </c>
      <c r="S15" s="42">
        <v>1.5</v>
      </c>
      <c r="T15" s="1"/>
      <c r="U15" s="1"/>
      <c r="V15" s="1"/>
      <c r="W15" s="3"/>
    </row>
    <row r="16" spans="1:23">
      <c r="A16" s="18" t="s">
        <v>6</v>
      </c>
      <c r="B16" s="18">
        <v>89</v>
      </c>
      <c r="C16" s="18">
        <v>1</v>
      </c>
      <c r="D16" s="17">
        <v>173</v>
      </c>
      <c r="E16" s="17">
        <v>171</v>
      </c>
      <c r="F16" s="9">
        <f t="shared" si="0"/>
        <v>98.843930635838149</v>
      </c>
      <c r="G16" s="9">
        <v>906.88400000000001</v>
      </c>
      <c r="H16" s="17">
        <v>58</v>
      </c>
      <c r="I16" s="18">
        <f t="shared" si="1"/>
        <v>678.80787399490998</v>
      </c>
      <c r="J16" s="18">
        <f t="shared" si="2"/>
        <v>11.313464566581834</v>
      </c>
      <c r="K16" s="18">
        <f t="shared" si="3"/>
        <v>230.239</v>
      </c>
      <c r="L16" s="18">
        <f t="shared" si="4"/>
        <v>3.8373154670277567</v>
      </c>
      <c r="M16" s="36"/>
      <c r="N16" s="9"/>
      <c r="O16" s="9"/>
      <c r="P16" s="9"/>
      <c r="Q16" s="37"/>
      <c r="R16" s="37"/>
      <c r="S16" s="18"/>
      <c r="T16" s="1"/>
      <c r="U16" s="1"/>
      <c r="V16" s="1"/>
      <c r="W16" s="3"/>
    </row>
    <row r="17" spans="1:23">
      <c r="A17" s="19" t="s">
        <v>6</v>
      </c>
      <c r="B17" s="19">
        <v>89</v>
      </c>
      <c r="C17" s="19">
        <v>2</v>
      </c>
      <c r="D17" s="11">
        <v>122</v>
      </c>
      <c r="E17" s="11">
        <v>121</v>
      </c>
      <c r="F17" s="2">
        <f t="shared" si="0"/>
        <v>99.180327868852459</v>
      </c>
      <c r="G17" s="2">
        <v>588.77499999999998</v>
      </c>
      <c r="H17" s="11">
        <v>18</v>
      </c>
      <c r="I17" s="19">
        <f t="shared" si="1"/>
        <v>739.84119570294263</v>
      </c>
      <c r="J17" s="19">
        <f t="shared" si="2"/>
        <v>12.330686595049043</v>
      </c>
      <c r="K17" s="19">
        <f t="shared" si="3"/>
        <v>110.06</v>
      </c>
      <c r="L17" s="19">
        <f t="shared" si="4"/>
        <v>1.8343170141395271</v>
      </c>
      <c r="M17" s="36"/>
      <c r="N17" s="2"/>
      <c r="O17" s="2"/>
      <c r="P17" s="2"/>
      <c r="Q17" s="37"/>
      <c r="R17" s="37"/>
      <c r="S17" s="19"/>
      <c r="T17" s="1"/>
      <c r="U17" s="1"/>
      <c r="V17" s="1"/>
      <c r="W17" s="3"/>
    </row>
    <row r="18" spans="1:23">
      <c r="A18" s="20" t="s">
        <v>19</v>
      </c>
      <c r="B18" s="20">
        <v>89</v>
      </c>
      <c r="C18" s="16" t="s">
        <v>20</v>
      </c>
      <c r="D18" s="15">
        <f>SUM(D16:D17)</f>
        <v>295</v>
      </c>
      <c r="E18" s="15">
        <f>SUM(E16:E17)</f>
        <v>292</v>
      </c>
      <c r="F18" s="7">
        <f t="shared" si="0"/>
        <v>98.983050847457633</v>
      </c>
      <c r="G18" s="7">
        <f xml:space="preserve"> SUM(G16:G17)</f>
        <v>1495.6590000000001</v>
      </c>
      <c r="H18" s="15">
        <f>SUM(H16:H17)</f>
        <v>76</v>
      </c>
      <c r="I18" s="20">
        <f t="shared" si="1"/>
        <v>702.83400160063218</v>
      </c>
      <c r="J18" s="20">
        <f t="shared" si="2"/>
        <v>11.713900026677203</v>
      </c>
      <c r="K18" s="20">
        <f t="shared" si="3"/>
        <v>182.93</v>
      </c>
      <c r="L18" s="15">
        <f>H18/ G18 * 60</f>
        <v>3.0488232946146145</v>
      </c>
      <c r="M18" s="38" t="s">
        <v>37</v>
      </c>
      <c r="N18" s="39" t="s">
        <v>50</v>
      </c>
      <c r="O18" s="40">
        <v>10</v>
      </c>
      <c r="P18" s="39" t="s">
        <v>45</v>
      </c>
      <c r="Q18" s="41">
        <v>1080</v>
      </c>
      <c r="R18" s="41">
        <v>-1</v>
      </c>
      <c r="S18" s="42">
        <v>1.5</v>
      </c>
      <c r="T18" s="1"/>
      <c r="U18" s="1"/>
      <c r="V18" s="1"/>
      <c r="W18" s="3"/>
    </row>
    <row r="19" spans="1:23">
      <c r="A19" s="18" t="s">
        <v>8</v>
      </c>
      <c r="B19" s="18">
        <v>104</v>
      </c>
      <c r="C19" s="18">
        <v>1</v>
      </c>
      <c r="D19" s="17">
        <v>169</v>
      </c>
      <c r="E19" s="17">
        <v>166</v>
      </c>
      <c r="F19" s="9">
        <f t="shared" si="0"/>
        <v>98.224852071005913</v>
      </c>
      <c r="G19" s="9">
        <v>841.60500000000002</v>
      </c>
      <c r="H19" s="43">
        <v>24</v>
      </c>
      <c r="I19" s="18">
        <f t="shared" si="1"/>
        <v>710.07182704475372</v>
      </c>
      <c r="J19" s="18">
        <f t="shared" si="2"/>
        <v>11.834530450745895</v>
      </c>
      <c r="K19" s="17">
        <f xml:space="preserve"> ROUNDUP((H18/G19)*3600,3)</f>
        <v>325.09399999999999</v>
      </c>
      <c r="L19" s="18">
        <f xml:space="preserve"> H18/G19 * 60</f>
        <v>5.4182187605824588</v>
      </c>
      <c r="M19" s="36"/>
      <c r="N19" s="9"/>
      <c r="O19" s="9"/>
      <c r="P19" s="9"/>
      <c r="Q19" s="37"/>
      <c r="R19" s="37"/>
      <c r="S19" s="18"/>
      <c r="T19" s="1"/>
      <c r="U19" s="1"/>
      <c r="V19" s="1"/>
      <c r="W19" s="3"/>
    </row>
    <row r="20" spans="1:23">
      <c r="A20" s="19" t="s">
        <v>8</v>
      </c>
      <c r="B20" s="18">
        <v>104</v>
      </c>
      <c r="C20" s="19">
        <v>2</v>
      </c>
      <c r="D20" s="11">
        <v>195</v>
      </c>
      <c r="E20" s="11">
        <v>192</v>
      </c>
      <c r="F20" s="2">
        <f t="shared" si="0"/>
        <v>98.461538461538467</v>
      </c>
      <c r="G20" s="2">
        <v>953.35500000000002</v>
      </c>
      <c r="H20" s="11">
        <v>22</v>
      </c>
      <c r="I20" s="19">
        <f t="shared" si="1"/>
        <v>725.01848734207078</v>
      </c>
      <c r="J20" s="19">
        <f t="shared" si="2"/>
        <v>12.08364145570118</v>
      </c>
      <c r="K20" s="11">
        <f t="shared" ref="K20:K34" si="5" xml:space="preserve"> ROUNDUP((H20/G20)*3600,3)</f>
        <v>83.076000000000008</v>
      </c>
      <c r="L20" s="19">
        <f t="shared" ref="L20:L34" si="6" xml:space="preserve"> H20/G20 * 60</f>
        <v>1.3845839167990937</v>
      </c>
      <c r="M20" s="36"/>
      <c r="N20" s="2"/>
      <c r="O20" s="2"/>
      <c r="P20" s="2"/>
      <c r="Q20" s="37"/>
      <c r="R20" s="37"/>
      <c r="S20" s="19"/>
      <c r="T20" s="1"/>
      <c r="U20" s="1"/>
      <c r="V20" s="1"/>
      <c r="W20" s="3"/>
    </row>
    <row r="21" spans="1:23">
      <c r="A21" s="19" t="s">
        <v>8</v>
      </c>
      <c r="B21" s="18">
        <v>104</v>
      </c>
      <c r="C21" s="19">
        <v>3</v>
      </c>
      <c r="D21" s="11">
        <v>192</v>
      </c>
      <c r="E21" s="11">
        <v>186</v>
      </c>
      <c r="F21" s="2">
        <f t="shared" si="0"/>
        <v>96.875</v>
      </c>
      <c r="G21" s="2">
        <v>992.99099999999999</v>
      </c>
      <c r="H21" s="11">
        <v>38</v>
      </c>
      <c r="I21" s="19">
        <f t="shared" si="1"/>
        <v>674.32635341105811</v>
      </c>
      <c r="J21" s="19">
        <f t="shared" si="2"/>
        <v>11.238772556850968</v>
      </c>
      <c r="K21" s="11">
        <f t="shared" si="5"/>
        <v>137.76599999999999</v>
      </c>
      <c r="L21" s="19">
        <f t="shared" si="6"/>
        <v>2.296093318066327</v>
      </c>
      <c r="M21" s="36"/>
      <c r="N21" s="2"/>
      <c r="O21" s="2"/>
      <c r="P21" s="2"/>
      <c r="Q21" s="37"/>
      <c r="R21" s="37"/>
      <c r="S21" s="19"/>
      <c r="T21" s="1"/>
      <c r="U21" s="1"/>
      <c r="V21" s="1"/>
      <c r="W21" s="3"/>
    </row>
    <row r="22" spans="1:23">
      <c r="A22" s="20" t="s">
        <v>15</v>
      </c>
      <c r="B22" s="20">
        <v>104</v>
      </c>
      <c r="C22" s="16" t="s">
        <v>20</v>
      </c>
      <c r="D22" s="15">
        <f>SUM(D19:D21)</f>
        <v>556</v>
      </c>
      <c r="E22" s="15">
        <f>SUM(E19:E21)</f>
        <v>544</v>
      </c>
      <c r="F22" s="7">
        <f t="shared" si="0"/>
        <v>97.841726618705039</v>
      </c>
      <c r="G22" s="7">
        <f xml:space="preserve"> SUM(G19:G21)</f>
        <v>2787.951</v>
      </c>
      <c r="H22" s="15">
        <f>SUM(H19:H21)</f>
        <v>84</v>
      </c>
      <c r="I22" s="20">
        <f t="shared" si="1"/>
        <v>702.45137019983497</v>
      </c>
      <c r="J22" s="20">
        <f t="shared" si="2"/>
        <v>11.707522836663916</v>
      </c>
      <c r="K22" s="15">
        <f t="shared" si="5"/>
        <v>108.467</v>
      </c>
      <c r="L22" s="15">
        <f t="shared" si="6"/>
        <v>1.8077792615436927</v>
      </c>
      <c r="M22" s="38" t="s">
        <v>38</v>
      </c>
      <c r="N22" s="39" t="s">
        <v>50</v>
      </c>
      <c r="O22" s="40">
        <v>10</v>
      </c>
      <c r="P22" s="39" t="s">
        <v>46</v>
      </c>
      <c r="Q22" s="41">
        <v>1292</v>
      </c>
      <c r="R22" s="41">
        <v>-1</v>
      </c>
      <c r="S22" s="42">
        <v>1.5</v>
      </c>
      <c r="T22" s="1"/>
      <c r="U22" s="1"/>
      <c r="V22" s="1"/>
      <c r="W22" s="3"/>
    </row>
    <row r="23" spans="1:23">
      <c r="A23" s="18" t="s">
        <v>9</v>
      </c>
      <c r="B23" s="18">
        <v>105</v>
      </c>
      <c r="C23" s="18">
        <v>1</v>
      </c>
      <c r="D23" s="17">
        <v>176</v>
      </c>
      <c r="E23" s="17">
        <v>174</v>
      </c>
      <c r="F23" s="9">
        <f t="shared" si="0"/>
        <v>98.86363636363636</v>
      </c>
      <c r="G23" s="9">
        <v>893.69299999999998</v>
      </c>
      <c r="H23" s="17">
        <v>9</v>
      </c>
      <c r="I23" s="18">
        <f t="shared" si="1"/>
        <v>700.91183437712948</v>
      </c>
      <c r="J23" s="18">
        <f t="shared" si="2"/>
        <v>11.681863906285491</v>
      </c>
      <c r="K23" s="17">
        <f t="shared" si="5"/>
        <v>36.254999999999995</v>
      </c>
      <c r="L23" s="18">
        <f t="shared" si="6"/>
        <v>0.60423433998028409</v>
      </c>
      <c r="M23" s="36"/>
      <c r="N23" s="9"/>
      <c r="O23" s="9"/>
      <c r="P23" s="9"/>
      <c r="Q23" s="37"/>
      <c r="R23" s="37"/>
      <c r="S23" s="18"/>
      <c r="T23" s="1"/>
      <c r="U23" s="1"/>
      <c r="V23" s="1"/>
      <c r="W23" s="3"/>
    </row>
    <row r="24" spans="1:23">
      <c r="A24" s="19" t="s">
        <v>9</v>
      </c>
      <c r="B24" s="19">
        <v>105</v>
      </c>
      <c r="C24" s="19">
        <v>2</v>
      </c>
      <c r="D24" s="11">
        <v>184</v>
      </c>
      <c r="E24" s="11">
        <v>183</v>
      </c>
      <c r="F24" s="2">
        <f t="shared" si="0"/>
        <v>99.456521739130437</v>
      </c>
      <c r="G24" s="2">
        <v>963.31299999999999</v>
      </c>
      <c r="H24" s="11">
        <v>3</v>
      </c>
      <c r="I24" s="19">
        <f t="shared" si="1"/>
        <v>683.88986757159921</v>
      </c>
      <c r="J24" s="19">
        <f t="shared" si="2"/>
        <v>11.398164459526654</v>
      </c>
      <c r="K24" s="11">
        <f t="shared" si="5"/>
        <v>11.212</v>
      </c>
      <c r="L24" s="19">
        <f t="shared" si="6"/>
        <v>0.18685515507420744</v>
      </c>
      <c r="M24" s="36"/>
      <c r="N24" s="2"/>
      <c r="O24" s="2"/>
      <c r="P24" s="2"/>
      <c r="Q24" s="37"/>
      <c r="R24" s="37"/>
      <c r="S24" s="19"/>
      <c r="T24" s="1"/>
      <c r="U24" s="1"/>
      <c r="V24" s="1"/>
      <c r="W24" s="3"/>
    </row>
    <row r="25" spans="1:23">
      <c r="A25" s="19" t="s">
        <v>9</v>
      </c>
      <c r="B25" s="19">
        <v>105</v>
      </c>
      <c r="C25" s="19">
        <v>3</v>
      </c>
      <c r="D25" s="11">
        <v>183</v>
      </c>
      <c r="E25" s="11">
        <v>181</v>
      </c>
      <c r="F25" s="2">
        <f t="shared" si="0"/>
        <v>98.907103825136616</v>
      </c>
      <c r="G25" s="2">
        <v>907.44899999999996</v>
      </c>
      <c r="H25" s="11">
        <v>0</v>
      </c>
      <c r="I25" s="19">
        <f t="shared" si="1"/>
        <v>718.05688253554752</v>
      </c>
      <c r="J25" s="19">
        <f t="shared" si="2"/>
        <v>11.967614708925792</v>
      </c>
      <c r="K25" s="11">
        <f t="shared" si="5"/>
        <v>0</v>
      </c>
      <c r="L25" s="19">
        <f t="shared" si="6"/>
        <v>0</v>
      </c>
      <c r="M25" s="36"/>
      <c r="N25" s="2"/>
      <c r="O25" s="2"/>
      <c r="P25" s="2"/>
      <c r="Q25" s="37"/>
      <c r="R25" s="37"/>
      <c r="S25" s="19"/>
      <c r="T25" s="1"/>
      <c r="U25" s="1"/>
      <c r="V25" s="1"/>
      <c r="W25" s="3"/>
    </row>
    <row r="26" spans="1:23">
      <c r="A26" s="20" t="s">
        <v>16</v>
      </c>
      <c r="B26" s="20">
        <v>105</v>
      </c>
      <c r="C26" s="16" t="s">
        <v>20</v>
      </c>
      <c r="D26" s="15">
        <f>SUM(D23:D25)</f>
        <v>543</v>
      </c>
      <c r="E26" s="15">
        <f>SUM(E23:E25)</f>
        <v>538</v>
      </c>
      <c r="F26" s="7">
        <f t="shared" si="0"/>
        <v>99.079189686924494</v>
      </c>
      <c r="G26" s="7">
        <f xml:space="preserve"> SUM(G23:G25)</f>
        <v>2764.4549999999999</v>
      </c>
      <c r="H26" s="15">
        <f xml:space="preserve"> SUM(H23:H25)</f>
        <v>12</v>
      </c>
      <c r="I26" s="20">
        <f t="shared" si="1"/>
        <v>700.60825732377623</v>
      </c>
      <c r="J26" s="20">
        <f t="shared" si="2"/>
        <v>11.676804288729604</v>
      </c>
      <c r="K26" s="15">
        <f t="shared" si="5"/>
        <v>15.626999999999999</v>
      </c>
      <c r="L26" s="15">
        <f t="shared" si="6"/>
        <v>0.26044916629136666</v>
      </c>
      <c r="M26" s="38" t="s">
        <v>39</v>
      </c>
      <c r="N26" s="39" t="s">
        <v>50</v>
      </c>
      <c r="O26" s="40">
        <v>10</v>
      </c>
      <c r="P26" s="39" t="s">
        <v>47</v>
      </c>
      <c r="Q26" s="41">
        <v>1780</v>
      </c>
      <c r="R26" s="41">
        <v>-1</v>
      </c>
      <c r="S26" s="42">
        <v>1.5</v>
      </c>
      <c r="T26" s="1"/>
      <c r="U26" s="1"/>
      <c r="V26" s="1"/>
      <c r="W26" s="3"/>
    </row>
    <row r="27" spans="1:23">
      <c r="A27" s="18" t="s">
        <v>10</v>
      </c>
      <c r="B27" s="18">
        <v>109</v>
      </c>
      <c r="C27" s="18">
        <v>1</v>
      </c>
      <c r="D27" s="17">
        <v>197</v>
      </c>
      <c r="E27" s="17">
        <v>195</v>
      </c>
      <c r="F27" s="9">
        <f t="shared" si="0"/>
        <v>98.984771573604064</v>
      </c>
      <c r="G27" s="12">
        <v>985.71299999999997</v>
      </c>
      <c r="H27" s="17">
        <v>9</v>
      </c>
      <c r="I27" s="17">
        <f t="shared" si="1"/>
        <v>712.17484196718522</v>
      </c>
      <c r="J27" s="18">
        <f t="shared" si="2"/>
        <v>11.869580699453087</v>
      </c>
      <c r="K27" s="17">
        <f t="shared" si="5"/>
        <v>32.869999999999997</v>
      </c>
      <c r="L27" s="18">
        <f t="shared" si="6"/>
        <v>0.54782680151321939</v>
      </c>
      <c r="M27" s="36"/>
      <c r="N27" s="12"/>
      <c r="O27" s="12"/>
      <c r="P27" s="12"/>
      <c r="Q27" s="37"/>
      <c r="R27" s="37"/>
      <c r="S27" s="18"/>
      <c r="T27" s="1"/>
      <c r="U27" s="1"/>
      <c r="V27" s="1"/>
      <c r="W27" s="3"/>
    </row>
    <row r="28" spans="1:23">
      <c r="A28" s="19" t="s">
        <v>10</v>
      </c>
      <c r="B28" s="19">
        <v>109</v>
      </c>
      <c r="C28" s="19">
        <v>2</v>
      </c>
      <c r="D28" s="11">
        <v>203</v>
      </c>
      <c r="E28" s="11">
        <v>202</v>
      </c>
      <c r="F28" s="2">
        <f t="shared" si="0"/>
        <v>99.50738916256158</v>
      </c>
      <c r="G28" s="12">
        <v>1064.4380000000001</v>
      </c>
      <c r="H28" s="11">
        <v>16</v>
      </c>
      <c r="I28" s="19">
        <f t="shared" si="1"/>
        <v>683.17741380897712</v>
      </c>
      <c r="J28" s="19">
        <f t="shared" si="2"/>
        <v>11.386290230149619</v>
      </c>
      <c r="K28" s="11">
        <f xml:space="preserve"> ROUNDUP((H28/G28)*3600,3)</f>
        <v>54.113999999999997</v>
      </c>
      <c r="L28" s="19">
        <f t="shared" si="6"/>
        <v>0.90188437466531624</v>
      </c>
      <c r="M28" s="36"/>
      <c r="N28" s="12"/>
      <c r="O28" s="12"/>
      <c r="P28" s="12"/>
      <c r="Q28" s="37"/>
      <c r="R28" s="37"/>
      <c r="S28" s="19"/>
      <c r="T28" s="1"/>
      <c r="U28" s="1"/>
      <c r="V28" s="1"/>
      <c r="W28" s="3"/>
    </row>
    <row r="29" spans="1:23">
      <c r="A29" s="19" t="s">
        <v>10</v>
      </c>
      <c r="B29" s="19">
        <v>109</v>
      </c>
      <c r="C29" s="19">
        <v>3</v>
      </c>
      <c r="D29" s="11">
        <v>192</v>
      </c>
      <c r="E29" s="11">
        <v>190</v>
      </c>
      <c r="F29" s="2">
        <f t="shared" si="0"/>
        <v>98.958333333333343</v>
      </c>
      <c r="G29" s="12">
        <v>933.82500000000005</v>
      </c>
      <c r="H29" s="11">
        <v>10</v>
      </c>
      <c r="I29" s="19">
        <f t="shared" si="1"/>
        <v>732.47128744679139</v>
      </c>
      <c r="J29" s="19">
        <f t="shared" si="2"/>
        <v>12.207854790779857</v>
      </c>
      <c r="K29" s="11">
        <f t="shared" si="5"/>
        <v>38.552</v>
      </c>
      <c r="L29" s="19">
        <f t="shared" si="6"/>
        <v>0.64251867319893985</v>
      </c>
      <c r="M29" s="36"/>
      <c r="N29" s="12"/>
      <c r="O29" s="12"/>
      <c r="P29" s="12"/>
      <c r="Q29" s="37"/>
      <c r="R29" s="37"/>
      <c r="S29" s="19"/>
      <c r="T29" s="1"/>
      <c r="U29" s="1"/>
      <c r="V29" s="1"/>
      <c r="W29" s="3"/>
    </row>
    <row r="30" spans="1:23">
      <c r="A30" s="20" t="s">
        <v>17</v>
      </c>
      <c r="B30" s="20">
        <v>109</v>
      </c>
      <c r="C30" s="16" t="s">
        <v>20</v>
      </c>
      <c r="D30" s="15">
        <f>SUM(D27:D29)</f>
        <v>592</v>
      </c>
      <c r="E30" s="15">
        <f>SUM(E27:E29)</f>
        <v>587</v>
      </c>
      <c r="F30" s="7">
        <f t="shared" si="0"/>
        <v>99.155405405405403</v>
      </c>
      <c r="G30" s="7">
        <f>SUM(G27:G29)</f>
        <v>2983.9759999999997</v>
      </c>
      <c r="H30" s="15">
        <f>SUM(H27:H29)</f>
        <v>35</v>
      </c>
      <c r="I30" s="20">
        <f t="shared" si="1"/>
        <v>708.18263953865585</v>
      </c>
      <c r="J30" s="20">
        <f t="shared" si="2"/>
        <v>11.803043992310931</v>
      </c>
      <c r="K30" s="15">
        <f t="shared" si="5"/>
        <v>42.225999999999999</v>
      </c>
      <c r="L30" s="15">
        <f t="shared" si="6"/>
        <v>0.70375901146658026</v>
      </c>
      <c r="M30" s="38" t="s">
        <v>40</v>
      </c>
      <c r="N30" s="39" t="s">
        <v>50</v>
      </c>
      <c r="O30" s="40">
        <v>10</v>
      </c>
      <c r="P30" s="39" t="s">
        <v>48</v>
      </c>
      <c r="Q30" s="41">
        <v>2115</v>
      </c>
      <c r="R30" s="41">
        <v>-1</v>
      </c>
      <c r="S30" s="42">
        <v>1.5</v>
      </c>
      <c r="T30" s="1"/>
      <c r="U30" s="1"/>
      <c r="V30" s="1"/>
      <c r="W30" s="3"/>
    </row>
    <row r="31" spans="1:23">
      <c r="A31" s="18" t="s">
        <v>11</v>
      </c>
      <c r="B31" s="18">
        <v>111</v>
      </c>
      <c r="C31" s="18">
        <v>1</v>
      </c>
      <c r="D31" s="12">
        <v>164</v>
      </c>
      <c r="E31" s="12">
        <v>163</v>
      </c>
      <c r="F31" s="9">
        <f t="shared" si="0"/>
        <v>99.390243902439025</v>
      </c>
      <c r="G31" s="12">
        <v>832.08699999999999</v>
      </c>
      <c r="H31" s="17">
        <v>6</v>
      </c>
      <c r="I31" s="18">
        <f t="shared" si="1"/>
        <v>705.21471913393668</v>
      </c>
      <c r="J31" s="18">
        <f t="shared" si="2"/>
        <v>11.753578652232278</v>
      </c>
      <c r="K31" s="17">
        <f t="shared" si="5"/>
        <v>25.959</v>
      </c>
      <c r="L31" s="18">
        <f t="shared" si="6"/>
        <v>0.43264706695333544</v>
      </c>
      <c r="M31" s="36"/>
      <c r="N31" s="12"/>
      <c r="O31" s="12"/>
      <c r="P31" s="12"/>
      <c r="Q31" s="37"/>
      <c r="R31" s="37"/>
      <c r="S31" s="18"/>
      <c r="T31" s="1"/>
      <c r="U31" s="1"/>
      <c r="V31" s="6"/>
      <c r="W31" s="3"/>
    </row>
    <row r="32" spans="1:23">
      <c r="A32" s="19" t="s">
        <v>11</v>
      </c>
      <c r="B32" s="19">
        <v>111</v>
      </c>
      <c r="C32" s="19">
        <v>2</v>
      </c>
      <c r="D32" s="12">
        <v>184</v>
      </c>
      <c r="E32" s="12">
        <v>182</v>
      </c>
      <c r="F32" s="2">
        <f t="shared" si="0"/>
        <v>98.91304347826086</v>
      </c>
      <c r="G32" s="12">
        <v>968.15</v>
      </c>
      <c r="H32" s="11">
        <v>9</v>
      </c>
      <c r="I32" s="19">
        <f t="shared" si="1"/>
        <v>676.75463512885403</v>
      </c>
      <c r="J32" s="19">
        <f t="shared" si="2"/>
        <v>11.279243918814233</v>
      </c>
      <c r="K32" s="11">
        <f t="shared" si="5"/>
        <v>33.466000000000001</v>
      </c>
      <c r="L32" s="19">
        <f t="shared" si="6"/>
        <v>0.55776480917213245</v>
      </c>
      <c r="M32" s="36"/>
      <c r="N32" s="12"/>
      <c r="O32" s="12"/>
      <c r="P32" s="2"/>
      <c r="Q32" s="37"/>
      <c r="R32" s="37"/>
      <c r="S32" s="19"/>
      <c r="T32" s="1"/>
      <c r="U32" s="1"/>
      <c r="V32" s="6"/>
      <c r="W32" s="3"/>
    </row>
    <row r="33" spans="1:25">
      <c r="A33" s="19" t="s">
        <v>11</v>
      </c>
      <c r="B33" s="19">
        <v>111</v>
      </c>
      <c r="C33" s="19">
        <v>3</v>
      </c>
      <c r="D33" s="12">
        <v>168</v>
      </c>
      <c r="E33" s="12">
        <v>168</v>
      </c>
      <c r="F33" s="2">
        <f t="shared" si="0"/>
        <v>100</v>
      </c>
      <c r="G33" s="12">
        <v>862.41700000000003</v>
      </c>
      <c r="H33" s="11">
        <v>7</v>
      </c>
      <c r="I33" s="19">
        <f t="shared" si="1"/>
        <v>701.28487726934884</v>
      </c>
      <c r="J33" s="19">
        <f t="shared" si="2"/>
        <v>11.688081287822479</v>
      </c>
      <c r="K33" s="11">
        <f t="shared" si="5"/>
        <v>29.221</v>
      </c>
      <c r="L33" s="19">
        <f t="shared" si="6"/>
        <v>0.48700338699260332</v>
      </c>
      <c r="M33" s="36"/>
      <c r="N33" s="12"/>
      <c r="O33" s="12"/>
      <c r="P33" s="12"/>
      <c r="Q33" s="37"/>
      <c r="R33" s="37"/>
      <c r="S33" s="19"/>
      <c r="T33" s="1"/>
      <c r="U33" s="1"/>
      <c r="V33" s="6"/>
      <c r="W33" s="3"/>
    </row>
    <row r="34" spans="1:25">
      <c r="A34" s="20" t="s">
        <v>18</v>
      </c>
      <c r="B34" s="20">
        <v>111</v>
      </c>
      <c r="C34" s="16" t="s">
        <v>20</v>
      </c>
      <c r="D34" s="15">
        <f>SUM(D31:D33)</f>
        <v>516</v>
      </c>
      <c r="E34" s="15">
        <f>SUM(E31:E33)</f>
        <v>513</v>
      </c>
      <c r="F34" s="7">
        <f t="shared" si="0"/>
        <v>99.418604651162795</v>
      </c>
      <c r="G34" s="15">
        <f xml:space="preserve"> SUM(G31:G33)</f>
        <v>2662.654</v>
      </c>
      <c r="H34" s="15">
        <f>SUM(H31:H33)</f>
        <v>22</v>
      </c>
      <c r="I34" s="20">
        <f t="shared" ref="I34" si="7" xml:space="preserve"> E34/G34*3600</f>
        <v>693.59368509765068</v>
      </c>
      <c r="J34" s="20">
        <f t="shared" si="2"/>
        <v>11.559894751627512</v>
      </c>
      <c r="K34" s="15">
        <f t="shared" si="5"/>
        <v>29.745000000000001</v>
      </c>
      <c r="L34" s="15">
        <f t="shared" si="6"/>
        <v>0.49574597375400636</v>
      </c>
      <c r="M34" s="38" t="s">
        <v>41</v>
      </c>
      <c r="N34" s="39" t="s">
        <v>50</v>
      </c>
      <c r="O34" s="40">
        <v>10</v>
      </c>
      <c r="P34" s="39" t="s">
        <v>49</v>
      </c>
      <c r="Q34" s="41">
        <v>2539</v>
      </c>
      <c r="R34" s="41">
        <v>-1</v>
      </c>
      <c r="S34" s="42">
        <v>1.5</v>
      </c>
      <c r="T34" s="1"/>
      <c r="U34" s="1"/>
      <c r="V34" s="6"/>
      <c r="W34" s="3"/>
    </row>
    <row r="35" spans="1:25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U35" s="6"/>
      <c r="V35" s="1"/>
      <c r="W35" s="1"/>
      <c r="X35" s="6"/>
      <c r="Y35" s="3"/>
    </row>
    <row r="36" spans="1:25">
      <c r="U36" s="6"/>
      <c r="V36" s="1"/>
      <c r="W36" s="1"/>
      <c r="X36" s="6"/>
      <c r="Y36" s="3"/>
    </row>
    <row r="37" spans="1:25">
      <c r="U37" s="6"/>
      <c r="V37" s="1"/>
      <c r="W37" s="1"/>
      <c r="X37" s="6"/>
      <c r="Y37" s="3"/>
    </row>
    <row r="38" spans="1:25">
      <c r="U38" s="6"/>
      <c r="V38" s="1"/>
      <c r="W38" s="1"/>
      <c r="X38" s="6"/>
      <c r="Y38" s="3"/>
    </row>
    <row r="39" spans="1:25">
      <c r="U39" s="4"/>
      <c r="V39" s="1"/>
      <c r="W39" s="1"/>
      <c r="X39" s="6"/>
      <c r="Y39" s="3"/>
    </row>
    <row r="40" spans="1:25">
      <c r="U40" s="6"/>
      <c r="V40" s="4"/>
      <c r="W40" s="4"/>
      <c r="X40" s="6"/>
      <c r="Y40" s="3"/>
    </row>
    <row r="41" spans="1:25">
      <c r="U41" s="3"/>
      <c r="V41" s="3"/>
      <c r="W41" s="3"/>
      <c r="X41" s="3"/>
      <c r="Y41" s="3"/>
    </row>
    <row r="42" spans="1:25">
      <c r="U42" s="3"/>
      <c r="V42" s="3"/>
      <c r="W42" s="3"/>
      <c r="X42" s="3"/>
      <c r="Y42" s="3"/>
    </row>
    <row r="43" spans="1:25">
      <c r="U43" s="3"/>
      <c r="V43" s="3"/>
      <c r="W43" s="3"/>
      <c r="X43" s="3"/>
      <c r="Y43" s="3"/>
    </row>
    <row r="63" spans="1:2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10"/>
      <c r="B67" s="10"/>
      <c r="C67" s="10"/>
      <c r="D67" s="10"/>
      <c r="E67" s="10"/>
      <c r="F67" s="2"/>
      <c r="G67" s="22"/>
      <c r="H67" s="14"/>
      <c r="I67" s="10"/>
      <c r="J67" s="10"/>
      <c r="K67" s="11"/>
      <c r="L67" s="5"/>
      <c r="M67" s="3"/>
      <c r="N67" s="3"/>
      <c r="O67" s="13"/>
      <c r="P67" s="22"/>
      <c r="Q67" s="22"/>
      <c r="R67" s="22"/>
      <c r="S67" s="23"/>
      <c r="T67" s="3"/>
      <c r="U67" s="3"/>
    </row>
    <row r="68" spans="1:21">
      <c r="A68" s="10"/>
      <c r="B68" s="10"/>
      <c r="C68" s="10"/>
      <c r="D68" s="10"/>
      <c r="E68" s="10"/>
      <c r="F68" s="2"/>
      <c r="G68" s="22"/>
      <c r="H68" s="14"/>
      <c r="I68" s="10"/>
      <c r="J68" s="10"/>
      <c r="K68" s="11"/>
      <c r="L68" s="5"/>
      <c r="M68" s="3"/>
      <c r="N68" s="3"/>
      <c r="O68" s="13"/>
      <c r="P68" s="22"/>
      <c r="Q68" s="22"/>
      <c r="R68" s="22"/>
      <c r="S68" s="23"/>
      <c r="T68" s="3"/>
      <c r="U68" s="3"/>
    </row>
    <row r="69" spans="1:21">
      <c r="A69" s="24"/>
      <c r="B69" s="24"/>
      <c r="C69" s="25"/>
      <c r="D69" s="24"/>
      <c r="E69" s="26"/>
      <c r="F69" s="21"/>
      <c r="G69" s="24"/>
      <c r="H69" s="26"/>
      <c r="I69" s="24"/>
      <c r="J69" s="24"/>
      <c r="K69" s="26"/>
      <c r="L69" s="4"/>
      <c r="M69" s="3"/>
      <c r="N69" s="3"/>
      <c r="O69" s="13"/>
      <c r="P69" s="27"/>
      <c r="Q69" s="27"/>
      <c r="R69" s="27"/>
      <c r="S69" s="23"/>
      <c r="T69" s="3"/>
      <c r="U69" s="3"/>
    </row>
    <row r="70" spans="1:21">
      <c r="A70" s="10"/>
      <c r="B70" s="10"/>
      <c r="C70" s="10"/>
      <c r="D70" s="10"/>
      <c r="E70" s="10"/>
      <c r="F70" s="2"/>
      <c r="G70" s="22"/>
      <c r="H70" s="14"/>
      <c r="I70" s="10"/>
      <c r="J70" s="10"/>
      <c r="K70" s="11"/>
      <c r="L70" s="5"/>
      <c r="M70" s="3"/>
      <c r="N70" s="3"/>
      <c r="O70" s="13"/>
      <c r="P70" s="22"/>
      <c r="Q70" s="22"/>
      <c r="R70" s="22"/>
      <c r="S70" s="23"/>
      <c r="T70" s="3"/>
      <c r="U70" s="3"/>
    </row>
    <row r="71" spans="1:21">
      <c r="A71" s="24"/>
      <c r="B71" s="24"/>
      <c r="C71" s="25"/>
      <c r="D71" s="24"/>
      <c r="E71" s="26"/>
      <c r="F71" s="21"/>
      <c r="G71" s="24"/>
      <c r="H71" s="26"/>
      <c r="I71" s="24"/>
      <c r="J71" s="24"/>
      <c r="K71" s="26"/>
      <c r="L71" s="4"/>
      <c r="M71" s="3"/>
      <c r="N71" s="3"/>
      <c r="O71" s="13"/>
      <c r="P71" s="27"/>
      <c r="Q71" s="27"/>
      <c r="R71" s="27"/>
      <c r="S71" s="23"/>
      <c r="T71" s="3"/>
      <c r="U71" s="3"/>
    </row>
    <row r="72" spans="1:21">
      <c r="A72" s="10"/>
      <c r="B72" s="10"/>
      <c r="C72" s="10"/>
      <c r="D72" s="10"/>
      <c r="E72" s="10"/>
      <c r="F72" s="2"/>
      <c r="G72" s="22"/>
      <c r="H72" s="14"/>
      <c r="I72" s="10"/>
      <c r="J72" s="10"/>
      <c r="K72" s="11"/>
      <c r="L72" s="5"/>
      <c r="M72" s="3"/>
      <c r="N72" s="3"/>
      <c r="O72" s="13"/>
      <c r="P72" s="22"/>
      <c r="Q72" s="22"/>
      <c r="R72" s="22"/>
      <c r="S72" s="3"/>
      <c r="T72" s="3"/>
      <c r="U72" s="3"/>
    </row>
    <row r="73" spans="1:21">
      <c r="A73" s="24"/>
      <c r="B73" s="24"/>
      <c r="C73" s="25"/>
      <c r="D73" s="24"/>
      <c r="E73" s="26"/>
      <c r="F73" s="21"/>
      <c r="G73" s="24"/>
      <c r="H73" s="26"/>
      <c r="I73" s="24"/>
      <c r="J73" s="24"/>
      <c r="K73" s="26"/>
      <c r="L73" s="4"/>
      <c r="M73" s="3"/>
      <c r="N73" s="3"/>
      <c r="O73" s="13"/>
      <c r="P73" s="27"/>
      <c r="Q73" s="27"/>
      <c r="R73" s="27"/>
      <c r="S73" s="3"/>
      <c r="T73" s="3"/>
      <c r="U73" s="3"/>
    </row>
    <row r="74" spans="1:21">
      <c r="A74" s="10"/>
      <c r="B74" s="10"/>
      <c r="C74" s="10"/>
      <c r="D74" s="10"/>
      <c r="E74" s="10"/>
      <c r="F74" s="2"/>
      <c r="G74" s="22"/>
      <c r="H74" s="14"/>
      <c r="I74" s="10"/>
      <c r="J74" s="10"/>
      <c r="K74" s="11"/>
      <c r="L74" s="5"/>
      <c r="M74" s="3"/>
      <c r="N74" s="3"/>
      <c r="O74" s="13"/>
      <c r="P74" s="22"/>
      <c r="Q74" s="22"/>
      <c r="R74" s="22"/>
      <c r="S74" s="3"/>
      <c r="T74" s="3"/>
      <c r="U74" s="3"/>
    </row>
    <row r="75" spans="1:21">
      <c r="A75" s="10"/>
      <c r="B75" s="10"/>
      <c r="C75" s="10"/>
      <c r="D75" s="10"/>
      <c r="E75" s="10"/>
      <c r="F75" s="2"/>
      <c r="G75" s="22"/>
      <c r="H75" s="14"/>
      <c r="I75" s="10"/>
      <c r="J75" s="10"/>
      <c r="K75" s="11"/>
      <c r="L75" s="5"/>
      <c r="M75" s="3"/>
      <c r="N75" s="3"/>
      <c r="O75" s="13"/>
      <c r="P75" s="22"/>
      <c r="Q75" s="22"/>
      <c r="R75" s="22"/>
      <c r="S75" s="3"/>
      <c r="T75" s="3"/>
      <c r="U75" s="3"/>
    </row>
    <row r="76" spans="1:21">
      <c r="A76" s="24"/>
      <c r="B76" s="24"/>
      <c r="C76" s="25"/>
      <c r="D76" s="24"/>
      <c r="E76" s="26"/>
      <c r="F76" s="21"/>
      <c r="G76" s="24"/>
      <c r="H76" s="26"/>
      <c r="I76" s="24"/>
      <c r="J76" s="24"/>
      <c r="K76" s="26"/>
      <c r="L76" s="4"/>
      <c r="M76" s="3"/>
      <c r="N76" s="3"/>
      <c r="O76" s="13"/>
      <c r="P76" s="27"/>
      <c r="Q76" s="27"/>
      <c r="R76" s="27"/>
      <c r="S76" s="3"/>
      <c r="T76" s="3"/>
      <c r="U76" s="3"/>
    </row>
    <row r="77" spans="1:21">
      <c r="A77" s="10"/>
      <c r="B77" s="10"/>
      <c r="C77" s="10"/>
      <c r="D77" s="10"/>
      <c r="E77" s="10"/>
      <c r="F77" s="2"/>
      <c r="G77" s="22"/>
      <c r="H77" s="14"/>
      <c r="I77" s="10"/>
      <c r="J77" s="10"/>
      <c r="K77" s="11"/>
      <c r="L77" s="5"/>
      <c r="M77" s="3"/>
      <c r="N77" s="3"/>
      <c r="O77" s="13"/>
      <c r="P77" s="22"/>
      <c r="Q77" s="22"/>
      <c r="R77" s="22"/>
      <c r="S77" s="3"/>
      <c r="T77" s="3"/>
      <c r="U77" s="3"/>
    </row>
    <row r="78" spans="1:21">
      <c r="A78" s="10"/>
      <c r="B78" s="10"/>
      <c r="C78" s="10"/>
      <c r="D78" s="10"/>
      <c r="E78" s="10"/>
      <c r="F78" s="2"/>
      <c r="G78" s="22"/>
      <c r="H78" s="14"/>
      <c r="I78" s="10"/>
      <c r="J78" s="10"/>
      <c r="K78" s="11"/>
      <c r="L78" s="5"/>
      <c r="M78" s="3"/>
      <c r="N78" s="3"/>
      <c r="O78" s="13"/>
      <c r="P78" s="22"/>
      <c r="Q78" s="22"/>
      <c r="R78" s="22"/>
      <c r="S78" s="3"/>
      <c r="T78" s="3"/>
      <c r="U78" s="3"/>
    </row>
    <row r="79" spans="1:21">
      <c r="A79" s="24"/>
      <c r="B79" s="24"/>
      <c r="C79" s="25"/>
      <c r="D79" s="24"/>
      <c r="E79" s="26"/>
      <c r="F79" s="21"/>
      <c r="G79" s="24"/>
      <c r="H79" s="26"/>
      <c r="I79" s="24"/>
      <c r="J79" s="24"/>
      <c r="K79" s="26"/>
      <c r="L79" s="4"/>
      <c r="M79" s="3"/>
      <c r="N79" s="3"/>
      <c r="O79" s="13"/>
      <c r="P79" s="27"/>
      <c r="Q79" s="27"/>
      <c r="R79" s="27"/>
      <c r="S79" s="3"/>
      <c r="T79" s="3"/>
      <c r="U79" s="3"/>
    </row>
    <row r="80" spans="1:21">
      <c r="A80" s="10"/>
      <c r="B80" s="10"/>
      <c r="C80" s="10"/>
      <c r="D80" s="10"/>
      <c r="E80" s="10"/>
      <c r="F80" s="2"/>
      <c r="G80" s="22"/>
      <c r="H80" s="14"/>
      <c r="I80" s="10"/>
      <c r="J80" s="10"/>
      <c r="K80" s="11"/>
      <c r="L80" s="5"/>
      <c r="M80" s="3"/>
      <c r="N80" s="3"/>
      <c r="O80" s="13"/>
      <c r="P80" s="22"/>
      <c r="Q80" s="22"/>
      <c r="R80" s="22"/>
      <c r="S80" s="3"/>
      <c r="T80" s="3"/>
      <c r="U80" s="3"/>
    </row>
    <row r="81" spans="1:21">
      <c r="A81" s="10"/>
      <c r="B81" s="10"/>
      <c r="C81" s="10"/>
      <c r="D81" s="10"/>
      <c r="E81" s="10"/>
      <c r="F81" s="2"/>
      <c r="G81" s="22"/>
      <c r="H81" s="14"/>
      <c r="I81" s="10"/>
      <c r="J81" s="10"/>
      <c r="K81" s="11"/>
      <c r="L81" s="5"/>
      <c r="M81" s="3"/>
      <c r="N81" s="3"/>
      <c r="O81" s="13"/>
      <c r="P81" s="22"/>
      <c r="Q81" s="22"/>
      <c r="R81" s="22"/>
      <c r="S81" s="3"/>
      <c r="T81" s="3"/>
      <c r="U81" s="3"/>
    </row>
    <row r="82" spans="1:21">
      <c r="A82" s="24"/>
      <c r="B82" s="24"/>
      <c r="C82" s="25"/>
      <c r="D82" s="24"/>
      <c r="E82" s="26"/>
      <c r="F82" s="21"/>
      <c r="G82" s="24"/>
      <c r="H82" s="26"/>
      <c r="I82" s="24"/>
      <c r="J82" s="24"/>
      <c r="K82" s="26"/>
      <c r="L82" s="4"/>
      <c r="M82" s="3"/>
      <c r="N82" s="3"/>
      <c r="O82" s="13"/>
      <c r="P82" s="27"/>
      <c r="Q82" s="27"/>
      <c r="R82" s="27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9BFD-EB32-1647-AA62-8EB321F10F90}">
  <dimension ref="A1:Y88"/>
  <sheetViews>
    <sheetView tabSelected="1" workbookViewId="0">
      <selection activeCell="L22" sqref="L22"/>
    </sheetView>
  </sheetViews>
  <sheetFormatPr defaultColWidth="8.85546875" defaultRowHeight="15"/>
  <cols>
    <col min="1" max="2" width="20.42578125" customWidth="1"/>
    <col min="3" max="4" width="11" customWidth="1"/>
    <col min="5" max="5" width="12.42578125" bestFit="1" customWidth="1"/>
    <col min="6" max="6" width="14.42578125" customWidth="1"/>
    <col min="7" max="7" width="17.140625" customWidth="1"/>
    <col min="8" max="10" width="12.85546875" customWidth="1"/>
    <col min="11" max="12" width="14.140625" customWidth="1"/>
    <col min="13" max="13" width="30.85546875" bestFit="1" customWidth="1"/>
    <col min="14" max="14" width="33.5703125" bestFit="1" customWidth="1"/>
    <col min="15" max="15" width="20.140625" bestFit="1" customWidth="1"/>
    <col min="16" max="16" width="54.140625" bestFit="1" customWidth="1"/>
    <col min="17" max="17" width="7.5703125" bestFit="1" customWidth="1"/>
    <col min="18" max="18" width="21.7109375" bestFit="1" customWidth="1"/>
    <col min="19" max="19" width="20.7109375" bestFit="1" customWidth="1"/>
    <col min="20" max="20" width="13.140625" bestFit="1" customWidth="1"/>
    <col min="21" max="21" width="12.42578125" bestFit="1" customWidth="1"/>
  </cols>
  <sheetData>
    <row r="1" spans="1:23">
      <c r="A1" s="34" t="s">
        <v>0</v>
      </c>
      <c r="B1" s="34" t="s">
        <v>23</v>
      </c>
      <c r="C1" s="34" t="s">
        <v>1</v>
      </c>
      <c r="D1" s="34" t="s">
        <v>21</v>
      </c>
      <c r="E1" s="34" t="s">
        <v>22</v>
      </c>
      <c r="F1" s="34" t="s">
        <v>33</v>
      </c>
      <c r="G1" s="34" t="s">
        <v>4</v>
      </c>
      <c r="H1" s="34" t="s">
        <v>7</v>
      </c>
      <c r="I1" s="34" t="s">
        <v>24</v>
      </c>
      <c r="J1" s="34" t="s">
        <v>25</v>
      </c>
      <c r="K1" s="34" t="s">
        <v>26</v>
      </c>
      <c r="L1" s="34" t="s">
        <v>27</v>
      </c>
      <c r="M1" s="34" t="s">
        <v>28</v>
      </c>
      <c r="N1" s="34" t="s">
        <v>29</v>
      </c>
      <c r="O1" s="34" t="s">
        <v>30</v>
      </c>
      <c r="P1" s="34" t="s">
        <v>31</v>
      </c>
      <c r="Q1" s="34" t="s">
        <v>32</v>
      </c>
      <c r="R1" s="34" t="s">
        <v>51</v>
      </c>
      <c r="S1" s="34" t="s">
        <v>52</v>
      </c>
    </row>
    <row r="2" spans="1:23">
      <c r="A2" s="19" t="s">
        <v>2</v>
      </c>
      <c r="B2" s="19">
        <v>83</v>
      </c>
      <c r="C2" s="19">
        <v>1</v>
      </c>
      <c r="D2" s="11">
        <v>126</v>
      </c>
      <c r="E2" s="11">
        <v>118</v>
      </c>
      <c r="F2" s="2">
        <f t="shared" ref="F2:F34" si="0">(E2/D2)*100</f>
        <v>93.650793650793645</v>
      </c>
      <c r="G2" s="2">
        <v>617.255</v>
      </c>
      <c r="H2" s="11">
        <v>41</v>
      </c>
      <c r="I2" s="19">
        <f t="shared" ref="I2:I33" si="1" xml:space="preserve"> E2/G2*3600</f>
        <v>688.20827696818981</v>
      </c>
      <c r="J2" s="19">
        <f t="shared" ref="J2:J34" si="2" xml:space="preserve"> E2/G2*60</f>
        <v>11.47013794946983</v>
      </c>
      <c r="K2" s="19">
        <f t="shared" ref="K2:K34" si="3" xml:space="preserve"> ROUNDUP((H2/G2)*3600,3)</f>
        <v>239.124</v>
      </c>
      <c r="L2" s="19">
        <f t="shared" ref="L2:L34" si="4" xml:space="preserve"> H2/G2 * 60</f>
        <v>3.985386914646297</v>
      </c>
      <c r="M2" s="13"/>
      <c r="N2" s="2"/>
      <c r="O2" s="2"/>
      <c r="P2" s="2"/>
      <c r="Q2" s="35"/>
      <c r="R2" s="35"/>
      <c r="S2" s="19"/>
      <c r="T2" s="8"/>
      <c r="U2" s="1"/>
      <c r="V2" s="1"/>
      <c r="W2" s="3"/>
    </row>
    <row r="3" spans="1:23">
      <c r="A3" s="19" t="s">
        <v>2</v>
      </c>
      <c r="B3" s="19">
        <v>83</v>
      </c>
      <c r="C3" s="19">
        <v>2</v>
      </c>
      <c r="D3" s="11">
        <v>114</v>
      </c>
      <c r="E3" s="11">
        <v>110</v>
      </c>
      <c r="F3" s="2">
        <f t="shared" si="0"/>
        <v>96.491228070175438</v>
      </c>
      <c r="G3" s="2">
        <v>566.58699999999999</v>
      </c>
      <c r="H3" s="11">
        <v>24</v>
      </c>
      <c r="I3" s="19">
        <f t="shared" si="1"/>
        <v>698.92178959277226</v>
      </c>
      <c r="J3" s="19">
        <f t="shared" si="2"/>
        <v>11.648696493212871</v>
      </c>
      <c r="K3" s="19">
        <f t="shared" si="3"/>
        <v>152.49299999999999</v>
      </c>
      <c r="L3" s="19">
        <f t="shared" si="4"/>
        <v>2.5415337803373537</v>
      </c>
      <c r="M3" s="13"/>
      <c r="N3" s="2"/>
      <c r="O3" s="2"/>
      <c r="P3" s="2"/>
      <c r="Q3" s="35"/>
      <c r="R3" s="35"/>
      <c r="S3" s="19"/>
      <c r="T3" s="8"/>
      <c r="U3" s="1"/>
      <c r="V3" s="1"/>
      <c r="W3" s="3"/>
    </row>
    <row r="4" spans="1:23">
      <c r="A4" s="19" t="s">
        <v>2</v>
      </c>
      <c r="B4" s="19">
        <v>83</v>
      </c>
      <c r="C4" s="19">
        <v>3</v>
      </c>
      <c r="D4" s="11">
        <v>150</v>
      </c>
      <c r="E4" s="11">
        <v>138</v>
      </c>
      <c r="F4" s="2">
        <f t="shared" si="0"/>
        <v>92</v>
      </c>
      <c r="G4" s="2">
        <v>779.822</v>
      </c>
      <c r="H4" s="11">
        <v>33</v>
      </c>
      <c r="I4" s="19">
        <f t="shared" si="1"/>
        <v>637.06845921248691</v>
      </c>
      <c r="J4" s="19">
        <f t="shared" si="2"/>
        <v>10.617807653541449</v>
      </c>
      <c r="K4" s="19">
        <f t="shared" si="3"/>
        <v>152.34300000000002</v>
      </c>
      <c r="L4" s="19">
        <f t="shared" si="4"/>
        <v>2.5390409606294773</v>
      </c>
      <c r="M4" s="13"/>
      <c r="N4" s="2"/>
      <c r="O4" s="2"/>
      <c r="P4" s="2"/>
      <c r="Q4" s="35"/>
      <c r="R4" s="35"/>
      <c r="S4" s="19"/>
      <c r="T4" s="8"/>
      <c r="U4" s="1"/>
      <c r="V4" s="1"/>
      <c r="W4" s="3"/>
    </row>
    <row r="5" spans="1:23">
      <c r="A5" s="19" t="s">
        <v>2</v>
      </c>
      <c r="B5" s="19">
        <v>83</v>
      </c>
      <c r="C5" s="19">
        <v>4</v>
      </c>
      <c r="D5" s="11">
        <v>134</v>
      </c>
      <c r="E5" s="11">
        <v>122</v>
      </c>
      <c r="F5" s="2">
        <f t="shared" si="0"/>
        <v>91.044776119402982</v>
      </c>
      <c r="G5" s="2">
        <v>690.53300000000002</v>
      </c>
      <c r="H5" s="11">
        <v>29</v>
      </c>
      <c r="I5" s="19">
        <f t="shared" si="1"/>
        <v>636.03042866886881</v>
      </c>
      <c r="J5" s="19">
        <f t="shared" si="2"/>
        <v>10.600507144481147</v>
      </c>
      <c r="K5" s="19">
        <f t="shared" si="3"/>
        <v>151.18800000000002</v>
      </c>
      <c r="L5" s="19">
        <f t="shared" si="4"/>
        <v>2.5197926818848631</v>
      </c>
      <c r="M5" s="13"/>
      <c r="N5" s="2"/>
      <c r="O5" s="2"/>
      <c r="P5" s="2"/>
      <c r="Q5" s="35"/>
      <c r="R5" s="35"/>
      <c r="S5" s="19"/>
      <c r="T5" s="8"/>
      <c r="U5" s="1"/>
      <c r="V5" s="1"/>
      <c r="W5" s="3"/>
    </row>
    <row r="6" spans="1:23">
      <c r="A6" s="33" t="s">
        <v>12</v>
      </c>
      <c r="B6" s="33">
        <v>83</v>
      </c>
      <c r="C6" s="31" t="s">
        <v>20</v>
      </c>
      <c r="D6" s="45">
        <f>SUM(D2:D5)</f>
        <v>524</v>
      </c>
      <c r="E6" s="45">
        <f>SUM(E2:E5)</f>
        <v>488</v>
      </c>
      <c r="F6" s="32">
        <f t="shared" si="0"/>
        <v>93.129770992366417</v>
      </c>
      <c r="G6" s="32">
        <f xml:space="preserve"> SUM(G2:G5)</f>
        <v>2654.1970000000001</v>
      </c>
      <c r="H6" s="45">
        <f>SUM(H2:H5)</f>
        <v>127</v>
      </c>
      <c r="I6" s="33">
        <f t="shared" si="1"/>
        <v>661.89510424433456</v>
      </c>
      <c r="J6" s="33">
        <f t="shared" si="2"/>
        <v>11.03158507073891</v>
      </c>
      <c r="K6" s="33">
        <f t="shared" si="3"/>
        <v>172.256</v>
      </c>
      <c r="L6" s="45">
        <f t="shared" si="4"/>
        <v>2.8709248032455768</v>
      </c>
      <c r="M6" s="46" t="s">
        <v>34</v>
      </c>
      <c r="N6" s="39" t="s">
        <v>50</v>
      </c>
      <c r="O6" s="47">
        <v>10</v>
      </c>
      <c r="P6" s="39" t="s">
        <v>42</v>
      </c>
      <c r="Q6" s="41">
        <v>103</v>
      </c>
      <c r="R6" s="41">
        <v>-1</v>
      </c>
      <c r="S6" s="48">
        <v>1.5</v>
      </c>
      <c r="T6" s="1"/>
      <c r="U6" s="1"/>
      <c r="V6" s="1"/>
      <c r="W6" s="3"/>
    </row>
    <row r="7" spans="1:23">
      <c r="A7" s="18" t="s">
        <v>5</v>
      </c>
      <c r="B7" s="18">
        <v>84</v>
      </c>
      <c r="C7" s="18">
        <v>1</v>
      </c>
      <c r="D7" s="17">
        <v>127</v>
      </c>
      <c r="E7" s="17">
        <v>96</v>
      </c>
      <c r="F7" s="9">
        <f t="shared" si="0"/>
        <v>75.590551181102356</v>
      </c>
      <c r="G7" s="9">
        <v>650.678</v>
      </c>
      <c r="H7" s="17">
        <v>0</v>
      </c>
      <c r="I7" s="18">
        <f t="shared" si="1"/>
        <v>531.13828959946397</v>
      </c>
      <c r="J7" s="18">
        <f t="shared" si="2"/>
        <v>8.8523048266577327</v>
      </c>
      <c r="K7" s="18">
        <f t="shared" si="3"/>
        <v>0</v>
      </c>
      <c r="L7" s="18">
        <f t="shared" si="4"/>
        <v>0</v>
      </c>
      <c r="M7" s="36"/>
      <c r="N7" s="9"/>
      <c r="O7" s="9"/>
      <c r="P7" s="9"/>
      <c r="Q7" s="37"/>
      <c r="R7" s="37"/>
      <c r="S7" s="18"/>
      <c r="T7" s="1"/>
      <c r="U7" s="1"/>
      <c r="V7" s="1"/>
      <c r="W7" s="3"/>
    </row>
    <row r="8" spans="1:23">
      <c r="A8" s="19" t="s">
        <v>5</v>
      </c>
      <c r="B8" s="19">
        <v>84</v>
      </c>
      <c r="C8" s="19">
        <v>2</v>
      </c>
      <c r="D8" s="11">
        <v>113</v>
      </c>
      <c r="E8" s="11">
        <v>76</v>
      </c>
      <c r="F8" s="2">
        <f t="shared" si="0"/>
        <v>67.256637168141594</v>
      </c>
      <c r="G8" s="2">
        <v>569.84400000000005</v>
      </c>
      <c r="H8" s="11">
        <v>2</v>
      </c>
      <c r="I8" s="19">
        <f t="shared" si="1"/>
        <v>480.13140438435778</v>
      </c>
      <c r="J8" s="19">
        <f t="shared" si="2"/>
        <v>8.0021900730726294</v>
      </c>
      <c r="K8" s="19">
        <f t="shared" si="3"/>
        <v>12.635999999999999</v>
      </c>
      <c r="L8" s="19">
        <f t="shared" si="4"/>
        <v>0.21058394929138499</v>
      </c>
      <c r="M8" s="36"/>
      <c r="N8" s="2"/>
      <c r="O8" s="2"/>
      <c r="P8" s="2"/>
      <c r="Q8" s="37"/>
      <c r="R8" s="37"/>
      <c r="S8" s="19"/>
      <c r="T8" s="1"/>
      <c r="U8" s="1"/>
      <c r="V8" s="1"/>
      <c r="W8" s="3"/>
    </row>
    <row r="9" spans="1:23">
      <c r="A9" s="19" t="s">
        <v>5</v>
      </c>
      <c r="B9" s="19">
        <v>84</v>
      </c>
      <c r="C9" s="19">
        <v>3</v>
      </c>
      <c r="D9" s="11">
        <v>124</v>
      </c>
      <c r="E9" s="11">
        <v>67</v>
      </c>
      <c r="F9" s="2">
        <f t="shared" si="0"/>
        <v>54.032258064516128</v>
      </c>
      <c r="G9" s="2">
        <v>651.28700000000003</v>
      </c>
      <c r="H9" s="11">
        <v>1</v>
      </c>
      <c r="I9" s="19">
        <f t="shared" si="1"/>
        <v>370.34364266444743</v>
      </c>
      <c r="J9" s="19">
        <f t="shared" si="2"/>
        <v>6.172394044407457</v>
      </c>
      <c r="K9" s="19">
        <f t="shared" si="3"/>
        <v>5.5280000000000005</v>
      </c>
      <c r="L9" s="19">
        <f t="shared" si="4"/>
        <v>9.2125284244887418E-2</v>
      </c>
      <c r="M9" s="36"/>
      <c r="N9" s="2"/>
      <c r="O9" s="2"/>
      <c r="P9" s="2"/>
      <c r="Q9" s="37"/>
      <c r="R9" s="37"/>
      <c r="S9" s="19"/>
      <c r="T9" s="1"/>
      <c r="U9" s="1"/>
      <c r="V9" s="1"/>
      <c r="W9" s="3"/>
    </row>
    <row r="10" spans="1:23">
      <c r="A10" s="19" t="s">
        <v>5</v>
      </c>
      <c r="B10" s="19">
        <v>84</v>
      </c>
      <c r="C10" s="19">
        <v>4</v>
      </c>
      <c r="D10" s="11">
        <v>130</v>
      </c>
      <c r="E10" s="11">
        <v>66</v>
      </c>
      <c r="F10" s="2">
        <f t="shared" si="0"/>
        <v>50.769230769230766</v>
      </c>
      <c r="G10" s="2">
        <v>659.17700000000002</v>
      </c>
      <c r="H10" s="11">
        <v>1</v>
      </c>
      <c r="I10" s="19">
        <f t="shared" si="1"/>
        <v>360.44946956583738</v>
      </c>
      <c r="J10" s="19">
        <f t="shared" si="2"/>
        <v>6.0074911594306233</v>
      </c>
      <c r="K10" s="19">
        <f t="shared" si="3"/>
        <v>5.4620000000000006</v>
      </c>
      <c r="L10" s="19">
        <f t="shared" si="4"/>
        <v>9.10225933247064E-2</v>
      </c>
      <c r="M10" s="36"/>
      <c r="N10" s="2"/>
      <c r="O10" s="2"/>
      <c r="P10" s="2"/>
      <c r="Q10" s="37"/>
      <c r="R10" s="37"/>
      <c r="S10" s="19"/>
      <c r="T10" s="1"/>
      <c r="U10" s="1"/>
      <c r="V10" s="1"/>
      <c r="W10" s="3"/>
    </row>
    <row r="11" spans="1:23">
      <c r="A11" s="19" t="s">
        <v>5</v>
      </c>
      <c r="B11" s="19">
        <v>84</v>
      </c>
      <c r="C11" s="19">
        <v>5</v>
      </c>
      <c r="D11" s="11">
        <v>119</v>
      </c>
      <c r="E11" s="11">
        <v>66</v>
      </c>
      <c r="F11" s="2">
        <f t="shared" si="0"/>
        <v>55.462184873949582</v>
      </c>
      <c r="G11" s="2">
        <v>587.91399999999999</v>
      </c>
      <c r="H11" s="11">
        <v>0</v>
      </c>
      <c r="I11" s="19">
        <f t="shared" si="1"/>
        <v>404.14074167310184</v>
      </c>
      <c r="J11" s="19">
        <f t="shared" si="2"/>
        <v>6.7356790278850305</v>
      </c>
      <c r="K11" s="19">
        <f t="shared" si="3"/>
        <v>0</v>
      </c>
      <c r="L11" s="19">
        <f t="shared" si="4"/>
        <v>0</v>
      </c>
      <c r="M11" s="36"/>
      <c r="N11" s="2"/>
      <c r="O11" s="2"/>
      <c r="P11" s="2"/>
      <c r="Q11" s="37"/>
      <c r="R11" s="37"/>
      <c r="S11" s="19"/>
      <c r="T11" s="1"/>
      <c r="U11" s="1"/>
      <c r="V11" s="1"/>
      <c r="W11" s="3"/>
    </row>
    <row r="12" spans="1:23">
      <c r="A12" s="20" t="s">
        <v>13</v>
      </c>
      <c r="B12" s="20">
        <v>84</v>
      </c>
      <c r="C12" s="16" t="s">
        <v>20</v>
      </c>
      <c r="D12" s="15">
        <f>SUM(D7:D11)</f>
        <v>613</v>
      </c>
      <c r="E12" s="15">
        <f>SUM(E7:E11)</f>
        <v>371</v>
      </c>
      <c r="F12" s="7">
        <f t="shared" si="0"/>
        <v>60.52202283849919</v>
      </c>
      <c r="G12" s="7">
        <f xml:space="preserve"> SUM(G7:G11)</f>
        <v>3118.8999999999996</v>
      </c>
      <c r="H12" s="15">
        <f>SUM(H7:H11)</f>
        <v>4</v>
      </c>
      <c r="I12" s="20">
        <f t="shared" si="1"/>
        <v>428.22790086248358</v>
      </c>
      <c r="J12" s="20">
        <f t="shared" si="2"/>
        <v>7.1371316810413932</v>
      </c>
      <c r="K12" s="20">
        <f t="shared" si="3"/>
        <v>4.6180000000000003</v>
      </c>
      <c r="L12" s="15">
        <f t="shared" si="4"/>
        <v>7.6950206803680796E-2</v>
      </c>
      <c r="M12" s="38" t="s">
        <v>35</v>
      </c>
      <c r="N12" s="39" t="s">
        <v>50</v>
      </c>
      <c r="O12" s="40">
        <v>10</v>
      </c>
      <c r="P12" s="39" t="s">
        <v>43</v>
      </c>
      <c r="Q12" s="41">
        <v>483</v>
      </c>
      <c r="R12" s="41">
        <v>-1</v>
      </c>
      <c r="S12" s="42">
        <v>1.5</v>
      </c>
      <c r="T12" s="1"/>
      <c r="U12" s="1"/>
      <c r="V12" s="1"/>
      <c r="W12" s="3"/>
    </row>
    <row r="13" spans="1:23">
      <c r="A13" s="18" t="s">
        <v>3</v>
      </c>
      <c r="B13" s="18">
        <v>87</v>
      </c>
      <c r="C13" s="18">
        <v>1</v>
      </c>
      <c r="D13" s="17">
        <v>102</v>
      </c>
      <c r="E13" s="17">
        <v>51</v>
      </c>
      <c r="F13" s="9">
        <f t="shared" si="0"/>
        <v>50</v>
      </c>
      <c r="G13" s="9">
        <v>518.94000000000005</v>
      </c>
      <c r="H13" s="17">
        <v>0</v>
      </c>
      <c r="I13" s="18">
        <f t="shared" si="1"/>
        <v>353.79812695109257</v>
      </c>
      <c r="J13" s="18">
        <f t="shared" si="2"/>
        <v>5.8966354491848767</v>
      </c>
      <c r="K13" s="18">
        <f t="shared" si="3"/>
        <v>0</v>
      </c>
      <c r="L13" s="18">
        <f t="shared" si="4"/>
        <v>0</v>
      </c>
      <c r="M13" s="36"/>
      <c r="N13" s="9"/>
      <c r="O13" s="9"/>
      <c r="P13" s="9"/>
      <c r="Q13" s="37"/>
      <c r="R13" s="37"/>
      <c r="S13" s="18"/>
      <c r="T13" s="1"/>
      <c r="U13" s="1"/>
      <c r="V13" s="1"/>
      <c r="W13" s="3"/>
    </row>
    <row r="14" spans="1:23">
      <c r="A14" s="19" t="s">
        <v>3</v>
      </c>
      <c r="B14" s="19">
        <v>87</v>
      </c>
      <c r="C14" s="19">
        <v>2</v>
      </c>
      <c r="D14" s="11">
        <v>112</v>
      </c>
      <c r="E14" s="11">
        <v>56</v>
      </c>
      <c r="F14" s="2">
        <f t="shared" si="0"/>
        <v>50</v>
      </c>
      <c r="G14" s="2">
        <v>541.68200000000002</v>
      </c>
      <c r="H14" s="11">
        <v>0</v>
      </c>
      <c r="I14" s="19">
        <f t="shared" si="1"/>
        <v>372.17407999527398</v>
      </c>
      <c r="J14" s="19">
        <f t="shared" si="2"/>
        <v>6.2029013332545668</v>
      </c>
      <c r="K14" s="19">
        <f t="shared" si="3"/>
        <v>0</v>
      </c>
      <c r="L14" s="19">
        <f t="shared" si="4"/>
        <v>0</v>
      </c>
      <c r="M14" s="36"/>
      <c r="N14" s="2"/>
      <c r="O14" s="2"/>
      <c r="P14" s="2"/>
      <c r="Q14" s="37"/>
      <c r="R14" s="37"/>
      <c r="S14" s="19"/>
      <c r="T14" s="1"/>
      <c r="U14" s="1"/>
      <c r="V14" s="1"/>
      <c r="W14" s="3"/>
    </row>
    <row r="15" spans="1:23">
      <c r="A15" s="20" t="s">
        <v>14</v>
      </c>
      <c r="B15" s="20">
        <v>87</v>
      </c>
      <c r="C15" s="16" t="s">
        <v>20</v>
      </c>
      <c r="D15" s="15">
        <f>SUM(D13:D14)</f>
        <v>214</v>
      </c>
      <c r="E15" s="15">
        <f>SUM(E13:E14)</f>
        <v>107</v>
      </c>
      <c r="F15" s="7">
        <f t="shared" si="0"/>
        <v>50</v>
      </c>
      <c r="G15" s="7">
        <f xml:space="preserve"> SUM(G13:G14)</f>
        <v>1060.6220000000001</v>
      </c>
      <c r="H15" s="15">
        <f>SUM(H13:H14)</f>
        <v>0</v>
      </c>
      <c r="I15" s="20">
        <f t="shared" si="1"/>
        <v>363.18311330521146</v>
      </c>
      <c r="J15" s="20">
        <f t="shared" si="2"/>
        <v>6.0530518884201907</v>
      </c>
      <c r="K15" s="20">
        <f t="shared" si="3"/>
        <v>0</v>
      </c>
      <c r="L15" s="15">
        <f t="shared" si="4"/>
        <v>0</v>
      </c>
      <c r="M15" s="38" t="s">
        <v>36</v>
      </c>
      <c r="N15" s="39" t="s">
        <v>50</v>
      </c>
      <c r="O15" s="40">
        <v>10</v>
      </c>
      <c r="P15" s="39" t="s">
        <v>44</v>
      </c>
      <c r="Q15" s="41">
        <v>924</v>
      </c>
      <c r="R15" s="41">
        <v>-1</v>
      </c>
      <c r="S15" s="42">
        <v>1.5</v>
      </c>
      <c r="T15" s="1"/>
      <c r="U15" s="1"/>
      <c r="V15" s="1"/>
      <c r="W15" s="3"/>
    </row>
    <row r="16" spans="1:23">
      <c r="A16" s="18" t="s">
        <v>6</v>
      </c>
      <c r="B16" s="18">
        <v>89</v>
      </c>
      <c r="C16" s="18">
        <v>1</v>
      </c>
      <c r="D16" s="17">
        <v>173</v>
      </c>
      <c r="E16" s="17">
        <v>156</v>
      </c>
      <c r="F16" s="9">
        <f t="shared" si="0"/>
        <v>90.173410404624278</v>
      </c>
      <c r="G16" s="9">
        <v>906.88400000000001</v>
      </c>
      <c r="H16" s="17">
        <v>4</v>
      </c>
      <c r="I16" s="18">
        <f t="shared" si="1"/>
        <v>619.26332364447933</v>
      </c>
      <c r="J16" s="18">
        <f t="shared" si="2"/>
        <v>10.321055394074655</v>
      </c>
      <c r="K16" s="18">
        <f t="shared" si="3"/>
        <v>15.879</v>
      </c>
      <c r="L16" s="18">
        <f t="shared" si="4"/>
        <v>0.26464244600191428</v>
      </c>
      <c r="M16" s="36"/>
      <c r="N16" s="9"/>
      <c r="O16" s="9"/>
      <c r="P16" s="9"/>
      <c r="Q16" s="37"/>
      <c r="R16" s="37"/>
      <c r="S16" s="18"/>
      <c r="T16" s="1"/>
      <c r="U16" s="1"/>
      <c r="V16" s="1"/>
      <c r="W16" s="3"/>
    </row>
    <row r="17" spans="1:23">
      <c r="A17" s="19" t="s">
        <v>6</v>
      </c>
      <c r="B17" s="19">
        <v>89</v>
      </c>
      <c r="C17" s="19">
        <v>2</v>
      </c>
      <c r="D17" s="11">
        <v>122</v>
      </c>
      <c r="E17" s="11">
        <v>102</v>
      </c>
      <c r="F17" s="2">
        <f t="shared" si="0"/>
        <v>83.606557377049185</v>
      </c>
      <c r="G17" s="2">
        <v>588.77499999999998</v>
      </c>
      <c r="H17" s="11">
        <v>0</v>
      </c>
      <c r="I17" s="19">
        <f t="shared" si="1"/>
        <v>623.66778480743915</v>
      </c>
      <c r="J17" s="19">
        <f t="shared" si="2"/>
        <v>10.394463080123986</v>
      </c>
      <c r="K17" s="19">
        <f t="shared" si="3"/>
        <v>0</v>
      </c>
      <c r="L17" s="19">
        <f t="shared" si="4"/>
        <v>0</v>
      </c>
      <c r="M17" s="36"/>
      <c r="N17" s="2"/>
      <c r="O17" s="2"/>
      <c r="P17" s="2"/>
      <c r="Q17" s="37"/>
      <c r="R17" s="37"/>
      <c r="S17" s="19"/>
      <c r="T17" s="1"/>
      <c r="U17" s="1"/>
      <c r="V17" s="1"/>
      <c r="W17" s="3"/>
    </row>
    <row r="18" spans="1:23">
      <c r="A18" s="20" t="s">
        <v>19</v>
      </c>
      <c r="B18" s="20">
        <v>89</v>
      </c>
      <c r="C18" s="16" t="s">
        <v>20</v>
      </c>
      <c r="D18" s="15">
        <f>SUM(D16:D17)</f>
        <v>295</v>
      </c>
      <c r="E18" s="15">
        <f>SUM(E16:E17)</f>
        <v>258</v>
      </c>
      <c r="F18" s="7">
        <f t="shared" si="0"/>
        <v>87.457627118644069</v>
      </c>
      <c r="G18" s="7">
        <f xml:space="preserve"> SUM(G16:G17)</f>
        <v>1495.6590000000001</v>
      </c>
      <c r="H18" s="15">
        <f>SUM(H16:H17)</f>
        <v>4</v>
      </c>
      <c r="I18" s="20">
        <f t="shared" si="1"/>
        <v>620.99716579781875</v>
      </c>
      <c r="J18" s="20">
        <f t="shared" si="2"/>
        <v>10.349952763296979</v>
      </c>
      <c r="K18" s="20">
        <f t="shared" si="3"/>
        <v>9.6280000000000001</v>
      </c>
      <c r="L18" s="15">
        <f t="shared" si="4"/>
        <v>0.16046438392708495</v>
      </c>
      <c r="M18" s="38" t="s">
        <v>37</v>
      </c>
      <c r="N18" s="39" t="s">
        <v>50</v>
      </c>
      <c r="O18" s="40">
        <v>10</v>
      </c>
      <c r="P18" s="39" t="s">
        <v>45</v>
      </c>
      <c r="Q18" s="41">
        <v>1080</v>
      </c>
      <c r="R18" s="41">
        <v>-1</v>
      </c>
      <c r="S18" s="42">
        <v>1.5</v>
      </c>
      <c r="T18" s="1"/>
      <c r="U18" s="1"/>
      <c r="V18" s="1"/>
      <c r="W18" s="3"/>
    </row>
    <row r="19" spans="1:23">
      <c r="A19" s="18" t="s">
        <v>8</v>
      </c>
      <c r="B19" s="18">
        <v>104</v>
      </c>
      <c r="C19" s="18">
        <v>1</v>
      </c>
      <c r="D19" s="17">
        <v>169</v>
      </c>
      <c r="E19" s="17">
        <v>150</v>
      </c>
      <c r="F19" s="9">
        <f t="shared" si="0"/>
        <v>88.757396449704146</v>
      </c>
      <c r="G19" s="9">
        <v>841.60500000000002</v>
      </c>
      <c r="H19" s="17">
        <v>0</v>
      </c>
      <c r="I19" s="18">
        <f t="shared" si="1"/>
        <v>641.63116901634373</v>
      </c>
      <c r="J19" s="18">
        <f t="shared" si="2"/>
        <v>10.693852816939062</v>
      </c>
      <c r="K19" s="17">
        <f t="shared" si="3"/>
        <v>0</v>
      </c>
      <c r="L19" s="18">
        <f t="shared" si="4"/>
        <v>0</v>
      </c>
      <c r="M19" s="36"/>
      <c r="N19" s="9"/>
      <c r="O19" s="9"/>
      <c r="P19" s="9"/>
      <c r="Q19" s="37"/>
      <c r="R19" s="37"/>
      <c r="S19" s="18"/>
      <c r="T19" s="1"/>
      <c r="U19" s="1"/>
      <c r="V19" s="1"/>
      <c r="W19" s="3"/>
    </row>
    <row r="20" spans="1:23">
      <c r="A20" s="19" t="s">
        <v>8</v>
      </c>
      <c r="B20" s="18">
        <v>104</v>
      </c>
      <c r="C20" s="19">
        <v>2</v>
      </c>
      <c r="D20" s="11">
        <v>195</v>
      </c>
      <c r="E20" s="11">
        <v>168</v>
      </c>
      <c r="F20" s="2">
        <f t="shared" si="0"/>
        <v>86.15384615384616</v>
      </c>
      <c r="G20" s="2">
        <v>953.35500000000002</v>
      </c>
      <c r="H20" s="11">
        <v>1</v>
      </c>
      <c r="I20" s="19">
        <f t="shared" si="1"/>
        <v>634.39117642431199</v>
      </c>
      <c r="J20" s="19">
        <f t="shared" si="2"/>
        <v>10.573186273738534</v>
      </c>
      <c r="K20" s="11">
        <f t="shared" si="3"/>
        <v>3.7769999999999997</v>
      </c>
      <c r="L20" s="19">
        <f t="shared" si="4"/>
        <v>6.2935632581776993E-2</v>
      </c>
      <c r="M20" s="36"/>
      <c r="N20" s="2"/>
      <c r="O20" s="2"/>
      <c r="P20" s="2"/>
      <c r="Q20" s="37"/>
      <c r="R20" s="37"/>
      <c r="S20" s="19"/>
      <c r="T20" s="1"/>
      <c r="U20" s="1"/>
      <c r="V20" s="1"/>
      <c r="W20" s="3"/>
    </row>
    <row r="21" spans="1:23">
      <c r="A21" s="19" t="s">
        <v>8</v>
      </c>
      <c r="B21" s="18">
        <v>104</v>
      </c>
      <c r="C21" s="19">
        <v>3</v>
      </c>
      <c r="D21" s="11">
        <v>192</v>
      </c>
      <c r="E21" s="11">
        <v>156</v>
      </c>
      <c r="F21" s="2">
        <f t="shared" si="0"/>
        <v>81.25</v>
      </c>
      <c r="G21" s="2">
        <v>992.99099999999999</v>
      </c>
      <c r="H21" s="11">
        <v>8</v>
      </c>
      <c r="I21" s="19">
        <f t="shared" si="1"/>
        <v>565.5640383447585</v>
      </c>
      <c r="J21" s="19">
        <f t="shared" si="2"/>
        <v>9.4260673057459741</v>
      </c>
      <c r="K21" s="11">
        <f t="shared" si="3"/>
        <v>29.004000000000001</v>
      </c>
      <c r="L21" s="19">
        <f t="shared" si="4"/>
        <v>0.48338806696133196</v>
      </c>
      <c r="M21" s="36"/>
      <c r="N21" s="2"/>
      <c r="O21" s="2"/>
      <c r="P21" s="2"/>
      <c r="Q21" s="37"/>
      <c r="R21" s="37"/>
      <c r="S21" s="19"/>
      <c r="T21" s="1"/>
      <c r="U21" s="1"/>
      <c r="V21" s="1"/>
      <c r="W21" s="3"/>
    </row>
    <row r="22" spans="1:23">
      <c r="A22" s="20" t="s">
        <v>15</v>
      </c>
      <c r="B22" s="20">
        <v>104</v>
      </c>
      <c r="C22" s="16" t="s">
        <v>20</v>
      </c>
      <c r="D22" s="15">
        <f>SUM(D19:D21)</f>
        <v>556</v>
      </c>
      <c r="E22" s="15">
        <f>SUM(E19:E21)</f>
        <v>474</v>
      </c>
      <c r="F22" s="7">
        <f t="shared" si="0"/>
        <v>85.251798561151077</v>
      </c>
      <c r="G22" s="7">
        <f xml:space="preserve"> SUM(G19:G21)</f>
        <v>2787.951</v>
      </c>
      <c r="H22" s="15">
        <f>SUM(H19:H21)</f>
        <v>9</v>
      </c>
      <c r="I22" s="20">
        <f t="shared" si="1"/>
        <v>612.06240712265026</v>
      </c>
      <c r="J22" s="20">
        <f t="shared" si="2"/>
        <v>10.201040118710837</v>
      </c>
      <c r="K22" s="15">
        <f t="shared" si="3"/>
        <v>11.622</v>
      </c>
      <c r="L22" s="15">
        <f t="shared" si="4"/>
        <v>0.19369063516539567</v>
      </c>
      <c r="M22" s="38" t="s">
        <v>38</v>
      </c>
      <c r="N22" s="39" t="s">
        <v>50</v>
      </c>
      <c r="O22" s="40">
        <v>10</v>
      </c>
      <c r="P22" s="39" t="s">
        <v>46</v>
      </c>
      <c r="Q22" s="41">
        <v>1292</v>
      </c>
      <c r="R22" s="41">
        <v>-1</v>
      </c>
      <c r="S22" s="42">
        <v>1.5</v>
      </c>
      <c r="T22" s="1"/>
      <c r="U22" s="1"/>
      <c r="V22" s="1"/>
      <c r="W22" s="3"/>
    </row>
    <row r="23" spans="1:23">
      <c r="A23" s="18" t="s">
        <v>9</v>
      </c>
      <c r="B23" s="18">
        <v>105</v>
      </c>
      <c r="C23" s="18">
        <v>1</v>
      </c>
      <c r="D23" s="17">
        <v>176</v>
      </c>
      <c r="E23" s="17">
        <v>96</v>
      </c>
      <c r="F23" s="9">
        <f t="shared" si="0"/>
        <v>54.54545454545454</v>
      </c>
      <c r="G23" s="9">
        <v>893.69299999999998</v>
      </c>
      <c r="H23" s="17">
        <v>0</v>
      </c>
      <c r="I23" s="18">
        <f t="shared" si="1"/>
        <v>386.70997758738179</v>
      </c>
      <c r="J23" s="18">
        <f t="shared" si="2"/>
        <v>6.4451662931230294</v>
      </c>
      <c r="K23" s="17">
        <f t="shared" si="3"/>
        <v>0</v>
      </c>
      <c r="L23" s="18">
        <f t="shared" si="4"/>
        <v>0</v>
      </c>
      <c r="M23" s="36"/>
      <c r="N23" s="9"/>
      <c r="O23" s="9"/>
      <c r="P23" s="9"/>
      <c r="Q23" s="37"/>
      <c r="R23" s="37"/>
      <c r="S23" s="18"/>
      <c r="T23" s="1"/>
      <c r="U23" s="1"/>
      <c r="V23" s="1"/>
      <c r="W23" s="3"/>
    </row>
    <row r="24" spans="1:23">
      <c r="A24" s="19" t="s">
        <v>9</v>
      </c>
      <c r="B24" s="19">
        <v>105</v>
      </c>
      <c r="C24" s="19">
        <v>2</v>
      </c>
      <c r="D24" s="11">
        <v>184</v>
      </c>
      <c r="E24" s="11">
        <v>102</v>
      </c>
      <c r="F24" s="2">
        <f t="shared" si="0"/>
        <v>55.434782608695656</v>
      </c>
      <c r="G24" s="2">
        <v>963.31299999999999</v>
      </c>
      <c r="H24" s="11">
        <v>1</v>
      </c>
      <c r="I24" s="19">
        <f t="shared" si="1"/>
        <v>381.18451635138319</v>
      </c>
      <c r="J24" s="19">
        <f t="shared" si="2"/>
        <v>6.3530752725230535</v>
      </c>
      <c r="K24" s="11">
        <f t="shared" si="3"/>
        <v>3.738</v>
      </c>
      <c r="L24" s="19">
        <f t="shared" si="4"/>
        <v>6.2285051691402485E-2</v>
      </c>
      <c r="M24" s="36"/>
      <c r="N24" s="2"/>
      <c r="O24" s="2"/>
      <c r="P24" s="2"/>
      <c r="Q24" s="37"/>
      <c r="R24" s="37"/>
      <c r="S24" s="19"/>
      <c r="T24" s="1"/>
      <c r="U24" s="1"/>
      <c r="V24" s="1"/>
      <c r="W24" s="3"/>
    </row>
    <row r="25" spans="1:23">
      <c r="A25" s="19" t="s">
        <v>9</v>
      </c>
      <c r="B25" s="19">
        <v>105</v>
      </c>
      <c r="C25" s="19">
        <v>3</v>
      </c>
      <c r="D25" s="11">
        <v>183</v>
      </c>
      <c r="E25" s="11">
        <v>117</v>
      </c>
      <c r="F25" s="2">
        <f t="shared" si="0"/>
        <v>63.934426229508205</v>
      </c>
      <c r="G25" s="2">
        <v>907.44899999999996</v>
      </c>
      <c r="H25" s="11">
        <v>0</v>
      </c>
      <c r="I25" s="19">
        <f t="shared" si="1"/>
        <v>464.15831633513289</v>
      </c>
      <c r="J25" s="19">
        <f t="shared" si="2"/>
        <v>7.7359719389188815</v>
      </c>
      <c r="K25" s="11">
        <f t="shared" si="3"/>
        <v>0</v>
      </c>
      <c r="L25" s="19">
        <f t="shared" si="4"/>
        <v>0</v>
      </c>
      <c r="M25" s="36"/>
      <c r="N25" s="2"/>
      <c r="O25" s="2"/>
      <c r="P25" s="2"/>
      <c r="Q25" s="37"/>
      <c r="R25" s="37"/>
      <c r="S25" s="19"/>
      <c r="T25" s="1"/>
      <c r="U25" s="1"/>
      <c r="V25" s="1"/>
      <c r="W25" s="3"/>
    </row>
    <row r="26" spans="1:23">
      <c r="A26" s="20" t="s">
        <v>16</v>
      </c>
      <c r="B26" s="20">
        <v>105</v>
      </c>
      <c r="C26" s="16" t="s">
        <v>20</v>
      </c>
      <c r="D26" s="15">
        <f>SUM(D23:D25)</f>
        <v>543</v>
      </c>
      <c r="E26" s="15">
        <f>SUM(E23:E25)</f>
        <v>315</v>
      </c>
      <c r="F26" s="7">
        <f t="shared" si="0"/>
        <v>58.011049723756905</v>
      </c>
      <c r="G26" s="7">
        <f xml:space="preserve"> SUM(G23:G25)</f>
        <v>2764.4549999999999</v>
      </c>
      <c r="H26" s="15">
        <f>SUM(H23:H25)</f>
        <v>1</v>
      </c>
      <c r="I26" s="20">
        <f t="shared" si="1"/>
        <v>410.20743690890248</v>
      </c>
      <c r="J26" s="20">
        <f t="shared" si="2"/>
        <v>6.8367906151483755</v>
      </c>
      <c r="K26" s="15">
        <f t="shared" si="3"/>
        <v>1.3029999999999999</v>
      </c>
      <c r="L26" s="15">
        <f t="shared" si="4"/>
        <v>2.1704097190947222E-2</v>
      </c>
      <c r="M26" s="38" t="s">
        <v>39</v>
      </c>
      <c r="N26" s="39" t="s">
        <v>50</v>
      </c>
      <c r="O26" s="40">
        <v>10</v>
      </c>
      <c r="P26" s="39" t="s">
        <v>47</v>
      </c>
      <c r="Q26" s="41">
        <v>1780</v>
      </c>
      <c r="R26" s="41">
        <v>-1</v>
      </c>
      <c r="S26" s="42">
        <v>1.5</v>
      </c>
      <c r="T26" s="1"/>
      <c r="U26" s="1"/>
      <c r="V26" s="1"/>
      <c r="W26" s="3"/>
    </row>
    <row r="27" spans="1:23">
      <c r="A27" s="18" t="s">
        <v>10</v>
      </c>
      <c r="B27" s="18">
        <v>109</v>
      </c>
      <c r="C27" s="18">
        <v>1</v>
      </c>
      <c r="D27" s="17">
        <v>197</v>
      </c>
      <c r="E27" s="17">
        <v>150</v>
      </c>
      <c r="F27" s="9">
        <f t="shared" si="0"/>
        <v>76.142131979695421</v>
      </c>
      <c r="G27" s="12">
        <v>985.71299999999997</v>
      </c>
      <c r="H27" s="17">
        <v>0</v>
      </c>
      <c r="I27" s="17">
        <f t="shared" si="1"/>
        <v>547.82680151321938</v>
      </c>
      <c r="J27" s="18">
        <f t="shared" si="2"/>
        <v>9.1304466918869895</v>
      </c>
      <c r="K27" s="17">
        <f t="shared" si="3"/>
        <v>0</v>
      </c>
      <c r="L27" s="18">
        <f t="shared" si="4"/>
        <v>0</v>
      </c>
      <c r="M27" s="36"/>
      <c r="N27" s="12"/>
      <c r="O27" s="12"/>
      <c r="P27" s="12"/>
      <c r="Q27" s="37"/>
      <c r="R27" s="37"/>
      <c r="S27" s="18"/>
      <c r="T27" s="1"/>
      <c r="U27" s="1"/>
      <c r="V27" s="1"/>
      <c r="W27" s="3"/>
    </row>
    <row r="28" spans="1:23">
      <c r="A28" s="19" t="s">
        <v>10</v>
      </c>
      <c r="B28" s="19">
        <v>109</v>
      </c>
      <c r="C28" s="19">
        <v>2</v>
      </c>
      <c r="D28" s="11">
        <v>203</v>
      </c>
      <c r="E28" s="11">
        <v>161</v>
      </c>
      <c r="F28" s="2">
        <f t="shared" si="0"/>
        <v>79.310344827586206</v>
      </c>
      <c r="G28" s="12">
        <v>1064.4380000000001</v>
      </c>
      <c r="H28" s="11">
        <v>2</v>
      </c>
      <c r="I28" s="19">
        <f t="shared" si="1"/>
        <v>544.51269120418465</v>
      </c>
      <c r="J28" s="19">
        <f t="shared" si="2"/>
        <v>9.075211520069745</v>
      </c>
      <c r="K28" s="11">
        <f t="shared" si="3"/>
        <v>6.7650000000000006</v>
      </c>
      <c r="L28" s="19">
        <f t="shared" si="4"/>
        <v>0.11273554683316453</v>
      </c>
      <c r="M28" s="36"/>
      <c r="N28" s="12"/>
      <c r="O28" s="12"/>
      <c r="P28" s="12"/>
      <c r="Q28" s="37"/>
      <c r="R28" s="37"/>
      <c r="S28" s="19"/>
      <c r="T28" s="1"/>
      <c r="U28" s="1"/>
      <c r="V28" s="1"/>
      <c r="W28" s="3"/>
    </row>
    <row r="29" spans="1:23">
      <c r="A29" s="19" t="s">
        <v>10</v>
      </c>
      <c r="B29" s="19">
        <v>109</v>
      </c>
      <c r="C29" s="19">
        <v>3</v>
      </c>
      <c r="D29" s="11">
        <v>192</v>
      </c>
      <c r="E29" s="11">
        <v>145</v>
      </c>
      <c r="F29" s="2">
        <f t="shared" si="0"/>
        <v>75.520833333333343</v>
      </c>
      <c r="G29" s="12">
        <v>933.82500000000005</v>
      </c>
      <c r="H29" s="11">
        <v>0</v>
      </c>
      <c r="I29" s="19">
        <f t="shared" si="1"/>
        <v>558.99124568307764</v>
      </c>
      <c r="J29" s="19">
        <f t="shared" si="2"/>
        <v>9.316520761384627</v>
      </c>
      <c r="K29" s="11">
        <f t="shared" si="3"/>
        <v>0</v>
      </c>
      <c r="L29" s="19">
        <f t="shared" si="4"/>
        <v>0</v>
      </c>
      <c r="M29" s="36"/>
      <c r="N29" s="12"/>
      <c r="O29" s="12"/>
      <c r="P29" s="12"/>
      <c r="Q29" s="37"/>
      <c r="R29" s="37"/>
      <c r="S29" s="19"/>
      <c r="T29" s="1"/>
      <c r="U29" s="1"/>
      <c r="V29" s="1"/>
      <c r="W29" s="3"/>
    </row>
    <row r="30" spans="1:23">
      <c r="A30" s="20" t="s">
        <v>17</v>
      </c>
      <c r="B30" s="20">
        <v>109</v>
      </c>
      <c r="C30" s="16" t="s">
        <v>20</v>
      </c>
      <c r="D30" s="15">
        <f>SUM(D27:D29)</f>
        <v>592</v>
      </c>
      <c r="E30" s="15">
        <f>SUM(E27:E29)</f>
        <v>456</v>
      </c>
      <c r="F30" s="7">
        <f t="shared" si="0"/>
        <v>77.027027027027032</v>
      </c>
      <c r="G30" s="7">
        <f>SUM(G27:G29)</f>
        <v>2983.9759999999997</v>
      </c>
      <c r="H30" s="15">
        <f>SUM(H27:H29)</f>
        <v>2</v>
      </c>
      <c r="I30" s="20">
        <f t="shared" si="1"/>
        <v>550.13847296358949</v>
      </c>
      <c r="J30" s="20">
        <f t="shared" si="2"/>
        <v>9.1689745493931589</v>
      </c>
      <c r="K30" s="15">
        <f t="shared" si="3"/>
        <v>2.4129999999999998</v>
      </c>
      <c r="L30" s="15">
        <f t="shared" si="4"/>
        <v>4.0214800655233154E-2</v>
      </c>
      <c r="M30" s="38" t="s">
        <v>40</v>
      </c>
      <c r="N30" s="39" t="s">
        <v>50</v>
      </c>
      <c r="O30" s="40">
        <v>10</v>
      </c>
      <c r="P30" s="39" t="s">
        <v>48</v>
      </c>
      <c r="Q30" s="41">
        <v>2115</v>
      </c>
      <c r="R30" s="41">
        <v>-1</v>
      </c>
      <c r="S30" s="42">
        <v>1.5</v>
      </c>
      <c r="T30" s="1"/>
      <c r="U30" s="1"/>
      <c r="V30" s="1"/>
      <c r="W30" s="3"/>
    </row>
    <row r="31" spans="1:23">
      <c r="A31" s="18" t="s">
        <v>11</v>
      </c>
      <c r="B31" s="18">
        <v>111</v>
      </c>
      <c r="C31" s="18">
        <v>1</v>
      </c>
      <c r="D31" s="12">
        <v>164</v>
      </c>
      <c r="E31" s="12">
        <v>143</v>
      </c>
      <c r="F31" s="9">
        <f t="shared" si="0"/>
        <v>87.195121951219505</v>
      </c>
      <c r="G31" s="12">
        <v>832.08699999999999</v>
      </c>
      <c r="H31" s="17">
        <v>2</v>
      </c>
      <c r="I31" s="18">
        <f t="shared" si="1"/>
        <v>618.68530574326962</v>
      </c>
      <c r="J31" s="18">
        <f t="shared" si="2"/>
        <v>10.311421762387829</v>
      </c>
      <c r="K31" s="17">
        <f t="shared" si="3"/>
        <v>8.6529999999999987</v>
      </c>
      <c r="L31" s="18">
        <f t="shared" si="4"/>
        <v>0.14421568898444515</v>
      </c>
      <c r="M31" s="36"/>
      <c r="N31" s="12"/>
      <c r="O31" s="12"/>
      <c r="P31" s="12"/>
      <c r="Q31" s="37"/>
      <c r="R31" s="37"/>
      <c r="S31" s="18"/>
      <c r="T31" s="1"/>
      <c r="U31" s="1"/>
      <c r="V31" s="6"/>
      <c r="W31" s="3"/>
    </row>
    <row r="32" spans="1:23">
      <c r="A32" s="19" t="s">
        <v>11</v>
      </c>
      <c r="B32" s="19">
        <v>111</v>
      </c>
      <c r="C32" s="19">
        <v>2</v>
      </c>
      <c r="D32" s="12">
        <v>184</v>
      </c>
      <c r="E32" s="12">
        <v>160</v>
      </c>
      <c r="F32" s="2">
        <f t="shared" si="0"/>
        <v>86.956521739130437</v>
      </c>
      <c r="G32" s="12">
        <v>968.15</v>
      </c>
      <c r="H32" s="11">
        <v>0</v>
      </c>
      <c r="I32" s="19">
        <f t="shared" si="1"/>
        <v>594.94912978360787</v>
      </c>
      <c r="J32" s="19">
        <f t="shared" si="2"/>
        <v>9.9158188297267991</v>
      </c>
      <c r="K32" s="11">
        <f t="shared" si="3"/>
        <v>0</v>
      </c>
      <c r="L32" s="19">
        <f t="shared" si="4"/>
        <v>0</v>
      </c>
      <c r="M32" s="36"/>
      <c r="N32" s="12"/>
      <c r="O32" s="12"/>
      <c r="P32" s="2"/>
      <c r="Q32" s="37"/>
      <c r="R32" s="37"/>
      <c r="S32" s="19"/>
      <c r="T32" s="1"/>
      <c r="U32" s="1"/>
      <c r="V32" s="6"/>
      <c r="W32" s="3"/>
    </row>
    <row r="33" spans="1:25">
      <c r="A33" s="19" t="s">
        <v>11</v>
      </c>
      <c r="B33" s="19">
        <v>111</v>
      </c>
      <c r="C33" s="19">
        <v>3</v>
      </c>
      <c r="D33" s="12">
        <v>168</v>
      </c>
      <c r="E33" s="12">
        <v>147</v>
      </c>
      <c r="F33" s="2">
        <f t="shared" si="0"/>
        <v>87.5</v>
      </c>
      <c r="G33" s="12">
        <v>862.41700000000003</v>
      </c>
      <c r="H33" s="11">
        <v>1</v>
      </c>
      <c r="I33" s="19">
        <f t="shared" si="1"/>
        <v>613.62426761068025</v>
      </c>
      <c r="J33" s="19">
        <f t="shared" si="2"/>
        <v>10.22707112684467</v>
      </c>
      <c r="K33" s="11">
        <f t="shared" si="3"/>
        <v>4.1750000000000007</v>
      </c>
      <c r="L33" s="19">
        <f t="shared" si="4"/>
        <v>6.9571912427514759E-2</v>
      </c>
      <c r="M33" s="36"/>
      <c r="N33" s="12"/>
      <c r="O33" s="12"/>
      <c r="P33" s="12"/>
      <c r="Q33" s="37"/>
      <c r="R33" s="37"/>
      <c r="S33" s="19"/>
      <c r="T33" s="1"/>
      <c r="U33" s="1"/>
      <c r="V33" s="6"/>
      <c r="W33" s="3"/>
    </row>
    <row r="34" spans="1:25">
      <c r="A34" s="20" t="s">
        <v>18</v>
      </c>
      <c r="B34" s="20">
        <v>111</v>
      </c>
      <c r="C34" s="16" t="s">
        <v>20</v>
      </c>
      <c r="D34" s="15">
        <f>SUM(D31:D33)</f>
        <v>516</v>
      </c>
      <c r="E34" s="15">
        <f>SUM(E31:E33)</f>
        <v>450</v>
      </c>
      <c r="F34" s="7">
        <f t="shared" si="0"/>
        <v>87.20930232558139</v>
      </c>
      <c r="G34" s="15">
        <f xml:space="preserve"> SUM(G31:G33)</f>
        <v>2662.654</v>
      </c>
      <c r="H34" s="15">
        <f>SUM(H31:H33)</f>
        <v>3</v>
      </c>
      <c r="I34" s="20">
        <f t="shared" ref="I34" si="5" xml:space="preserve"> E34/G34*3600</f>
        <v>608.41551324355316</v>
      </c>
      <c r="J34" s="20">
        <f t="shared" si="2"/>
        <v>10.140258554059219</v>
      </c>
      <c r="K34" s="15">
        <f t="shared" si="3"/>
        <v>4.0570000000000004</v>
      </c>
      <c r="L34" s="15">
        <f t="shared" si="4"/>
        <v>6.7601723693728147E-2</v>
      </c>
      <c r="M34" s="38" t="s">
        <v>41</v>
      </c>
      <c r="N34" s="39" t="s">
        <v>50</v>
      </c>
      <c r="O34" s="40">
        <v>10</v>
      </c>
      <c r="P34" s="39" t="s">
        <v>49</v>
      </c>
      <c r="Q34" s="41">
        <v>2539</v>
      </c>
      <c r="R34" s="41">
        <v>-1</v>
      </c>
      <c r="S34" s="42">
        <v>1.5</v>
      </c>
      <c r="T34" s="1"/>
      <c r="U34" s="1"/>
      <c r="V34" s="6"/>
      <c r="W34" s="3"/>
    </row>
    <row r="35" spans="1:25">
      <c r="S35" s="29"/>
      <c r="U35" s="30"/>
      <c r="V35" s="1"/>
      <c r="W35" s="1"/>
      <c r="X35" s="6"/>
      <c r="Y35" s="3"/>
    </row>
    <row r="36" spans="1:25">
      <c r="U36" s="6"/>
      <c r="V36" s="1"/>
      <c r="W36" s="1"/>
      <c r="X36" s="6"/>
      <c r="Y36" s="3"/>
    </row>
    <row r="37" spans="1:25">
      <c r="U37" s="6"/>
      <c r="V37" s="1"/>
      <c r="W37" s="1"/>
      <c r="X37" s="6"/>
      <c r="Y37" s="3"/>
    </row>
    <row r="38" spans="1:25">
      <c r="U38" s="6"/>
      <c r="V38" s="1"/>
      <c r="W38" s="1"/>
      <c r="X38" s="6"/>
      <c r="Y38" s="3"/>
    </row>
    <row r="39" spans="1:25">
      <c r="U39" s="4"/>
      <c r="V39" s="1"/>
      <c r="W39" s="1"/>
      <c r="X39" s="6"/>
      <c r="Y39" s="3"/>
    </row>
    <row r="40" spans="1:25">
      <c r="U40" s="6"/>
      <c r="V40" s="4"/>
      <c r="W40" s="4"/>
      <c r="X40" s="6"/>
      <c r="Y40" s="3"/>
    </row>
    <row r="41" spans="1:25">
      <c r="U41" s="3"/>
      <c r="V41" s="3"/>
      <c r="W41" s="3"/>
      <c r="X41" s="3"/>
      <c r="Y41" s="3"/>
    </row>
    <row r="42" spans="1:25">
      <c r="U42" s="3"/>
      <c r="V42" s="3"/>
      <c r="W42" s="3"/>
      <c r="X42" s="3"/>
      <c r="Y42" s="3"/>
    </row>
    <row r="43" spans="1:25">
      <c r="U43" s="3"/>
      <c r="V43" s="3"/>
      <c r="W43" s="3"/>
      <c r="X43" s="3"/>
      <c r="Y43" s="3"/>
    </row>
    <row r="64" spans="1:2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>
      <c r="A67" s="10"/>
      <c r="B67" s="10"/>
      <c r="C67" s="10"/>
      <c r="D67" s="10"/>
      <c r="E67" s="10"/>
      <c r="F67" s="2"/>
      <c r="G67" s="22"/>
      <c r="H67" s="14"/>
      <c r="I67" s="10"/>
      <c r="J67" s="10"/>
      <c r="K67" s="11"/>
      <c r="L67" s="5"/>
      <c r="M67" s="3"/>
      <c r="N67" s="3"/>
      <c r="O67" s="13"/>
      <c r="P67" s="22"/>
      <c r="Q67" s="22"/>
      <c r="R67" s="22"/>
      <c r="S67" s="23"/>
      <c r="T67" s="3"/>
      <c r="U67" s="3"/>
    </row>
    <row r="68" spans="1:21">
      <c r="A68" s="10"/>
      <c r="B68" s="10"/>
      <c r="C68" s="10"/>
      <c r="D68" s="10"/>
      <c r="E68" s="10"/>
      <c r="F68" s="2"/>
      <c r="G68" s="22"/>
      <c r="H68" s="14"/>
      <c r="I68" s="10"/>
      <c r="J68" s="10"/>
      <c r="K68" s="11"/>
      <c r="L68" s="5"/>
      <c r="M68" s="3"/>
      <c r="N68" s="3"/>
      <c r="O68" s="13"/>
      <c r="P68" s="22"/>
      <c r="Q68" s="22"/>
      <c r="R68" s="22"/>
      <c r="S68" s="23"/>
      <c r="T68" s="3"/>
      <c r="U68" s="3"/>
    </row>
    <row r="69" spans="1:21">
      <c r="A69" s="24"/>
      <c r="B69" s="24"/>
      <c r="C69" s="25"/>
      <c r="D69" s="24"/>
      <c r="E69" s="24"/>
      <c r="F69" s="21"/>
      <c r="G69" s="24"/>
      <c r="H69" s="28"/>
      <c r="I69" s="24"/>
      <c r="J69" s="24"/>
      <c r="K69" s="26"/>
      <c r="L69" s="4"/>
      <c r="M69" s="3"/>
      <c r="N69" s="3"/>
      <c r="O69" s="13"/>
      <c r="P69" s="27"/>
      <c r="Q69" s="27"/>
      <c r="R69" s="27"/>
      <c r="S69" s="23"/>
      <c r="T69" s="3"/>
      <c r="U69" s="3"/>
    </row>
    <row r="70" spans="1:21">
      <c r="A70" s="10"/>
      <c r="B70" s="10"/>
      <c r="C70" s="10"/>
      <c r="D70" s="10"/>
      <c r="E70" s="10"/>
      <c r="F70" s="2"/>
      <c r="G70" s="22"/>
      <c r="H70" s="14"/>
      <c r="I70" s="10"/>
      <c r="J70" s="10"/>
      <c r="K70" s="11"/>
      <c r="L70" s="5"/>
      <c r="M70" s="3"/>
      <c r="N70" s="3"/>
      <c r="O70" s="13"/>
      <c r="P70" s="22"/>
      <c r="Q70" s="22"/>
      <c r="R70" s="22"/>
      <c r="S70" s="23"/>
      <c r="T70" s="3"/>
      <c r="U70" s="3"/>
    </row>
    <row r="71" spans="1:21">
      <c r="A71" s="24"/>
      <c r="B71" s="24"/>
      <c r="C71" s="25"/>
      <c r="D71" s="24"/>
      <c r="E71" s="24"/>
      <c r="F71" s="21"/>
      <c r="G71" s="24"/>
      <c r="H71" s="28"/>
      <c r="I71" s="24"/>
      <c r="J71" s="24"/>
      <c r="K71" s="26"/>
      <c r="L71" s="4"/>
      <c r="M71" s="3"/>
      <c r="N71" s="3"/>
      <c r="O71" s="13"/>
      <c r="P71" s="27"/>
      <c r="Q71" s="27"/>
      <c r="R71" s="27"/>
      <c r="S71" s="23"/>
      <c r="T71" s="3"/>
      <c r="U71" s="3"/>
    </row>
    <row r="72" spans="1:21">
      <c r="A72" s="10"/>
      <c r="B72" s="10"/>
      <c r="C72" s="10"/>
      <c r="D72" s="10"/>
      <c r="E72" s="10"/>
      <c r="F72" s="2"/>
      <c r="G72" s="22"/>
      <c r="H72" s="14"/>
      <c r="I72" s="10"/>
      <c r="J72" s="10"/>
      <c r="K72" s="11"/>
      <c r="L72" s="5"/>
      <c r="M72" s="3"/>
      <c r="N72" s="3"/>
      <c r="O72" s="13"/>
      <c r="P72" s="22"/>
      <c r="Q72" s="22"/>
      <c r="R72" s="22"/>
      <c r="S72" s="3"/>
      <c r="T72" s="3"/>
      <c r="U72" s="3"/>
    </row>
    <row r="73" spans="1:21">
      <c r="A73" s="24"/>
      <c r="B73" s="24"/>
      <c r="C73" s="25"/>
      <c r="D73" s="24"/>
      <c r="E73" s="24"/>
      <c r="F73" s="21"/>
      <c r="G73" s="24"/>
      <c r="H73" s="28"/>
      <c r="I73" s="24"/>
      <c r="J73" s="24"/>
      <c r="K73" s="26"/>
      <c r="L73" s="4"/>
      <c r="M73" s="3"/>
      <c r="N73" s="3"/>
      <c r="O73" s="13"/>
      <c r="P73" s="27"/>
      <c r="Q73" s="27"/>
      <c r="R73" s="27"/>
      <c r="S73" s="3"/>
      <c r="T73" s="3"/>
      <c r="U73" s="3"/>
    </row>
    <row r="74" spans="1:21">
      <c r="A74" s="10"/>
      <c r="B74" s="10"/>
      <c r="C74" s="10"/>
      <c r="D74" s="10"/>
      <c r="E74" s="10"/>
      <c r="F74" s="2"/>
      <c r="G74" s="22"/>
      <c r="H74" s="14"/>
      <c r="I74" s="10"/>
      <c r="J74" s="10"/>
      <c r="K74" s="11"/>
      <c r="L74" s="5"/>
      <c r="M74" s="3"/>
      <c r="N74" s="3"/>
      <c r="O74" s="13"/>
      <c r="P74" s="22"/>
      <c r="Q74" s="22"/>
      <c r="R74" s="22"/>
      <c r="S74" s="3"/>
      <c r="T74" s="3"/>
      <c r="U74" s="3"/>
    </row>
    <row r="75" spans="1:21">
      <c r="A75" s="10"/>
      <c r="B75" s="10"/>
      <c r="C75" s="10"/>
      <c r="D75" s="10"/>
      <c r="E75" s="10"/>
      <c r="F75" s="2"/>
      <c r="G75" s="22"/>
      <c r="H75" s="14"/>
      <c r="I75" s="10"/>
      <c r="J75" s="10"/>
      <c r="K75" s="11"/>
      <c r="L75" s="5"/>
      <c r="M75" s="3"/>
      <c r="N75" s="3"/>
      <c r="O75" s="13"/>
      <c r="P75" s="22"/>
      <c r="Q75" s="22"/>
      <c r="R75" s="22"/>
      <c r="S75" s="3"/>
      <c r="T75" s="3"/>
      <c r="U75" s="3"/>
    </row>
    <row r="76" spans="1:21">
      <c r="A76" s="24"/>
      <c r="B76" s="24"/>
      <c r="C76" s="25"/>
      <c r="D76" s="24"/>
      <c r="E76" s="24"/>
      <c r="F76" s="21"/>
      <c r="G76" s="24"/>
      <c r="H76" s="28"/>
      <c r="I76" s="24"/>
      <c r="J76" s="24"/>
      <c r="K76" s="26"/>
      <c r="L76" s="4"/>
      <c r="M76" s="3"/>
      <c r="N76" s="3"/>
      <c r="O76" s="13"/>
      <c r="P76" s="27"/>
      <c r="Q76" s="27"/>
      <c r="R76" s="27"/>
      <c r="S76" s="3"/>
      <c r="T76" s="3"/>
      <c r="U76" s="3"/>
    </row>
    <row r="77" spans="1:21">
      <c r="A77" s="10"/>
      <c r="B77" s="10"/>
      <c r="C77" s="10"/>
      <c r="D77" s="10"/>
      <c r="E77" s="10"/>
      <c r="F77" s="2"/>
      <c r="G77" s="22"/>
      <c r="H77" s="14"/>
      <c r="I77" s="10"/>
      <c r="J77" s="10"/>
      <c r="K77" s="11"/>
      <c r="L77" s="5"/>
      <c r="M77" s="3"/>
      <c r="N77" s="3"/>
      <c r="O77" s="13"/>
      <c r="P77" s="22"/>
      <c r="Q77" s="22"/>
      <c r="R77" s="22"/>
      <c r="S77" s="3"/>
      <c r="T77" s="3"/>
      <c r="U77" s="3"/>
    </row>
    <row r="78" spans="1:21">
      <c r="A78" s="10"/>
      <c r="B78" s="10"/>
      <c r="C78" s="10"/>
      <c r="D78" s="10"/>
      <c r="E78" s="10"/>
      <c r="F78" s="2"/>
      <c r="G78" s="22"/>
      <c r="H78" s="14"/>
      <c r="I78" s="10"/>
      <c r="J78" s="10"/>
      <c r="K78" s="11"/>
      <c r="L78" s="5"/>
      <c r="M78" s="3"/>
      <c r="N78" s="3"/>
      <c r="O78" s="13"/>
      <c r="P78" s="22"/>
      <c r="Q78" s="22"/>
      <c r="R78" s="22"/>
      <c r="S78" s="3"/>
      <c r="T78" s="3"/>
      <c r="U78" s="3"/>
    </row>
    <row r="79" spans="1:21">
      <c r="A79" s="24"/>
      <c r="B79" s="24"/>
      <c r="C79" s="25"/>
      <c r="D79" s="24"/>
      <c r="E79" s="24"/>
      <c r="F79" s="21"/>
      <c r="G79" s="24"/>
      <c r="H79" s="28"/>
      <c r="I79" s="24"/>
      <c r="J79" s="24"/>
      <c r="K79" s="26"/>
      <c r="L79" s="4"/>
      <c r="M79" s="3"/>
      <c r="N79" s="3"/>
      <c r="O79" s="13"/>
      <c r="P79" s="27"/>
      <c r="Q79" s="27"/>
      <c r="R79" s="27"/>
      <c r="S79" s="3"/>
      <c r="T79" s="3"/>
      <c r="U79" s="3"/>
    </row>
    <row r="80" spans="1:21">
      <c r="A80" s="10"/>
      <c r="B80" s="10"/>
      <c r="C80" s="10"/>
      <c r="D80" s="10"/>
      <c r="E80" s="10"/>
      <c r="F80" s="2"/>
      <c r="G80" s="22"/>
      <c r="H80" s="14"/>
      <c r="I80" s="10"/>
      <c r="J80" s="10"/>
      <c r="K80" s="11"/>
      <c r="L80" s="5"/>
      <c r="M80" s="3"/>
      <c r="N80" s="3"/>
      <c r="O80" s="13"/>
      <c r="P80" s="22"/>
      <c r="Q80" s="22"/>
      <c r="R80" s="22"/>
      <c r="S80" s="3"/>
      <c r="T80" s="3"/>
      <c r="U80" s="3"/>
    </row>
    <row r="81" spans="1:21">
      <c r="A81" s="10"/>
      <c r="B81" s="10"/>
      <c r="C81" s="10"/>
      <c r="D81" s="10"/>
      <c r="E81" s="10"/>
      <c r="F81" s="2"/>
      <c r="G81" s="22"/>
      <c r="H81" s="14"/>
      <c r="I81" s="10"/>
      <c r="J81" s="10"/>
      <c r="K81" s="11"/>
      <c r="L81" s="5"/>
      <c r="M81" s="3"/>
      <c r="N81" s="3"/>
      <c r="O81" s="13"/>
      <c r="P81" s="22"/>
      <c r="Q81" s="22"/>
      <c r="R81" s="22"/>
      <c r="S81" s="3"/>
      <c r="T81" s="3"/>
      <c r="U81" s="3"/>
    </row>
    <row r="82" spans="1:21">
      <c r="A82" s="24"/>
      <c r="B82" s="24"/>
      <c r="C82" s="25"/>
      <c r="D82" s="24"/>
      <c r="E82" s="24"/>
      <c r="F82" s="21"/>
      <c r="G82" s="24"/>
      <c r="H82" s="28"/>
      <c r="I82" s="24"/>
      <c r="J82" s="24"/>
      <c r="K82" s="26"/>
      <c r="L82" s="4"/>
      <c r="M82" s="3"/>
      <c r="N82" s="3"/>
      <c r="O82" s="13"/>
      <c r="P82" s="27"/>
      <c r="Q82" s="27"/>
      <c r="R82" s="27"/>
      <c r="S82" s="3"/>
      <c r="T82" s="3"/>
      <c r="U82" s="3"/>
    </row>
    <row r="83" spans="1:2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4_votes</vt:lpstr>
      <vt:lpstr>7_votes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DanCandrea</dc:creator>
  <cp:lastModifiedBy>Daniel Candrea</cp:lastModifiedBy>
  <dcterms:created xsi:type="dcterms:W3CDTF">2022-12-29T00:39:05Z</dcterms:created>
  <dcterms:modified xsi:type="dcterms:W3CDTF">2024-06-22T16:46:37Z</dcterms:modified>
</cp:coreProperties>
</file>