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13_ncr:1_{59E29ECA-D56D-494A-9FD3-C009894579AA}" xr6:coauthVersionLast="47" xr6:coauthVersionMax="47" xr10:uidLastSave="{00000000-0000-0000-0000-000000000000}"/>
  <bookViews>
    <workbookView xWindow="1575" yWindow="1830" windowWidth="32100" windowHeight="15780" tabRatio="640" xr2:uid="{79707531-4519-46E9-8260-C7BB790F6B62}"/>
  </bookViews>
  <sheets>
    <sheet name="4_votes" sheetId="6" r:id="rId1"/>
    <sheet name="7_vo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5" l="1"/>
  <c r="E34" i="5"/>
  <c r="H34" i="6"/>
  <c r="E34" i="6"/>
  <c r="H30" i="5" l="1"/>
  <c r="E30" i="5"/>
  <c r="H30" i="6"/>
  <c r="E30" i="6"/>
  <c r="H26" i="5" l="1"/>
  <c r="E26" i="5"/>
  <c r="H26" i="6"/>
  <c r="E26" i="6"/>
  <c r="H22" i="5" l="1"/>
  <c r="E22" i="5"/>
  <c r="H22" i="6"/>
  <c r="E22" i="6"/>
  <c r="H18" i="5" l="1"/>
  <c r="E18" i="5"/>
  <c r="H18" i="6"/>
  <c r="E18" i="6"/>
  <c r="H15" i="5" l="1"/>
  <c r="E15" i="5"/>
  <c r="H15" i="6"/>
  <c r="E15" i="6"/>
  <c r="H12" i="5" l="1"/>
  <c r="E12" i="5"/>
  <c r="H12" i="6"/>
  <c r="E12" i="6"/>
  <c r="H6" i="5" l="1"/>
  <c r="E6" i="5"/>
  <c r="H6" i="6"/>
  <c r="E6" i="6"/>
  <c r="K24" i="5" l="1"/>
  <c r="K25" i="5"/>
  <c r="K23" i="5"/>
  <c r="G34" i="6" l="1"/>
  <c r="D34" i="6"/>
  <c r="L33" i="6"/>
  <c r="K33" i="6"/>
  <c r="J33" i="6"/>
  <c r="I33" i="6"/>
  <c r="F33" i="6"/>
  <c r="L32" i="6"/>
  <c r="K32" i="6"/>
  <c r="J32" i="6"/>
  <c r="I32" i="6"/>
  <c r="F32" i="6"/>
  <c r="L31" i="6"/>
  <c r="K31" i="6"/>
  <c r="J31" i="6"/>
  <c r="I31" i="6"/>
  <c r="F31" i="6"/>
  <c r="G30" i="6"/>
  <c r="J30" i="6" s="1"/>
  <c r="D30" i="6"/>
  <c r="L29" i="6"/>
  <c r="K29" i="6"/>
  <c r="J29" i="6"/>
  <c r="I29" i="6"/>
  <c r="F29" i="6"/>
  <c r="L28" i="6"/>
  <c r="K28" i="6"/>
  <c r="J28" i="6"/>
  <c r="I28" i="6"/>
  <c r="F28" i="6"/>
  <c r="L27" i="6"/>
  <c r="K27" i="6"/>
  <c r="J27" i="6"/>
  <c r="I27" i="6"/>
  <c r="F27" i="6"/>
  <c r="G26" i="6"/>
  <c r="J26" i="6" s="1"/>
  <c r="D26" i="6"/>
  <c r="L25" i="6"/>
  <c r="K25" i="6"/>
  <c r="J25" i="6"/>
  <c r="I25" i="6"/>
  <c r="F25" i="6"/>
  <c r="L24" i="6"/>
  <c r="K24" i="6"/>
  <c r="J24" i="6"/>
  <c r="I24" i="6"/>
  <c r="F24" i="6"/>
  <c r="L23" i="6"/>
  <c r="K23" i="6"/>
  <c r="J23" i="6"/>
  <c r="I23" i="6"/>
  <c r="F23" i="6"/>
  <c r="G22" i="6"/>
  <c r="J22" i="6" s="1"/>
  <c r="D22" i="6"/>
  <c r="L21" i="6"/>
  <c r="K21" i="6"/>
  <c r="J21" i="6"/>
  <c r="I21" i="6"/>
  <c r="F21" i="6"/>
  <c r="L20" i="6"/>
  <c r="K20" i="6"/>
  <c r="J20" i="6"/>
  <c r="I20" i="6"/>
  <c r="F20" i="6"/>
  <c r="J19" i="6"/>
  <c r="I19" i="6"/>
  <c r="F19" i="6"/>
  <c r="G18" i="6"/>
  <c r="J18" i="6" s="1"/>
  <c r="D18" i="6"/>
  <c r="L17" i="6"/>
  <c r="K17" i="6"/>
  <c r="J17" i="6"/>
  <c r="I17" i="6"/>
  <c r="F17" i="6"/>
  <c r="L16" i="6"/>
  <c r="K16" i="6"/>
  <c r="J16" i="6"/>
  <c r="I16" i="6"/>
  <c r="F16" i="6"/>
  <c r="G15" i="6"/>
  <c r="J15" i="6" s="1"/>
  <c r="D15" i="6"/>
  <c r="L14" i="6"/>
  <c r="K14" i="6"/>
  <c r="J14" i="6"/>
  <c r="I14" i="6"/>
  <c r="F14" i="6"/>
  <c r="L13" i="6"/>
  <c r="K13" i="6"/>
  <c r="J13" i="6"/>
  <c r="I13" i="6"/>
  <c r="F13" i="6"/>
  <c r="G12" i="6"/>
  <c r="J12" i="6" s="1"/>
  <c r="D12" i="6"/>
  <c r="L11" i="6"/>
  <c r="K11" i="6"/>
  <c r="J11" i="6"/>
  <c r="I11" i="6"/>
  <c r="F11" i="6"/>
  <c r="L10" i="6"/>
  <c r="K10" i="6"/>
  <c r="J10" i="6"/>
  <c r="I10" i="6"/>
  <c r="F10" i="6"/>
  <c r="L9" i="6"/>
  <c r="K9" i="6"/>
  <c r="J9" i="6"/>
  <c r="I9" i="6"/>
  <c r="F9" i="6"/>
  <c r="L8" i="6"/>
  <c r="K8" i="6"/>
  <c r="J8" i="6"/>
  <c r="I8" i="6"/>
  <c r="F8" i="6"/>
  <c r="L7" i="6"/>
  <c r="K7" i="6"/>
  <c r="J7" i="6"/>
  <c r="I7" i="6"/>
  <c r="F7" i="6"/>
  <c r="G6" i="6"/>
  <c r="D6" i="6"/>
  <c r="L5" i="6"/>
  <c r="K5" i="6"/>
  <c r="J5" i="6"/>
  <c r="I5" i="6"/>
  <c r="F5" i="6"/>
  <c r="L4" i="6"/>
  <c r="K4" i="6"/>
  <c r="J4" i="6"/>
  <c r="I4" i="6"/>
  <c r="F4" i="6"/>
  <c r="L3" i="6"/>
  <c r="K3" i="6"/>
  <c r="J3" i="6"/>
  <c r="I3" i="6"/>
  <c r="F3" i="6"/>
  <c r="L2" i="6"/>
  <c r="K2" i="6"/>
  <c r="J2" i="6"/>
  <c r="I2" i="6"/>
  <c r="F2" i="6"/>
  <c r="J6" i="6" l="1"/>
  <c r="I6" i="6"/>
  <c r="L34" i="6"/>
  <c r="J34" i="6"/>
  <c r="L30" i="6"/>
  <c r="F18" i="6"/>
  <c r="I26" i="6"/>
  <c r="I18" i="6"/>
  <c r="F26" i="6"/>
  <c r="I12" i="6"/>
  <c r="L6" i="6"/>
  <c r="L12" i="6"/>
  <c r="K18" i="6"/>
  <c r="K15" i="6"/>
  <c r="I22" i="6"/>
  <c r="F34" i="6"/>
  <c r="F30" i="6"/>
  <c r="F22" i="6"/>
  <c r="F6" i="6"/>
  <c r="L19" i="6"/>
  <c r="L18" i="6"/>
  <c r="L22" i="6"/>
  <c r="K19" i="6"/>
  <c r="F15" i="6"/>
  <c r="I15" i="6"/>
  <c r="K34" i="6"/>
  <c r="L15" i="6"/>
  <c r="F12" i="6"/>
  <c r="I34" i="6"/>
  <c r="I30" i="6"/>
  <c r="K12" i="6"/>
  <c r="K30" i="6"/>
  <c r="K6" i="6"/>
  <c r="K22" i="6"/>
  <c r="G34" i="5"/>
  <c r="L34" i="5" s="1"/>
  <c r="D34" i="5"/>
  <c r="F34" i="5" s="1"/>
  <c r="L33" i="5"/>
  <c r="K33" i="5"/>
  <c r="J33" i="5"/>
  <c r="I33" i="5"/>
  <c r="F33" i="5"/>
  <c r="L32" i="5"/>
  <c r="K32" i="5"/>
  <c r="J32" i="5"/>
  <c r="I32" i="5"/>
  <c r="F32" i="5"/>
  <c r="L31" i="5"/>
  <c r="K31" i="5"/>
  <c r="J31" i="5"/>
  <c r="I31" i="5"/>
  <c r="F31" i="5"/>
  <c r="G30" i="5"/>
  <c r="K30" i="5" s="1"/>
  <c r="D30" i="5"/>
  <c r="F30" i="5" s="1"/>
  <c r="L29" i="5"/>
  <c r="K29" i="5"/>
  <c r="J29" i="5"/>
  <c r="I29" i="5"/>
  <c r="F29" i="5"/>
  <c r="L28" i="5"/>
  <c r="K28" i="5"/>
  <c r="J28" i="5"/>
  <c r="I28" i="5"/>
  <c r="F28" i="5"/>
  <c r="L27" i="5"/>
  <c r="K27" i="5"/>
  <c r="J27" i="5"/>
  <c r="I27" i="5"/>
  <c r="F27" i="5"/>
  <c r="G26" i="5"/>
  <c r="L26" i="5" s="1"/>
  <c r="D26" i="5"/>
  <c r="F26" i="5" s="1"/>
  <c r="L25" i="5"/>
  <c r="J25" i="5"/>
  <c r="I25" i="5"/>
  <c r="F25" i="5"/>
  <c r="L24" i="5"/>
  <c r="J24" i="5"/>
  <c r="I24" i="5"/>
  <c r="F24" i="5"/>
  <c r="L23" i="5"/>
  <c r="J23" i="5"/>
  <c r="I23" i="5"/>
  <c r="F23" i="5"/>
  <c r="G22" i="5"/>
  <c r="J22" i="5" s="1"/>
  <c r="D22" i="5"/>
  <c r="F22" i="5" s="1"/>
  <c r="L21" i="5"/>
  <c r="K21" i="5"/>
  <c r="J21" i="5"/>
  <c r="I21" i="5"/>
  <c r="F21" i="5"/>
  <c r="L20" i="5"/>
  <c r="K20" i="5"/>
  <c r="J20" i="5"/>
  <c r="I20" i="5"/>
  <c r="F20" i="5"/>
  <c r="L19" i="5"/>
  <c r="K19" i="5"/>
  <c r="J19" i="5"/>
  <c r="I19" i="5"/>
  <c r="F19" i="5"/>
  <c r="G18" i="5"/>
  <c r="L18" i="5" s="1"/>
  <c r="D18" i="5"/>
  <c r="F18" i="5" s="1"/>
  <c r="L17" i="5"/>
  <c r="K17" i="5"/>
  <c r="J17" i="5"/>
  <c r="I17" i="5"/>
  <c r="F17" i="5"/>
  <c r="L16" i="5"/>
  <c r="K16" i="5"/>
  <c r="J16" i="5"/>
  <c r="I16" i="5"/>
  <c r="F16" i="5"/>
  <c r="G15" i="5"/>
  <c r="K15" i="5" s="1"/>
  <c r="D15" i="5"/>
  <c r="F15" i="5" s="1"/>
  <c r="L14" i="5"/>
  <c r="K14" i="5"/>
  <c r="J14" i="5"/>
  <c r="I14" i="5"/>
  <c r="F14" i="5"/>
  <c r="L13" i="5"/>
  <c r="K13" i="5"/>
  <c r="J13" i="5"/>
  <c r="I13" i="5"/>
  <c r="F13" i="5"/>
  <c r="G12" i="5"/>
  <c r="D12" i="5"/>
  <c r="L11" i="5"/>
  <c r="K11" i="5"/>
  <c r="J11" i="5"/>
  <c r="I11" i="5"/>
  <c r="F11" i="5"/>
  <c r="L10" i="5"/>
  <c r="K10" i="5"/>
  <c r="J10" i="5"/>
  <c r="I10" i="5"/>
  <c r="F10" i="5"/>
  <c r="L9" i="5"/>
  <c r="K9" i="5"/>
  <c r="J9" i="5"/>
  <c r="I9" i="5"/>
  <c r="F9" i="5"/>
  <c r="L8" i="5"/>
  <c r="K8" i="5"/>
  <c r="J8" i="5"/>
  <c r="I8" i="5"/>
  <c r="F8" i="5"/>
  <c r="L7" i="5"/>
  <c r="K7" i="5"/>
  <c r="J7" i="5"/>
  <c r="I7" i="5"/>
  <c r="F7" i="5"/>
  <c r="G6" i="5"/>
  <c r="D6" i="5"/>
  <c r="L5" i="5"/>
  <c r="K5" i="5"/>
  <c r="J5" i="5"/>
  <c r="I5" i="5"/>
  <c r="F5" i="5"/>
  <c r="L4" i="5"/>
  <c r="K4" i="5"/>
  <c r="J4" i="5"/>
  <c r="I4" i="5"/>
  <c r="F4" i="5"/>
  <c r="L3" i="5"/>
  <c r="K3" i="5"/>
  <c r="J3" i="5"/>
  <c r="I3" i="5"/>
  <c r="F3" i="5"/>
  <c r="L2" i="5"/>
  <c r="K2" i="5"/>
  <c r="J2" i="5"/>
  <c r="I2" i="5"/>
  <c r="F2" i="5"/>
  <c r="J30" i="5" l="1"/>
  <c r="K26" i="5"/>
  <c r="L15" i="5"/>
  <c r="I30" i="5"/>
  <c r="L30" i="5"/>
  <c r="I34" i="5"/>
  <c r="I15" i="5"/>
  <c r="J34" i="5"/>
  <c r="K6" i="5"/>
  <c r="J15" i="5"/>
  <c r="K22" i="5"/>
  <c r="K34" i="5"/>
  <c r="K12" i="5"/>
  <c r="I18" i="5"/>
  <c r="K18" i="5"/>
  <c r="J18" i="5"/>
  <c r="J6" i="5"/>
  <c r="F6" i="5"/>
  <c r="J12" i="5"/>
  <c r="F12" i="5"/>
  <c r="L6" i="5"/>
  <c r="L12" i="5"/>
  <c r="L22" i="5"/>
  <c r="J26" i="5"/>
  <c r="I6" i="5"/>
  <c r="I12" i="5"/>
  <c r="I22" i="5"/>
  <c r="I26" i="5"/>
  <c r="K26" i="6" l="1"/>
  <c r="L26" i="6"/>
</calcChain>
</file>

<file path=xl/sharedStrings.xml><?xml version="1.0" encoding="utf-8"?>
<sst xmlns="http://schemas.openxmlformats.org/spreadsheetml/2006/main" count="168" uniqueCount="39">
  <si>
    <t>Date</t>
  </si>
  <si>
    <t>Block</t>
  </si>
  <si>
    <t>2022_12_15</t>
  </si>
  <si>
    <t>2022_12_19</t>
  </si>
  <si>
    <t>Block Time (s)</t>
  </si>
  <si>
    <t>2022_12_16</t>
  </si>
  <si>
    <t>2022_12_21</t>
  </si>
  <si>
    <t>FPs</t>
  </si>
  <si>
    <t>2023_01_05</t>
  </si>
  <si>
    <t>2023_01_06</t>
  </si>
  <si>
    <t>2023_01_10</t>
  </si>
  <si>
    <t>2023_01_12</t>
  </si>
  <si>
    <t>2022_12_15_Total</t>
  </si>
  <si>
    <t>2022_12_16_Total</t>
  </si>
  <si>
    <t>2022_12_19_Total</t>
  </si>
  <si>
    <t>2023_01_05_Total</t>
  </si>
  <si>
    <t>2023_01_06_Total</t>
  </si>
  <si>
    <t>2023_01_10_Total</t>
  </si>
  <si>
    <t>2023_01_12_Total</t>
  </si>
  <si>
    <t>2022_12_21_Total</t>
  </si>
  <si>
    <t>---</t>
  </si>
  <si>
    <t>N Grasps</t>
  </si>
  <si>
    <t>N Detections</t>
  </si>
  <si>
    <t>Days Post-Training</t>
  </si>
  <si>
    <t>TPF ( /hr)</t>
  </si>
  <si>
    <t>TPF ( /min)</t>
  </si>
  <si>
    <t>FPF ( /hr)</t>
  </si>
  <si>
    <t>FPF ( /min)</t>
  </si>
  <si>
    <t>Model Training Sessions</t>
  </si>
  <si>
    <t>Grasp Label Bounds Relative to Click</t>
  </si>
  <si>
    <t>LSTM Training Epochs</t>
  </si>
  <si>
    <t>Model Name</t>
  </si>
  <si>
    <t>N Trials</t>
  </si>
  <si>
    <t>Sensitivity (%)</t>
  </si>
  <si>
    <t>Trained on 2022-09-08 - 2022-09-23</t>
  </si>
  <si>
    <t>Affine Warp Start Time (s)</t>
  </si>
  <si>
    <t>Affine Warp End Time (S)</t>
  </si>
  <si>
    <t>[0.3, 1.1]</t>
  </si>
  <si>
    <t>ModelTrainedOn_2022_09_08_until_2022_09_23_6blocks_2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</si>
</sst>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3" xfId="0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0" fillId="0" borderId="3" xfId="0" applyBorder="1"/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4" fillId="2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8" fillId="0" borderId="0" xfId="0" applyFont="1"/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4" fillId="0" borderId="7" xfId="0" quotePrefix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2" borderId="6" xfId="0" applyFill="1" applyBorder="1"/>
    <xf numFmtId="0" fontId="6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1A08-54E5-4DF0-8C39-7C2531C768A2}">
  <dimension ref="A1:Y81"/>
  <sheetViews>
    <sheetView tabSelected="1" topLeftCell="L1" workbookViewId="0">
      <selection activeCell="L32" sqref="L32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24.42578125" bestFit="1" customWidth="1"/>
    <col min="19" max="19" width="23.7109375" bestFit="1" customWidth="1"/>
    <col min="20" max="20" width="24.42578125" bestFit="1" customWidth="1"/>
    <col min="21" max="21" width="23.7109375" bestFit="1" customWidth="1"/>
  </cols>
  <sheetData>
    <row r="1" spans="1:23">
      <c r="A1" s="35" t="s">
        <v>0</v>
      </c>
      <c r="B1" s="35" t="s">
        <v>23</v>
      </c>
      <c r="C1" s="35" t="s">
        <v>1</v>
      </c>
      <c r="D1" s="35" t="s">
        <v>21</v>
      </c>
      <c r="E1" s="35" t="s">
        <v>22</v>
      </c>
      <c r="F1" s="35" t="s">
        <v>33</v>
      </c>
      <c r="G1" s="35" t="s">
        <v>4</v>
      </c>
      <c r="H1" s="35" t="s">
        <v>7</v>
      </c>
      <c r="I1" s="35" t="s">
        <v>24</v>
      </c>
      <c r="J1" s="35" t="s">
        <v>25</v>
      </c>
      <c r="K1" s="35" t="s">
        <v>26</v>
      </c>
      <c r="L1" s="35" t="s">
        <v>27</v>
      </c>
      <c r="M1" s="35" t="s">
        <v>28</v>
      </c>
      <c r="N1" s="35" t="s">
        <v>29</v>
      </c>
      <c r="O1" s="35" t="s">
        <v>30</v>
      </c>
      <c r="P1" s="35" t="s">
        <v>31</v>
      </c>
      <c r="Q1" s="35" t="s">
        <v>32</v>
      </c>
      <c r="R1" s="30" t="s">
        <v>35</v>
      </c>
      <c r="S1" s="30" t="s">
        <v>36</v>
      </c>
    </row>
    <row r="2" spans="1:23">
      <c r="A2" s="19" t="s">
        <v>2</v>
      </c>
      <c r="B2" s="19">
        <v>83</v>
      </c>
      <c r="C2" s="19">
        <v>1</v>
      </c>
      <c r="D2" s="11">
        <v>126</v>
      </c>
      <c r="E2" s="11">
        <v>125</v>
      </c>
      <c r="F2" s="2">
        <f t="shared" ref="F2:F34" si="0">(E2/D2)*100</f>
        <v>99.206349206349216</v>
      </c>
      <c r="G2" s="2">
        <v>617.255</v>
      </c>
      <c r="H2" s="11">
        <v>4</v>
      </c>
      <c r="I2" s="19">
        <f t="shared" ref="I2:I33" si="1" xml:space="preserve"> E2/G2*3600</f>
        <v>729.03419170359086</v>
      </c>
      <c r="J2" s="19">
        <f t="shared" ref="J2:J33" si="2" xml:space="preserve"> E2/G2*60</f>
        <v>12.150569861726515</v>
      </c>
      <c r="K2" s="19">
        <f t="shared" ref="K2:K18" si="3" xml:space="preserve"> ROUNDUP((H2/G2)*3600,3)</f>
        <v>23.330000000000002</v>
      </c>
      <c r="L2" s="19">
        <f t="shared" ref="L2:L17" si="4" xml:space="preserve"> H2/G2 * 60</f>
        <v>0.38881823557524853</v>
      </c>
      <c r="M2" s="13"/>
      <c r="N2" s="2"/>
      <c r="O2" s="2"/>
      <c r="P2" s="2"/>
      <c r="Q2" s="36"/>
      <c r="R2" s="14"/>
      <c r="S2" s="11"/>
      <c r="T2" s="8"/>
      <c r="U2" s="1"/>
      <c r="V2" s="1"/>
      <c r="W2" s="3"/>
    </row>
    <row r="3" spans="1:23">
      <c r="A3" s="19" t="s">
        <v>2</v>
      </c>
      <c r="B3" s="19">
        <v>83</v>
      </c>
      <c r="C3" s="19">
        <v>2</v>
      </c>
      <c r="D3" s="11">
        <v>114</v>
      </c>
      <c r="E3" s="11">
        <v>111</v>
      </c>
      <c r="F3" s="2">
        <f t="shared" si="0"/>
        <v>97.368421052631575</v>
      </c>
      <c r="G3" s="2">
        <v>566.58699999999999</v>
      </c>
      <c r="H3" s="11">
        <v>2</v>
      </c>
      <c r="I3" s="19">
        <f t="shared" si="1"/>
        <v>705.27562404361561</v>
      </c>
      <c r="J3" s="19">
        <f t="shared" si="2"/>
        <v>11.75459373406026</v>
      </c>
      <c r="K3" s="19">
        <f t="shared" si="3"/>
        <v>12.708</v>
      </c>
      <c r="L3" s="19">
        <f t="shared" si="4"/>
        <v>0.21179448169477944</v>
      </c>
      <c r="M3" s="13"/>
      <c r="N3" s="2"/>
      <c r="O3" s="2"/>
      <c r="P3" s="2"/>
      <c r="Q3" s="36"/>
      <c r="R3" s="14"/>
      <c r="S3" s="11"/>
      <c r="T3" s="8"/>
      <c r="U3" s="1"/>
      <c r="V3" s="1"/>
      <c r="W3" s="3"/>
    </row>
    <row r="4" spans="1:23">
      <c r="A4" s="19" t="s">
        <v>2</v>
      </c>
      <c r="B4" s="19">
        <v>83</v>
      </c>
      <c r="C4" s="19">
        <v>3</v>
      </c>
      <c r="D4" s="11">
        <v>150</v>
      </c>
      <c r="E4" s="11">
        <v>145</v>
      </c>
      <c r="F4" s="2">
        <f t="shared" si="0"/>
        <v>96.666666666666671</v>
      </c>
      <c r="G4" s="2">
        <v>779.822</v>
      </c>
      <c r="H4" s="11">
        <v>7</v>
      </c>
      <c r="I4" s="19">
        <f t="shared" si="1"/>
        <v>669.38352598413485</v>
      </c>
      <c r="J4" s="19">
        <f t="shared" si="2"/>
        <v>11.15639209973558</v>
      </c>
      <c r="K4" s="19">
        <f t="shared" si="3"/>
        <v>32.315999999999995</v>
      </c>
      <c r="L4" s="19">
        <f t="shared" si="4"/>
        <v>0.53858444619413148</v>
      </c>
      <c r="M4" s="13"/>
      <c r="N4" s="2"/>
      <c r="O4" s="2"/>
      <c r="P4" s="2"/>
      <c r="Q4" s="36"/>
      <c r="R4" s="14"/>
      <c r="S4" s="11"/>
      <c r="T4" s="8"/>
      <c r="U4" s="1"/>
      <c r="V4" s="1"/>
      <c r="W4" s="3"/>
    </row>
    <row r="5" spans="1:23">
      <c r="A5" s="19" t="s">
        <v>2</v>
      </c>
      <c r="B5" s="19">
        <v>83</v>
      </c>
      <c r="C5" s="19">
        <v>4</v>
      </c>
      <c r="D5" s="11">
        <v>134</v>
      </c>
      <c r="E5" s="11">
        <v>131</v>
      </c>
      <c r="F5" s="2">
        <f t="shared" si="0"/>
        <v>97.761194029850756</v>
      </c>
      <c r="G5" s="2">
        <v>690.53300000000002</v>
      </c>
      <c r="H5" s="11">
        <v>5</v>
      </c>
      <c r="I5" s="19">
        <f t="shared" si="1"/>
        <v>682.95070619362139</v>
      </c>
      <c r="J5" s="19">
        <f t="shared" si="2"/>
        <v>11.382511769893689</v>
      </c>
      <c r="K5" s="19">
        <f t="shared" si="3"/>
        <v>26.067</v>
      </c>
      <c r="L5" s="19">
        <f t="shared" si="4"/>
        <v>0.43444701411807979</v>
      </c>
      <c r="M5" s="13"/>
      <c r="N5" s="2"/>
      <c r="O5" s="2"/>
      <c r="P5" s="2"/>
      <c r="Q5" s="36"/>
      <c r="R5" s="14"/>
      <c r="S5" s="11"/>
      <c r="T5" s="8"/>
      <c r="U5" s="1"/>
      <c r="V5" s="1"/>
      <c r="W5" s="3"/>
    </row>
    <row r="6" spans="1:23">
      <c r="A6" s="34" t="s">
        <v>12</v>
      </c>
      <c r="B6" s="34">
        <v>83</v>
      </c>
      <c r="C6" s="32" t="s">
        <v>20</v>
      </c>
      <c r="D6" s="37">
        <f>SUM(D2:D5)</f>
        <v>524</v>
      </c>
      <c r="E6" s="37">
        <f>SUM(E2:E5)</f>
        <v>512</v>
      </c>
      <c r="F6" s="33">
        <f t="shared" si="0"/>
        <v>97.70992366412213</v>
      </c>
      <c r="G6" s="33">
        <f xml:space="preserve"> SUM(G2:G5)</f>
        <v>2654.1970000000001</v>
      </c>
      <c r="H6" s="37">
        <f>SUM(H2:H5)</f>
        <v>18</v>
      </c>
      <c r="I6" s="34">
        <f xml:space="preserve"> E6/G6*3600</f>
        <v>694.4473224858591</v>
      </c>
      <c r="J6" s="34">
        <f xml:space="preserve"> E6/G6*60</f>
        <v>11.574122041430986</v>
      </c>
      <c r="K6" s="34">
        <f t="shared" si="3"/>
        <v>24.415000000000003</v>
      </c>
      <c r="L6" s="37">
        <f t="shared" si="4"/>
        <v>0.40690272801905808</v>
      </c>
      <c r="M6" s="38" t="s">
        <v>34</v>
      </c>
      <c r="N6" s="39" t="s">
        <v>37</v>
      </c>
      <c r="O6" s="40">
        <v>10</v>
      </c>
      <c r="P6" s="39" t="s">
        <v>38</v>
      </c>
      <c r="Q6" s="41">
        <v>483</v>
      </c>
      <c r="R6" s="42">
        <v>0</v>
      </c>
      <c r="S6" s="43">
        <v>1.5</v>
      </c>
      <c r="T6" s="1"/>
      <c r="U6" s="1"/>
      <c r="V6" s="1"/>
      <c r="W6" s="3"/>
    </row>
    <row r="7" spans="1:23">
      <c r="A7" s="18" t="s">
        <v>5</v>
      </c>
      <c r="B7" s="18">
        <v>84</v>
      </c>
      <c r="C7" s="18">
        <v>1</v>
      </c>
      <c r="D7" s="17">
        <v>127</v>
      </c>
      <c r="E7" s="17">
        <v>122</v>
      </c>
      <c r="F7" s="9">
        <f t="shared" si="0"/>
        <v>96.062992125984252</v>
      </c>
      <c r="G7" s="9">
        <v>650.678</v>
      </c>
      <c r="H7" s="17">
        <v>3</v>
      </c>
      <c r="I7" s="18">
        <f t="shared" si="1"/>
        <v>674.98824303265212</v>
      </c>
      <c r="J7" s="18">
        <f t="shared" si="2"/>
        <v>11.249804050544203</v>
      </c>
      <c r="K7" s="18">
        <f t="shared" si="3"/>
        <v>16.599</v>
      </c>
      <c r="L7" s="18">
        <f t="shared" si="4"/>
        <v>0.27663452583305415</v>
      </c>
      <c r="M7" s="44"/>
      <c r="N7" s="9"/>
      <c r="O7" s="9"/>
      <c r="P7" s="9"/>
      <c r="Q7" s="45"/>
      <c r="R7" s="46"/>
      <c r="S7" s="11"/>
      <c r="T7" s="1"/>
      <c r="U7" s="1"/>
      <c r="V7" s="1"/>
      <c r="W7" s="3"/>
    </row>
    <row r="8" spans="1:23">
      <c r="A8" s="19" t="s">
        <v>5</v>
      </c>
      <c r="B8" s="19">
        <v>84</v>
      </c>
      <c r="C8" s="19">
        <v>2</v>
      </c>
      <c r="D8" s="11">
        <v>113</v>
      </c>
      <c r="E8" s="11">
        <v>109</v>
      </c>
      <c r="F8" s="2">
        <f t="shared" si="0"/>
        <v>96.460176991150433</v>
      </c>
      <c r="G8" s="2">
        <v>569.84400000000005</v>
      </c>
      <c r="H8" s="11">
        <v>1</v>
      </c>
      <c r="I8" s="19">
        <f t="shared" si="1"/>
        <v>688.60951418282889</v>
      </c>
      <c r="J8" s="19">
        <f t="shared" si="2"/>
        <v>11.476825236380483</v>
      </c>
      <c r="K8" s="19">
        <f t="shared" si="3"/>
        <v>6.3180000000000005</v>
      </c>
      <c r="L8" s="19">
        <f t="shared" si="4"/>
        <v>0.1052919746456925</v>
      </c>
      <c r="M8" s="44"/>
      <c r="N8" s="2"/>
      <c r="O8" s="2"/>
      <c r="P8" s="2"/>
      <c r="Q8" s="45"/>
      <c r="R8" s="46"/>
      <c r="S8" s="11"/>
      <c r="T8" s="1"/>
      <c r="U8" s="1"/>
      <c r="V8" s="1"/>
      <c r="W8" s="3"/>
    </row>
    <row r="9" spans="1:23">
      <c r="A9" s="19" t="s">
        <v>5</v>
      </c>
      <c r="B9" s="19">
        <v>84</v>
      </c>
      <c r="C9" s="19">
        <v>3</v>
      </c>
      <c r="D9" s="11">
        <v>124</v>
      </c>
      <c r="E9" s="11">
        <v>112</v>
      </c>
      <c r="F9" s="2">
        <f t="shared" si="0"/>
        <v>90.322580645161281</v>
      </c>
      <c r="G9" s="2">
        <v>651.28700000000003</v>
      </c>
      <c r="H9" s="11">
        <v>1</v>
      </c>
      <c r="I9" s="19">
        <f t="shared" si="1"/>
        <v>619.0819101256435</v>
      </c>
      <c r="J9" s="19">
        <f t="shared" si="2"/>
        <v>10.318031835427393</v>
      </c>
      <c r="K9" s="19">
        <f t="shared" si="3"/>
        <v>5.5280000000000005</v>
      </c>
      <c r="L9" s="19">
        <f t="shared" si="4"/>
        <v>9.2125284244887418E-2</v>
      </c>
      <c r="M9" s="44"/>
      <c r="N9" s="2"/>
      <c r="O9" s="2"/>
      <c r="P9" s="2"/>
      <c r="Q9" s="45"/>
      <c r="R9" s="46"/>
      <c r="S9" s="11"/>
      <c r="T9" s="1"/>
      <c r="U9" s="1"/>
      <c r="V9" s="1"/>
      <c r="W9" s="3"/>
    </row>
    <row r="10" spans="1:23">
      <c r="A10" s="19" t="s">
        <v>5</v>
      </c>
      <c r="B10" s="19">
        <v>84</v>
      </c>
      <c r="C10" s="19">
        <v>4</v>
      </c>
      <c r="D10" s="11">
        <v>130</v>
      </c>
      <c r="E10" s="11">
        <v>122</v>
      </c>
      <c r="F10" s="2">
        <f t="shared" si="0"/>
        <v>93.84615384615384</v>
      </c>
      <c r="G10" s="2">
        <v>659.17700000000002</v>
      </c>
      <c r="H10" s="11">
        <v>3</v>
      </c>
      <c r="I10" s="19">
        <f t="shared" si="1"/>
        <v>666.2853831368509</v>
      </c>
      <c r="J10" s="19">
        <f t="shared" si="2"/>
        <v>11.104756385614182</v>
      </c>
      <c r="K10" s="19">
        <f t="shared" si="3"/>
        <v>16.385000000000002</v>
      </c>
      <c r="L10" s="19">
        <f t="shared" si="4"/>
        <v>0.27306777997411924</v>
      </c>
      <c r="M10" s="44"/>
      <c r="N10" s="2"/>
      <c r="O10" s="2"/>
      <c r="P10" s="2"/>
      <c r="Q10" s="45"/>
      <c r="R10" s="46"/>
      <c r="S10" s="11"/>
      <c r="T10" s="1"/>
      <c r="U10" s="1"/>
      <c r="V10" s="1"/>
      <c r="W10" s="3"/>
    </row>
    <row r="11" spans="1:23">
      <c r="A11" s="19" t="s">
        <v>5</v>
      </c>
      <c r="B11" s="19">
        <v>84</v>
      </c>
      <c r="C11" s="19">
        <v>5</v>
      </c>
      <c r="D11" s="11">
        <v>119</v>
      </c>
      <c r="E11" s="11">
        <v>113</v>
      </c>
      <c r="F11" s="2">
        <f t="shared" si="0"/>
        <v>94.9579831932773</v>
      </c>
      <c r="G11" s="2">
        <v>587.91399999999999</v>
      </c>
      <c r="H11" s="11">
        <v>0</v>
      </c>
      <c r="I11" s="19">
        <f t="shared" si="1"/>
        <v>691.93793650091686</v>
      </c>
      <c r="J11" s="19">
        <f t="shared" si="2"/>
        <v>11.532298941681947</v>
      </c>
      <c r="K11" s="19">
        <f t="shared" si="3"/>
        <v>0</v>
      </c>
      <c r="L11" s="19">
        <f t="shared" si="4"/>
        <v>0</v>
      </c>
      <c r="M11" s="44"/>
      <c r="N11" s="2"/>
      <c r="O11" s="2"/>
      <c r="P11" s="2"/>
      <c r="Q11" s="45"/>
      <c r="R11" s="46"/>
      <c r="S11" s="11"/>
      <c r="T11" s="1"/>
      <c r="U11" s="1"/>
      <c r="V11" s="1"/>
      <c r="W11" s="3"/>
    </row>
    <row r="12" spans="1:23">
      <c r="A12" s="20" t="s">
        <v>13</v>
      </c>
      <c r="B12" s="20">
        <v>84</v>
      </c>
      <c r="C12" s="16" t="s">
        <v>20</v>
      </c>
      <c r="D12" s="15">
        <f>SUM(D7:D11)</f>
        <v>613</v>
      </c>
      <c r="E12" s="15">
        <f>SUM(E7:E11)</f>
        <v>578</v>
      </c>
      <c r="F12" s="7">
        <f t="shared" si="0"/>
        <v>94.290375203915161</v>
      </c>
      <c r="G12" s="7">
        <f xml:space="preserve"> SUM(G7:G11)</f>
        <v>3118.8999999999996</v>
      </c>
      <c r="H12" s="15">
        <f>SUM(H8:H11)</f>
        <v>5</v>
      </c>
      <c r="I12" s="20">
        <f t="shared" si="1"/>
        <v>667.15829298791255</v>
      </c>
      <c r="J12" s="20">
        <f xml:space="preserve"> E12/G12*60</f>
        <v>11.119304883131875</v>
      </c>
      <c r="K12" s="20">
        <f t="shared" si="3"/>
        <v>5.7720000000000002</v>
      </c>
      <c r="L12" s="15">
        <f t="shared" si="4"/>
        <v>9.6187758504600984E-2</v>
      </c>
      <c r="M12" s="47" t="s">
        <v>34</v>
      </c>
      <c r="N12" s="39" t="s">
        <v>37</v>
      </c>
      <c r="O12" s="48">
        <v>10</v>
      </c>
      <c r="P12" s="39" t="s">
        <v>38</v>
      </c>
      <c r="Q12" s="41">
        <v>483</v>
      </c>
      <c r="R12" s="42">
        <v>0</v>
      </c>
      <c r="S12" s="49">
        <v>1.5</v>
      </c>
      <c r="T12" s="1"/>
      <c r="U12" s="1"/>
      <c r="V12" s="1"/>
      <c r="W12" s="3"/>
    </row>
    <row r="13" spans="1:23">
      <c r="A13" s="18" t="s">
        <v>3</v>
      </c>
      <c r="B13" s="18">
        <v>87</v>
      </c>
      <c r="C13" s="18">
        <v>1</v>
      </c>
      <c r="D13" s="17">
        <v>102</v>
      </c>
      <c r="E13" s="17">
        <v>99</v>
      </c>
      <c r="F13" s="9">
        <f t="shared" si="0"/>
        <v>97.058823529411768</v>
      </c>
      <c r="G13" s="9">
        <v>518.94000000000005</v>
      </c>
      <c r="H13" s="17">
        <v>0</v>
      </c>
      <c r="I13" s="18">
        <f t="shared" si="1"/>
        <v>686.78459937565026</v>
      </c>
      <c r="J13" s="18">
        <f t="shared" si="2"/>
        <v>11.446409989594171</v>
      </c>
      <c r="K13" s="18">
        <f t="shared" si="3"/>
        <v>0</v>
      </c>
      <c r="L13" s="18">
        <f t="shared" si="4"/>
        <v>0</v>
      </c>
      <c r="M13" s="44"/>
      <c r="N13" s="9"/>
      <c r="O13" s="9"/>
      <c r="P13" s="9"/>
      <c r="Q13" s="45"/>
      <c r="R13" s="46"/>
      <c r="S13" s="11"/>
      <c r="T13" s="1"/>
      <c r="U13" s="1"/>
      <c r="V13" s="1"/>
      <c r="W13" s="3"/>
    </row>
    <row r="14" spans="1:23">
      <c r="A14" s="19" t="s">
        <v>3</v>
      </c>
      <c r="B14" s="19">
        <v>87</v>
      </c>
      <c r="C14" s="19">
        <v>2</v>
      </c>
      <c r="D14" s="11">
        <v>112</v>
      </c>
      <c r="E14" s="11">
        <v>106</v>
      </c>
      <c r="F14" s="2">
        <f t="shared" si="0"/>
        <v>94.642857142857139</v>
      </c>
      <c r="G14" s="2">
        <v>541.68200000000002</v>
      </c>
      <c r="H14" s="11">
        <v>0</v>
      </c>
      <c r="I14" s="19">
        <f t="shared" si="1"/>
        <v>704.47236570534005</v>
      </c>
      <c r="J14" s="19">
        <f t="shared" si="2"/>
        <v>11.741206095089002</v>
      </c>
      <c r="K14" s="19">
        <f t="shared" si="3"/>
        <v>0</v>
      </c>
      <c r="L14" s="19">
        <f t="shared" si="4"/>
        <v>0</v>
      </c>
      <c r="M14" s="44"/>
      <c r="N14" s="2"/>
      <c r="O14" s="2"/>
      <c r="P14" s="2"/>
      <c r="Q14" s="45"/>
      <c r="R14" s="46"/>
      <c r="S14" s="11"/>
      <c r="T14" s="1"/>
      <c r="U14" s="1"/>
      <c r="V14" s="1"/>
      <c r="W14" s="3"/>
    </row>
    <row r="15" spans="1:23">
      <c r="A15" s="20" t="s">
        <v>14</v>
      </c>
      <c r="B15" s="20">
        <v>87</v>
      </c>
      <c r="C15" s="16" t="s">
        <v>20</v>
      </c>
      <c r="D15" s="15">
        <f>SUM(D13:D14)</f>
        <v>214</v>
      </c>
      <c r="E15" s="15">
        <f>SUM(E13:E14)</f>
        <v>205</v>
      </c>
      <c r="F15" s="7">
        <f t="shared" si="0"/>
        <v>95.794392523364493</v>
      </c>
      <c r="G15" s="7">
        <f xml:space="preserve"> SUM(G13:G14)</f>
        <v>1060.6220000000001</v>
      </c>
      <c r="H15" s="15">
        <f>SUM(H13:H14)</f>
        <v>0</v>
      </c>
      <c r="I15" s="20">
        <f t="shared" si="1"/>
        <v>695.81811427633966</v>
      </c>
      <c r="J15" s="20">
        <f xml:space="preserve"> E15/G15*60</f>
        <v>11.596968571272328</v>
      </c>
      <c r="K15" s="20">
        <f t="shared" si="3"/>
        <v>0</v>
      </c>
      <c r="L15" s="15">
        <f t="shared" si="4"/>
        <v>0</v>
      </c>
      <c r="M15" s="47" t="s">
        <v>34</v>
      </c>
      <c r="N15" s="39" t="s">
        <v>37</v>
      </c>
      <c r="O15" s="48">
        <v>10</v>
      </c>
      <c r="P15" s="39" t="s">
        <v>38</v>
      </c>
      <c r="Q15" s="41">
        <v>483</v>
      </c>
      <c r="R15" s="42">
        <v>0</v>
      </c>
      <c r="S15" s="49">
        <v>1.5</v>
      </c>
      <c r="T15" s="1"/>
      <c r="U15" s="1"/>
      <c r="V15" s="1"/>
      <c r="W15" s="3"/>
    </row>
    <row r="16" spans="1:23">
      <c r="A16" s="18" t="s">
        <v>6</v>
      </c>
      <c r="B16" s="18">
        <v>89</v>
      </c>
      <c r="C16" s="18">
        <v>1</v>
      </c>
      <c r="D16" s="17">
        <v>173</v>
      </c>
      <c r="E16" s="17">
        <v>172</v>
      </c>
      <c r="F16" s="9">
        <f t="shared" si="0"/>
        <v>99.421965317919074</v>
      </c>
      <c r="G16" s="9">
        <v>906.88400000000001</v>
      </c>
      <c r="H16" s="17">
        <v>9</v>
      </c>
      <c r="I16" s="18">
        <f t="shared" si="1"/>
        <v>682.77751068493876</v>
      </c>
      <c r="J16" s="18">
        <f t="shared" si="2"/>
        <v>11.379625178082312</v>
      </c>
      <c r="K16" s="18">
        <f t="shared" si="3"/>
        <v>35.726999999999997</v>
      </c>
      <c r="L16" s="18">
        <f t="shared" si="4"/>
        <v>0.59544550350430703</v>
      </c>
      <c r="M16" s="44"/>
      <c r="N16" s="9"/>
      <c r="O16" s="9"/>
      <c r="P16" s="9"/>
      <c r="Q16" s="45"/>
      <c r="R16" s="46"/>
      <c r="S16" s="11"/>
      <c r="T16" s="1"/>
      <c r="U16" s="1"/>
      <c r="V16" s="1"/>
      <c r="W16" s="3"/>
    </row>
    <row r="17" spans="1:23">
      <c r="A17" s="19" t="s">
        <v>6</v>
      </c>
      <c r="B17" s="19">
        <v>89</v>
      </c>
      <c r="C17" s="19">
        <v>2</v>
      </c>
      <c r="D17" s="11">
        <v>122</v>
      </c>
      <c r="E17" s="11">
        <v>120</v>
      </c>
      <c r="F17" s="2">
        <f t="shared" si="0"/>
        <v>98.360655737704917</v>
      </c>
      <c r="G17" s="2">
        <v>588.77499999999998</v>
      </c>
      <c r="H17" s="11">
        <v>1</v>
      </c>
      <c r="I17" s="19">
        <f t="shared" si="1"/>
        <v>733.72680565581084</v>
      </c>
      <c r="J17" s="19">
        <f t="shared" si="2"/>
        <v>12.228780094263513</v>
      </c>
      <c r="K17" s="19">
        <f t="shared" si="3"/>
        <v>6.1150000000000002</v>
      </c>
      <c r="L17" s="19">
        <f t="shared" si="4"/>
        <v>0.10190650078552928</v>
      </c>
      <c r="M17" s="44"/>
      <c r="N17" s="2"/>
      <c r="O17" s="2"/>
      <c r="P17" s="2"/>
      <c r="Q17" s="45"/>
      <c r="R17" s="46"/>
      <c r="S17" s="11"/>
      <c r="T17" s="1"/>
      <c r="U17" s="1"/>
      <c r="V17" s="1"/>
      <c r="W17" s="3"/>
    </row>
    <row r="18" spans="1:23">
      <c r="A18" s="20" t="s">
        <v>19</v>
      </c>
      <c r="B18" s="20">
        <v>89</v>
      </c>
      <c r="C18" s="16" t="s">
        <v>20</v>
      </c>
      <c r="D18" s="15">
        <f>SUM(D16:D17)</f>
        <v>295</v>
      </c>
      <c r="E18" s="15">
        <f>SUM(E16:E17)</f>
        <v>292</v>
      </c>
      <c r="F18" s="7">
        <f t="shared" si="0"/>
        <v>98.983050847457633</v>
      </c>
      <c r="G18" s="7">
        <f xml:space="preserve"> SUM(G16:G17)</f>
        <v>1495.6590000000001</v>
      </c>
      <c r="H18" s="15">
        <f>SUM(H16:H17)</f>
        <v>10</v>
      </c>
      <c r="I18" s="20">
        <f t="shared" si="1"/>
        <v>702.83400160063218</v>
      </c>
      <c r="J18" s="20">
        <f xml:space="preserve"> E18/G18*60</f>
        <v>11.713900026677203</v>
      </c>
      <c r="K18" s="20">
        <f t="shared" si="3"/>
        <v>24.07</v>
      </c>
      <c r="L18" s="15">
        <f>H18/ G18 * 60</f>
        <v>0.40116095981771244</v>
      </c>
      <c r="M18" s="47" t="s">
        <v>34</v>
      </c>
      <c r="N18" s="39" t="s">
        <v>37</v>
      </c>
      <c r="O18" s="48">
        <v>10</v>
      </c>
      <c r="P18" s="39" t="s">
        <v>38</v>
      </c>
      <c r="Q18" s="41">
        <v>483</v>
      </c>
      <c r="R18" s="42">
        <v>0</v>
      </c>
      <c r="S18" s="49">
        <v>1.5</v>
      </c>
      <c r="T18" s="1"/>
      <c r="U18" s="1"/>
      <c r="V18" s="1"/>
      <c r="W18" s="3"/>
    </row>
    <row r="19" spans="1:23">
      <c r="A19" s="18" t="s">
        <v>8</v>
      </c>
      <c r="B19" s="18">
        <v>104</v>
      </c>
      <c r="C19" s="18">
        <v>1</v>
      </c>
      <c r="D19" s="17">
        <v>169</v>
      </c>
      <c r="E19" s="50">
        <v>168</v>
      </c>
      <c r="F19" s="9">
        <f t="shared" si="0"/>
        <v>99.408284023668642</v>
      </c>
      <c r="G19" s="9">
        <v>841.60500000000002</v>
      </c>
      <c r="H19" s="11">
        <v>2</v>
      </c>
      <c r="I19" s="18">
        <f t="shared" si="1"/>
        <v>718.62690929830501</v>
      </c>
      <c r="J19" s="18">
        <f t="shared" si="2"/>
        <v>11.97711515497175</v>
      </c>
      <c r="K19" s="17">
        <f xml:space="preserve"> ROUNDUP((H18/G19)*3600,3)</f>
        <v>42.775999999999996</v>
      </c>
      <c r="L19" s="18">
        <f xml:space="preserve"> H18/G19 * 60</f>
        <v>0.71292352112927082</v>
      </c>
      <c r="M19" s="44"/>
      <c r="N19" s="9"/>
      <c r="O19" s="9"/>
      <c r="P19" s="9"/>
      <c r="Q19" s="45"/>
      <c r="R19" s="46"/>
      <c r="S19" s="11"/>
      <c r="T19" s="1"/>
      <c r="U19" s="1"/>
      <c r="V19" s="1"/>
      <c r="W19" s="3"/>
    </row>
    <row r="20" spans="1:23">
      <c r="A20" s="19" t="s">
        <v>8</v>
      </c>
      <c r="B20" s="18">
        <v>104</v>
      </c>
      <c r="C20" s="19">
        <v>2</v>
      </c>
      <c r="D20" s="11">
        <v>195</v>
      </c>
      <c r="E20" s="11">
        <v>189</v>
      </c>
      <c r="F20" s="2">
        <f t="shared" si="0"/>
        <v>96.92307692307692</v>
      </c>
      <c r="G20" s="2">
        <v>953.35500000000002</v>
      </c>
      <c r="H20" s="11">
        <v>1</v>
      </c>
      <c r="I20" s="19">
        <f t="shared" si="1"/>
        <v>713.69007347735112</v>
      </c>
      <c r="J20" s="19">
        <f t="shared" si="2"/>
        <v>11.894834557955852</v>
      </c>
      <c r="K20" s="11">
        <f t="shared" ref="K20:K34" si="5" xml:space="preserve"> ROUNDUP((H20/G20)*3600,3)</f>
        <v>3.7769999999999997</v>
      </c>
      <c r="L20" s="19">
        <f t="shared" ref="L20:L34" si="6" xml:space="preserve"> H20/G20 * 60</f>
        <v>6.2935632581776993E-2</v>
      </c>
      <c r="M20" s="44"/>
      <c r="N20" s="2"/>
      <c r="O20" s="2"/>
      <c r="P20" s="2"/>
      <c r="Q20" s="45"/>
      <c r="R20" s="46"/>
      <c r="S20" s="11"/>
      <c r="T20" s="1"/>
      <c r="U20" s="1"/>
      <c r="V20" s="1"/>
      <c r="W20" s="3"/>
    </row>
    <row r="21" spans="1:23">
      <c r="A21" s="19" t="s">
        <v>8</v>
      </c>
      <c r="B21" s="18">
        <v>104</v>
      </c>
      <c r="C21" s="19">
        <v>3</v>
      </c>
      <c r="D21" s="11">
        <v>192</v>
      </c>
      <c r="E21" s="11">
        <v>184</v>
      </c>
      <c r="F21" s="2">
        <f t="shared" si="0"/>
        <v>95.833333333333343</v>
      </c>
      <c r="G21" s="2">
        <v>992.99099999999999</v>
      </c>
      <c r="H21" s="11">
        <v>9</v>
      </c>
      <c r="I21" s="19">
        <f t="shared" si="1"/>
        <v>667.0755324066381</v>
      </c>
      <c r="J21" s="19">
        <f t="shared" si="2"/>
        <v>11.117925540110635</v>
      </c>
      <c r="K21" s="11">
        <f t="shared" si="5"/>
        <v>32.628999999999998</v>
      </c>
      <c r="L21" s="19">
        <f t="shared" si="6"/>
        <v>0.54381157533149849</v>
      </c>
      <c r="M21" s="44"/>
      <c r="N21" s="2"/>
      <c r="O21" s="2"/>
      <c r="P21" s="2"/>
      <c r="Q21" s="45"/>
      <c r="R21" s="46"/>
      <c r="S21" s="11"/>
      <c r="T21" s="1"/>
      <c r="U21" s="1"/>
      <c r="V21" s="1"/>
      <c r="W21" s="3"/>
    </row>
    <row r="22" spans="1:23">
      <c r="A22" s="20" t="s">
        <v>15</v>
      </c>
      <c r="B22" s="20">
        <v>104</v>
      </c>
      <c r="C22" s="16" t="s">
        <v>20</v>
      </c>
      <c r="D22" s="15">
        <f>SUM(D19:D21)</f>
        <v>556</v>
      </c>
      <c r="E22" s="15">
        <f>SUM(E19:E21)</f>
        <v>541</v>
      </c>
      <c r="F22" s="7">
        <f t="shared" si="0"/>
        <v>97.302158273381295</v>
      </c>
      <c r="G22" s="7">
        <f xml:space="preserve"> SUM(G19:G21)</f>
        <v>2787.951</v>
      </c>
      <c r="H22" s="15">
        <f>SUM(H19:H21)</f>
        <v>12</v>
      </c>
      <c r="I22" s="20">
        <f t="shared" si="1"/>
        <v>698.57755749652699</v>
      </c>
      <c r="J22" s="20">
        <f xml:space="preserve"> E22/G22*60</f>
        <v>11.642959291608785</v>
      </c>
      <c r="K22" s="15">
        <f t="shared" si="5"/>
        <v>15.495999999999999</v>
      </c>
      <c r="L22" s="15">
        <f t="shared" si="6"/>
        <v>0.25825418022052754</v>
      </c>
      <c r="M22" s="47" t="s">
        <v>34</v>
      </c>
      <c r="N22" s="39" t="s">
        <v>37</v>
      </c>
      <c r="O22" s="48">
        <v>10</v>
      </c>
      <c r="P22" s="39" t="s">
        <v>38</v>
      </c>
      <c r="Q22" s="41">
        <v>483</v>
      </c>
      <c r="R22" s="42">
        <v>0</v>
      </c>
      <c r="S22" s="49">
        <v>1.5</v>
      </c>
      <c r="T22" s="1"/>
      <c r="U22" s="1"/>
      <c r="V22" s="1"/>
      <c r="W22" s="3"/>
    </row>
    <row r="23" spans="1:23">
      <c r="A23" s="18" t="s">
        <v>9</v>
      </c>
      <c r="B23" s="18">
        <v>105</v>
      </c>
      <c r="C23" s="18">
        <v>1</v>
      </c>
      <c r="D23" s="17">
        <v>176</v>
      </c>
      <c r="E23" s="50">
        <v>164</v>
      </c>
      <c r="F23" s="9">
        <f t="shared" si="0"/>
        <v>93.181818181818173</v>
      </c>
      <c r="G23" s="9">
        <v>893.69299999999998</v>
      </c>
      <c r="H23" s="11">
        <v>9</v>
      </c>
      <c r="I23" s="18">
        <f t="shared" si="1"/>
        <v>660.6295450451106</v>
      </c>
      <c r="J23" s="18">
        <f t="shared" si="2"/>
        <v>11.01049241741851</v>
      </c>
      <c r="K23" s="17">
        <f t="shared" si="5"/>
        <v>36.254999999999995</v>
      </c>
      <c r="L23" s="18">
        <f t="shared" si="6"/>
        <v>0.60423433998028409</v>
      </c>
      <c r="M23" s="44"/>
      <c r="N23" s="9"/>
      <c r="O23" s="9"/>
      <c r="P23" s="9"/>
      <c r="Q23" s="45"/>
      <c r="R23" s="46"/>
      <c r="S23" s="11"/>
      <c r="T23" s="1"/>
      <c r="U23" s="1"/>
      <c r="V23" s="1"/>
      <c r="W23" s="3"/>
    </row>
    <row r="24" spans="1:23">
      <c r="A24" s="19" t="s">
        <v>9</v>
      </c>
      <c r="B24" s="19">
        <v>105</v>
      </c>
      <c r="C24" s="19">
        <v>2</v>
      </c>
      <c r="D24" s="11">
        <v>184</v>
      </c>
      <c r="E24" s="11">
        <v>164</v>
      </c>
      <c r="F24" s="2">
        <f t="shared" si="0"/>
        <v>89.130434782608688</v>
      </c>
      <c r="G24" s="2">
        <v>963.31299999999999</v>
      </c>
      <c r="H24" s="11">
        <v>1</v>
      </c>
      <c r="I24" s="19">
        <f t="shared" si="1"/>
        <v>612.88490864340042</v>
      </c>
      <c r="J24" s="19">
        <f t="shared" si="2"/>
        <v>10.214748477390007</v>
      </c>
      <c r="K24" s="11">
        <f t="shared" si="5"/>
        <v>3.738</v>
      </c>
      <c r="L24" s="19">
        <f t="shared" si="6"/>
        <v>6.2285051691402485E-2</v>
      </c>
      <c r="M24" s="44"/>
      <c r="N24" s="2"/>
      <c r="O24" s="2"/>
      <c r="P24" s="2"/>
      <c r="Q24" s="45"/>
      <c r="R24" s="46"/>
      <c r="S24" s="11"/>
      <c r="T24" s="1"/>
      <c r="U24" s="1"/>
      <c r="V24" s="1"/>
      <c r="W24" s="3"/>
    </row>
    <row r="25" spans="1:23">
      <c r="A25" s="19" t="s">
        <v>9</v>
      </c>
      <c r="B25" s="19">
        <v>105</v>
      </c>
      <c r="C25" s="19">
        <v>3</v>
      </c>
      <c r="D25" s="11">
        <v>183</v>
      </c>
      <c r="E25" s="11">
        <v>163</v>
      </c>
      <c r="F25" s="2">
        <f t="shared" si="0"/>
        <v>89.071038251366119</v>
      </c>
      <c r="G25" s="2">
        <v>907.44899999999996</v>
      </c>
      <c r="H25" s="11">
        <v>0</v>
      </c>
      <c r="I25" s="19">
        <f t="shared" si="1"/>
        <v>646.64791079168083</v>
      </c>
      <c r="J25" s="19">
        <f t="shared" si="2"/>
        <v>10.777465179861348</v>
      </c>
      <c r="K25" s="11">
        <f t="shared" si="5"/>
        <v>0</v>
      </c>
      <c r="L25" s="19">
        <f t="shared" si="6"/>
        <v>0</v>
      </c>
      <c r="M25" s="44"/>
      <c r="N25" s="2"/>
      <c r="O25" s="2"/>
      <c r="P25" s="2"/>
      <c r="Q25" s="45"/>
      <c r="R25" s="46"/>
      <c r="S25" s="11"/>
      <c r="T25" s="1"/>
      <c r="U25" s="1"/>
      <c r="V25" s="1"/>
      <c r="W25" s="3"/>
    </row>
    <row r="26" spans="1:23">
      <c r="A26" s="20" t="s">
        <v>16</v>
      </c>
      <c r="B26" s="20">
        <v>105</v>
      </c>
      <c r="C26" s="16" t="s">
        <v>20</v>
      </c>
      <c r="D26" s="15">
        <f>SUM(D23:D25)</f>
        <v>543</v>
      </c>
      <c r="E26" s="15">
        <f>SUM(E23:E25)</f>
        <v>491</v>
      </c>
      <c r="F26" s="7">
        <f t="shared" si="0"/>
        <v>90.423572744014734</v>
      </c>
      <c r="G26" s="7">
        <f xml:space="preserve"> SUM(G23:G25)</f>
        <v>2764.4549999999999</v>
      </c>
      <c r="H26" s="15">
        <f>SUM(H23:H25)</f>
        <v>10</v>
      </c>
      <c r="I26" s="20">
        <f t="shared" si="1"/>
        <v>639.40270324530525</v>
      </c>
      <c r="J26" s="20">
        <f xml:space="preserve"> E26/G26*60</f>
        <v>10.656711720755087</v>
      </c>
      <c r="K26" s="15">
        <f t="shared" si="5"/>
        <v>13.023</v>
      </c>
      <c r="L26" s="15">
        <f t="shared" si="6"/>
        <v>0.21704097190947222</v>
      </c>
      <c r="M26" s="47" t="s">
        <v>34</v>
      </c>
      <c r="N26" s="39" t="s">
        <v>37</v>
      </c>
      <c r="O26" s="48">
        <v>10</v>
      </c>
      <c r="P26" s="39" t="s">
        <v>38</v>
      </c>
      <c r="Q26" s="41">
        <v>483</v>
      </c>
      <c r="R26" s="42">
        <v>0</v>
      </c>
      <c r="S26" s="49">
        <v>1.5</v>
      </c>
      <c r="T26" s="1"/>
      <c r="U26" s="1"/>
      <c r="V26" s="1"/>
      <c r="W26" s="3"/>
    </row>
    <row r="27" spans="1:23">
      <c r="A27" s="18" t="s">
        <v>10</v>
      </c>
      <c r="B27" s="18">
        <v>109</v>
      </c>
      <c r="C27" s="18">
        <v>1</v>
      </c>
      <c r="D27" s="17">
        <v>197</v>
      </c>
      <c r="E27" s="50">
        <v>195</v>
      </c>
      <c r="F27" s="9">
        <f t="shared" si="0"/>
        <v>98.984771573604064</v>
      </c>
      <c r="G27" s="12">
        <v>985.71299999999997</v>
      </c>
      <c r="H27" s="11">
        <v>0</v>
      </c>
      <c r="I27" s="17">
        <f t="shared" si="1"/>
        <v>712.17484196718522</v>
      </c>
      <c r="J27" s="18">
        <f t="shared" si="2"/>
        <v>11.869580699453087</v>
      </c>
      <c r="K27" s="17">
        <f t="shared" si="5"/>
        <v>0</v>
      </c>
      <c r="L27" s="18">
        <f t="shared" si="6"/>
        <v>0</v>
      </c>
      <c r="M27" s="44"/>
      <c r="N27" s="12"/>
      <c r="O27" s="12"/>
      <c r="P27" s="12"/>
      <c r="Q27" s="45"/>
      <c r="R27" s="46"/>
      <c r="S27" s="11"/>
      <c r="T27" s="1"/>
      <c r="U27" s="1"/>
      <c r="V27" s="1"/>
      <c r="W27" s="3"/>
    </row>
    <row r="28" spans="1:23">
      <c r="A28" s="19" t="s">
        <v>10</v>
      </c>
      <c r="B28" s="19">
        <v>109</v>
      </c>
      <c r="C28" s="19">
        <v>2</v>
      </c>
      <c r="D28" s="11">
        <v>203</v>
      </c>
      <c r="E28" s="11">
        <v>200</v>
      </c>
      <c r="F28" s="2">
        <f t="shared" si="0"/>
        <v>98.522167487684726</v>
      </c>
      <c r="G28" s="12">
        <v>1064.4380000000001</v>
      </c>
      <c r="H28" s="11">
        <v>3</v>
      </c>
      <c r="I28" s="19">
        <f t="shared" si="1"/>
        <v>676.41328099898726</v>
      </c>
      <c r="J28" s="19">
        <f t="shared" si="2"/>
        <v>11.273554683316455</v>
      </c>
      <c r="K28" s="11">
        <f t="shared" si="5"/>
        <v>10.147</v>
      </c>
      <c r="L28" s="19">
        <f t="shared" si="6"/>
        <v>0.16910332024974681</v>
      </c>
      <c r="M28" s="44"/>
      <c r="N28" s="12"/>
      <c r="O28" s="12"/>
      <c r="P28" s="12"/>
      <c r="Q28" s="45"/>
      <c r="R28" s="46"/>
      <c r="S28" s="28"/>
      <c r="T28" s="1"/>
      <c r="U28" s="1"/>
      <c r="V28" s="1"/>
      <c r="W28" s="3"/>
    </row>
    <row r="29" spans="1:23">
      <c r="A29" s="19" t="s">
        <v>10</v>
      </c>
      <c r="B29" s="19">
        <v>109</v>
      </c>
      <c r="C29" s="19">
        <v>3</v>
      </c>
      <c r="D29" s="11">
        <v>192</v>
      </c>
      <c r="E29" s="11">
        <v>181</v>
      </c>
      <c r="F29" s="2">
        <f t="shared" si="0"/>
        <v>94.270833333333343</v>
      </c>
      <c r="G29" s="12">
        <v>933.82500000000005</v>
      </c>
      <c r="H29" s="11">
        <v>1</v>
      </c>
      <c r="I29" s="19">
        <f t="shared" si="1"/>
        <v>697.77527909404864</v>
      </c>
      <c r="J29" s="19">
        <f t="shared" si="2"/>
        <v>11.629587984900811</v>
      </c>
      <c r="K29" s="11">
        <f t="shared" si="5"/>
        <v>3.8559999999999999</v>
      </c>
      <c r="L29" s="19">
        <f t="shared" si="6"/>
        <v>6.425186731989399E-2</v>
      </c>
      <c r="M29" s="44"/>
      <c r="N29" s="12"/>
      <c r="O29" s="12"/>
      <c r="P29" s="12"/>
      <c r="Q29" s="45"/>
      <c r="R29" s="46"/>
      <c r="S29" s="11"/>
      <c r="T29" s="1"/>
      <c r="U29" s="1"/>
      <c r="V29" s="1"/>
      <c r="W29" s="3"/>
    </row>
    <row r="30" spans="1:23">
      <c r="A30" s="20" t="s">
        <v>17</v>
      </c>
      <c r="B30" s="20">
        <v>109</v>
      </c>
      <c r="C30" s="16" t="s">
        <v>20</v>
      </c>
      <c r="D30" s="15">
        <f>SUM(D27:D29)</f>
        <v>592</v>
      </c>
      <c r="E30" s="15">
        <f>SUM(E27:E29)</f>
        <v>576</v>
      </c>
      <c r="F30" s="7">
        <f t="shared" si="0"/>
        <v>97.297297297297305</v>
      </c>
      <c r="G30" s="7">
        <f>SUM(G27:G29)</f>
        <v>2983.9759999999997</v>
      </c>
      <c r="H30" s="15">
        <f>SUM(H27:H29)</f>
        <v>4</v>
      </c>
      <c r="I30" s="20">
        <f t="shared" si="1"/>
        <v>694.91175532242892</v>
      </c>
      <c r="J30" s="20">
        <f xml:space="preserve"> E30/G30*60</f>
        <v>11.58186258870715</v>
      </c>
      <c r="K30" s="15">
        <f t="shared" si="5"/>
        <v>4.8260000000000005</v>
      </c>
      <c r="L30" s="15">
        <f t="shared" si="6"/>
        <v>8.0429601310466309E-2</v>
      </c>
      <c r="M30" s="47" t="s">
        <v>34</v>
      </c>
      <c r="N30" s="39" t="s">
        <v>37</v>
      </c>
      <c r="O30" s="48">
        <v>10</v>
      </c>
      <c r="P30" s="39" t="s">
        <v>38</v>
      </c>
      <c r="Q30" s="41">
        <v>483</v>
      </c>
      <c r="R30" s="42">
        <v>0</v>
      </c>
      <c r="S30" s="49">
        <v>1.5</v>
      </c>
      <c r="T30" s="1"/>
      <c r="U30" s="1"/>
      <c r="V30" s="1"/>
      <c r="W30" s="3"/>
    </row>
    <row r="31" spans="1:23">
      <c r="A31" s="18" t="s">
        <v>11</v>
      </c>
      <c r="B31" s="18">
        <v>111</v>
      </c>
      <c r="C31" s="18">
        <v>1</v>
      </c>
      <c r="D31" s="12">
        <v>164</v>
      </c>
      <c r="E31" s="50">
        <v>148</v>
      </c>
      <c r="F31" s="9">
        <f t="shared" si="0"/>
        <v>90.243902439024396</v>
      </c>
      <c r="G31" s="12">
        <v>832.08699999999999</v>
      </c>
      <c r="H31" s="11">
        <v>2</v>
      </c>
      <c r="I31" s="18">
        <f t="shared" si="1"/>
        <v>640.31765909093644</v>
      </c>
      <c r="J31" s="18">
        <f t="shared" si="2"/>
        <v>10.671960984848941</v>
      </c>
      <c r="K31" s="17">
        <f t="shared" si="5"/>
        <v>8.6529999999999987</v>
      </c>
      <c r="L31" s="18">
        <f t="shared" si="6"/>
        <v>0.14421568898444515</v>
      </c>
      <c r="M31" s="44"/>
      <c r="N31" s="12"/>
      <c r="O31" s="12"/>
      <c r="P31" s="12"/>
      <c r="Q31" s="45"/>
      <c r="R31" s="46"/>
      <c r="S31" s="14"/>
      <c r="T31" s="1"/>
      <c r="U31" s="1"/>
      <c r="V31" s="6"/>
      <c r="W31" s="3"/>
    </row>
    <row r="32" spans="1:23">
      <c r="A32" s="19" t="s">
        <v>11</v>
      </c>
      <c r="B32" s="19">
        <v>111</v>
      </c>
      <c r="C32" s="19">
        <v>2</v>
      </c>
      <c r="D32" s="12">
        <v>184</v>
      </c>
      <c r="E32" s="11">
        <v>160</v>
      </c>
      <c r="F32" s="2">
        <f t="shared" si="0"/>
        <v>86.956521739130437</v>
      </c>
      <c r="G32" s="12">
        <v>968.15</v>
      </c>
      <c r="H32" s="11">
        <v>0</v>
      </c>
      <c r="I32" s="19">
        <f t="shared" si="1"/>
        <v>594.94912978360787</v>
      </c>
      <c r="J32" s="19">
        <f t="shared" si="2"/>
        <v>9.9158188297267991</v>
      </c>
      <c r="K32" s="11">
        <f t="shared" si="5"/>
        <v>0</v>
      </c>
      <c r="L32" s="19">
        <f t="shared" si="6"/>
        <v>0</v>
      </c>
      <c r="M32" s="44"/>
      <c r="N32" s="12"/>
      <c r="O32" s="12"/>
      <c r="P32" s="2"/>
      <c r="Q32" s="45"/>
      <c r="R32" s="46"/>
      <c r="S32" s="14"/>
      <c r="T32" s="1"/>
      <c r="U32" s="1"/>
      <c r="V32" s="6"/>
      <c r="W32" s="3"/>
    </row>
    <row r="33" spans="1:25">
      <c r="A33" s="19" t="s">
        <v>11</v>
      </c>
      <c r="B33" s="19">
        <v>111</v>
      </c>
      <c r="C33" s="19">
        <v>3</v>
      </c>
      <c r="D33" s="12">
        <v>168</v>
      </c>
      <c r="E33" s="11">
        <v>144</v>
      </c>
      <c r="F33" s="2">
        <f t="shared" si="0"/>
        <v>85.714285714285708</v>
      </c>
      <c r="G33" s="12">
        <v>862.41700000000003</v>
      </c>
      <c r="H33" s="11">
        <v>1</v>
      </c>
      <c r="I33" s="19">
        <f t="shared" si="1"/>
        <v>601.10132337372761</v>
      </c>
      <c r="J33" s="19">
        <f t="shared" si="2"/>
        <v>10.018355389562126</v>
      </c>
      <c r="K33" s="11">
        <f t="shared" si="5"/>
        <v>4.1750000000000007</v>
      </c>
      <c r="L33" s="19">
        <f t="shared" si="6"/>
        <v>6.9571912427514759E-2</v>
      </c>
      <c r="M33" s="44"/>
      <c r="N33" s="12"/>
      <c r="O33" s="12"/>
      <c r="P33" s="12"/>
      <c r="Q33" s="45"/>
      <c r="R33" s="46"/>
      <c r="S33" s="46"/>
      <c r="T33" s="1"/>
      <c r="U33" s="1"/>
      <c r="V33" s="6"/>
      <c r="W33" s="3"/>
    </row>
    <row r="34" spans="1:25">
      <c r="A34" s="20" t="s">
        <v>18</v>
      </c>
      <c r="B34" s="20">
        <v>111</v>
      </c>
      <c r="C34" s="16" t="s">
        <v>20</v>
      </c>
      <c r="D34" s="15">
        <f>SUM(D31:D33)</f>
        <v>516</v>
      </c>
      <c r="E34" s="15">
        <f>SUM(E31:E33)</f>
        <v>452</v>
      </c>
      <c r="F34" s="7">
        <f t="shared" si="0"/>
        <v>87.596899224806208</v>
      </c>
      <c r="G34" s="15">
        <f xml:space="preserve"> SUM(G31:G33)</f>
        <v>2662.654</v>
      </c>
      <c r="H34" s="15">
        <f>SUM(H31:H33)</f>
        <v>3</v>
      </c>
      <c r="I34" s="20">
        <f t="shared" ref="I34" si="7" xml:space="preserve"> E34/G34*3600</f>
        <v>611.11958219130236</v>
      </c>
      <c r="J34" s="20">
        <f xml:space="preserve"> E34/G34*60</f>
        <v>10.185326369855039</v>
      </c>
      <c r="K34" s="15">
        <f t="shared" si="5"/>
        <v>4.0570000000000004</v>
      </c>
      <c r="L34" s="15">
        <f t="shared" si="6"/>
        <v>6.7601723693728147E-2</v>
      </c>
      <c r="M34" s="47" t="s">
        <v>34</v>
      </c>
      <c r="N34" s="39" t="s">
        <v>37</v>
      </c>
      <c r="O34" s="48">
        <v>10</v>
      </c>
      <c r="P34" s="39" t="s">
        <v>38</v>
      </c>
      <c r="Q34" s="41">
        <v>483</v>
      </c>
      <c r="R34" s="42">
        <v>0</v>
      </c>
      <c r="S34" s="49">
        <v>1.5</v>
      </c>
      <c r="T34" s="1"/>
      <c r="U34" s="1"/>
      <c r="V34" s="6"/>
      <c r="W34" s="3"/>
    </row>
    <row r="35" spans="1:25">
      <c r="V35" s="1"/>
      <c r="W35" s="1"/>
      <c r="X35" s="6"/>
      <c r="Y35" s="3"/>
    </row>
    <row r="36" spans="1:25">
      <c r="V36" s="1"/>
      <c r="W36" s="1"/>
      <c r="X36" s="6"/>
      <c r="Y36" s="3"/>
    </row>
    <row r="37" spans="1:25">
      <c r="V37" s="1"/>
      <c r="W37" s="1"/>
      <c r="X37" s="6"/>
      <c r="Y37" s="3"/>
    </row>
    <row r="38" spans="1:25">
      <c r="V38" s="1"/>
      <c r="W38" s="1"/>
      <c r="X38" s="6"/>
      <c r="Y38" s="3"/>
    </row>
    <row r="39" spans="1:25">
      <c r="V39" s="1"/>
      <c r="W39" s="1"/>
      <c r="X39" s="6"/>
      <c r="Y39" s="3"/>
    </row>
    <row r="40" spans="1:25">
      <c r="V40" s="4"/>
      <c r="W40" s="4"/>
      <c r="X40" s="6"/>
      <c r="Y40" s="3"/>
    </row>
    <row r="41" spans="1:25">
      <c r="H41" s="22"/>
      <c r="V41" s="3"/>
      <c r="W41" s="3"/>
      <c r="X41" s="3"/>
      <c r="Y41" s="3"/>
    </row>
    <row r="42" spans="1:25">
      <c r="V42" s="3"/>
      <c r="W42" s="3"/>
      <c r="X42" s="3"/>
      <c r="Y42" s="3"/>
    </row>
    <row r="43" spans="1:25">
      <c r="V43" s="3"/>
      <c r="W43" s="3"/>
      <c r="X43" s="3"/>
      <c r="Y43" s="3"/>
    </row>
    <row r="52" spans="1:2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>
      <c r="A56" s="10"/>
      <c r="B56" s="10"/>
      <c r="C56" s="10"/>
      <c r="D56" s="10"/>
      <c r="E56" s="10"/>
      <c r="F56" s="2"/>
      <c r="G56" s="24"/>
      <c r="H56" s="14"/>
      <c r="I56" s="10"/>
      <c r="J56" s="10"/>
      <c r="K56" s="11"/>
      <c r="L56" s="5"/>
      <c r="M56" s="3"/>
      <c r="N56" s="3"/>
      <c r="O56" s="13"/>
      <c r="P56" s="24"/>
      <c r="Q56" s="24"/>
      <c r="R56" s="24"/>
      <c r="S56" s="25"/>
      <c r="T56" s="3"/>
      <c r="U56" s="3"/>
    </row>
    <row r="57" spans="1:21">
      <c r="A57" s="10"/>
      <c r="B57" s="10"/>
      <c r="C57" s="10"/>
      <c r="D57" s="10"/>
      <c r="E57" s="10"/>
      <c r="F57" s="2"/>
      <c r="G57" s="24"/>
      <c r="H57" s="14"/>
      <c r="I57" s="10"/>
      <c r="J57" s="10"/>
      <c r="K57" s="11"/>
      <c r="L57" s="5"/>
      <c r="M57" s="3"/>
      <c r="N57" s="3"/>
      <c r="O57" s="13"/>
      <c r="P57" s="24"/>
      <c r="Q57" s="24"/>
      <c r="R57" s="24"/>
      <c r="S57" s="25"/>
      <c r="T57" s="3"/>
      <c r="U57" s="3"/>
    </row>
    <row r="58" spans="1:21">
      <c r="A58" s="26"/>
      <c r="B58" s="26"/>
      <c r="C58" s="27"/>
      <c r="D58" s="26"/>
      <c r="E58" s="28"/>
      <c r="F58" s="23"/>
      <c r="G58" s="26"/>
      <c r="H58" s="28"/>
      <c r="I58" s="26"/>
      <c r="J58" s="26"/>
      <c r="K58" s="28"/>
      <c r="L58" s="4"/>
      <c r="M58" s="3"/>
      <c r="N58" s="3"/>
      <c r="O58" s="13"/>
      <c r="P58" s="29"/>
      <c r="Q58" s="29"/>
      <c r="R58" s="29"/>
      <c r="S58" s="25"/>
      <c r="T58" s="3"/>
      <c r="U58" s="3"/>
    </row>
    <row r="59" spans="1:21">
      <c r="A59" s="10"/>
      <c r="B59" s="10"/>
      <c r="C59" s="10"/>
      <c r="D59" s="10"/>
      <c r="E59" s="10"/>
      <c r="F59" s="2"/>
      <c r="G59" s="24"/>
      <c r="H59" s="14"/>
      <c r="I59" s="10"/>
      <c r="J59" s="10"/>
      <c r="K59" s="11"/>
      <c r="L59" s="5"/>
      <c r="M59" s="3"/>
      <c r="N59" s="3"/>
      <c r="O59" s="13"/>
      <c r="P59" s="24"/>
      <c r="Q59" s="24"/>
      <c r="R59" s="24"/>
      <c r="S59" s="25"/>
      <c r="T59" s="3"/>
      <c r="U59" s="3"/>
    </row>
    <row r="60" spans="1:21">
      <c r="A60" s="26"/>
      <c r="B60" s="26"/>
      <c r="C60" s="27"/>
      <c r="D60" s="26"/>
      <c r="E60" s="28"/>
      <c r="F60" s="23"/>
      <c r="G60" s="26"/>
      <c r="H60" s="28"/>
      <c r="I60" s="26"/>
      <c r="J60" s="26"/>
      <c r="K60" s="28"/>
      <c r="L60" s="4"/>
      <c r="M60" s="3"/>
      <c r="N60" s="3"/>
      <c r="O60" s="13"/>
      <c r="P60" s="29"/>
      <c r="Q60" s="29"/>
      <c r="R60" s="29"/>
      <c r="S60" s="25"/>
      <c r="T60" s="3"/>
      <c r="U60" s="3"/>
    </row>
    <row r="61" spans="1:21">
      <c r="A61" s="10"/>
      <c r="B61" s="10"/>
      <c r="C61" s="10"/>
      <c r="D61" s="10"/>
      <c r="E61" s="10"/>
      <c r="F61" s="2"/>
      <c r="G61" s="24"/>
      <c r="H61" s="14"/>
      <c r="I61" s="10"/>
      <c r="J61" s="10"/>
      <c r="K61" s="11"/>
      <c r="L61" s="5"/>
      <c r="M61" s="3"/>
      <c r="N61" s="3"/>
      <c r="O61" s="13"/>
      <c r="P61" s="24"/>
      <c r="Q61" s="24"/>
      <c r="R61" s="24"/>
      <c r="S61" s="3"/>
      <c r="T61" s="3"/>
      <c r="U61" s="3"/>
    </row>
    <row r="62" spans="1:21">
      <c r="A62" s="26"/>
      <c r="B62" s="26"/>
      <c r="C62" s="27"/>
      <c r="D62" s="26"/>
      <c r="E62" s="28"/>
      <c r="F62" s="23"/>
      <c r="G62" s="26"/>
      <c r="H62" s="28"/>
      <c r="I62" s="26"/>
      <c r="J62" s="26"/>
      <c r="K62" s="28"/>
      <c r="L62" s="4"/>
      <c r="M62" s="3"/>
      <c r="N62" s="3"/>
      <c r="O62" s="13"/>
      <c r="P62" s="29"/>
      <c r="Q62" s="29"/>
      <c r="R62" s="29"/>
      <c r="S62" s="3"/>
      <c r="T62" s="3"/>
      <c r="U62" s="3"/>
    </row>
    <row r="63" spans="1:21">
      <c r="A63" s="10"/>
      <c r="B63" s="10"/>
      <c r="C63" s="10"/>
      <c r="D63" s="10"/>
      <c r="E63" s="10"/>
      <c r="F63" s="2"/>
      <c r="G63" s="24"/>
      <c r="H63" s="14"/>
      <c r="I63" s="10"/>
      <c r="J63" s="10"/>
      <c r="K63" s="11"/>
      <c r="L63" s="5"/>
      <c r="M63" s="3"/>
      <c r="N63" s="3"/>
      <c r="O63" s="13"/>
      <c r="P63" s="24"/>
      <c r="Q63" s="24"/>
      <c r="R63" s="24"/>
      <c r="S63" s="3"/>
      <c r="T63" s="3"/>
      <c r="U63" s="3"/>
    </row>
    <row r="64" spans="1:21">
      <c r="A64" s="10"/>
      <c r="B64" s="10"/>
      <c r="C64" s="10"/>
      <c r="D64" s="10"/>
      <c r="E64" s="10"/>
      <c r="F64" s="2"/>
      <c r="G64" s="24"/>
      <c r="H64" s="14"/>
      <c r="I64" s="10"/>
      <c r="J64" s="10"/>
      <c r="K64" s="11"/>
      <c r="L64" s="5"/>
      <c r="M64" s="3"/>
      <c r="N64" s="3"/>
      <c r="O64" s="13"/>
      <c r="P64" s="24"/>
      <c r="Q64" s="24"/>
      <c r="R64" s="24"/>
      <c r="S64" s="3"/>
      <c r="T64" s="3"/>
      <c r="U64" s="3"/>
    </row>
    <row r="65" spans="1:21">
      <c r="A65" s="26"/>
      <c r="B65" s="26"/>
      <c r="C65" s="27"/>
      <c r="D65" s="26"/>
      <c r="E65" s="28"/>
      <c r="F65" s="23"/>
      <c r="G65" s="26"/>
      <c r="H65" s="28"/>
      <c r="I65" s="26"/>
      <c r="J65" s="26"/>
      <c r="K65" s="28"/>
      <c r="L65" s="4"/>
      <c r="M65" s="3"/>
      <c r="N65" s="3"/>
      <c r="O65" s="13"/>
      <c r="P65" s="29"/>
      <c r="Q65" s="29"/>
      <c r="R65" s="29"/>
      <c r="S65" s="3"/>
      <c r="T65" s="3"/>
      <c r="U65" s="3"/>
    </row>
    <row r="66" spans="1:21">
      <c r="A66" s="10"/>
      <c r="B66" s="10"/>
      <c r="C66" s="10"/>
      <c r="D66" s="10"/>
      <c r="E66" s="10"/>
      <c r="F66" s="2"/>
      <c r="G66" s="24"/>
      <c r="H66" s="14"/>
      <c r="I66" s="10"/>
      <c r="J66" s="10"/>
      <c r="K66" s="11"/>
      <c r="L66" s="5"/>
      <c r="M66" s="3"/>
      <c r="N66" s="3"/>
      <c r="O66" s="13"/>
      <c r="P66" s="24"/>
      <c r="Q66" s="24"/>
      <c r="R66" s="24"/>
      <c r="S66" s="3"/>
      <c r="T66" s="3"/>
      <c r="U66" s="3"/>
    </row>
    <row r="67" spans="1:21">
      <c r="A67" s="10"/>
      <c r="B67" s="10"/>
      <c r="C67" s="10"/>
      <c r="D67" s="10"/>
      <c r="E67" s="10"/>
      <c r="F67" s="2"/>
      <c r="G67" s="24"/>
      <c r="H67" s="14"/>
      <c r="I67" s="10"/>
      <c r="J67" s="10"/>
      <c r="K67" s="11"/>
      <c r="L67" s="5"/>
      <c r="M67" s="3"/>
      <c r="N67" s="3"/>
      <c r="O67" s="13"/>
      <c r="P67" s="24"/>
      <c r="Q67" s="24"/>
      <c r="R67" s="24"/>
      <c r="S67" s="3"/>
      <c r="T67" s="3"/>
      <c r="U67" s="3"/>
    </row>
    <row r="68" spans="1:21">
      <c r="A68" s="26"/>
      <c r="B68" s="26"/>
      <c r="C68" s="27"/>
      <c r="D68" s="26"/>
      <c r="E68" s="28"/>
      <c r="F68" s="23"/>
      <c r="G68" s="26"/>
      <c r="H68" s="28"/>
      <c r="I68" s="26"/>
      <c r="J68" s="26"/>
      <c r="K68" s="28"/>
      <c r="L68" s="4"/>
      <c r="M68" s="3"/>
      <c r="N68" s="3"/>
      <c r="O68" s="13"/>
      <c r="P68" s="29"/>
      <c r="Q68" s="29"/>
      <c r="R68" s="29"/>
      <c r="S68" s="3"/>
      <c r="T68" s="3"/>
      <c r="U68" s="3"/>
    </row>
    <row r="69" spans="1:21">
      <c r="A69" s="10"/>
      <c r="B69" s="10"/>
      <c r="C69" s="10"/>
      <c r="D69" s="10"/>
      <c r="E69" s="10"/>
      <c r="F69" s="2"/>
      <c r="G69" s="24"/>
      <c r="H69" s="14"/>
      <c r="I69" s="10"/>
      <c r="J69" s="10"/>
      <c r="K69" s="11"/>
      <c r="L69" s="5"/>
      <c r="M69" s="3"/>
      <c r="N69" s="3"/>
      <c r="O69" s="13"/>
      <c r="P69" s="24"/>
      <c r="Q69" s="24"/>
      <c r="R69" s="24"/>
      <c r="S69" s="3"/>
      <c r="T69" s="3"/>
      <c r="U69" s="3"/>
    </row>
    <row r="70" spans="1:21">
      <c r="A70" s="10"/>
      <c r="B70" s="10"/>
      <c r="C70" s="10"/>
      <c r="D70" s="10"/>
      <c r="E70" s="10"/>
      <c r="F70" s="2"/>
      <c r="G70" s="24"/>
      <c r="H70" s="14"/>
      <c r="I70" s="10"/>
      <c r="J70" s="10"/>
      <c r="K70" s="11"/>
      <c r="L70" s="5"/>
      <c r="M70" s="3"/>
      <c r="N70" s="3"/>
      <c r="O70" s="13"/>
      <c r="P70" s="24"/>
      <c r="Q70" s="24"/>
      <c r="R70" s="24"/>
      <c r="S70" s="3"/>
      <c r="T70" s="3"/>
      <c r="U70" s="3"/>
    </row>
    <row r="71" spans="1:21">
      <c r="A71" s="26"/>
      <c r="B71" s="26"/>
      <c r="C71" s="27"/>
      <c r="D71" s="26"/>
      <c r="E71" s="28"/>
      <c r="F71" s="23"/>
      <c r="G71" s="26"/>
      <c r="H71" s="28"/>
      <c r="I71" s="26"/>
      <c r="J71" s="26"/>
      <c r="K71" s="28"/>
      <c r="L71" s="4"/>
      <c r="M71" s="3"/>
      <c r="N71" s="3"/>
      <c r="O71" s="13"/>
      <c r="P71" s="29"/>
      <c r="Q71" s="29"/>
      <c r="R71" s="29"/>
      <c r="S71" s="3"/>
      <c r="T71" s="3"/>
      <c r="U71" s="3"/>
    </row>
    <row r="72" spans="1:2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9BFD-EB32-1647-AA62-8EB321F10F90}">
  <dimension ref="A1:Y77"/>
  <sheetViews>
    <sheetView workbookViewId="0">
      <selection activeCell="K26" sqref="K26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24.42578125" bestFit="1" customWidth="1"/>
    <col min="19" max="19" width="23.7109375" bestFit="1" customWidth="1"/>
    <col min="20" max="20" width="24.42578125" bestFit="1" customWidth="1"/>
    <col min="21" max="21" width="23.7109375" bestFit="1" customWidth="1"/>
    <col min="22" max="22" width="20.85546875" bestFit="1" customWidth="1"/>
    <col min="23" max="23" width="19.7109375" bestFit="1" customWidth="1"/>
  </cols>
  <sheetData>
    <row r="1" spans="1:23">
      <c r="A1" s="35" t="s">
        <v>0</v>
      </c>
      <c r="B1" s="35" t="s">
        <v>23</v>
      </c>
      <c r="C1" s="35" t="s">
        <v>1</v>
      </c>
      <c r="D1" s="35" t="s">
        <v>21</v>
      </c>
      <c r="E1" s="35" t="s">
        <v>22</v>
      </c>
      <c r="F1" s="35" t="s">
        <v>33</v>
      </c>
      <c r="G1" s="35" t="s">
        <v>4</v>
      </c>
      <c r="H1" s="35" t="s">
        <v>7</v>
      </c>
      <c r="I1" s="35" t="s">
        <v>24</v>
      </c>
      <c r="J1" s="35" t="s">
        <v>25</v>
      </c>
      <c r="K1" s="35" t="s">
        <v>26</v>
      </c>
      <c r="L1" s="35" t="s">
        <v>27</v>
      </c>
      <c r="M1" s="35" t="s">
        <v>28</v>
      </c>
      <c r="N1" s="35" t="s">
        <v>29</v>
      </c>
      <c r="O1" s="35" t="s">
        <v>30</v>
      </c>
      <c r="P1" s="35" t="s">
        <v>31</v>
      </c>
      <c r="Q1" s="35" t="s">
        <v>32</v>
      </c>
      <c r="R1" s="30" t="s">
        <v>35</v>
      </c>
      <c r="S1" s="30" t="s">
        <v>36</v>
      </c>
      <c r="T1" s="21"/>
      <c r="U1" s="21"/>
    </row>
    <row r="2" spans="1:23">
      <c r="A2" s="19" t="s">
        <v>2</v>
      </c>
      <c r="B2" s="19">
        <v>83</v>
      </c>
      <c r="C2" s="19">
        <v>1</v>
      </c>
      <c r="D2" s="11">
        <v>126</v>
      </c>
      <c r="E2" s="11">
        <v>95</v>
      </c>
      <c r="F2" s="2">
        <f t="shared" ref="F2:F34" si="0">(E2/D2)*100</f>
        <v>75.396825396825392</v>
      </c>
      <c r="G2" s="2">
        <v>617.255</v>
      </c>
      <c r="H2" s="11">
        <v>0</v>
      </c>
      <c r="I2" s="19">
        <f t="shared" ref="I2:I33" si="1" xml:space="preserve"> E2/G2*3600</f>
        <v>554.06598569472908</v>
      </c>
      <c r="J2" s="19">
        <f t="shared" ref="J2:J34" si="2" xml:space="preserve"> E2/G2*60</f>
        <v>9.234433094912152</v>
      </c>
      <c r="K2" s="19">
        <f t="shared" ref="K2:K34" si="3" xml:space="preserve"> ROUNDUP((H2/G2)*3600,3)</f>
        <v>0</v>
      </c>
      <c r="L2" s="19">
        <f t="shared" ref="L2:L34" si="4" xml:space="preserve"> H2/G2 * 60</f>
        <v>0</v>
      </c>
      <c r="M2" s="13"/>
      <c r="N2" s="2"/>
      <c r="O2" s="2"/>
      <c r="P2" s="2"/>
      <c r="Q2" s="36"/>
      <c r="R2" s="14"/>
      <c r="S2" s="11"/>
      <c r="T2" s="1"/>
      <c r="U2" s="1"/>
      <c r="V2" s="8"/>
      <c r="W2" s="3"/>
    </row>
    <row r="3" spans="1:23">
      <c r="A3" s="19" t="s">
        <v>2</v>
      </c>
      <c r="B3" s="19">
        <v>83</v>
      </c>
      <c r="C3" s="19">
        <v>2</v>
      </c>
      <c r="D3" s="11">
        <v>114</v>
      </c>
      <c r="E3" s="11">
        <v>75</v>
      </c>
      <c r="F3" s="2">
        <f t="shared" si="0"/>
        <v>65.789473684210535</v>
      </c>
      <c r="G3" s="2">
        <v>566.58699999999999</v>
      </c>
      <c r="H3" s="11">
        <v>0</v>
      </c>
      <c r="I3" s="19">
        <f t="shared" si="1"/>
        <v>476.53758381325372</v>
      </c>
      <c r="J3" s="19">
        <f t="shared" si="2"/>
        <v>7.9422930635542288</v>
      </c>
      <c r="K3" s="19">
        <f t="shared" si="3"/>
        <v>0</v>
      </c>
      <c r="L3" s="19">
        <f t="shared" si="4"/>
        <v>0</v>
      </c>
      <c r="M3" s="13"/>
      <c r="N3" s="2"/>
      <c r="O3" s="2"/>
      <c r="P3" s="2"/>
      <c r="Q3" s="36"/>
      <c r="R3" s="14"/>
      <c r="S3" s="11"/>
      <c r="T3" s="1"/>
      <c r="U3" s="1"/>
      <c r="V3" s="8"/>
      <c r="W3" s="3"/>
    </row>
    <row r="4" spans="1:23">
      <c r="A4" s="19" t="s">
        <v>2</v>
      </c>
      <c r="B4" s="19">
        <v>83</v>
      </c>
      <c r="C4" s="19">
        <v>3</v>
      </c>
      <c r="D4" s="11">
        <v>150</v>
      </c>
      <c r="E4" s="11">
        <v>111</v>
      </c>
      <c r="F4" s="2">
        <f t="shared" si="0"/>
        <v>74</v>
      </c>
      <c r="G4" s="2">
        <v>779.822</v>
      </c>
      <c r="H4" s="11">
        <v>1</v>
      </c>
      <c r="I4" s="19">
        <f t="shared" si="1"/>
        <v>512.42463023613072</v>
      </c>
      <c r="J4" s="19">
        <f t="shared" si="2"/>
        <v>8.5404105039355134</v>
      </c>
      <c r="K4" s="19">
        <f t="shared" si="3"/>
        <v>4.617</v>
      </c>
      <c r="L4" s="19">
        <f t="shared" si="4"/>
        <v>7.6940635170590202E-2</v>
      </c>
      <c r="M4" s="13"/>
      <c r="N4" s="2"/>
      <c r="O4" s="2"/>
      <c r="P4" s="2"/>
      <c r="Q4" s="36"/>
      <c r="R4" s="14"/>
      <c r="S4" s="11"/>
      <c r="T4" s="1"/>
      <c r="U4" s="1"/>
      <c r="V4" s="8"/>
      <c r="W4" s="3"/>
    </row>
    <row r="5" spans="1:23">
      <c r="A5" s="19" t="s">
        <v>2</v>
      </c>
      <c r="B5" s="19">
        <v>83</v>
      </c>
      <c r="C5" s="19">
        <v>4</v>
      </c>
      <c r="D5" s="11">
        <v>134</v>
      </c>
      <c r="E5" s="11">
        <v>94</v>
      </c>
      <c r="F5" s="2">
        <f t="shared" si="0"/>
        <v>70.149253731343293</v>
      </c>
      <c r="G5" s="2">
        <v>690.53300000000002</v>
      </c>
      <c r="H5" s="11">
        <v>2</v>
      </c>
      <c r="I5" s="19">
        <f t="shared" si="1"/>
        <v>490.05623192519397</v>
      </c>
      <c r="J5" s="19">
        <f t="shared" si="2"/>
        <v>8.167603865419899</v>
      </c>
      <c r="K5" s="19">
        <f t="shared" si="3"/>
        <v>10.427</v>
      </c>
      <c r="L5" s="19">
        <f t="shared" si="4"/>
        <v>0.17377880564723192</v>
      </c>
      <c r="M5" s="13"/>
      <c r="N5" s="2"/>
      <c r="O5" s="2"/>
      <c r="P5" s="2"/>
      <c r="Q5" s="36"/>
      <c r="R5" s="14"/>
      <c r="S5" s="11"/>
      <c r="T5" s="1"/>
      <c r="U5" s="1"/>
      <c r="V5" s="8"/>
      <c r="W5" s="3"/>
    </row>
    <row r="6" spans="1:23">
      <c r="A6" s="34" t="s">
        <v>12</v>
      </c>
      <c r="B6" s="34">
        <v>83</v>
      </c>
      <c r="C6" s="32" t="s">
        <v>20</v>
      </c>
      <c r="D6" s="37">
        <f>SUM(D2:D5)</f>
        <v>524</v>
      </c>
      <c r="E6" s="37">
        <f>SUM(E2:E5)</f>
        <v>375</v>
      </c>
      <c r="F6" s="33">
        <f t="shared" si="0"/>
        <v>71.564885496183209</v>
      </c>
      <c r="G6" s="33">
        <f xml:space="preserve"> SUM(G2:G5)</f>
        <v>2654.1970000000001</v>
      </c>
      <c r="H6" s="37">
        <f>SUM(H2:H5)</f>
        <v>3</v>
      </c>
      <c r="I6" s="34">
        <f t="shared" si="1"/>
        <v>508.6284100238226</v>
      </c>
      <c r="J6" s="34">
        <f t="shared" si="2"/>
        <v>8.477140167063709</v>
      </c>
      <c r="K6" s="34">
        <f t="shared" si="3"/>
        <v>4.07</v>
      </c>
      <c r="L6" s="37">
        <f t="shared" si="4"/>
        <v>6.7817121336509675E-2</v>
      </c>
      <c r="M6" s="38" t="s">
        <v>34</v>
      </c>
      <c r="N6" s="39" t="s">
        <v>37</v>
      </c>
      <c r="O6" s="40">
        <v>10</v>
      </c>
      <c r="P6" s="39" t="s">
        <v>38</v>
      </c>
      <c r="Q6" s="41">
        <v>483</v>
      </c>
      <c r="R6" s="42">
        <v>0</v>
      </c>
      <c r="S6" s="52">
        <v>1.5</v>
      </c>
      <c r="T6" s="1"/>
      <c r="U6" s="1"/>
      <c r="V6" s="8"/>
      <c r="W6" s="3"/>
    </row>
    <row r="7" spans="1:23">
      <c r="A7" s="18" t="s">
        <v>5</v>
      </c>
      <c r="B7" s="18">
        <v>84</v>
      </c>
      <c r="C7" s="18">
        <v>1</v>
      </c>
      <c r="D7" s="17">
        <v>127</v>
      </c>
      <c r="E7" s="17">
        <v>80</v>
      </c>
      <c r="F7" s="9">
        <f t="shared" si="0"/>
        <v>62.99212598425197</v>
      </c>
      <c r="G7" s="9">
        <v>650.678</v>
      </c>
      <c r="H7" s="17">
        <v>0</v>
      </c>
      <c r="I7" s="18">
        <f t="shared" si="1"/>
        <v>442.61524133288663</v>
      </c>
      <c r="J7" s="18">
        <f t="shared" si="2"/>
        <v>7.3769206888814436</v>
      </c>
      <c r="K7" s="18">
        <f t="shared" si="3"/>
        <v>0</v>
      </c>
      <c r="L7" s="18">
        <f t="shared" si="4"/>
        <v>0</v>
      </c>
      <c r="M7" s="44"/>
      <c r="N7" s="9"/>
      <c r="O7" s="9"/>
      <c r="P7" s="9"/>
      <c r="Q7" s="45"/>
      <c r="R7" s="46"/>
      <c r="S7" s="53"/>
      <c r="T7" s="1"/>
      <c r="U7" s="1"/>
      <c r="V7" s="8"/>
      <c r="W7" s="3"/>
    </row>
    <row r="8" spans="1:23">
      <c r="A8" s="19" t="s">
        <v>5</v>
      </c>
      <c r="B8" s="19">
        <v>84</v>
      </c>
      <c r="C8" s="19">
        <v>2</v>
      </c>
      <c r="D8" s="11">
        <v>113</v>
      </c>
      <c r="E8" s="11">
        <v>57</v>
      </c>
      <c r="F8" s="2">
        <f t="shared" si="0"/>
        <v>50.442477876106196</v>
      </c>
      <c r="G8" s="2">
        <v>569.84400000000005</v>
      </c>
      <c r="H8" s="11">
        <v>0</v>
      </c>
      <c r="I8" s="19">
        <f t="shared" si="1"/>
        <v>360.09855328826831</v>
      </c>
      <c r="J8" s="19">
        <f t="shared" si="2"/>
        <v>6.0016425548044721</v>
      </c>
      <c r="K8" s="19">
        <f t="shared" si="3"/>
        <v>0</v>
      </c>
      <c r="L8" s="19">
        <f t="shared" si="4"/>
        <v>0</v>
      </c>
      <c r="M8" s="44"/>
      <c r="N8" s="2"/>
      <c r="O8" s="2"/>
      <c r="P8" s="2"/>
      <c r="Q8" s="45"/>
      <c r="R8" s="46"/>
      <c r="S8" s="53"/>
      <c r="T8" s="1"/>
      <c r="U8" s="1"/>
      <c r="V8" s="8"/>
      <c r="W8" s="3"/>
    </row>
    <row r="9" spans="1:23">
      <c r="A9" s="19" t="s">
        <v>5</v>
      </c>
      <c r="B9" s="19">
        <v>84</v>
      </c>
      <c r="C9" s="19">
        <v>3</v>
      </c>
      <c r="D9" s="11">
        <v>124</v>
      </c>
      <c r="E9" s="11">
        <v>49</v>
      </c>
      <c r="F9" s="2">
        <f t="shared" si="0"/>
        <v>39.516129032258064</v>
      </c>
      <c r="G9" s="2">
        <v>651.28700000000003</v>
      </c>
      <c r="H9" s="11">
        <v>0</v>
      </c>
      <c r="I9" s="19">
        <f t="shared" si="1"/>
        <v>270.84833567996901</v>
      </c>
      <c r="J9" s="19">
        <f t="shared" si="2"/>
        <v>4.5141389279994835</v>
      </c>
      <c r="K9" s="19">
        <f t="shared" si="3"/>
        <v>0</v>
      </c>
      <c r="L9" s="19">
        <f t="shared" si="4"/>
        <v>0</v>
      </c>
      <c r="M9" s="44"/>
      <c r="N9" s="2"/>
      <c r="O9" s="2"/>
      <c r="P9" s="2"/>
      <c r="Q9" s="45"/>
      <c r="R9" s="46"/>
      <c r="S9" s="53"/>
      <c r="T9" s="1"/>
      <c r="U9" s="1"/>
      <c r="V9" s="8"/>
      <c r="W9" s="3"/>
    </row>
    <row r="10" spans="1:23">
      <c r="A10" s="19" t="s">
        <v>5</v>
      </c>
      <c r="B10" s="19">
        <v>84</v>
      </c>
      <c r="C10" s="19">
        <v>4</v>
      </c>
      <c r="D10" s="11">
        <v>130</v>
      </c>
      <c r="E10" s="11">
        <v>67</v>
      </c>
      <c r="F10" s="2">
        <f t="shared" si="0"/>
        <v>51.538461538461533</v>
      </c>
      <c r="G10" s="2">
        <v>659.17700000000002</v>
      </c>
      <c r="H10" s="11">
        <v>0</v>
      </c>
      <c r="I10" s="19">
        <f t="shared" si="1"/>
        <v>365.91082516531981</v>
      </c>
      <c r="J10" s="19">
        <f t="shared" si="2"/>
        <v>6.0985137527553297</v>
      </c>
      <c r="K10" s="19">
        <f t="shared" si="3"/>
        <v>0</v>
      </c>
      <c r="L10" s="19">
        <f t="shared" si="4"/>
        <v>0</v>
      </c>
      <c r="M10" s="44"/>
      <c r="N10" s="2"/>
      <c r="O10" s="2"/>
      <c r="P10" s="2"/>
      <c r="Q10" s="45"/>
      <c r="R10" s="46"/>
      <c r="S10" s="53"/>
      <c r="T10" s="1"/>
      <c r="U10" s="1"/>
      <c r="V10" s="8"/>
      <c r="W10" s="3"/>
    </row>
    <row r="11" spans="1:23">
      <c r="A11" s="19" t="s">
        <v>5</v>
      </c>
      <c r="B11" s="19">
        <v>84</v>
      </c>
      <c r="C11" s="19">
        <v>5</v>
      </c>
      <c r="D11" s="11">
        <v>119</v>
      </c>
      <c r="E11" s="11">
        <v>57</v>
      </c>
      <c r="F11" s="2">
        <f t="shared" si="0"/>
        <v>47.899159663865547</v>
      </c>
      <c r="G11" s="2">
        <v>587.91399999999999</v>
      </c>
      <c r="H11" s="11">
        <v>0</v>
      </c>
      <c r="I11" s="19">
        <f t="shared" si="1"/>
        <v>349.0306405358607</v>
      </c>
      <c r="J11" s="19">
        <f t="shared" si="2"/>
        <v>5.8171773422643449</v>
      </c>
      <c r="K11" s="19">
        <f t="shared" si="3"/>
        <v>0</v>
      </c>
      <c r="L11" s="19">
        <f t="shared" si="4"/>
        <v>0</v>
      </c>
      <c r="M11" s="44"/>
      <c r="N11" s="2"/>
      <c r="O11" s="2"/>
      <c r="P11" s="2"/>
      <c r="Q11" s="45"/>
      <c r="R11" s="46"/>
      <c r="S11" s="53"/>
      <c r="T11" s="1"/>
      <c r="U11" s="1"/>
      <c r="V11" s="8"/>
      <c r="W11" s="3"/>
    </row>
    <row r="12" spans="1:23">
      <c r="A12" s="20" t="s">
        <v>13</v>
      </c>
      <c r="B12" s="20">
        <v>84</v>
      </c>
      <c r="C12" s="16" t="s">
        <v>20</v>
      </c>
      <c r="D12" s="15">
        <f>SUM(D7:D11)</f>
        <v>613</v>
      </c>
      <c r="E12" s="15">
        <f>SUM(E7:E11)</f>
        <v>310</v>
      </c>
      <c r="F12" s="7">
        <f t="shared" si="0"/>
        <v>50.570962479608482</v>
      </c>
      <c r="G12" s="7">
        <f xml:space="preserve"> SUM(G7:G11)</f>
        <v>3118.8999999999996</v>
      </c>
      <c r="H12" s="15">
        <f>SUM(H8:H11)</f>
        <v>0</v>
      </c>
      <c r="I12" s="20">
        <f t="shared" si="1"/>
        <v>357.81846163711572</v>
      </c>
      <c r="J12" s="20">
        <f t="shared" si="2"/>
        <v>5.963641027285262</v>
      </c>
      <c r="K12" s="20">
        <f t="shared" si="3"/>
        <v>0</v>
      </c>
      <c r="L12" s="15">
        <f t="shared" si="4"/>
        <v>0</v>
      </c>
      <c r="M12" s="47" t="s">
        <v>34</v>
      </c>
      <c r="N12" s="39" t="s">
        <v>37</v>
      </c>
      <c r="O12" s="48">
        <v>10</v>
      </c>
      <c r="P12" s="39" t="s">
        <v>38</v>
      </c>
      <c r="Q12" s="41">
        <v>483</v>
      </c>
      <c r="R12" s="42">
        <v>0</v>
      </c>
      <c r="S12" s="54">
        <v>1.5</v>
      </c>
      <c r="T12" s="1"/>
      <c r="U12" s="1"/>
      <c r="V12" s="8"/>
      <c r="W12" s="3"/>
    </row>
    <row r="13" spans="1:23">
      <c r="A13" s="18" t="s">
        <v>3</v>
      </c>
      <c r="B13" s="18">
        <v>87</v>
      </c>
      <c r="C13" s="18">
        <v>1</v>
      </c>
      <c r="D13" s="17">
        <v>102</v>
      </c>
      <c r="E13" s="17">
        <v>36</v>
      </c>
      <c r="F13" s="9">
        <f t="shared" si="0"/>
        <v>35.294117647058826</v>
      </c>
      <c r="G13" s="9">
        <v>518.94000000000005</v>
      </c>
      <c r="H13" s="17">
        <v>0</v>
      </c>
      <c r="I13" s="18">
        <f t="shared" si="1"/>
        <v>249.73985431841831</v>
      </c>
      <c r="J13" s="18">
        <f t="shared" si="2"/>
        <v>4.1623309053069715</v>
      </c>
      <c r="K13" s="18">
        <f t="shared" si="3"/>
        <v>0</v>
      </c>
      <c r="L13" s="18">
        <f t="shared" si="4"/>
        <v>0</v>
      </c>
      <c r="M13" s="44"/>
      <c r="N13" s="9"/>
      <c r="O13" s="9"/>
      <c r="P13" s="9"/>
      <c r="Q13" s="45"/>
      <c r="R13" s="46"/>
      <c r="S13" s="53"/>
      <c r="T13" s="1"/>
      <c r="U13" s="1"/>
      <c r="V13" s="8"/>
      <c r="W13" s="3"/>
    </row>
    <row r="14" spans="1:23">
      <c r="A14" s="19" t="s">
        <v>3</v>
      </c>
      <c r="B14" s="19">
        <v>87</v>
      </c>
      <c r="C14" s="19">
        <v>2</v>
      </c>
      <c r="D14" s="11">
        <v>112</v>
      </c>
      <c r="E14" s="11">
        <v>42</v>
      </c>
      <c r="F14" s="2">
        <f t="shared" si="0"/>
        <v>37.5</v>
      </c>
      <c r="G14" s="2">
        <v>541.68200000000002</v>
      </c>
      <c r="H14" s="11">
        <v>0</v>
      </c>
      <c r="I14" s="19">
        <f t="shared" si="1"/>
        <v>279.13055999645547</v>
      </c>
      <c r="J14" s="19">
        <f t="shared" si="2"/>
        <v>4.6521759999409245</v>
      </c>
      <c r="K14" s="19">
        <f t="shared" si="3"/>
        <v>0</v>
      </c>
      <c r="L14" s="19">
        <f t="shared" si="4"/>
        <v>0</v>
      </c>
      <c r="M14" s="44"/>
      <c r="N14" s="2"/>
      <c r="O14" s="2"/>
      <c r="P14" s="2"/>
      <c r="Q14" s="45"/>
      <c r="R14" s="46"/>
      <c r="S14" s="53"/>
      <c r="T14" s="1"/>
      <c r="U14" s="1"/>
      <c r="V14" s="8"/>
      <c r="W14" s="3"/>
    </row>
    <row r="15" spans="1:23">
      <c r="A15" s="20" t="s">
        <v>14</v>
      </c>
      <c r="B15" s="20">
        <v>87</v>
      </c>
      <c r="C15" s="16" t="s">
        <v>20</v>
      </c>
      <c r="D15" s="15">
        <f>SUM(D13:D14)</f>
        <v>214</v>
      </c>
      <c r="E15" s="15">
        <f>SUM(E13:E14)</f>
        <v>78</v>
      </c>
      <c r="F15" s="7">
        <f t="shared" si="0"/>
        <v>36.44859813084112</v>
      </c>
      <c r="G15" s="7">
        <f xml:space="preserve"> SUM(G13:G14)</f>
        <v>1060.6220000000001</v>
      </c>
      <c r="H15" s="15">
        <f>SUM(H13:H14)</f>
        <v>0</v>
      </c>
      <c r="I15" s="20">
        <f t="shared" si="1"/>
        <v>264.75030689538778</v>
      </c>
      <c r="J15" s="20">
        <f t="shared" si="2"/>
        <v>4.4125051149231291</v>
      </c>
      <c r="K15" s="20">
        <f t="shared" si="3"/>
        <v>0</v>
      </c>
      <c r="L15" s="15">
        <f t="shared" si="4"/>
        <v>0</v>
      </c>
      <c r="M15" s="47" t="s">
        <v>34</v>
      </c>
      <c r="N15" s="39" t="s">
        <v>37</v>
      </c>
      <c r="O15" s="48">
        <v>10</v>
      </c>
      <c r="P15" s="39" t="s">
        <v>38</v>
      </c>
      <c r="Q15" s="41">
        <v>483</v>
      </c>
      <c r="R15" s="42">
        <v>0</v>
      </c>
      <c r="S15" s="54">
        <v>1.5</v>
      </c>
      <c r="T15" s="1"/>
      <c r="U15" s="1"/>
      <c r="V15" s="8"/>
      <c r="W15" s="3"/>
    </row>
    <row r="16" spans="1:23">
      <c r="A16" s="18" t="s">
        <v>6</v>
      </c>
      <c r="B16" s="18">
        <v>89</v>
      </c>
      <c r="C16" s="18">
        <v>1</v>
      </c>
      <c r="D16" s="17">
        <v>173</v>
      </c>
      <c r="E16" s="17">
        <v>108</v>
      </c>
      <c r="F16" s="9">
        <f t="shared" si="0"/>
        <v>62.427745664739888</v>
      </c>
      <c r="G16" s="9">
        <v>906.88400000000001</v>
      </c>
      <c r="H16" s="17">
        <v>0</v>
      </c>
      <c r="I16" s="18">
        <f t="shared" si="1"/>
        <v>428.72076252310109</v>
      </c>
      <c r="J16" s="18">
        <f t="shared" si="2"/>
        <v>7.1453460420516848</v>
      </c>
      <c r="K16" s="18">
        <f t="shared" si="3"/>
        <v>0</v>
      </c>
      <c r="L16" s="18">
        <f t="shared" si="4"/>
        <v>0</v>
      </c>
      <c r="M16" s="44"/>
      <c r="N16" s="9"/>
      <c r="O16" s="9"/>
      <c r="P16" s="9"/>
      <c r="Q16" s="45"/>
      <c r="R16" s="46"/>
      <c r="S16" s="53"/>
      <c r="T16" s="1"/>
      <c r="U16" s="1"/>
      <c r="V16" s="8"/>
      <c r="W16" s="3"/>
    </row>
    <row r="17" spans="1:23">
      <c r="A17" s="19" t="s">
        <v>6</v>
      </c>
      <c r="B17" s="19">
        <v>89</v>
      </c>
      <c r="C17" s="19">
        <v>2</v>
      </c>
      <c r="D17" s="11">
        <v>122</v>
      </c>
      <c r="E17" s="11">
        <v>72</v>
      </c>
      <c r="F17" s="2">
        <f t="shared" si="0"/>
        <v>59.016393442622949</v>
      </c>
      <c r="G17" s="2">
        <v>588.77499999999998</v>
      </c>
      <c r="H17" s="11">
        <v>0</v>
      </c>
      <c r="I17" s="19">
        <f t="shared" si="1"/>
        <v>440.23608339348652</v>
      </c>
      <c r="J17" s="19">
        <f t="shared" si="2"/>
        <v>7.3372680565581083</v>
      </c>
      <c r="K17" s="19">
        <f t="shared" si="3"/>
        <v>0</v>
      </c>
      <c r="L17" s="19">
        <f t="shared" si="4"/>
        <v>0</v>
      </c>
      <c r="M17" s="44"/>
      <c r="N17" s="2"/>
      <c r="O17" s="2"/>
      <c r="P17" s="2"/>
      <c r="Q17" s="45"/>
      <c r="R17" s="46"/>
      <c r="S17" s="53"/>
      <c r="T17" s="1"/>
      <c r="U17" s="1"/>
      <c r="V17" s="8"/>
      <c r="W17" s="3"/>
    </row>
    <row r="18" spans="1:23">
      <c r="A18" s="20" t="s">
        <v>19</v>
      </c>
      <c r="B18" s="20">
        <v>89</v>
      </c>
      <c r="C18" s="16" t="s">
        <v>20</v>
      </c>
      <c r="D18" s="15">
        <f>SUM(D16:D17)</f>
        <v>295</v>
      </c>
      <c r="E18" s="15">
        <f>SUM(E16:E17)</f>
        <v>180</v>
      </c>
      <c r="F18" s="7">
        <f t="shared" si="0"/>
        <v>61.016949152542374</v>
      </c>
      <c r="G18" s="7">
        <f xml:space="preserve"> SUM(G16:G17)</f>
        <v>1495.6590000000001</v>
      </c>
      <c r="H18" s="15">
        <f>SUM(H16:H17)</f>
        <v>0</v>
      </c>
      <c r="I18" s="20">
        <f t="shared" si="1"/>
        <v>433.2538366031294</v>
      </c>
      <c r="J18" s="20">
        <f t="shared" si="2"/>
        <v>7.2208972767188238</v>
      </c>
      <c r="K18" s="20">
        <f t="shared" si="3"/>
        <v>0</v>
      </c>
      <c r="L18" s="15">
        <f t="shared" si="4"/>
        <v>0</v>
      </c>
      <c r="M18" s="47" t="s">
        <v>34</v>
      </c>
      <c r="N18" s="39" t="s">
        <v>37</v>
      </c>
      <c r="O18" s="48">
        <v>10</v>
      </c>
      <c r="P18" s="39" t="s">
        <v>38</v>
      </c>
      <c r="Q18" s="41">
        <v>483</v>
      </c>
      <c r="R18" s="42">
        <v>0</v>
      </c>
      <c r="S18" s="54">
        <v>1.5</v>
      </c>
      <c r="T18" s="1"/>
      <c r="U18" s="1"/>
      <c r="V18" s="8"/>
      <c r="W18" s="3"/>
    </row>
    <row r="19" spans="1:23">
      <c r="A19" s="18" t="s">
        <v>8</v>
      </c>
      <c r="B19" s="18">
        <v>104</v>
      </c>
      <c r="C19" s="18">
        <v>1</v>
      </c>
      <c r="D19" s="17">
        <v>169</v>
      </c>
      <c r="E19" s="50">
        <v>97</v>
      </c>
      <c r="F19" s="9">
        <f t="shared" si="0"/>
        <v>57.396449704142015</v>
      </c>
      <c r="G19" s="9">
        <v>841.60500000000002</v>
      </c>
      <c r="H19" s="11">
        <v>0</v>
      </c>
      <c r="I19" s="18">
        <f t="shared" si="1"/>
        <v>414.92148929723561</v>
      </c>
      <c r="J19" s="18">
        <f t="shared" si="2"/>
        <v>6.9153581549539274</v>
      </c>
      <c r="K19" s="17">
        <f t="shared" si="3"/>
        <v>0</v>
      </c>
      <c r="L19" s="18">
        <f t="shared" si="4"/>
        <v>0</v>
      </c>
      <c r="M19" s="44"/>
      <c r="N19" s="9"/>
      <c r="O19" s="9"/>
      <c r="P19" s="9"/>
      <c r="Q19" s="45"/>
      <c r="R19" s="46"/>
      <c r="S19" s="53"/>
      <c r="T19" s="1"/>
      <c r="U19" s="1"/>
      <c r="V19" s="8"/>
      <c r="W19" s="3"/>
    </row>
    <row r="20" spans="1:23">
      <c r="A20" s="19" t="s">
        <v>8</v>
      </c>
      <c r="B20" s="18">
        <v>104</v>
      </c>
      <c r="C20" s="19">
        <v>2</v>
      </c>
      <c r="D20" s="11">
        <v>195</v>
      </c>
      <c r="E20" s="11">
        <v>117</v>
      </c>
      <c r="F20" s="2">
        <f t="shared" si="0"/>
        <v>60</v>
      </c>
      <c r="G20" s="2">
        <v>953.35500000000002</v>
      </c>
      <c r="H20" s="11">
        <v>0</v>
      </c>
      <c r="I20" s="19">
        <f t="shared" si="1"/>
        <v>441.80814072407441</v>
      </c>
      <c r="J20" s="19">
        <f t="shared" si="2"/>
        <v>7.3634690120679069</v>
      </c>
      <c r="K20" s="11">
        <f t="shared" si="3"/>
        <v>0</v>
      </c>
      <c r="L20" s="19">
        <f t="shared" si="4"/>
        <v>0</v>
      </c>
      <c r="M20" s="44"/>
      <c r="N20" s="2"/>
      <c r="O20" s="2"/>
      <c r="P20" s="2"/>
      <c r="Q20" s="45"/>
      <c r="R20" s="46"/>
      <c r="S20" s="53"/>
      <c r="T20" s="1"/>
      <c r="U20" s="1"/>
      <c r="V20" s="8"/>
      <c r="W20" s="3"/>
    </row>
    <row r="21" spans="1:23">
      <c r="A21" s="19" t="s">
        <v>8</v>
      </c>
      <c r="B21" s="18">
        <v>104</v>
      </c>
      <c r="C21" s="19">
        <v>3</v>
      </c>
      <c r="D21" s="11">
        <v>192</v>
      </c>
      <c r="E21" s="11">
        <v>108</v>
      </c>
      <c r="F21" s="2">
        <f t="shared" si="0"/>
        <v>56.25</v>
      </c>
      <c r="G21" s="2">
        <v>992.99099999999999</v>
      </c>
      <c r="H21" s="11">
        <v>4</v>
      </c>
      <c r="I21" s="19">
        <f t="shared" si="1"/>
        <v>391.54433423867891</v>
      </c>
      <c r="J21" s="19">
        <f t="shared" si="2"/>
        <v>6.5257389039779818</v>
      </c>
      <c r="K21" s="11">
        <f t="shared" si="3"/>
        <v>14.501999999999999</v>
      </c>
      <c r="L21" s="19">
        <f t="shared" si="4"/>
        <v>0.24169403348066598</v>
      </c>
      <c r="M21" s="44"/>
      <c r="N21" s="2"/>
      <c r="O21" s="2"/>
      <c r="P21" s="2"/>
      <c r="Q21" s="45"/>
      <c r="R21" s="46"/>
      <c r="S21" s="53"/>
      <c r="T21" s="1"/>
      <c r="U21" s="1"/>
      <c r="V21" s="8"/>
      <c r="W21" s="3"/>
    </row>
    <row r="22" spans="1:23">
      <c r="A22" s="20" t="s">
        <v>15</v>
      </c>
      <c r="B22" s="20">
        <v>104</v>
      </c>
      <c r="C22" s="16" t="s">
        <v>20</v>
      </c>
      <c r="D22" s="15">
        <f>SUM(D19:D21)</f>
        <v>556</v>
      </c>
      <c r="E22" s="15">
        <f>SUM(E19:E21)</f>
        <v>322</v>
      </c>
      <c r="F22" s="7">
        <f t="shared" si="0"/>
        <v>57.913669064748198</v>
      </c>
      <c r="G22" s="7">
        <f xml:space="preserve"> SUM(G19:G21)</f>
        <v>2787.951</v>
      </c>
      <c r="H22" s="15">
        <f>SUM(H19:H21)</f>
        <v>4</v>
      </c>
      <c r="I22" s="20">
        <f t="shared" si="1"/>
        <v>415.78923015504938</v>
      </c>
      <c r="J22" s="20">
        <f t="shared" si="2"/>
        <v>6.9298205025841559</v>
      </c>
      <c r="K22" s="15">
        <f t="shared" si="3"/>
        <v>5.1660000000000004</v>
      </c>
      <c r="L22" s="15">
        <f t="shared" si="4"/>
        <v>8.6084726740175851E-2</v>
      </c>
      <c r="M22" s="47" t="s">
        <v>34</v>
      </c>
      <c r="N22" s="39" t="s">
        <v>37</v>
      </c>
      <c r="O22" s="48">
        <v>10</v>
      </c>
      <c r="P22" s="39" t="s">
        <v>38</v>
      </c>
      <c r="Q22" s="41">
        <v>483</v>
      </c>
      <c r="R22" s="42">
        <v>0</v>
      </c>
      <c r="S22" s="54">
        <v>1.5</v>
      </c>
      <c r="T22" s="1"/>
      <c r="U22" s="1"/>
      <c r="V22" s="8"/>
      <c r="W22" s="3"/>
    </row>
    <row r="23" spans="1:23">
      <c r="A23" s="18" t="s">
        <v>9</v>
      </c>
      <c r="B23" s="18">
        <v>105</v>
      </c>
      <c r="C23" s="18">
        <v>1</v>
      </c>
      <c r="D23" s="17">
        <v>176</v>
      </c>
      <c r="E23" s="50">
        <v>34</v>
      </c>
      <c r="F23" s="9">
        <f t="shared" si="0"/>
        <v>19.318181818181817</v>
      </c>
      <c r="G23" s="9">
        <v>893.69299999999998</v>
      </c>
      <c r="H23" s="11">
        <v>1</v>
      </c>
      <c r="I23" s="18">
        <f t="shared" si="1"/>
        <v>136.95978372886441</v>
      </c>
      <c r="J23" s="18">
        <f t="shared" si="2"/>
        <v>2.2826630621477397</v>
      </c>
      <c r="K23" s="17">
        <f t="shared" si="3"/>
        <v>4.0289999999999999</v>
      </c>
      <c r="L23" s="18">
        <f t="shared" si="4"/>
        <v>6.7137148886698236E-2</v>
      </c>
      <c r="M23" s="44"/>
      <c r="N23" s="9"/>
      <c r="O23" s="9"/>
      <c r="P23" s="9"/>
      <c r="Q23" s="45"/>
      <c r="R23" s="46"/>
      <c r="S23" s="53"/>
      <c r="T23" s="1"/>
      <c r="U23" s="1"/>
      <c r="V23" s="8"/>
      <c r="W23" s="3"/>
    </row>
    <row r="24" spans="1:23">
      <c r="A24" s="19" t="s">
        <v>9</v>
      </c>
      <c r="B24" s="19">
        <v>105</v>
      </c>
      <c r="C24" s="19">
        <v>2</v>
      </c>
      <c r="D24" s="11">
        <v>184</v>
      </c>
      <c r="E24" s="11">
        <v>45</v>
      </c>
      <c r="F24" s="2">
        <f t="shared" si="0"/>
        <v>24.456521739130434</v>
      </c>
      <c r="G24" s="2">
        <v>963.31299999999999</v>
      </c>
      <c r="H24" s="11">
        <v>0</v>
      </c>
      <c r="I24" s="19">
        <f t="shared" si="1"/>
        <v>168.16963956678669</v>
      </c>
      <c r="J24" s="19">
        <f t="shared" si="2"/>
        <v>2.8028273261131118</v>
      </c>
      <c r="K24" s="17">
        <f t="shared" si="3"/>
        <v>0</v>
      </c>
      <c r="L24" s="19">
        <f t="shared" si="4"/>
        <v>0</v>
      </c>
      <c r="M24" s="44"/>
      <c r="N24" s="2"/>
      <c r="O24" s="2"/>
      <c r="P24" s="2"/>
      <c r="Q24" s="45"/>
      <c r="R24" s="46"/>
      <c r="S24" s="53"/>
      <c r="T24" s="1"/>
      <c r="U24" s="1"/>
      <c r="V24" s="8"/>
      <c r="W24" s="3"/>
    </row>
    <row r="25" spans="1:23">
      <c r="A25" s="19" t="s">
        <v>9</v>
      </c>
      <c r="B25" s="19">
        <v>105</v>
      </c>
      <c r="C25" s="19">
        <v>3</v>
      </c>
      <c r="D25" s="11">
        <v>183</v>
      </c>
      <c r="E25" s="11">
        <v>45</v>
      </c>
      <c r="F25" s="2">
        <f t="shared" si="0"/>
        <v>24.590163934426229</v>
      </c>
      <c r="G25" s="2">
        <v>907.44899999999996</v>
      </c>
      <c r="H25" s="11">
        <v>0</v>
      </c>
      <c r="I25" s="19">
        <f t="shared" si="1"/>
        <v>178.52242935966649</v>
      </c>
      <c r="J25" s="19">
        <f t="shared" si="2"/>
        <v>2.9753738226611084</v>
      </c>
      <c r="K25" s="17">
        <f t="shared" si="3"/>
        <v>0</v>
      </c>
      <c r="L25" s="19">
        <f t="shared" si="4"/>
        <v>0</v>
      </c>
      <c r="M25" s="44"/>
      <c r="N25" s="2"/>
      <c r="O25" s="2"/>
      <c r="P25" s="2"/>
      <c r="Q25" s="45"/>
      <c r="R25" s="46"/>
      <c r="S25" s="53"/>
      <c r="T25" s="1"/>
      <c r="U25" s="1"/>
      <c r="V25" s="8"/>
      <c r="W25" s="3"/>
    </row>
    <row r="26" spans="1:23">
      <c r="A26" s="20" t="s">
        <v>16</v>
      </c>
      <c r="B26" s="20">
        <v>105</v>
      </c>
      <c r="C26" s="16" t="s">
        <v>20</v>
      </c>
      <c r="D26" s="15">
        <f>SUM(D23:D25)</f>
        <v>543</v>
      </c>
      <c r="E26" s="15">
        <f>SUM(E23:E25)</f>
        <v>124</v>
      </c>
      <c r="F26" s="7">
        <f t="shared" si="0"/>
        <v>22.83609576427256</v>
      </c>
      <c r="G26" s="7">
        <f xml:space="preserve"> SUM(G23:G25)</f>
        <v>2764.4549999999999</v>
      </c>
      <c r="H26" s="15">
        <f>SUM(H23:H25)</f>
        <v>1</v>
      </c>
      <c r="I26" s="20">
        <f t="shared" si="1"/>
        <v>161.47848310064734</v>
      </c>
      <c r="J26" s="20">
        <f t="shared" si="2"/>
        <v>2.6913080516774555</v>
      </c>
      <c r="K26" s="49">
        <f t="shared" si="3"/>
        <v>1.3029999999999999</v>
      </c>
      <c r="L26" s="15">
        <f t="shared" si="4"/>
        <v>2.1704097190947222E-2</v>
      </c>
      <c r="M26" s="47" t="s">
        <v>34</v>
      </c>
      <c r="N26" s="39" t="s">
        <v>37</v>
      </c>
      <c r="O26" s="48">
        <v>10</v>
      </c>
      <c r="P26" s="39" t="s">
        <v>38</v>
      </c>
      <c r="Q26" s="41">
        <v>483</v>
      </c>
      <c r="R26" s="42">
        <v>0</v>
      </c>
      <c r="S26" s="54">
        <v>1.5</v>
      </c>
      <c r="T26" s="1"/>
      <c r="U26" s="1"/>
      <c r="V26" s="8"/>
      <c r="W26" s="3"/>
    </row>
    <row r="27" spans="1:23">
      <c r="A27" s="18" t="s">
        <v>10</v>
      </c>
      <c r="B27" s="18">
        <v>109</v>
      </c>
      <c r="C27" s="18">
        <v>1</v>
      </c>
      <c r="D27" s="17">
        <v>197</v>
      </c>
      <c r="E27" s="50">
        <v>79</v>
      </c>
      <c r="F27" s="9">
        <f t="shared" si="0"/>
        <v>40.101522842639589</v>
      </c>
      <c r="G27" s="12">
        <v>985.71299999999997</v>
      </c>
      <c r="H27" s="11">
        <v>0</v>
      </c>
      <c r="I27" s="17">
        <f t="shared" si="1"/>
        <v>288.52211546362889</v>
      </c>
      <c r="J27" s="18">
        <f t="shared" si="2"/>
        <v>4.8087019243938149</v>
      </c>
      <c r="K27" s="17">
        <f t="shared" si="3"/>
        <v>0</v>
      </c>
      <c r="L27" s="18">
        <f t="shared" si="4"/>
        <v>0</v>
      </c>
      <c r="M27" s="44"/>
      <c r="N27" s="12"/>
      <c r="O27" s="12"/>
      <c r="P27" s="12"/>
      <c r="Q27" s="45"/>
      <c r="R27" s="46"/>
      <c r="S27" s="53"/>
      <c r="T27" s="1"/>
      <c r="U27" s="1"/>
      <c r="V27" s="8"/>
      <c r="W27" s="3"/>
    </row>
    <row r="28" spans="1:23">
      <c r="A28" s="19" t="s">
        <v>10</v>
      </c>
      <c r="B28" s="19">
        <v>109</v>
      </c>
      <c r="C28" s="19">
        <v>2</v>
      </c>
      <c r="D28" s="11">
        <v>203</v>
      </c>
      <c r="E28" s="11">
        <v>85</v>
      </c>
      <c r="F28" s="2">
        <f t="shared" si="0"/>
        <v>41.871921182266007</v>
      </c>
      <c r="G28" s="12">
        <v>1064.4380000000001</v>
      </c>
      <c r="H28" s="11">
        <v>0</v>
      </c>
      <c r="I28" s="19">
        <f t="shared" si="1"/>
        <v>287.47564442456957</v>
      </c>
      <c r="J28" s="19">
        <f t="shared" si="2"/>
        <v>4.7912607404094931</v>
      </c>
      <c r="K28" s="11">
        <f t="shared" si="3"/>
        <v>0</v>
      </c>
      <c r="L28" s="19">
        <f t="shared" si="4"/>
        <v>0</v>
      </c>
      <c r="M28" s="44"/>
      <c r="N28" s="12"/>
      <c r="O28" s="12"/>
      <c r="P28" s="12"/>
      <c r="Q28" s="45"/>
      <c r="R28" s="46"/>
      <c r="S28" s="55"/>
      <c r="T28" s="1"/>
      <c r="U28" s="1"/>
      <c r="V28" s="8"/>
      <c r="W28" s="3"/>
    </row>
    <row r="29" spans="1:23">
      <c r="A29" s="19" t="s">
        <v>10</v>
      </c>
      <c r="B29" s="19">
        <v>109</v>
      </c>
      <c r="C29" s="19">
        <v>3</v>
      </c>
      <c r="D29" s="11">
        <v>192</v>
      </c>
      <c r="E29" s="11">
        <v>89</v>
      </c>
      <c r="F29" s="2">
        <f t="shared" si="0"/>
        <v>46.354166666666671</v>
      </c>
      <c r="G29" s="12">
        <v>933.82500000000005</v>
      </c>
      <c r="H29" s="11">
        <v>0</v>
      </c>
      <c r="I29" s="19">
        <f t="shared" si="1"/>
        <v>343.10497148823384</v>
      </c>
      <c r="J29" s="19">
        <f t="shared" si="2"/>
        <v>5.7184161914705642</v>
      </c>
      <c r="K29" s="11">
        <f t="shared" si="3"/>
        <v>0</v>
      </c>
      <c r="L29" s="19">
        <f t="shared" si="4"/>
        <v>0</v>
      </c>
      <c r="M29" s="44"/>
      <c r="N29" s="12"/>
      <c r="O29" s="12"/>
      <c r="P29" s="12"/>
      <c r="Q29" s="45"/>
      <c r="R29" s="46"/>
      <c r="S29" s="53"/>
      <c r="T29" s="1"/>
      <c r="U29" s="1"/>
      <c r="V29" s="8"/>
      <c r="W29" s="3"/>
    </row>
    <row r="30" spans="1:23">
      <c r="A30" s="20" t="s">
        <v>17</v>
      </c>
      <c r="B30" s="20">
        <v>109</v>
      </c>
      <c r="C30" s="16" t="s">
        <v>20</v>
      </c>
      <c r="D30" s="15">
        <f>SUM(D27:D29)</f>
        <v>592</v>
      </c>
      <c r="E30" s="15">
        <f>SUM(E27:E29)</f>
        <v>253</v>
      </c>
      <c r="F30" s="7">
        <f t="shared" si="0"/>
        <v>42.736486486486484</v>
      </c>
      <c r="G30" s="7">
        <f>SUM(G27:G29)</f>
        <v>2983.9759999999997</v>
      </c>
      <c r="H30" s="15">
        <f>SUM(H27:H29)</f>
        <v>0</v>
      </c>
      <c r="I30" s="20">
        <f t="shared" si="1"/>
        <v>305.23033697321966</v>
      </c>
      <c r="J30" s="20">
        <f t="shared" si="2"/>
        <v>5.0871722828869945</v>
      </c>
      <c r="K30" s="15">
        <f t="shared" si="3"/>
        <v>0</v>
      </c>
      <c r="L30" s="15">
        <f t="shared" si="4"/>
        <v>0</v>
      </c>
      <c r="M30" s="47" t="s">
        <v>34</v>
      </c>
      <c r="N30" s="39" t="s">
        <v>37</v>
      </c>
      <c r="O30" s="48">
        <v>10</v>
      </c>
      <c r="P30" s="39" t="s">
        <v>38</v>
      </c>
      <c r="Q30" s="41">
        <v>483</v>
      </c>
      <c r="R30" s="42">
        <v>0</v>
      </c>
      <c r="S30" s="54">
        <v>1.5</v>
      </c>
      <c r="T30" s="1"/>
      <c r="U30" s="1"/>
      <c r="V30" s="8"/>
      <c r="W30" s="3"/>
    </row>
    <row r="31" spans="1:23">
      <c r="A31" s="18" t="s">
        <v>11</v>
      </c>
      <c r="B31" s="18">
        <v>111</v>
      </c>
      <c r="C31" s="18">
        <v>1</v>
      </c>
      <c r="D31" s="12">
        <v>164</v>
      </c>
      <c r="E31" s="50">
        <v>71</v>
      </c>
      <c r="F31" s="9">
        <f t="shared" si="0"/>
        <v>43.292682926829265</v>
      </c>
      <c r="G31" s="12">
        <v>832.08699999999999</v>
      </c>
      <c r="H31" s="11">
        <v>0</v>
      </c>
      <c r="I31" s="18">
        <f t="shared" si="1"/>
        <v>307.17941753686813</v>
      </c>
      <c r="J31" s="18">
        <f t="shared" si="2"/>
        <v>5.119656958947802</v>
      </c>
      <c r="K31" s="17">
        <f t="shared" si="3"/>
        <v>0</v>
      </c>
      <c r="L31" s="18">
        <f t="shared" si="4"/>
        <v>0</v>
      </c>
      <c r="M31" s="44"/>
      <c r="N31" s="12"/>
      <c r="O31" s="12"/>
      <c r="P31" s="12"/>
      <c r="Q31" s="45"/>
      <c r="R31" s="46"/>
      <c r="S31" s="56"/>
      <c r="T31" s="1"/>
      <c r="U31" s="1"/>
      <c r="V31" s="51"/>
      <c r="W31" s="3"/>
    </row>
    <row r="32" spans="1:23">
      <c r="A32" s="19" t="s">
        <v>11</v>
      </c>
      <c r="B32" s="19">
        <v>111</v>
      </c>
      <c r="C32" s="19">
        <v>2</v>
      </c>
      <c r="D32" s="12">
        <v>184</v>
      </c>
      <c r="E32" s="11">
        <v>56</v>
      </c>
      <c r="F32" s="2">
        <f t="shared" si="0"/>
        <v>30.434782608695656</v>
      </c>
      <c r="G32" s="12">
        <v>968.15</v>
      </c>
      <c r="H32" s="11">
        <v>0</v>
      </c>
      <c r="I32" s="19">
        <f t="shared" si="1"/>
        <v>208.23219542426278</v>
      </c>
      <c r="J32" s="19">
        <f t="shared" si="2"/>
        <v>3.4705365904043797</v>
      </c>
      <c r="K32" s="11">
        <f t="shared" si="3"/>
        <v>0</v>
      </c>
      <c r="L32" s="19">
        <f t="shared" si="4"/>
        <v>0</v>
      </c>
      <c r="M32" s="44"/>
      <c r="N32" s="12"/>
      <c r="O32" s="12"/>
      <c r="P32" s="2"/>
      <c r="Q32" s="45"/>
      <c r="R32" s="46"/>
      <c r="S32" s="56"/>
      <c r="T32" s="1"/>
      <c r="U32" s="1"/>
      <c r="V32" s="51"/>
      <c r="W32" s="3"/>
    </row>
    <row r="33" spans="1:25">
      <c r="A33" s="19" t="s">
        <v>11</v>
      </c>
      <c r="B33" s="19">
        <v>111</v>
      </c>
      <c r="C33" s="19">
        <v>3</v>
      </c>
      <c r="D33" s="12">
        <v>168</v>
      </c>
      <c r="E33" s="11">
        <v>64</v>
      </c>
      <c r="F33" s="2">
        <f t="shared" si="0"/>
        <v>38.095238095238095</v>
      </c>
      <c r="G33" s="12">
        <v>862.41700000000003</v>
      </c>
      <c r="H33" s="11">
        <v>0</v>
      </c>
      <c r="I33" s="19">
        <f t="shared" si="1"/>
        <v>267.15614372165669</v>
      </c>
      <c r="J33" s="19">
        <f t="shared" si="2"/>
        <v>4.4526023953609446</v>
      </c>
      <c r="K33" s="11">
        <f t="shared" si="3"/>
        <v>0</v>
      </c>
      <c r="L33" s="19">
        <f t="shared" si="4"/>
        <v>0</v>
      </c>
      <c r="M33" s="44"/>
      <c r="N33" s="12"/>
      <c r="O33" s="12"/>
      <c r="P33" s="12"/>
      <c r="Q33" s="45"/>
      <c r="R33" s="46"/>
      <c r="S33" s="46"/>
      <c r="T33" s="1"/>
      <c r="U33" s="1"/>
      <c r="V33" s="51"/>
      <c r="W33" s="3"/>
    </row>
    <row r="34" spans="1:25">
      <c r="A34" s="20" t="s">
        <v>18</v>
      </c>
      <c r="B34" s="20">
        <v>111</v>
      </c>
      <c r="C34" s="16" t="s">
        <v>20</v>
      </c>
      <c r="D34" s="15">
        <f>SUM(D31:D33)</f>
        <v>516</v>
      </c>
      <c r="E34" s="15">
        <f>SUM(E31:E33)</f>
        <v>191</v>
      </c>
      <c r="F34" s="7">
        <f t="shared" si="0"/>
        <v>37.015503875968989</v>
      </c>
      <c r="G34" s="15">
        <f xml:space="preserve"> SUM(G31:G33)</f>
        <v>2662.654</v>
      </c>
      <c r="H34" s="15">
        <f>SUM(H31:H33)</f>
        <v>0</v>
      </c>
      <c r="I34" s="20">
        <f t="shared" ref="I34" si="5" xml:space="preserve"> E34/G34*3600</f>
        <v>258.23858451004151</v>
      </c>
      <c r="J34" s="20">
        <f t="shared" si="2"/>
        <v>4.3039764085006915</v>
      </c>
      <c r="K34" s="15">
        <f t="shared" si="3"/>
        <v>0</v>
      </c>
      <c r="L34" s="15">
        <f t="shared" si="4"/>
        <v>0</v>
      </c>
      <c r="M34" s="47" t="s">
        <v>34</v>
      </c>
      <c r="N34" s="39" t="s">
        <v>37</v>
      </c>
      <c r="O34" s="48">
        <v>10</v>
      </c>
      <c r="P34" s="39" t="s">
        <v>38</v>
      </c>
      <c r="Q34" s="41">
        <v>483</v>
      </c>
      <c r="R34" s="42">
        <v>0</v>
      </c>
      <c r="S34" s="54">
        <v>1.5</v>
      </c>
      <c r="T34" s="1"/>
      <c r="U34" s="1"/>
      <c r="V34" s="6"/>
      <c r="W34" s="3"/>
    </row>
    <row r="35" spans="1:25">
      <c r="V35" s="1"/>
      <c r="W35" s="1"/>
      <c r="X35" s="6"/>
      <c r="Y35" s="3"/>
    </row>
    <row r="36" spans="1:25">
      <c r="V36" s="1"/>
      <c r="W36" s="1"/>
      <c r="X36" s="6"/>
      <c r="Y36" s="3"/>
    </row>
    <row r="37" spans="1:25">
      <c r="V37" s="1"/>
      <c r="W37" s="1"/>
      <c r="X37" s="6"/>
      <c r="Y37" s="3"/>
    </row>
    <row r="38" spans="1:25">
      <c r="V38" s="1"/>
      <c r="W38" s="1"/>
      <c r="X38" s="6"/>
      <c r="Y38" s="3"/>
    </row>
    <row r="39" spans="1:25">
      <c r="V39" s="1"/>
      <c r="W39" s="1"/>
      <c r="X39" s="6"/>
      <c r="Y39" s="3"/>
    </row>
    <row r="40" spans="1:25">
      <c r="V40" s="4"/>
      <c r="W40" s="4"/>
      <c r="X40" s="6"/>
      <c r="Y40" s="3"/>
    </row>
    <row r="41" spans="1:25">
      <c r="V41" s="31"/>
      <c r="W41" s="31"/>
      <c r="X41" s="3"/>
      <c r="Y41" s="3"/>
    </row>
    <row r="42" spans="1:25">
      <c r="V42" s="3"/>
      <c r="W42" s="3"/>
      <c r="X42" s="3"/>
      <c r="Y42" s="3"/>
    </row>
    <row r="43" spans="1:25">
      <c r="V43" s="3"/>
      <c r="W43" s="3"/>
      <c r="X43" s="3"/>
      <c r="Y43" s="3"/>
    </row>
    <row r="45" spans="1:25">
      <c r="V45" s="31"/>
      <c r="W45" s="31"/>
    </row>
    <row r="53" spans="1:2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>
      <c r="A56" s="10"/>
      <c r="B56" s="10"/>
      <c r="C56" s="10"/>
      <c r="D56" s="10"/>
      <c r="E56" s="10"/>
      <c r="F56" s="2"/>
      <c r="G56" s="24"/>
      <c r="H56" s="14"/>
      <c r="I56" s="10"/>
      <c r="J56" s="10"/>
      <c r="K56" s="11"/>
      <c r="L56" s="5"/>
      <c r="M56" s="3"/>
      <c r="N56" s="3"/>
      <c r="O56" s="13"/>
      <c r="P56" s="24"/>
      <c r="Q56" s="24"/>
      <c r="R56" s="24"/>
      <c r="S56" s="25"/>
      <c r="T56" s="3"/>
      <c r="U56" s="3"/>
    </row>
    <row r="57" spans="1:21">
      <c r="A57" s="10"/>
      <c r="B57" s="10"/>
      <c r="C57" s="10"/>
      <c r="D57" s="10"/>
      <c r="E57" s="10"/>
      <c r="F57" s="2"/>
      <c r="G57" s="24"/>
      <c r="H57" s="14"/>
      <c r="I57" s="10"/>
      <c r="J57" s="10"/>
      <c r="K57" s="11"/>
      <c r="L57" s="5"/>
      <c r="M57" s="3"/>
      <c r="N57" s="3"/>
      <c r="O57" s="13"/>
      <c r="P57" s="24"/>
      <c r="Q57" s="24"/>
      <c r="R57" s="24"/>
      <c r="S57" s="25"/>
      <c r="T57" s="3"/>
      <c r="U57" s="3"/>
    </row>
    <row r="58" spans="1:21">
      <c r="A58" s="26"/>
      <c r="B58" s="26"/>
      <c r="C58" s="27"/>
      <c r="D58" s="26"/>
      <c r="E58" s="26"/>
      <c r="F58" s="23"/>
      <c r="G58" s="26"/>
      <c r="H58" s="30"/>
      <c r="I58" s="26"/>
      <c r="J58" s="26"/>
      <c r="K58" s="28"/>
      <c r="L58" s="4"/>
      <c r="M58" s="3"/>
      <c r="N58" s="3"/>
      <c r="O58" s="13"/>
      <c r="P58" s="29"/>
      <c r="Q58" s="29"/>
      <c r="R58" s="29"/>
      <c r="S58" s="25"/>
      <c r="T58" s="3"/>
      <c r="U58" s="3"/>
    </row>
    <row r="59" spans="1:21">
      <c r="A59" s="10"/>
      <c r="B59" s="10"/>
      <c r="C59" s="10"/>
      <c r="D59" s="10"/>
      <c r="E59" s="10"/>
      <c r="F59" s="2"/>
      <c r="G59" s="24"/>
      <c r="H59" s="14"/>
      <c r="I59" s="10"/>
      <c r="J59" s="10"/>
      <c r="K59" s="11"/>
      <c r="L59" s="5"/>
      <c r="M59" s="3"/>
      <c r="N59" s="3"/>
      <c r="O59" s="13"/>
      <c r="P59" s="24"/>
      <c r="Q59" s="24"/>
      <c r="R59" s="24"/>
      <c r="S59" s="25"/>
      <c r="T59" s="3"/>
      <c r="U59" s="3"/>
    </row>
    <row r="60" spans="1:21">
      <c r="A60" s="26"/>
      <c r="B60" s="26"/>
      <c r="C60" s="27"/>
      <c r="D60" s="26"/>
      <c r="E60" s="26"/>
      <c r="F60" s="23"/>
      <c r="G60" s="26"/>
      <c r="H60" s="30"/>
      <c r="I60" s="26"/>
      <c r="J60" s="26"/>
      <c r="K60" s="28"/>
      <c r="L60" s="4"/>
      <c r="M60" s="3"/>
      <c r="N60" s="3"/>
      <c r="O60" s="13"/>
      <c r="P60" s="29"/>
      <c r="Q60" s="29"/>
      <c r="R60" s="29"/>
      <c r="S60" s="25"/>
      <c r="T60" s="3"/>
      <c r="U60" s="3"/>
    </row>
    <row r="61" spans="1:21">
      <c r="A61" s="10"/>
      <c r="B61" s="10"/>
      <c r="C61" s="10"/>
      <c r="D61" s="10"/>
      <c r="E61" s="10"/>
      <c r="F61" s="2"/>
      <c r="G61" s="24"/>
      <c r="H61" s="14"/>
      <c r="I61" s="10"/>
      <c r="J61" s="10"/>
      <c r="K61" s="11"/>
      <c r="L61" s="5"/>
      <c r="M61" s="3"/>
      <c r="N61" s="3"/>
      <c r="O61" s="13"/>
      <c r="P61" s="24"/>
      <c r="Q61" s="24"/>
      <c r="R61" s="24"/>
      <c r="S61" s="3"/>
      <c r="T61" s="3"/>
      <c r="U61" s="3"/>
    </row>
    <row r="62" spans="1:21">
      <c r="A62" s="26"/>
      <c r="B62" s="26"/>
      <c r="C62" s="27"/>
      <c r="D62" s="26"/>
      <c r="E62" s="26"/>
      <c r="F62" s="23"/>
      <c r="G62" s="26"/>
      <c r="H62" s="30"/>
      <c r="I62" s="26"/>
      <c r="J62" s="26"/>
      <c r="K62" s="28"/>
      <c r="L62" s="4"/>
      <c r="M62" s="3"/>
      <c r="N62" s="3"/>
      <c r="O62" s="13"/>
      <c r="P62" s="29"/>
      <c r="Q62" s="29"/>
      <c r="R62" s="29"/>
      <c r="S62" s="3"/>
      <c r="T62" s="3"/>
      <c r="U62" s="3"/>
    </row>
    <row r="63" spans="1:21">
      <c r="A63" s="10"/>
      <c r="B63" s="10"/>
      <c r="C63" s="10"/>
      <c r="D63" s="10"/>
      <c r="E63" s="10"/>
      <c r="F63" s="2"/>
      <c r="G63" s="24"/>
      <c r="H63" s="14"/>
      <c r="I63" s="10"/>
      <c r="J63" s="10"/>
      <c r="K63" s="11"/>
      <c r="L63" s="5"/>
      <c r="M63" s="3"/>
      <c r="N63" s="3"/>
      <c r="O63" s="13"/>
      <c r="P63" s="24"/>
      <c r="Q63" s="24"/>
      <c r="R63" s="24"/>
      <c r="S63" s="3"/>
      <c r="T63" s="3"/>
      <c r="U63" s="3"/>
    </row>
    <row r="64" spans="1:21">
      <c r="A64" s="10"/>
      <c r="B64" s="10"/>
      <c r="C64" s="10"/>
      <c r="D64" s="10"/>
      <c r="E64" s="10"/>
      <c r="F64" s="2"/>
      <c r="G64" s="24"/>
      <c r="H64" s="14"/>
      <c r="I64" s="10"/>
      <c r="J64" s="10"/>
      <c r="K64" s="11"/>
      <c r="L64" s="5"/>
      <c r="M64" s="3"/>
      <c r="N64" s="3"/>
      <c r="O64" s="13"/>
      <c r="P64" s="24"/>
      <c r="Q64" s="24"/>
      <c r="R64" s="24"/>
      <c r="S64" s="3"/>
      <c r="T64" s="3"/>
      <c r="U64" s="3"/>
    </row>
    <row r="65" spans="1:21">
      <c r="A65" s="26"/>
      <c r="B65" s="26"/>
      <c r="C65" s="27"/>
      <c r="D65" s="26"/>
      <c r="E65" s="26"/>
      <c r="F65" s="23"/>
      <c r="G65" s="26"/>
      <c r="H65" s="30"/>
      <c r="I65" s="26"/>
      <c r="J65" s="26"/>
      <c r="K65" s="28"/>
      <c r="L65" s="4"/>
      <c r="M65" s="3"/>
      <c r="N65" s="3"/>
      <c r="O65" s="13"/>
      <c r="P65" s="29"/>
      <c r="Q65" s="29"/>
      <c r="R65" s="29"/>
      <c r="S65" s="3"/>
      <c r="T65" s="3"/>
      <c r="U65" s="3"/>
    </row>
    <row r="66" spans="1:21">
      <c r="A66" s="10"/>
      <c r="B66" s="10"/>
      <c r="C66" s="10"/>
      <c r="D66" s="10"/>
      <c r="E66" s="10"/>
      <c r="F66" s="2"/>
      <c r="G66" s="24"/>
      <c r="H66" s="14"/>
      <c r="I66" s="10"/>
      <c r="J66" s="10"/>
      <c r="K66" s="11"/>
      <c r="L66" s="5"/>
      <c r="M66" s="3"/>
      <c r="N66" s="3"/>
      <c r="O66" s="13"/>
      <c r="P66" s="24"/>
      <c r="Q66" s="24"/>
      <c r="R66" s="24"/>
      <c r="S66" s="3"/>
      <c r="T66" s="3"/>
      <c r="U66" s="3"/>
    </row>
    <row r="67" spans="1:21">
      <c r="A67" s="10"/>
      <c r="B67" s="10"/>
      <c r="C67" s="10"/>
      <c r="D67" s="10"/>
      <c r="E67" s="10"/>
      <c r="F67" s="2"/>
      <c r="G67" s="24"/>
      <c r="H67" s="14"/>
      <c r="I67" s="10"/>
      <c r="J67" s="10"/>
      <c r="K67" s="11"/>
      <c r="L67" s="5"/>
      <c r="M67" s="3"/>
      <c r="N67" s="3"/>
      <c r="O67" s="13"/>
      <c r="P67" s="24"/>
      <c r="Q67" s="24"/>
      <c r="R67" s="24"/>
      <c r="S67" s="3"/>
      <c r="T67" s="3"/>
      <c r="U67" s="3"/>
    </row>
    <row r="68" spans="1:21">
      <c r="A68" s="26"/>
      <c r="B68" s="26"/>
      <c r="C68" s="27"/>
      <c r="D68" s="26"/>
      <c r="E68" s="26"/>
      <c r="F68" s="23"/>
      <c r="G68" s="26"/>
      <c r="H68" s="30"/>
      <c r="I68" s="26"/>
      <c r="J68" s="26"/>
      <c r="K68" s="28"/>
      <c r="L68" s="4"/>
      <c r="M68" s="3"/>
      <c r="N68" s="3"/>
      <c r="O68" s="13"/>
      <c r="P68" s="29"/>
      <c r="Q68" s="29"/>
      <c r="R68" s="29"/>
      <c r="S68" s="3"/>
      <c r="T68" s="3"/>
      <c r="U68" s="3"/>
    </row>
    <row r="69" spans="1:21">
      <c r="A69" s="10"/>
      <c r="B69" s="10"/>
      <c r="C69" s="10"/>
      <c r="D69" s="10"/>
      <c r="E69" s="10"/>
      <c r="F69" s="2"/>
      <c r="G69" s="24"/>
      <c r="H69" s="14"/>
      <c r="I69" s="10"/>
      <c r="J69" s="10"/>
      <c r="K69" s="11"/>
      <c r="L69" s="5"/>
      <c r="M69" s="3"/>
      <c r="N69" s="3"/>
      <c r="O69" s="13"/>
      <c r="P69" s="24"/>
      <c r="Q69" s="24"/>
      <c r="R69" s="24"/>
      <c r="S69" s="3"/>
      <c r="T69" s="3"/>
      <c r="U69" s="3"/>
    </row>
    <row r="70" spans="1:21">
      <c r="A70" s="10"/>
      <c r="B70" s="10"/>
      <c r="C70" s="10"/>
      <c r="D70" s="10"/>
      <c r="E70" s="10"/>
      <c r="F70" s="2"/>
      <c r="G70" s="24"/>
      <c r="H70" s="14"/>
      <c r="I70" s="10"/>
      <c r="J70" s="10"/>
      <c r="K70" s="11"/>
      <c r="L70" s="5"/>
      <c r="M70" s="3"/>
      <c r="N70" s="3"/>
      <c r="O70" s="13"/>
      <c r="P70" s="24"/>
      <c r="Q70" s="24"/>
      <c r="R70" s="24"/>
      <c r="S70" s="3"/>
      <c r="T70" s="3"/>
      <c r="U70" s="3"/>
    </row>
    <row r="71" spans="1:21">
      <c r="A71" s="26"/>
      <c r="B71" s="26"/>
      <c r="C71" s="27"/>
      <c r="D71" s="26"/>
      <c r="E71" s="26"/>
      <c r="F71" s="23"/>
      <c r="G71" s="26"/>
      <c r="H71" s="30"/>
      <c r="I71" s="26"/>
      <c r="J71" s="26"/>
      <c r="K71" s="28"/>
      <c r="L71" s="4"/>
      <c r="M71" s="3"/>
      <c r="N71" s="3"/>
      <c r="O71" s="13"/>
      <c r="P71" s="29"/>
      <c r="Q71" s="29"/>
      <c r="R71" s="29"/>
      <c r="S71" s="3"/>
      <c r="T71" s="3"/>
      <c r="U71" s="3"/>
    </row>
    <row r="72" spans="1:2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2024-06-22T16:50:17Z</dcterms:modified>
</cp:coreProperties>
</file>