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28995BE1-6B90-4B66-8FFD-62AC6B5E307D}" xr6:coauthVersionLast="47" xr6:coauthVersionMax="47" xr10:uidLastSave="{00000000-0000-0000-0000-000000000000}"/>
  <bookViews>
    <workbookView xWindow="41145" yWindow="3300" windowWidth="32100" windowHeight="15780" tabRatio="640" xr2:uid="{79707531-4519-46E9-8260-C7BB790F6B62}"/>
  </bookViews>
  <sheets>
    <sheet name="4_votes" sheetId="6" r:id="rId1"/>
    <sheet name="7_vo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6" l="1"/>
  <c r="F26" i="6" s="1"/>
  <c r="H31" i="6"/>
  <c r="L31" i="6" s="1"/>
  <c r="G31" i="6"/>
  <c r="E31" i="6"/>
  <c r="J31" i="6" s="1"/>
  <c r="D31" i="6"/>
  <c r="L30" i="6"/>
  <c r="K30" i="6"/>
  <c r="J30" i="6"/>
  <c r="I30" i="6"/>
  <c r="F30" i="6"/>
  <c r="L29" i="6"/>
  <c r="K29" i="6"/>
  <c r="J29" i="6"/>
  <c r="I29" i="6"/>
  <c r="F29" i="6"/>
  <c r="L28" i="6"/>
  <c r="K28" i="6"/>
  <c r="J28" i="6"/>
  <c r="I28" i="6"/>
  <c r="F28" i="6"/>
  <c r="L27" i="6"/>
  <c r="K27" i="6"/>
  <c r="J27" i="6"/>
  <c r="I27" i="6"/>
  <c r="F27" i="6"/>
  <c r="H26" i="6"/>
  <c r="L26" i="6" s="1"/>
  <c r="G26" i="6"/>
  <c r="D26" i="6"/>
  <c r="L25" i="6"/>
  <c r="K25" i="6"/>
  <c r="J25" i="6"/>
  <c r="I25" i="6"/>
  <c r="F25" i="6"/>
  <c r="L24" i="6"/>
  <c r="K24" i="6"/>
  <c r="J24" i="6"/>
  <c r="I24" i="6"/>
  <c r="F24" i="6"/>
  <c r="L23" i="6"/>
  <c r="K23" i="6"/>
  <c r="J23" i="6"/>
  <c r="I23" i="6"/>
  <c r="F23" i="6"/>
  <c r="L22" i="6"/>
  <c r="K22" i="6"/>
  <c r="J22" i="6"/>
  <c r="I22" i="6"/>
  <c r="F22" i="6"/>
  <c r="H21" i="6"/>
  <c r="L21" i="6" s="1"/>
  <c r="G21" i="6"/>
  <c r="E21" i="6"/>
  <c r="D21" i="6"/>
  <c r="L20" i="6"/>
  <c r="K20" i="6"/>
  <c r="J20" i="6"/>
  <c r="I20" i="6"/>
  <c r="F20" i="6"/>
  <c r="L19" i="6"/>
  <c r="K19" i="6"/>
  <c r="J19" i="6"/>
  <c r="I19" i="6"/>
  <c r="F19" i="6"/>
  <c r="L18" i="6"/>
  <c r="K18" i="6"/>
  <c r="J18" i="6"/>
  <c r="I18" i="6"/>
  <c r="F18" i="6"/>
  <c r="L17" i="6"/>
  <c r="K17" i="6"/>
  <c r="J17" i="6"/>
  <c r="I17" i="6"/>
  <c r="F17" i="6"/>
  <c r="H16" i="6"/>
  <c r="L16" i="6" s="1"/>
  <c r="G16" i="6"/>
  <c r="E16" i="6"/>
  <c r="J16" i="6" s="1"/>
  <c r="D16" i="6"/>
  <c r="L15" i="6"/>
  <c r="K15" i="6"/>
  <c r="J15" i="6"/>
  <c r="I15" i="6"/>
  <c r="F15" i="6"/>
  <c r="L14" i="6"/>
  <c r="K14" i="6"/>
  <c r="J14" i="6"/>
  <c r="I14" i="6"/>
  <c r="F14" i="6"/>
  <c r="L13" i="6"/>
  <c r="K13" i="6"/>
  <c r="J13" i="6"/>
  <c r="I13" i="6"/>
  <c r="F13" i="6"/>
  <c r="L12" i="6"/>
  <c r="K12" i="6"/>
  <c r="J12" i="6"/>
  <c r="I12" i="6"/>
  <c r="F12" i="6"/>
  <c r="H11" i="6"/>
  <c r="G11" i="6"/>
  <c r="E11" i="6"/>
  <c r="D11" i="6"/>
  <c r="L10" i="6"/>
  <c r="K10" i="6"/>
  <c r="J10" i="6"/>
  <c r="I10" i="6"/>
  <c r="F10" i="6"/>
  <c r="L9" i="6"/>
  <c r="K9" i="6"/>
  <c r="J9" i="6"/>
  <c r="I9" i="6"/>
  <c r="F9" i="6"/>
  <c r="L8" i="6"/>
  <c r="K8" i="6"/>
  <c r="J8" i="6"/>
  <c r="I8" i="6"/>
  <c r="F8" i="6"/>
  <c r="L7" i="6"/>
  <c r="K7" i="6"/>
  <c r="J7" i="6"/>
  <c r="I7" i="6"/>
  <c r="F7" i="6"/>
  <c r="H6" i="6"/>
  <c r="K6" i="6" s="1"/>
  <c r="G6" i="6"/>
  <c r="E6" i="6"/>
  <c r="J6" i="6" s="1"/>
  <c r="D6" i="6"/>
  <c r="L5" i="6"/>
  <c r="K5" i="6"/>
  <c r="J5" i="6"/>
  <c r="I5" i="6"/>
  <c r="F5" i="6"/>
  <c r="L4" i="6"/>
  <c r="K4" i="6"/>
  <c r="J4" i="6"/>
  <c r="I4" i="6"/>
  <c r="F4" i="6"/>
  <c r="L3" i="6"/>
  <c r="K3" i="6"/>
  <c r="J3" i="6"/>
  <c r="I3" i="6"/>
  <c r="F3" i="6"/>
  <c r="L2" i="6"/>
  <c r="K2" i="6"/>
  <c r="J2" i="6"/>
  <c r="I2" i="6"/>
  <c r="F2" i="6"/>
  <c r="I3" i="5"/>
  <c r="J3" i="5"/>
  <c r="K3" i="5"/>
  <c r="L3" i="5"/>
  <c r="I4" i="5"/>
  <c r="J4" i="5"/>
  <c r="K4" i="5"/>
  <c r="L4" i="5"/>
  <c r="I8" i="5"/>
  <c r="J8" i="5"/>
  <c r="K8" i="5"/>
  <c r="L8" i="5"/>
  <c r="I12" i="5"/>
  <c r="J12" i="5"/>
  <c r="K12" i="5"/>
  <c r="L12" i="5"/>
  <c r="I13" i="5"/>
  <c r="J13" i="5"/>
  <c r="K13" i="5"/>
  <c r="L13" i="5"/>
  <c r="I17" i="5"/>
  <c r="J17" i="5"/>
  <c r="K17" i="5"/>
  <c r="L17" i="5"/>
  <c r="I18" i="5"/>
  <c r="J18" i="5"/>
  <c r="K18" i="5"/>
  <c r="L18" i="5"/>
  <c r="I27" i="5"/>
  <c r="J27" i="5"/>
  <c r="K27" i="5"/>
  <c r="L27" i="5"/>
  <c r="I28" i="5"/>
  <c r="J28" i="5"/>
  <c r="K28" i="5"/>
  <c r="L28" i="5"/>
  <c r="J29" i="5"/>
  <c r="K29" i="5"/>
  <c r="L29" i="5"/>
  <c r="I22" i="5"/>
  <c r="J22" i="5"/>
  <c r="K22" i="5"/>
  <c r="L22" i="5"/>
  <c r="F28" i="5"/>
  <c r="F29" i="5"/>
  <c r="F22" i="5"/>
  <c r="F18" i="5"/>
  <c r="F13" i="5"/>
  <c r="F14" i="5"/>
  <c r="F8" i="5"/>
  <c r="F9" i="5"/>
  <c r="F10" i="5"/>
  <c r="F2" i="5"/>
  <c r="F3" i="5"/>
  <c r="F4" i="5"/>
  <c r="F5" i="5"/>
  <c r="D31" i="5"/>
  <c r="D26" i="5"/>
  <c r="D21" i="5"/>
  <c r="D16" i="5"/>
  <c r="D11" i="5"/>
  <c r="D6" i="5"/>
  <c r="H31" i="5"/>
  <c r="G31" i="5"/>
  <c r="E31" i="5"/>
  <c r="F30" i="5"/>
  <c r="F27" i="5"/>
  <c r="H26" i="5"/>
  <c r="G26" i="5"/>
  <c r="E26" i="5"/>
  <c r="F25" i="5"/>
  <c r="F24" i="5"/>
  <c r="F23" i="5"/>
  <c r="H21" i="5"/>
  <c r="G21" i="5"/>
  <c r="E21" i="5"/>
  <c r="F20" i="5"/>
  <c r="F19" i="5"/>
  <c r="F17" i="5"/>
  <c r="H16" i="5"/>
  <c r="G16" i="5"/>
  <c r="E16" i="5"/>
  <c r="F15" i="5"/>
  <c r="F12" i="5"/>
  <c r="H11" i="5"/>
  <c r="G11" i="5"/>
  <c r="E11" i="5"/>
  <c r="F7" i="5"/>
  <c r="H6" i="5"/>
  <c r="G6" i="5"/>
  <c r="E6" i="5"/>
  <c r="F11" i="6" l="1"/>
  <c r="F21" i="6"/>
  <c r="J26" i="6"/>
  <c r="K31" i="6"/>
  <c r="I26" i="6"/>
  <c r="I21" i="6"/>
  <c r="K21" i="6"/>
  <c r="J21" i="6"/>
  <c r="J11" i="6"/>
  <c r="L11" i="6"/>
  <c r="L6" i="6"/>
  <c r="I11" i="6"/>
  <c r="F16" i="6"/>
  <c r="F6" i="6"/>
  <c r="I16" i="6"/>
  <c r="K26" i="6"/>
  <c r="F31" i="6"/>
  <c r="I6" i="6"/>
  <c r="K16" i="6"/>
  <c r="K11" i="6"/>
  <c r="I31" i="6"/>
  <c r="F6" i="5"/>
  <c r="F31" i="5"/>
  <c r="F26" i="5"/>
  <c r="F16" i="5"/>
  <c r="F21" i="5"/>
  <c r="F11" i="5"/>
  <c r="I2" i="5"/>
  <c r="J2" i="5" l="1"/>
  <c r="K2" i="5"/>
  <c r="L2" i="5"/>
  <c r="L31" i="5" l="1"/>
  <c r="K31" i="5"/>
  <c r="J31" i="5"/>
  <c r="I31" i="5"/>
  <c r="L30" i="5"/>
  <c r="K30" i="5"/>
  <c r="J30" i="5"/>
  <c r="I30" i="5"/>
  <c r="I29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1" i="5"/>
  <c r="K21" i="5"/>
  <c r="J21" i="5"/>
  <c r="I21" i="5"/>
  <c r="L20" i="5"/>
  <c r="K20" i="5"/>
  <c r="J20" i="5"/>
  <c r="I20" i="5"/>
  <c r="L19" i="5"/>
  <c r="K19" i="5"/>
  <c r="J19" i="5"/>
  <c r="I19" i="5"/>
  <c r="L16" i="5"/>
  <c r="K16" i="5"/>
  <c r="J16" i="5"/>
  <c r="I16" i="5"/>
  <c r="L15" i="5"/>
  <c r="K15" i="5"/>
  <c r="J15" i="5"/>
  <c r="I15" i="5"/>
  <c r="L14" i="5"/>
  <c r="K14" i="5"/>
  <c r="J14" i="5"/>
  <c r="I14" i="5"/>
  <c r="L11" i="5"/>
  <c r="K11" i="5"/>
  <c r="J11" i="5"/>
  <c r="I11" i="5"/>
  <c r="L10" i="5"/>
  <c r="K10" i="5"/>
  <c r="J10" i="5"/>
  <c r="I10" i="5"/>
  <c r="L9" i="5"/>
  <c r="K9" i="5"/>
  <c r="J9" i="5"/>
  <c r="I9" i="5"/>
  <c r="L7" i="5"/>
  <c r="K7" i="5"/>
  <c r="J7" i="5"/>
  <c r="I7" i="5"/>
  <c r="L6" i="5"/>
  <c r="K6" i="5"/>
  <c r="J6" i="5"/>
  <c r="I6" i="5"/>
  <c r="L5" i="5"/>
  <c r="K5" i="5"/>
  <c r="J5" i="5"/>
  <c r="I5" i="5"/>
</calcChain>
</file>

<file path=xl/sharedStrings.xml><?xml version="1.0" encoding="utf-8"?>
<sst xmlns="http://schemas.openxmlformats.org/spreadsheetml/2006/main" count="150" uniqueCount="35">
  <si>
    <t>Date</t>
  </si>
  <si>
    <t>Block</t>
  </si>
  <si>
    <t>Block Time (s)</t>
  </si>
  <si>
    <t>FPs</t>
  </si>
  <si>
    <t>---</t>
  </si>
  <si>
    <t>N Grasps</t>
  </si>
  <si>
    <t>N Detections</t>
  </si>
  <si>
    <t>Days Post-Training</t>
  </si>
  <si>
    <t>TPF ( /hr)</t>
  </si>
  <si>
    <t>TPF ( /min)</t>
  </si>
  <si>
    <t>FPF ( /hr)</t>
  </si>
  <si>
    <t>FPF ( /min)</t>
  </si>
  <si>
    <t>Model Training Sessions</t>
  </si>
  <si>
    <t>Grasp Label Bounds Relative to Click</t>
  </si>
  <si>
    <t>LSTM Training Epochs</t>
  </si>
  <si>
    <t>Model Name</t>
  </si>
  <si>
    <t>N Trials</t>
  </si>
  <si>
    <t>Sensitivity (%)</t>
  </si>
  <si>
    <t>Trained on 2022-09-08 - 2022-09-08</t>
  </si>
  <si>
    <t>CM Accuracy</t>
  </si>
  <si>
    <t>Affine Warp Start Time</t>
  </si>
  <si>
    <t>Affine Warp End Time</t>
  </si>
  <si>
    <t>--</t>
  </si>
  <si>
    <t>Trained on 2022-09-08 - 2022-09-09</t>
  </si>
  <si>
    <t>Trained on 2022-09-08 - 2022-09-22</t>
  </si>
  <si>
    <t>Trained on 2022-09-08 - 2022-09-23</t>
  </si>
  <si>
    <t>2023_12_15</t>
  </si>
  <si>
    <t>2023_12_15_Total</t>
  </si>
  <si>
    <t>[0.3, 1.1]</t>
  </si>
  <si>
    <t>ModelTrainedOn_2022_09_08_until_2022_09_08_1block_2</t>
  </si>
  <si>
    <t>ModelTrainedOn_2022_09_08_until_2022_09_09_2blocks_2</t>
  </si>
  <si>
    <t>ModelTrainedOn_2022_09_08_until_2022_09_09_3blocks_2</t>
  </si>
  <si>
    <t>ModelTrainedOn_2022_09_08_until_2022_09_22_4blocks_2</t>
  </si>
  <si>
    <t>ModelTrainedOn_2022_09_08_until_2022_09_23_5blocks_2</t>
  </si>
  <si>
    <t>ModelTrainedOn_2022_09_08_until_2022_09_23_6blocks_2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</si>
</sst>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Var(--jp-code-font-family)"/>
    </font>
    <font>
      <sz val="10"/>
      <color rgb="FF00B050"/>
      <name val="Var(--jp-code-font-family)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6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11" fillId="0" borderId="6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2" xfId="0" quotePrefix="1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1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0" borderId="8" xfId="0" quotePrefix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4" fillId="0" borderId="10" xfId="0" quotePrefix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11" fillId="0" borderId="10" xfId="0" quotePrefix="1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A08-54E5-4DF0-8C39-7C2531C768A2}">
  <dimension ref="A1:Y98"/>
  <sheetViews>
    <sheetView tabSelected="1" topLeftCell="E1" workbookViewId="0">
      <selection activeCell="S6" sqref="S6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</cols>
  <sheetData>
    <row r="1" spans="1:23">
      <c r="A1" s="21" t="s">
        <v>0</v>
      </c>
      <c r="B1" s="21" t="s">
        <v>7</v>
      </c>
      <c r="C1" s="21" t="s">
        <v>1</v>
      </c>
      <c r="D1" s="21" t="s">
        <v>5</v>
      </c>
      <c r="E1" s="21" t="s">
        <v>6</v>
      </c>
      <c r="F1" s="21" t="s">
        <v>17</v>
      </c>
      <c r="G1" s="21" t="s">
        <v>2</v>
      </c>
      <c r="H1" s="21" t="s">
        <v>3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19</v>
      </c>
      <c r="S1" s="21" t="s">
        <v>20</v>
      </c>
      <c r="T1" s="21" t="s">
        <v>21</v>
      </c>
    </row>
    <row r="2" spans="1:23">
      <c r="A2" s="2" t="s">
        <v>26</v>
      </c>
      <c r="B2" s="2">
        <v>83</v>
      </c>
      <c r="C2" s="13">
        <v>1</v>
      </c>
      <c r="D2" s="6">
        <v>126</v>
      </c>
      <c r="E2" s="41">
        <v>117</v>
      </c>
      <c r="F2" s="3">
        <f t="shared" ref="F2:F31" si="0">(E2/D2)*100</f>
        <v>92.857142857142861</v>
      </c>
      <c r="G2" s="1">
        <v>617.255</v>
      </c>
      <c r="H2" s="41">
        <v>3</v>
      </c>
      <c r="I2" s="19">
        <f t="shared" ref="I2:I31" si="1" xml:space="preserve"> E2/G2*3600</f>
        <v>682.37600343456108</v>
      </c>
      <c r="J2" s="19">
        <f t="shared" ref="J2:J31" si="2" xml:space="preserve"> E2/G2*60</f>
        <v>11.372933390576017</v>
      </c>
      <c r="K2" s="2">
        <f t="shared" ref="K2:K31" si="3" xml:space="preserve"> ROUNDUP((H2/G2)*3600,3)</f>
        <v>17.497</v>
      </c>
      <c r="L2" s="2">
        <f t="shared" ref="L2:L31" si="4" xml:space="preserve"> H2/G2 * 60</f>
        <v>0.29161367668143634</v>
      </c>
      <c r="M2" s="44"/>
      <c r="N2" s="25"/>
      <c r="O2" s="25"/>
      <c r="P2" s="25"/>
      <c r="Q2" s="34"/>
      <c r="R2" s="34"/>
      <c r="S2" s="2"/>
      <c r="T2" s="2"/>
    </row>
    <row r="3" spans="1:23">
      <c r="A3" s="2" t="s">
        <v>26</v>
      </c>
      <c r="B3" s="2">
        <v>83</v>
      </c>
      <c r="C3" s="13">
        <v>2</v>
      </c>
      <c r="D3" s="6">
        <v>114</v>
      </c>
      <c r="E3" s="41">
        <v>105</v>
      </c>
      <c r="F3" s="3">
        <f t="shared" si="0"/>
        <v>92.10526315789474</v>
      </c>
      <c r="G3" s="1">
        <v>566.58699999999999</v>
      </c>
      <c r="H3" s="41">
        <v>1</v>
      </c>
      <c r="I3" s="19">
        <f t="shared" si="1"/>
        <v>667.15261733855527</v>
      </c>
      <c r="J3" s="19">
        <f t="shared" si="2"/>
        <v>11.119210288975921</v>
      </c>
      <c r="K3" s="2">
        <f t="shared" si="3"/>
        <v>6.3540000000000001</v>
      </c>
      <c r="L3" s="2">
        <f t="shared" si="4"/>
        <v>0.10589724084738972</v>
      </c>
      <c r="M3" s="44"/>
      <c r="N3" s="25"/>
      <c r="O3" s="25"/>
      <c r="P3" s="25"/>
      <c r="Q3" s="34"/>
      <c r="R3" s="34"/>
      <c r="S3" s="2"/>
      <c r="T3" s="2"/>
      <c r="U3" s="78"/>
      <c r="V3" s="2"/>
      <c r="W3" s="4"/>
    </row>
    <row r="4" spans="1:23">
      <c r="A4" s="2" t="s">
        <v>26</v>
      </c>
      <c r="B4" s="2">
        <v>83</v>
      </c>
      <c r="C4" s="13">
        <v>3</v>
      </c>
      <c r="D4" s="6">
        <v>150</v>
      </c>
      <c r="E4" s="41">
        <v>130</v>
      </c>
      <c r="F4" s="3">
        <f t="shared" si="0"/>
        <v>86.666666666666671</v>
      </c>
      <c r="G4" s="1">
        <v>779.822</v>
      </c>
      <c r="H4" s="41">
        <v>8</v>
      </c>
      <c r="I4" s="19">
        <f t="shared" si="1"/>
        <v>600.13695433060354</v>
      </c>
      <c r="J4" s="19">
        <f t="shared" si="2"/>
        <v>10.002282572176727</v>
      </c>
      <c r="K4" s="2">
        <f t="shared" si="3"/>
        <v>36.931999999999995</v>
      </c>
      <c r="L4" s="2">
        <f t="shared" si="4"/>
        <v>0.61552508136472162</v>
      </c>
      <c r="M4" s="44"/>
      <c r="N4" s="25"/>
      <c r="O4" s="25"/>
      <c r="P4" s="25"/>
      <c r="Q4" s="34"/>
      <c r="R4" s="34"/>
      <c r="S4" s="2"/>
      <c r="T4" s="2"/>
      <c r="U4" s="78"/>
      <c r="V4" s="2"/>
      <c r="W4" s="4"/>
    </row>
    <row r="5" spans="1:23">
      <c r="A5" s="2" t="s">
        <v>26</v>
      </c>
      <c r="B5" s="2">
        <v>83</v>
      </c>
      <c r="C5" s="13">
        <v>4</v>
      </c>
      <c r="D5" s="6">
        <v>134</v>
      </c>
      <c r="E5" s="41">
        <v>111</v>
      </c>
      <c r="F5" s="3">
        <f t="shared" si="0"/>
        <v>82.835820895522389</v>
      </c>
      <c r="G5" s="1">
        <v>690.53300000000002</v>
      </c>
      <c r="H5" s="41">
        <v>4</v>
      </c>
      <c r="I5" s="19">
        <f t="shared" si="1"/>
        <v>578.68342280528225</v>
      </c>
      <c r="J5" s="19">
        <f t="shared" si="2"/>
        <v>9.6447237134213708</v>
      </c>
      <c r="K5" s="2">
        <f t="shared" si="3"/>
        <v>20.854000000000003</v>
      </c>
      <c r="L5" s="2">
        <f t="shared" si="4"/>
        <v>0.34755761129446383</v>
      </c>
      <c r="M5" s="44"/>
      <c r="N5" s="25"/>
      <c r="O5" s="25"/>
      <c r="P5" s="25"/>
      <c r="Q5" s="34"/>
      <c r="R5" s="34"/>
      <c r="S5" s="2"/>
      <c r="T5" s="2"/>
      <c r="U5" s="78"/>
      <c r="V5" s="2"/>
      <c r="W5" s="4"/>
    </row>
    <row r="6" spans="1:23">
      <c r="A6" s="82" t="s">
        <v>27</v>
      </c>
      <c r="B6" s="82">
        <v>83</v>
      </c>
      <c r="C6" s="83" t="s">
        <v>4</v>
      </c>
      <c r="D6" s="84">
        <f>SUM(D2:D5)</f>
        <v>524</v>
      </c>
      <c r="E6" s="85">
        <f>SUM(E2:E5)</f>
        <v>463</v>
      </c>
      <c r="F6" s="86">
        <f t="shared" si="0"/>
        <v>88.358778625954187</v>
      </c>
      <c r="G6" s="86">
        <f xml:space="preserve"> SUM(G2:G5)</f>
        <v>2654.1970000000001</v>
      </c>
      <c r="H6" s="85">
        <f>SUM(H2:H5)</f>
        <v>16</v>
      </c>
      <c r="I6" s="87">
        <f t="shared" si="1"/>
        <v>627.98654357607973</v>
      </c>
      <c r="J6" s="87">
        <f t="shared" si="2"/>
        <v>10.466442392934661</v>
      </c>
      <c r="K6" s="82">
        <f t="shared" si="3"/>
        <v>21.702000000000002</v>
      </c>
      <c r="L6" s="84">
        <f t="shared" si="4"/>
        <v>0.36169131379471831</v>
      </c>
      <c r="M6" s="88" t="s">
        <v>18</v>
      </c>
      <c r="N6" s="28" t="s">
        <v>28</v>
      </c>
      <c r="O6" s="89">
        <v>30</v>
      </c>
      <c r="P6" s="28" t="s">
        <v>29</v>
      </c>
      <c r="Q6" s="31">
        <v>50</v>
      </c>
      <c r="R6" s="68" t="s">
        <v>22</v>
      </c>
      <c r="S6" s="90">
        <v>0</v>
      </c>
      <c r="T6" s="90">
        <v>1.5</v>
      </c>
      <c r="U6" s="2"/>
      <c r="V6" s="2"/>
      <c r="W6" s="4"/>
    </row>
    <row r="7" spans="1:23">
      <c r="A7" s="2" t="s">
        <v>26</v>
      </c>
      <c r="B7" s="70">
        <v>83</v>
      </c>
      <c r="C7" s="73">
        <v>1</v>
      </c>
      <c r="D7" s="74">
        <v>126</v>
      </c>
      <c r="E7" s="41">
        <v>119</v>
      </c>
      <c r="F7" s="12">
        <f t="shared" si="0"/>
        <v>94.444444444444443</v>
      </c>
      <c r="G7" s="77">
        <v>617.255</v>
      </c>
      <c r="H7" s="41">
        <v>4</v>
      </c>
      <c r="I7" s="18">
        <f t="shared" si="1"/>
        <v>694.04055050181853</v>
      </c>
      <c r="J7" s="18">
        <f t="shared" si="2"/>
        <v>11.567342508363643</v>
      </c>
      <c r="K7" s="8">
        <f t="shared" si="3"/>
        <v>23.330000000000002</v>
      </c>
      <c r="L7" s="8">
        <f t="shared" si="4"/>
        <v>0.38881823557524853</v>
      </c>
      <c r="M7" s="23"/>
      <c r="N7" s="26"/>
      <c r="O7" s="26"/>
      <c r="P7" s="26"/>
      <c r="Q7" s="30"/>
      <c r="R7" s="30"/>
      <c r="S7" s="8"/>
      <c r="T7" s="8"/>
      <c r="U7" s="2"/>
      <c r="V7" s="2"/>
      <c r="W7" s="4"/>
    </row>
    <row r="8" spans="1:23">
      <c r="A8" s="2" t="s">
        <v>26</v>
      </c>
      <c r="B8" s="78">
        <v>83</v>
      </c>
      <c r="C8" s="13">
        <v>2</v>
      </c>
      <c r="D8" s="75">
        <v>114</v>
      </c>
      <c r="E8" s="41">
        <v>107</v>
      </c>
      <c r="F8" s="12">
        <f t="shared" si="0"/>
        <v>93.859649122807014</v>
      </c>
      <c r="G8" s="1">
        <v>566.58699999999999</v>
      </c>
      <c r="H8" s="41">
        <v>4</v>
      </c>
      <c r="I8" s="18">
        <f t="shared" si="1"/>
        <v>679.86028624024209</v>
      </c>
      <c r="J8" s="18">
        <f t="shared" si="2"/>
        <v>11.331004770670701</v>
      </c>
      <c r="K8" s="8">
        <f t="shared" si="3"/>
        <v>25.416</v>
      </c>
      <c r="L8" s="8">
        <f t="shared" si="4"/>
        <v>0.42358896338955887</v>
      </c>
      <c r="M8" s="23"/>
      <c r="N8" s="26"/>
      <c r="O8" s="26"/>
      <c r="P8" s="26"/>
      <c r="Q8" s="30"/>
      <c r="R8" s="30"/>
      <c r="S8" s="8"/>
      <c r="T8" s="8"/>
      <c r="U8" s="2"/>
      <c r="V8" s="2"/>
      <c r="W8" s="4"/>
    </row>
    <row r="9" spans="1:23">
      <c r="A9" s="2" t="s">
        <v>26</v>
      </c>
      <c r="B9" s="79">
        <v>83</v>
      </c>
      <c r="C9" s="13">
        <v>3</v>
      </c>
      <c r="D9" s="76">
        <v>150</v>
      </c>
      <c r="E9" s="41">
        <v>134</v>
      </c>
      <c r="F9" s="12">
        <f t="shared" si="0"/>
        <v>89.333333333333329</v>
      </c>
      <c r="G9" s="1">
        <v>779.822</v>
      </c>
      <c r="H9" s="41">
        <v>4</v>
      </c>
      <c r="I9" s="18">
        <f t="shared" si="1"/>
        <v>618.60270677154529</v>
      </c>
      <c r="J9" s="18">
        <f t="shared" si="2"/>
        <v>10.310045112859088</v>
      </c>
      <c r="K9" s="8">
        <f t="shared" si="3"/>
        <v>18.466000000000001</v>
      </c>
      <c r="L9" s="8">
        <f t="shared" si="4"/>
        <v>0.30776254068236081</v>
      </c>
      <c r="M9" s="23"/>
      <c r="N9" s="26"/>
      <c r="O9" s="26"/>
      <c r="P9" s="26"/>
      <c r="Q9" s="30"/>
      <c r="R9" s="30"/>
      <c r="S9" s="8"/>
      <c r="T9" s="8"/>
      <c r="U9" s="2"/>
      <c r="V9" s="2"/>
      <c r="W9" s="4"/>
    </row>
    <row r="10" spans="1:23">
      <c r="A10" s="2" t="s">
        <v>26</v>
      </c>
      <c r="B10" s="2">
        <v>83</v>
      </c>
      <c r="C10" s="13">
        <v>4</v>
      </c>
      <c r="D10" s="6">
        <v>134</v>
      </c>
      <c r="E10" s="41">
        <v>119</v>
      </c>
      <c r="F10" s="12">
        <f t="shared" si="0"/>
        <v>88.805970149253739</v>
      </c>
      <c r="G10" s="1">
        <v>690.53300000000002</v>
      </c>
      <c r="H10" s="41">
        <v>7</v>
      </c>
      <c r="I10" s="19">
        <f t="shared" si="1"/>
        <v>620.39033616061795</v>
      </c>
      <c r="J10" s="19">
        <f t="shared" si="2"/>
        <v>10.339838936010299</v>
      </c>
      <c r="K10" s="2">
        <f t="shared" si="3"/>
        <v>36.494</v>
      </c>
      <c r="L10" s="2">
        <f t="shared" si="4"/>
        <v>0.60822581976531176</v>
      </c>
      <c r="M10" s="23"/>
      <c r="N10" s="25"/>
      <c r="O10" s="25"/>
      <c r="P10" s="25"/>
      <c r="Q10" s="30"/>
      <c r="R10" s="30"/>
      <c r="S10" s="2"/>
      <c r="T10" s="2"/>
      <c r="U10" s="2"/>
      <c r="V10" s="2"/>
      <c r="W10" s="4"/>
    </row>
    <row r="11" spans="1:23">
      <c r="A11" s="9" t="s">
        <v>27</v>
      </c>
      <c r="B11" s="9">
        <v>83</v>
      </c>
      <c r="C11" s="17" t="s">
        <v>4</v>
      </c>
      <c r="D11" s="11">
        <f>SUM(D7:D10)</f>
        <v>524</v>
      </c>
      <c r="E11" s="42">
        <f>SUM(E7:E10)</f>
        <v>479</v>
      </c>
      <c r="F11" s="10">
        <f t="shared" si="0"/>
        <v>91.412213740458014</v>
      </c>
      <c r="G11" s="10">
        <f xml:space="preserve"> SUM(G7:G10)</f>
        <v>2654.1970000000001</v>
      </c>
      <c r="H11" s="42">
        <f>SUM(H7:H10)</f>
        <v>19</v>
      </c>
      <c r="I11" s="20">
        <f t="shared" si="1"/>
        <v>649.68802240376283</v>
      </c>
      <c r="J11" s="20">
        <f t="shared" si="2"/>
        <v>10.82813370672938</v>
      </c>
      <c r="K11" s="9">
        <f t="shared" si="3"/>
        <v>25.771000000000001</v>
      </c>
      <c r="L11" s="11">
        <f t="shared" si="4"/>
        <v>0.42950843513122799</v>
      </c>
      <c r="M11" s="27" t="s">
        <v>23</v>
      </c>
      <c r="N11" s="28" t="s">
        <v>28</v>
      </c>
      <c r="O11" s="29">
        <v>30</v>
      </c>
      <c r="P11" s="28" t="s">
        <v>30</v>
      </c>
      <c r="Q11" s="31">
        <v>100</v>
      </c>
      <c r="R11" s="31">
        <v>89.74</v>
      </c>
      <c r="S11" s="67">
        <v>0</v>
      </c>
      <c r="T11" s="67">
        <v>1.5</v>
      </c>
      <c r="U11" s="2"/>
      <c r="V11" s="2"/>
      <c r="W11" s="4"/>
    </row>
    <row r="12" spans="1:23">
      <c r="A12" s="2" t="s">
        <v>26</v>
      </c>
      <c r="B12" s="70">
        <v>83</v>
      </c>
      <c r="C12" s="73">
        <v>1</v>
      </c>
      <c r="D12" s="74">
        <v>126</v>
      </c>
      <c r="E12" s="81">
        <v>123</v>
      </c>
      <c r="F12" s="12">
        <f t="shared" si="0"/>
        <v>97.61904761904762</v>
      </c>
      <c r="G12" s="77">
        <v>617.255</v>
      </c>
      <c r="H12" s="81">
        <v>25</v>
      </c>
      <c r="I12" s="18">
        <f t="shared" si="1"/>
        <v>717.36964463633342</v>
      </c>
      <c r="J12" s="18">
        <f t="shared" si="2"/>
        <v>11.95616074393889</v>
      </c>
      <c r="K12" s="8">
        <f t="shared" si="3"/>
        <v>145.80700000000002</v>
      </c>
      <c r="L12" s="8">
        <f t="shared" si="4"/>
        <v>2.4301139723453034</v>
      </c>
      <c r="M12" s="23"/>
      <c r="N12" s="26"/>
      <c r="O12" s="26"/>
      <c r="P12" s="26"/>
      <c r="Q12" s="30"/>
      <c r="R12" s="30"/>
      <c r="S12" s="8"/>
      <c r="T12" s="8"/>
      <c r="U12" s="2"/>
      <c r="V12" s="2"/>
      <c r="W12" s="4"/>
    </row>
    <row r="13" spans="1:23">
      <c r="A13" s="2" t="s">
        <v>26</v>
      </c>
      <c r="B13" s="78">
        <v>83</v>
      </c>
      <c r="C13" s="13">
        <v>2</v>
      </c>
      <c r="D13" s="75">
        <v>114</v>
      </c>
      <c r="E13" s="81">
        <v>112</v>
      </c>
      <c r="F13" s="12">
        <f t="shared" si="0"/>
        <v>98.245614035087712</v>
      </c>
      <c r="G13" s="1">
        <v>566.58699999999999</v>
      </c>
      <c r="H13" s="81">
        <v>12</v>
      </c>
      <c r="I13" s="18">
        <f t="shared" si="1"/>
        <v>711.62945849445896</v>
      </c>
      <c r="J13" s="18">
        <f t="shared" si="2"/>
        <v>11.860490974907648</v>
      </c>
      <c r="K13" s="8">
        <f t="shared" si="3"/>
        <v>76.247</v>
      </c>
      <c r="L13" s="8">
        <f t="shared" si="4"/>
        <v>1.2707668901686768</v>
      </c>
      <c r="M13" s="23"/>
      <c r="N13" s="26"/>
      <c r="O13" s="26"/>
      <c r="P13" s="26"/>
      <c r="Q13" s="30"/>
      <c r="R13" s="30"/>
      <c r="S13" s="8"/>
      <c r="T13" s="8"/>
      <c r="U13" s="2"/>
      <c r="V13" s="2"/>
      <c r="W13" s="4"/>
    </row>
    <row r="14" spans="1:23">
      <c r="A14" s="2" t="s">
        <v>26</v>
      </c>
      <c r="B14" s="79">
        <v>83</v>
      </c>
      <c r="C14" s="13">
        <v>3</v>
      </c>
      <c r="D14" s="76">
        <v>150</v>
      </c>
      <c r="E14" s="81">
        <v>148</v>
      </c>
      <c r="F14" s="12">
        <f t="shared" si="0"/>
        <v>98.666666666666671</v>
      </c>
      <c r="G14" s="1">
        <v>779.822</v>
      </c>
      <c r="H14" s="81">
        <v>19</v>
      </c>
      <c r="I14" s="18">
        <f t="shared" si="1"/>
        <v>683.23284031484104</v>
      </c>
      <c r="J14" s="18">
        <f t="shared" si="2"/>
        <v>11.387214005247351</v>
      </c>
      <c r="K14" s="8">
        <f t="shared" si="3"/>
        <v>87.713000000000008</v>
      </c>
      <c r="L14" s="8">
        <f t="shared" si="4"/>
        <v>1.4618720682412141</v>
      </c>
      <c r="M14" s="23"/>
      <c r="N14" s="26"/>
      <c r="O14" s="26"/>
      <c r="P14" s="26"/>
      <c r="Q14" s="30"/>
      <c r="R14" s="30"/>
      <c r="S14" s="8"/>
      <c r="T14" s="8"/>
      <c r="U14" s="2"/>
      <c r="V14" s="2"/>
      <c r="W14" s="4"/>
    </row>
    <row r="15" spans="1:23">
      <c r="A15" s="2" t="s">
        <v>26</v>
      </c>
      <c r="B15" s="2">
        <v>83</v>
      </c>
      <c r="C15" s="13">
        <v>4</v>
      </c>
      <c r="D15" s="6">
        <v>134</v>
      </c>
      <c r="E15" s="41">
        <v>131</v>
      </c>
      <c r="F15" s="3">
        <f t="shared" si="0"/>
        <v>97.761194029850756</v>
      </c>
      <c r="G15" s="1">
        <v>690.53300000000002</v>
      </c>
      <c r="H15" s="41">
        <v>18</v>
      </c>
      <c r="I15" s="19">
        <f t="shared" si="1"/>
        <v>682.95070619362139</v>
      </c>
      <c r="J15" s="19">
        <f t="shared" si="2"/>
        <v>11.382511769893689</v>
      </c>
      <c r="K15" s="2">
        <f t="shared" si="3"/>
        <v>93.841000000000008</v>
      </c>
      <c r="L15" s="2">
        <f t="shared" si="4"/>
        <v>1.5640092508250873</v>
      </c>
      <c r="M15" s="23"/>
      <c r="N15" s="25"/>
      <c r="O15" s="25"/>
      <c r="P15" s="25"/>
      <c r="Q15" s="30"/>
      <c r="R15" s="30"/>
      <c r="S15" s="2"/>
      <c r="T15" s="2"/>
      <c r="U15" s="2"/>
      <c r="V15" s="2"/>
      <c r="W15" s="4"/>
    </row>
    <row r="16" spans="1:23">
      <c r="A16" s="9" t="s">
        <v>27</v>
      </c>
      <c r="B16" s="9">
        <v>83</v>
      </c>
      <c r="C16" s="17" t="s">
        <v>4</v>
      </c>
      <c r="D16" s="11">
        <f>SUM(D12:D15)</f>
        <v>524</v>
      </c>
      <c r="E16" s="42">
        <f>SUM(E12:E15)</f>
        <v>514</v>
      </c>
      <c r="F16" s="10">
        <f t="shared" si="0"/>
        <v>98.091603053435122</v>
      </c>
      <c r="G16" s="10">
        <f xml:space="preserve"> SUM(G12:G15)</f>
        <v>2654.1970000000001</v>
      </c>
      <c r="H16" s="42">
        <f>SUM(H12:H15)</f>
        <v>74</v>
      </c>
      <c r="I16" s="20">
        <f t="shared" si="1"/>
        <v>697.16000733931958</v>
      </c>
      <c r="J16" s="20">
        <f t="shared" si="2"/>
        <v>11.619333455655326</v>
      </c>
      <c r="K16" s="9">
        <f t="shared" si="3"/>
        <v>100.37</v>
      </c>
      <c r="L16" s="11">
        <f t="shared" si="4"/>
        <v>1.6728223263005721</v>
      </c>
      <c r="M16" s="27" t="s">
        <v>23</v>
      </c>
      <c r="N16" s="28" t="s">
        <v>28</v>
      </c>
      <c r="O16" s="29">
        <v>20</v>
      </c>
      <c r="P16" s="28" t="s">
        <v>31</v>
      </c>
      <c r="Q16" s="31">
        <v>150</v>
      </c>
      <c r="R16" s="69">
        <v>91.56</v>
      </c>
      <c r="S16" s="67">
        <v>0</v>
      </c>
      <c r="T16" s="67">
        <v>1.5</v>
      </c>
      <c r="U16" s="2"/>
      <c r="V16" s="2"/>
      <c r="W16" s="4"/>
    </row>
    <row r="17" spans="1:25">
      <c r="A17" s="2" t="s">
        <v>26</v>
      </c>
      <c r="B17" s="70">
        <v>83</v>
      </c>
      <c r="C17" s="73">
        <v>1</v>
      </c>
      <c r="D17" s="74">
        <v>126</v>
      </c>
      <c r="E17" s="41">
        <v>123</v>
      </c>
      <c r="F17" s="3">
        <f t="shared" si="0"/>
        <v>97.61904761904762</v>
      </c>
      <c r="G17" s="77">
        <v>617.255</v>
      </c>
      <c r="H17" s="41">
        <v>6</v>
      </c>
      <c r="I17" s="18">
        <f t="shared" si="1"/>
        <v>717.36964463633342</v>
      </c>
      <c r="J17" s="18">
        <f t="shared" si="2"/>
        <v>11.95616074393889</v>
      </c>
      <c r="K17" s="8">
        <f t="shared" si="3"/>
        <v>34.994</v>
      </c>
      <c r="L17" s="8">
        <f t="shared" si="4"/>
        <v>0.58322735336287268</v>
      </c>
      <c r="M17" s="23"/>
      <c r="N17" s="26"/>
      <c r="O17" s="26"/>
      <c r="P17" s="26"/>
      <c r="Q17" s="30"/>
      <c r="R17" s="30"/>
      <c r="S17" s="8"/>
      <c r="T17" s="8"/>
      <c r="U17" s="2"/>
      <c r="V17" s="2"/>
      <c r="W17" s="4"/>
    </row>
    <row r="18" spans="1:25">
      <c r="A18" s="2" t="s">
        <v>26</v>
      </c>
      <c r="B18" s="78">
        <v>83</v>
      </c>
      <c r="C18" s="13">
        <v>2</v>
      </c>
      <c r="D18" s="75">
        <v>114</v>
      </c>
      <c r="E18" s="41">
        <v>110</v>
      </c>
      <c r="F18" s="3">
        <f t="shared" si="0"/>
        <v>96.491228070175438</v>
      </c>
      <c r="G18" s="1">
        <v>566.58699999999999</v>
      </c>
      <c r="H18" s="41">
        <v>3</v>
      </c>
      <c r="I18" s="19">
        <f t="shared" si="1"/>
        <v>698.92178959277226</v>
      </c>
      <c r="J18" s="19">
        <f t="shared" si="2"/>
        <v>11.648696493212871</v>
      </c>
      <c r="K18" s="2">
        <f t="shared" si="3"/>
        <v>19.062000000000001</v>
      </c>
      <c r="L18" s="2">
        <f t="shared" si="4"/>
        <v>0.31769172254216921</v>
      </c>
      <c r="M18" s="23"/>
      <c r="N18" s="26"/>
      <c r="O18" s="26"/>
      <c r="P18" s="26"/>
      <c r="Q18" s="30"/>
      <c r="R18" s="30"/>
      <c r="S18" s="8"/>
      <c r="T18" s="8"/>
      <c r="U18" s="2"/>
      <c r="V18" s="2"/>
      <c r="W18" s="4"/>
    </row>
    <row r="19" spans="1:25">
      <c r="A19" s="2" t="s">
        <v>26</v>
      </c>
      <c r="B19" s="79">
        <v>83</v>
      </c>
      <c r="C19" s="13">
        <v>3</v>
      </c>
      <c r="D19" s="76">
        <v>150</v>
      </c>
      <c r="E19" s="41">
        <v>139</v>
      </c>
      <c r="F19" s="3">
        <f t="shared" si="0"/>
        <v>92.666666666666657</v>
      </c>
      <c r="G19" s="1">
        <v>779.822</v>
      </c>
      <c r="H19" s="41">
        <v>7</v>
      </c>
      <c r="I19" s="18">
        <f t="shared" si="1"/>
        <v>641.68489732272235</v>
      </c>
      <c r="J19" s="18">
        <f t="shared" si="2"/>
        <v>10.69474828871204</v>
      </c>
      <c r="K19" s="8">
        <f t="shared" si="3"/>
        <v>32.315999999999995</v>
      </c>
      <c r="L19" s="8">
        <f t="shared" si="4"/>
        <v>0.53858444619413148</v>
      </c>
      <c r="M19" s="23"/>
      <c r="N19" s="26"/>
      <c r="O19" s="26"/>
      <c r="P19" s="26"/>
      <c r="Q19" s="30"/>
      <c r="R19" s="30"/>
      <c r="S19" s="8"/>
      <c r="T19" s="8"/>
      <c r="U19" s="2"/>
      <c r="V19" s="2"/>
      <c r="W19" s="4"/>
    </row>
    <row r="20" spans="1:25">
      <c r="A20" s="2" t="s">
        <v>26</v>
      </c>
      <c r="B20" s="2">
        <v>83</v>
      </c>
      <c r="C20" s="13">
        <v>4</v>
      </c>
      <c r="D20" s="6">
        <v>134</v>
      </c>
      <c r="E20" s="41">
        <v>127</v>
      </c>
      <c r="F20" s="3">
        <f t="shared" si="0"/>
        <v>94.776119402985074</v>
      </c>
      <c r="G20" s="1">
        <v>690.53300000000002</v>
      </c>
      <c r="H20" s="41">
        <v>5</v>
      </c>
      <c r="I20" s="19">
        <f t="shared" si="1"/>
        <v>662.09724951595365</v>
      </c>
      <c r="J20" s="19">
        <f t="shared" si="2"/>
        <v>11.034954158599227</v>
      </c>
      <c r="K20" s="2">
        <f t="shared" si="3"/>
        <v>26.067</v>
      </c>
      <c r="L20" s="2">
        <f t="shared" si="4"/>
        <v>0.43444701411807979</v>
      </c>
      <c r="M20" s="23"/>
      <c r="N20" s="25"/>
      <c r="O20" s="25"/>
      <c r="P20" s="25"/>
      <c r="Q20" s="30"/>
      <c r="R20" s="30"/>
      <c r="S20" s="2"/>
      <c r="T20" s="2"/>
      <c r="U20" s="2"/>
      <c r="V20" s="2"/>
      <c r="W20" s="4"/>
    </row>
    <row r="21" spans="1:25">
      <c r="A21" s="9" t="s">
        <v>27</v>
      </c>
      <c r="B21" s="9">
        <v>83</v>
      </c>
      <c r="C21" s="17" t="s">
        <v>4</v>
      </c>
      <c r="D21" s="11">
        <f>SUM(D17:D20)</f>
        <v>524</v>
      </c>
      <c r="E21" s="42">
        <f>SUM(E17:E20)</f>
        <v>499</v>
      </c>
      <c r="F21" s="10">
        <f t="shared" si="0"/>
        <v>95.229007633587784</v>
      </c>
      <c r="G21" s="10">
        <f xml:space="preserve"> SUM(G17:G20)</f>
        <v>2654.1970000000001</v>
      </c>
      <c r="H21" s="42">
        <f>SUM(H17:H20)</f>
        <v>21</v>
      </c>
      <c r="I21" s="20">
        <f t="shared" si="1"/>
        <v>676.81487093836665</v>
      </c>
      <c r="J21" s="20">
        <f t="shared" si="2"/>
        <v>11.280247848972778</v>
      </c>
      <c r="K21" s="9">
        <f t="shared" si="3"/>
        <v>28.484000000000002</v>
      </c>
      <c r="L21" s="11">
        <f t="shared" si="4"/>
        <v>0.47471984935556777</v>
      </c>
      <c r="M21" s="27" t="s">
        <v>24</v>
      </c>
      <c r="N21" s="28" t="s">
        <v>28</v>
      </c>
      <c r="O21" s="29">
        <v>10</v>
      </c>
      <c r="P21" s="28" t="s">
        <v>32</v>
      </c>
      <c r="Q21" s="31">
        <v>300</v>
      </c>
      <c r="R21" s="69">
        <v>89.79</v>
      </c>
      <c r="S21" s="67">
        <v>0</v>
      </c>
      <c r="T21" s="67">
        <v>1.5</v>
      </c>
      <c r="U21" s="2"/>
      <c r="V21" s="2"/>
      <c r="W21" s="4"/>
    </row>
    <row r="22" spans="1:25">
      <c r="A22" s="2" t="s">
        <v>26</v>
      </c>
      <c r="B22" s="70">
        <v>83</v>
      </c>
      <c r="C22" s="73">
        <v>1</v>
      </c>
      <c r="D22" s="74">
        <v>126</v>
      </c>
      <c r="E22" s="80">
        <v>124</v>
      </c>
      <c r="F22" s="3">
        <f t="shared" si="0"/>
        <v>98.412698412698404</v>
      </c>
      <c r="G22" s="77">
        <v>617.255</v>
      </c>
      <c r="H22" s="80">
        <v>7</v>
      </c>
      <c r="I22" s="18">
        <f t="shared" si="1"/>
        <v>723.20191816996214</v>
      </c>
      <c r="J22" s="18">
        <f t="shared" si="2"/>
        <v>12.053365302832702</v>
      </c>
      <c r="K22" s="8">
        <f t="shared" si="3"/>
        <v>40.826000000000001</v>
      </c>
      <c r="L22" s="8">
        <f t="shared" si="4"/>
        <v>0.68043191225668487</v>
      </c>
      <c r="M22" s="71"/>
      <c r="N22" s="52"/>
      <c r="O22" s="72"/>
      <c r="P22" s="52"/>
      <c r="Q22" s="54"/>
      <c r="R22" s="54"/>
      <c r="S22" s="70"/>
      <c r="T22" s="70"/>
      <c r="U22" s="2"/>
      <c r="V22" s="2"/>
      <c r="W22" s="4"/>
    </row>
    <row r="23" spans="1:25">
      <c r="A23" s="2" t="s">
        <v>26</v>
      </c>
      <c r="B23" s="78">
        <v>83</v>
      </c>
      <c r="C23" s="13">
        <v>2</v>
      </c>
      <c r="D23" s="75">
        <v>114</v>
      </c>
      <c r="E23" s="41">
        <v>110</v>
      </c>
      <c r="F23" s="3">
        <f t="shared" si="0"/>
        <v>96.491228070175438</v>
      </c>
      <c r="G23" s="1">
        <v>566.58699999999999</v>
      </c>
      <c r="H23" s="41">
        <v>3</v>
      </c>
      <c r="I23" s="18">
        <f t="shared" si="1"/>
        <v>698.92178959277226</v>
      </c>
      <c r="J23" s="18">
        <f t="shared" si="2"/>
        <v>11.648696493212871</v>
      </c>
      <c r="K23" s="8">
        <f t="shared" si="3"/>
        <v>19.062000000000001</v>
      </c>
      <c r="L23" s="8">
        <f t="shared" si="4"/>
        <v>0.31769172254216921</v>
      </c>
      <c r="M23" s="23"/>
      <c r="N23" s="26"/>
      <c r="O23" s="26"/>
      <c r="P23" s="26"/>
      <c r="Q23" s="30"/>
      <c r="R23" s="30"/>
      <c r="S23" s="8"/>
      <c r="T23" s="8"/>
      <c r="U23" s="2"/>
      <c r="V23" s="2"/>
      <c r="W23" s="4"/>
    </row>
    <row r="24" spans="1:25">
      <c r="A24" s="2" t="s">
        <v>26</v>
      </c>
      <c r="B24" s="79">
        <v>83</v>
      </c>
      <c r="C24" s="13">
        <v>3</v>
      </c>
      <c r="D24" s="76">
        <v>150</v>
      </c>
      <c r="E24" s="41">
        <v>144</v>
      </c>
      <c r="F24" s="3">
        <f t="shared" si="0"/>
        <v>96</v>
      </c>
      <c r="G24" s="1">
        <v>779.822</v>
      </c>
      <c r="H24" s="41">
        <v>6</v>
      </c>
      <c r="I24" s="18">
        <f t="shared" si="1"/>
        <v>664.76708787389941</v>
      </c>
      <c r="J24" s="18">
        <f t="shared" si="2"/>
        <v>11.079451464564992</v>
      </c>
      <c r="K24" s="8">
        <f t="shared" si="3"/>
        <v>27.699000000000002</v>
      </c>
      <c r="L24" s="8">
        <f t="shared" si="4"/>
        <v>0.46164381102354124</v>
      </c>
      <c r="M24" s="23"/>
      <c r="N24" s="26"/>
      <c r="O24" s="26"/>
      <c r="P24" s="26"/>
      <c r="Q24" s="30"/>
      <c r="R24" s="30"/>
      <c r="S24" s="8"/>
      <c r="T24" s="8"/>
      <c r="U24" s="2"/>
      <c r="V24" s="2"/>
      <c r="W24" s="4"/>
    </row>
    <row r="25" spans="1:25">
      <c r="A25" s="2" t="s">
        <v>26</v>
      </c>
      <c r="B25" s="2">
        <v>83</v>
      </c>
      <c r="C25" s="13">
        <v>4</v>
      </c>
      <c r="D25" s="6">
        <v>134</v>
      </c>
      <c r="E25" s="41">
        <v>132</v>
      </c>
      <c r="F25" s="3">
        <f t="shared" si="0"/>
        <v>98.507462686567166</v>
      </c>
      <c r="G25" s="1">
        <v>690.53300000000002</v>
      </c>
      <c r="H25" s="41">
        <v>5</v>
      </c>
      <c r="I25" s="19">
        <f t="shared" si="1"/>
        <v>688.16407036303838</v>
      </c>
      <c r="J25" s="19">
        <f t="shared" si="2"/>
        <v>11.469401172717307</v>
      </c>
      <c r="K25" s="2">
        <f t="shared" si="3"/>
        <v>26.067</v>
      </c>
      <c r="L25" s="2">
        <f t="shared" si="4"/>
        <v>0.43444701411807979</v>
      </c>
      <c r="M25" s="23"/>
      <c r="N25" s="25"/>
      <c r="O25" s="25"/>
      <c r="P25" s="25"/>
      <c r="Q25" s="30"/>
      <c r="R25" s="30"/>
      <c r="S25" s="2"/>
      <c r="T25" s="2"/>
      <c r="U25" s="2"/>
      <c r="V25" s="2"/>
      <c r="W25" s="4"/>
    </row>
    <row r="26" spans="1:25">
      <c r="A26" s="9" t="s">
        <v>27</v>
      </c>
      <c r="B26" s="9">
        <v>83</v>
      </c>
      <c r="C26" s="17" t="s">
        <v>4</v>
      </c>
      <c r="D26" s="11">
        <f>SUM(D22:D25)</f>
        <v>524</v>
      </c>
      <c r="E26" s="42">
        <f>SUM(E22:E25)</f>
        <v>510</v>
      </c>
      <c r="F26" s="10">
        <f>(E26/D26)*100</f>
        <v>97.328244274809165</v>
      </c>
      <c r="G26" s="10">
        <f xml:space="preserve"> SUM(G23:G25)</f>
        <v>2036.942</v>
      </c>
      <c r="H26" s="42">
        <f>SUM(H23:H25)</f>
        <v>14</v>
      </c>
      <c r="I26" s="20">
        <f t="shared" si="1"/>
        <v>901.35114303696412</v>
      </c>
      <c r="J26" s="20">
        <f t="shared" si="2"/>
        <v>15.022519050616069</v>
      </c>
      <c r="K26" s="9">
        <f t="shared" si="3"/>
        <v>24.743000000000002</v>
      </c>
      <c r="L26" s="11">
        <f t="shared" si="4"/>
        <v>0.41238287589926464</v>
      </c>
      <c r="M26" s="27" t="s">
        <v>25</v>
      </c>
      <c r="N26" s="28" t="s">
        <v>28</v>
      </c>
      <c r="O26" s="29">
        <v>10</v>
      </c>
      <c r="P26" s="28" t="s">
        <v>33</v>
      </c>
      <c r="Q26" s="31">
        <v>390</v>
      </c>
      <c r="R26" s="31">
        <v>92.54</v>
      </c>
      <c r="S26" s="67">
        <v>0</v>
      </c>
      <c r="T26" s="67">
        <v>1.5</v>
      </c>
      <c r="U26" s="2"/>
      <c r="V26" s="2"/>
      <c r="W26" s="4"/>
    </row>
    <row r="27" spans="1:25">
      <c r="A27" s="2" t="s">
        <v>26</v>
      </c>
      <c r="B27" s="70">
        <v>83</v>
      </c>
      <c r="C27" s="73">
        <v>1</v>
      </c>
      <c r="D27" s="74">
        <v>126</v>
      </c>
      <c r="E27" s="41">
        <v>125</v>
      </c>
      <c r="F27" s="3">
        <f t="shared" si="0"/>
        <v>99.206349206349216</v>
      </c>
      <c r="G27" s="77">
        <v>617.255</v>
      </c>
      <c r="H27" s="41">
        <v>4</v>
      </c>
      <c r="I27" s="18">
        <f t="shared" si="1"/>
        <v>729.03419170359086</v>
      </c>
      <c r="J27" s="18">
        <f t="shared" si="2"/>
        <v>12.150569861726515</v>
      </c>
      <c r="K27" s="8">
        <f t="shared" si="3"/>
        <v>23.330000000000002</v>
      </c>
      <c r="L27" s="8">
        <f t="shared" si="4"/>
        <v>0.38881823557524853</v>
      </c>
      <c r="M27" s="23"/>
      <c r="N27" s="26"/>
      <c r="O27" s="26"/>
      <c r="P27" s="26"/>
      <c r="Q27" s="30"/>
      <c r="R27" s="30"/>
      <c r="S27" s="8"/>
      <c r="T27" s="8"/>
      <c r="U27" s="2"/>
      <c r="V27" s="2"/>
      <c r="W27" s="4"/>
    </row>
    <row r="28" spans="1:25">
      <c r="A28" s="2" t="s">
        <v>26</v>
      </c>
      <c r="B28" s="78">
        <v>83</v>
      </c>
      <c r="C28" s="13">
        <v>2</v>
      </c>
      <c r="D28" s="75">
        <v>114</v>
      </c>
      <c r="E28" s="41">
        <v>111</v>
      </c>
      <c r="F28" s="3">
        <f t="shared" si="0"/>
        <v>97.368421052631575</v>
      </c>
      <c r="G28" s="1">
        <v>566.58699999999999</v>
      </c>
      <c r="H28" s="41">
        <v>2</v>
      </c>
      <c r="I28" s="18">
        <f t="shared" si="1"/>
        <v>705.27562404361561</v>
      </c>
      <c r="J28" s="18">
        <f t="shared" si="2"/>
        <v>11.75459373406026</v>
      </c>
      <c r="K28" s="8">
        <f t="shared" si="3"/>
        <v>12.708</v>
      </c>
      <c r="L28" s="8">
        <f t="shared" si="4"/>
        <v>0.21179448169477944</v>
      </c>
      <c r="M28" s="23"/>
      <c r="N28" s="26"/>
      <c r="O28" s="26"/>
      <c r="P28" s="26"/>
      <c r="Q28" s="30"/>
      <c r="R28" s="30"/>
      <c r="S28" s="8"/>
      <c r="T28" s="8"/>
      <c r="U28" s="2"/>
      <c r="V28" s="2"/>
      <c r="W28" s="4"/>
    </row>
    <row r="29" spans="1:25">
      <c r="A29" s="2" t="s">
        <v>26</v>
      </c>
      <c r="B29" s="79">
        <v>83</v>
      </c>
      <c r="C29" s="13">
        <v>3</v>
      </c>
      <c r="D29" s="76">
        <v>150</v>
      </c>
      <c r="E29" s="41">
        <v>145</v>
      </c>
      <c r="F29" s="3">
        <f t="shared" si="0"/>
        <v>96.666666666666671</v>
      </c>
      <c r="G29" s="1">
        <v>779.822</v>
      </c>
      <c r="H29" s="41">
        <v>7</v>
      </c>
      <c r="I29" s="18">
        <f t="shared" si="1"/>
        <v>669.38352598413485</v>
      </c>
      <c r="J29" s="18">
        <f t="shared" si="2"/>
        <v>11.15639209973558</v>
      </c>
      <c r="K29" s="8">
        <f t="shared" si="3"/>
        <v>32.315999999999995</v>
      </c>
      <c r="L29" s="8">
        <f t="shared" si="4"/>
        <v>0.53858444619413148</v>
      </c>
      <c r="M29" s="23"/>
      <c r="N29" s="26"/>
      <c r="O29" s="26"/>
      <c r="P29" s="26"/>
      <c r="Q29" s="30"/>
      <c r="R29" s="30"/>
      <c r="S29" s="8"/>
      <c r="T29" s="8"/>
      <c r="U29" s="2"/>
      <c r="V29" s="2"/>
      <c r="W29" s="4"/>
    </row>
    <row r="30" spans="1:25">
      <c r="A30" s="2" t="s">
        <v>26</v>
      </c>
      <c r="B30" s="2">
        <v>83</v>
      </c>
      <c r="C30" s="13">
        <v>4</v>
      </c>
      <c r="D30" s="6">
        <v>134</v>
      </c>
      <c r="E30" s="41">
        <v>131</v>
      </c>
      <c r="F30" s="3">
        <f t="shared" si="0"/>
        <v>97.761194029850756</v>
      </c>
      <c r="G30" s="1">
        <v>690.53300000000002</v>
      </c>
      <c r="H30" s="41">
        <v>5</v>
      </c>
      <c r="I30" s="19">
        <f t="shared" si="1"/>
        <v>682.95070619362139</v>
      </c>
      <c r="J30" s="19">
        <f t="shared" si="2"/>
        <v>11.382511769893689</v>
      </c>
      <c r="K30" s="2">
        <f t="shared" si="3"/>
        <v>26.067</v>
      </c>
      <c r="L30" s="2">
        <f t="shared" si="4"/>
        <v>0.43444701411807979</v>
      </c>
      <c r="M30" s="23"/>
      <c r="N30" s="25"/>
      <c r="O30" s="25"/>
      <c r="P30" s="25"/>
      <c r="Q30" s="30"/>
      <c r="R30" s="30"/>
      <c r="S30" s="2"/>
      <c r="T30" s="2"/>
      <c r="U30" s="2"/>
      <c r="V30" s="2"/>
      <c r="W30" s="4"/>
    </row>
    <row r="31" spans="1:25">
      <c r="A31" s="9" t="s">
        <v>27</v>
      </c>
      <c r="B31" s="9">
        <v>83</v>
      </c>
      <c r="C31" s="17" t="s">
        <v>4</v>
      </c>
      <c r="D31" s="11">
        <f>SUM(D27:D30)</f>
        <v>524</v>
      </c>
      <c r="E31" s="42">
        <f>SUM(E27:E30)</f>
        <v>512</v>
      </c>
      <c r="F31" s="10">
        <f t="shared" si="0"/>
        <v>97.70992366412213</v>
      </c>
      <c r="G31" s="10">
        <f xml:space="preserve"> SUM(G27:G30)</f>
        <v>2654.1970000000001</v>
      </c>
      <c r="H31" s="42">
        <f>SUM(H27:H30)</f>
        <v>18</v>
      </c>
      <c r="I31" s="20">
        <f t="shared" si="1"/>
        <v>694.4473224858591</v>
      </c>
      <c r="J31" s="20">
        <f t="shared" si="2"/>
        <v>11.574122041430986</v>
      </c>
      <c r="K31" s="9">
        <f t="shared" si="3"/>
        <v>24.415000000000003</v>
      </c>
      <c r="L31" s="11">
        <f t="shared" si="4"/>
        <v>0.40690272801905808</v>
      </c>
      <c r="M31" s="27" t="s">
        <v>25</v>
      </c>
      <c r="N31" s="28" t="s">
        <v>28</v>
      </c>
      <c r="O31" s="29">
        <v>10</v>
      </c>
      <c r="P31" s="28" t="s">
        <v>34</v>
      </c>
      <c r="Q31" s="31">
        <v>480</v>
      </c>
      <c r="R31" s="31">
        <v>92.89</v>
      </c>
      <c r="S31" s="67">
        <v>0</v>
      </c>
      <c r="T31" s="67">
        <v>1.5</v>
      </c>
      <c r="U31" s="2"/>
      <c r="V31" s="2"/>
      <c r="W31" s="4"/>
    </row>
    <row r="32" spans="1:25">
      <c r="A32" s="55"/>
      <c r="B32" s="55"/>
      <c r="C32" s="56"/>
      <c r="D32" s="5"/>
      <c r="E32" s="57"/>
      <c r="F32" s="32"/>
      <c r="G32" s="58"/>
      <c r="H32" s="57"/>
      <c r="I32" s="59"/>
      <c r="J32" s="59"/>
      <c r="K32" s="55"/>
      <c r="L32" s="5"/>
      <c r="M32" s="4"/>
      <c r="N32" s="4"/>
      <c r="O32" s="60"/>
      <c r="P32" s="61"/>
      <c r="Q32" s="43"/>
      <c r="R32" s="61"/>
      <c r="S32" s="62"/>
      <c r="U32" s="2"/>
      <c r="V32" s="2"/>
      <c r="W32" s="2"/>
      <c r="X32" s="2"/>
      <c r="Y32" s="4"/>
    </row>
    <row r="33" spans="1:25">
      <c r="A33" s="2"/>
      <c r="B33" s="2"/>
      <c r="C33" s="2"/>
      <c r="D33" s="6"/>
      <c r="E33" s="41"/>
      <c r="F33" s="3"/>
      <c r="G33" s="3"/>
      <c r="H33" s="41"/>
      <c r="I33" s="19"/>
      <c r="J33" s="19"/>
      <c r="K33" s="6"/>
      <c r="L33" s="2"/>
      <c r="M33" s="4"/>
      <c r="N33" s="4"/>
      <c r="O33" s="44"/>
      <c r="P33" s="25"/>
      <c r="Q33" s="25"/>
      <c r="R33" s="25"/>
      <c r="S33" s="34"/>
      <c r="U33" s="2"/>
      <c r="V33" s="2"/>
      <c r="W33" s="2"/>
      <c r="X33" s="2"/>
      <c r="Y33" s="4"/>
    </row>
    <row r="34" spans="1:25">
      <c r="A34" s="2"/>
      <c r="B34" s="2"/>
      <c r="C34" s="2"/>
      <c r="D34" s="6"/>
      <c r="E34" s="41"/>
      <c r="F34" s="3"/>
      <c r="G34" s="3"/>
      <c r="H34" s="41"/>
      <c r="I34" s="19"/>
      <c r="J34" s="19"/>
      <c r="K34" s="6"/>
      <c r="L34" s="2"/>
      <c r="M34" s="4"/>
      <c r="N34" s="63"/>
      <c r="O34" s="44"/>
      <c r="P34" s="25"/>
      <c r="Q34" s="25"/>
      <c r="R34" s="25"/>
      <c r="S34" s="34"/>
      <c r="U34" s="2"/>
      <c r="V34" s="2"/>
      <c r="W34" s="2"/>
      <c r="X34" s="2"/>
      <c r="Y34" s="4"/>
    </row>
    <row r="35" spans="1:25">
      <c r="A35" s="2"/>
      <c r="B35" s="2"/>
      <c r="C35" s="2"/>
      <c r="D35" s="6"/>
      <c r="E35" s="41"/>
      <c r="F35" s="3"/>
      <c r="G35" s="3"/>
      <c r="H35" s="41"/>
      <c r="I35" s="19"/>
      <c r="J35" s="19"/>
      <c r="K35" s="6"/>
      <c r="L35" s="2"/>
      <c r="M35" s="4"/>
      <c r="N35" s="4"/>
      <c r="O35" s="44"/>
      <c r="P35" s="25"/>
      <c r="Q35" s="25"/>
      <c r="R35" s="25"/>
      <c r="S35" s="34"/>
      <c r="U35" s="2"/>
      <c r="V35" s="2"/>
      <c r="W35" s="2"/>
      <c r="X35" s="2"/>
      <c r="Y35" s="4"/>
    </row>
    <row r="36" spans="1:25">
      <c r="A36" s="55"/>
      <c r="B36" s="55"/>
      <c r="C36" s="56"/>
      <c r="D36" s="5"/>
      <c r="E36" s="57"/>
      <c r="F36" s="32"/>
      <c r="G36" s="32"/>
      <c r="H36" s="57"/>
      <c r="I36" s="59"/>
      <c r="J36" s="59"/>
      <c r="K36" s="5"/>
      <c r="L36" s="5"/>
      <c r="M36" s="4"/>
      <c r="N36" s="4"/>
      <c r="O36" s="60"/>
      <c r="P36" s="61"/>
      <c r="Q36" s="43"/>
      <c r="R36" s="61"/>
      <c r="S36" s="62"/>
      <c r="U36" s="7"/>
      <c r="V36" s="2"/>
      <c r="W36" s="2"/>
      <c r="X36" s="2"/>
      <c r="Y36" s="4"/>
    </row>
    <row r="37" spans="1:25">
      <c r="A37" s="2"/>
      <c r="B37" s="2"/>
      <c r="C37" s="2"/>
      <c r="D37" s="6"/>
      <c r="E37" s="41"/>
      <c r="F37" s="3"/>
      <c r="G37" s="1"/>
      <c r="H37" s="41"/>
      <c r="I37" s="19"/>
      <c r="J37" s="19"/>
      <c r="K37" s="6"/>
      <c r="L37" s="2"/>
      <c r="M37" s="4"/>
      <c r="N37" s="4"/>
      <c r="O37" s="44"/>
      <c r="P37" s="25"/>
      <c r="Q37" s="25"/>
      <c r="R37" s="25"/>
      <c r="S37" s="34"/>
      <c r="U37" s="7"/>
      <c r="V37" s="2"/>
      <c r="W37" s="2"/>
      <c r="X37" s="7"/>
      <c r="Y37" s="4"/>
    </row>
    <row r="38" spans="1:25">
      <c r="A38" s="2"/>
      <c r="B38" s="2"/>
      <c r="C38" s="2"/>
      <c r="D38" s="6"/>
      <c r="E38" s="41"/>
      <c r="F38" s="3"/>
      <c r="G38" s="1"/>
      <c r="H38" s="41"/>
      <c r="I38" s="19"/>
      <c r="J38" s="19"/>
      <c r="K38" s="6"/>
      <c r="L38" s="2"/>
      <c r="M38" s="4"/>
      <c r="N38" s="4"/>
      <c r="O38" s="44"/>
      <c r="P38" s="25"/>
      <c r="Q38" s="25"/>
      <c r="R38" s="25"/>
      <c r="S38" s="34"/>
      <c r="U38" s="7"/>
      <c r="V38" s="2"/>
      <c r="W38" s="2"/>
      <c r="X38" s="7"/>
      <c r="Y38" s="4"/>
    </row>
    <row r="39" spans="1:25">
      <c r="A39" s="2"/>
      <c r="B39" s="2"/>
      <c r="C39" s="2"/>
      <c r="D39" s="6"/>
      <c r="E39" s="41"/>
      <c r="F39" s="3"/>
      <c r="G39" s="1"/>
      <c r="H39" s="41"/>
      <c r="I39" s="19"/>
      <c r="J39" s="19"/>
      <c r="K39" s="6"/>
      <c r="L39" s="2"/>
      <c r="M39" s="4"/>
      <c r="N39" s="4"/>
      <c r="O39" s="44"/>
      <c r="P39" s="25"/>
      <c r="Q39" s="25"/>
      <c r="R39" s="25"/>
      <c r="S39" s="34"/>
      <c r="U39" s="7"/>
      <c r="V39" s="2"/>
      <c r="W39" s="2"/>
      <c r="X39" s="7"/>
      <c r="Y39" s="4"/>
    </row>
    <row r="40" spans="1:25">
      <c r="A40" s="55"/>
      <c r="B40" s="55"/>
      <c r="C40" s="56"/>
      <c r="D40" s="5"/>
      <c r="E40" s="57"/>
      <c r="F40" s="32"/>
      <c r="G40" s="58"/>
      <c r="H40" s="57"/>
      <c r="I40" s="59"/>
      <c r="J40" s="59"/>
      <c r="K40" s="5"/>
      <c r="L40" s="5"/>
      <c r="M40" s="4"/>
      <c r="N40" s="4"/>
      <c r="O40" s="60"/>
      <c r="P40" s="61"/>
      <c r="Q40" s="43"/>
      <c r="R40" s="61"/>
      <c r="S40" s="62"/>
      <c r="U40" s="7"/>
      <c r="V40" s="2"/>
      <c r="W40" s="2"/>
      <c r="X40" s="7"/>
      <c r="Y40" s="4"/>
    </row>
    <row r="41" spans="1:25">
      <c r="A41" s="2"/>
      <c r="B41" s="2"/>
      <c r="C41" s="2"/>
      <c r="D41" s="14"/>
      <c r="E41" s="40"/>
      <c r="F41" s="3"/>
      <c r="G41" s="64"/>
      <c r="H41" s="40"/>
      <c r="I41" s="14"/>
      <c r="J41" s="19"/>
      <c r="K41" s="14"/>
      <c r="L41" s="2"/>
      <c r="M41" s="4"/>
      <c r="N41" s="4"/>
      <c r="O41" s="44"/>
      <c r="P41" s="24"/>
      <c r="Q41" s="24"/>
      <c r="R41" s="24"/>
      <c r="S41" s="34"/>
      <c r="U41" s="7"/>
      <c r="V41" s="2"/>
      <c r="W41" s="2"/>
      <c r="X41" s="7"/>
      <c r="Y41" s="4"/>
    </row>
    <row r="42" spans="1:25">
      <c r="A42" s="2"/>
      <c r="B42" s="2"/>
      <c r="C42" s="2"/>
      <c r="D42" s="14"/>
      <c r="E42" s="40"/>
      <c r="F42" s="3"/>
      <c r="G42" s="64"/>
      <c r="H42" s="40"/>
      <c r="I42" s="19"/>
      <c r="J42" s="19"/>
      <c r="K42" s="14"/>
      <c r="L42" s="2"/>
      <c r="M42" s="4"/>
      <c r="N42" s="4"/>
      <c r="O42" s="44"/>
      <c r="P42" s="24"/>
      <c r="Q42" s="24"/>
      <c r="R42" s="24"/>
      <c r="S42" s="34"/>
      <c r="U42" s="7"/>
      <c r="V42" s="2"/>
      <c r="W42" s="2"/>
      <c r="X42" s="7"/>
      <c r="Y42" s="4"/>
    </row>
    <row r="43" spans="1:25">
      <c r="A43" s="2"/>
      <c r="B43" s="2"/>
      <c r="C43" s="2"/>
      <c r="D43" s="14"/>
      <c r="E43" s="40"/>
      <c r="F43" s="3"/>
      <c r="G43" s="64"/>
      <c r="H43" s="40"/>
      <c r="I43" s="19"/>
      <c r="J43" s="19"/>
      <c r="K43" s="14"/>
      <c r="L43" s="2"/>
      <c r="M43" s="4"/>
      <c r="N43" s="4"/>
      <c r="O43" s="44"/>
      <c r="P43" s="24"/>
      <c r="Q43" s="24"/>
      <c r="R43" s="24"/>
      <c r="S43" s="34"/>
      <c r="U43" s="7"/>
      <c r="V43" s="2"/>
      <c r="W43" s="2"/>
      <c r="X43" s="7"/>
      <c r="Y43" s="4"/>
    </row>
    <row r="44" spans="1:25">
      <c r="A44" s="55"/>
      <c r="B44" s="55"/>
      <c r="C44" s="56"/>
      <c r="D44" s="37"/>
      <c r="E44" s="65"/>
      <c r="F44" s="32"/>
      <c r="G44" s="32"/>
      <c r="H44" s="65"/>
      <c r="I44" s="59"/>
      <c r="J44" s="59"/>
      <c r="K44" s="37"/>
      <c r="L44" s="5"/>
      <c r="M44" s="4"/>
      <c r="N44" s="4"/>
      <c r="O44" s="60"/>
      <c r="P44" s="61"/>
      <c r="Q44" s="43"/>
      <c r="R44" s="61"/>
      <c r="S44" s="62"/>
      <c r="U44" s="7"/>
      <c r="V44" s="2"/>
      <c r="W44" s="2"/>
      <c r="X44" s="7"/>
      <c r="Y44" s="4"/>
    </row>
    <row r="45" spans="1:25">
      <c r="A45" s="2"/>
      <c r="B45" s="2"/>
      <c r="C45" s="2"/>
      <c r="D45" s="33"/>
      <c r="E45" s="24"/>
      <c r="F45" s="3"/>
      <c r="G45" s="33"/>
      <c r="H45" s="40"/>
      <c r="I45" s="19"/>
      <c r="J45" s="19"/>
      <c r="K45" s="14"/>
      <c r="L45" s="2"/>
      <c r="M45" s="4"/>
      <c r="N45" s="4"/>
      <c r="O45" s="44"/>
      <c r="P45" s="24"/>
      <c r="Q45" s="24"/>
      <c r="R45" s="24"/>
      <c r="S45" s="34"/>
      <c r="U45" s="5"/>
      <c r="V45" s="2"/>
      <c r="W45" s="2"/>
      <c r="X45" s="7"/>
      <c r="Y45" s="4"/>
    </row>
    <row r="46" spans="1:25">
      <c r="A46" s="2"/>
      <c r="B46" s="2"/>
      <c r="C46" s="2"/>
      <c r="D46" s="33"/>
      <c r="E46" s="24"/>
      <c r="F46" s="3"/>
      <c r="G46" s="33"/>
      <c r="H46" s="40"/>
      <c r="I46" s="19"/>
      <c r="J46" s="19"/>
      <c r="K46" s="14"/>
      <c r="L46" s="2"/>
      <c r="M46" s="4"/>
      <c r="N46" s="4"/>
      <c r="O46" s="44"/>
      <c r="P46" s="24"/>
      <c r="Q46" s="24"/>
      <c r="R46" s="25"/>
      <c r="S46" s="34"/>
      <c r="U46" s="7"/>
      <c r="V46" s="5"/>
      <c r="W46" s="5"/>
      <c r="X46" s="7"/>
      <c r="Y46" s="4"/>
    </row>
    <row r="47" spans="1:25">
      <c r="A47" s="2"/>
      <c r="B47" s="2"/>
      <c r="C47" s="2"/>
      <c r="D47" s="64"/>
      <c r="E47" s="24"/>
      <c r="F47" s="3"/>
      <c r="G47" s="33"/>
      <c r="H47" s="40"/>
      <c r="I47" s="19"/>
      <c r="J47" s="19"/>
      <c r="K47" s="14"/>
      <c r="L47" s="2"/>
      <c r="M47" s="4"/>
      <c r="N47" s="4"/>
      <c r="O47" s="44"/>
      <c r="P47" s="24"/>
      <c r="Q47" s="24"/>
      <c r="R47" s="24"/>
      <c r="S47" s="34"/>
      <c r="U47" s="4"/>
      <c r="V47" s="4"/>
      <c r="W47" s="4"/>
      <c r="X47" s="4"/>
      <c r="Y47" s="4"/>
    </row>
    <row r="48" spans="1:25">
      <c r="A48" s="55"/>
      <c r="B48" s="55"/>
      <c r="C48" s="56"/>
      <c r="D48" s="37"/>
      <c r="E48" s="65"/>
      <c r="F48" s="32"/>
      <c r="G48" s="37"/>
      <c r="H48" s="65"/>
      <c r="I48" s="59"/>
      <c r="J48" s="59"/>
      <c r="K48" s="37"/>
      <c r="L48" s="5"/>
      <c r="M48" s="4"/>
      <c r="N48" s="4"/>
      <c r="O48" s="60"/>
      <c r="P48" s="61"/>
      <c r="Q48" s="43"/>
      <c r="R48" s="61"/>
      <c r="S48" s="62"/>
      <c r="U48" s="4"/>
      <c r="V48" s="4"/>
      <c r="W48" s="4"/>
      <c r="X48" s="4"/>
      <c r="Y48" s="4"/>
    </row>
    <row r="49" spans="1: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U49" s="4"/>
      <c r="V49" s="4"/>
      <c r="W49" s="4"/>
      <c r="X49" s="4"/>
      <c r="Y49" s="4"/>
    </row>
    <row r="50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66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66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66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66"/>
      <c r="U72" s="4"/>
    </row>
    <row r="73" spans="1:21">
      <c r="A73" s="13"/>
      <c r="B73" s="13"/>
      <c r="C73" s="13"/>
      <c r="D73" s="13"/>
      <c r="E73" s="13"/>
      <c r="F73" s="3"/>
      <c r="G73" s="33"/>
      <c r="H73" s="16"/>
      <c r="I73" s="13"/>
      <c r="J73" s="13"/>
      <c r="K73" s="14"/>
      <c r="L73" s="6"/>
      <c r="M73" s="4"/>
      <c r="N73" s="4"/>
      <c r="O73" s="15"/>
      <c r="P73" s="33"/>
      <c r="Q73" s="33"/>
      <c r="R73" s="33"/>
      <c r="S73" s="34"/>
      <c r="T73" s="66"/>
      <c r="U73" s="4"/>
    </row>
    <row r="74" spans="1:21">
      <c r="A74" s="13"/>
      <c r="B74" s="13"/>
      <c r="C74" s="13"/>
      <c r="D74" s="13"/>
      <c r="E74" s="13"/>
      <c r="F74" s="3"/>
      <c r="G74" s="33"/>
      <c r="H74" s="16"/>
      <c r="I74" s="13"/>
      <c r="J74" s="13"/>
      <c r="K74" s="14"/>
      <c r="L74" s="6"/>
      <c r="M74" s="4"/>
      <c r="N74" s="4"/>
      <c r="O74" s="15"/>
      <c r="P74" s="33"/>
      <c r="Q74" s="33"/>
      <c r="R74" s="33"/>
      <c r="S74" s="34"/>
      <c r="T74" s="66"/>
      <c r="U74" s="4"/>
    </row>
    <row r="75" spans="1:21">
      <c r="A75" s="35"/>
      <c r="B75" s="35"/>
      <c r="C75" s="36"/>
      <c r="D75" s="35"/>
      <c r="E75" s="37"/>
      <c r="F75" s="32"/>
      <c r="G75" s="35"/>
      <c r="H75" s="37"/>
      <c r="I75" s="35"/>
      <c r="J75" s="35"/>
      <c r="K75" s="37"/>
      <c r="L75" s="5"/>
      <c r="M75" s="4"/>
      <c r="N75" s="4"/>
      <c r="O75" s="15"/>
      <c r="P75" s="38"/>
      <c r="Q75" s="38"/>
      <c r="R75" s="38"/>
      <c r="S75" s="34"/>
      <c r="T75" s="66"/>
      <c r="U75" s="4"/>
    </row>
    <row r="76" spans="1:21">
      <c r="A76" s="13"/>
      <c r="B76" s="13"/>
      <c r="C76" s="13"/>
      <c r="D76" s="13"/>
      <c r="E76" s="13"/>
      <c r="F76" s="3"/>
      <c r="G76" s="33"/>
      <c r="H76" s="16"/>
      <c r="I76" s="13"/>
      <c r="J76" s="13"/>
      <c r="K76" s="14"/>
      <c r="L76" s="6"/>
      <c r="M76" s="4"/>
      <c r="N76" s="4"/>
      <c r="O76" s="15"/>
      <c r="P76" s="33"/>
      <c r="Q76" s="33"/>
      <c r="R76" s="33"/>
      <c r="S76" s="34"/>
      <c r="T76" s="66"/>
      <c r="U76" s="4"/>
    </row>
    <row r="77" spans="1:21">
      <c r="A77" s="35"/>
      <c r="B77" s="35"/>
      <c r="C77" s="36"/>
      <c r="D77" s="35"/>
      <c r="E77" s="37"/>
      <c r="F77" s="32"/>
      <c r="G77" s="35"/>
      <c r="H77" s="37"/>
      <c r="I77" s="35"/>
      <c r="J77" s="35"/>
      <c r="K77" s="37"/>
      <c r="L77" s="5"/>
      <c r="M77" s="4"/>
      <c r="N77" s="4"/>
      <c r="O77" s="15"/>
      <c r="P77" s="38"/>
      <c r="Q77" s="38"/>
      <c r="R77" s="38"/>
      <c r="S77" s="34"/>
      <c r="T77" s="66"/>
      <c r="U77" s="4"/>
    </row>
    <row r="78" spans="1:21">
      <c r="A78" s="13"/>
      <c r="B78" s="13"/>
      <c r="C78" s="13"/>
      <c r="D78" s="13"/>
      <c r="E78" s="13"/>
      <c r="F78" s="3"/>
      <c r="G78" s="33"/>
      <c r="H78" s="16"/>
      <c r="I78" s="13"/>
      <c r="J78" s="13"/>
      <c r="K78" s="14"/>
      <c r="L78" s="6"/>
      <c r="M78" s="4"/>
      <c r="N78" s="4"/>
      <c r="O78" s="15"/>
      <c r="P78" s="33"/>
      <c r="Q78" s="33"/>
      <c r="R78" s="33"/>
      <c r="S78" s="4"/>
      <c r="T78" s="66"/>
      <c r="U78" s="4"/>
    </row>
    <row r="79" spans="1:21">
      <c r="A79" s="35"/>
      <c r="B79" s="35"/>
      <c r="C79" s="36"/>
      <c r="D79" s="35"/>
      <c r="E79" s="37"/>
      <c r="F79" s="32"/>
      <c r="G79" s="35"/>
      <c r="H79" s="37"/>
      <c r="I79" s="35"/>
      <c r="J79" s="35"/>
      <c r="K79" s="37"/>
      <c r="L79" s="5"/>
      <c r="M79" s="4"/>
      <c r="N79" s="4"/>
      <c r="O79" s="15"/>
      <c r="P79" s="38"/>
      <c r="Q79" s="38"/>
      <c r="R79" s="38"/>
      <c r="S79" s="4"/>
      <c r="T79" s="66"/>
      <c r="U79" s="4"/>
    </row>
    <row r="80" spans="1:21">
      <c r="A80" s="13"/>
      <c r="B80" s="13"/>
      <c r="C80" s="13"/>
      <c r="D80" s="13"/>
      <c r="E80" s="13"/>
      <c r="F80" s="3"/>
      <c r="G80" s="33"/>
      <c r="H80" s="16"/>
      <c r="I80" s="13"/>
      <c r="J80" s="13"/>
      <c r="K80" s="14"/>
      <c r="L80" s="6"/>
      <c r="M80" s="4"/>
      <c r="N80" s="4"/>
      <c r="O80" s="15"/>
      <c r="P80" s="33"/>
      <c r="Q80" s="33"/>
      <c r="R80" s="33"/>
      <c r="S80" s="4"/>
      <c r="T80" s="66"/>
      <c r="U80" s="4"/>
    </row>
    <row r="81" spans="1:21">
      <c r="A81" s="13"/>
      <c r="B81" s="13"/>
      <c r="C81" s="13"/>
      <c r="D81" s="13"/>
      <c r="E81" s="13"/>
      <c r="F81" s="3"/>
      <c r="G81" s="33"/>
      <c r="H81" s="16"/>
      <c r="I81" s="13"/>
      <c r="J81" s="13"/>
      <c r="K81" s="14"/>
      <c r="L81" s="6"/>
      <c r="M81" s="4"/>
      <c r="N81" s="4"/>
      <c r="O81" s="15"/>
      <c r="P81" s="33"/>
      <c r="Q81" s="33"/>
      <c r="R81" s="33"/>
      <c r="S81" s="4"/>
      <c r="T81" s="66"/>
      <c r="U81" s="4"/>
    </row>
    <row r="82" spans="1:21">
      <c r="A82" s="35"/>
      <c r="B82" s="35"/>
      <c r="C82" s="36"/>
      <c r="D82" s="35"/>
      <c r="E82" s="37"/>
      <c r="F82" s="32"/>
      <c r="G82" s="35"/>
      <c r="H82" s="37"/>
      <c r="I82" s="35"/>
      <c r="J82" s="35"/>
      <c r="K82" s="37"/>
      <c r="L82" s="5"/>
      <c r="M82" s="4"/>
      <c r="N82" s="4"/>
      <c r="O82" s="15"/>
      <c r="P82" s="38"/>
      <c r="Q82" s="38"/>
      <c r="R82" s="38"/>
      <c r="S82" s="4"/>
      <c r="T82" s="4"/>
      <c r="U82" s="4"/>
    </row>
    <row r="83" spans="1:21">
      <c r="A83" s="13"/>
      <c r="B83" s="13"/>
      <c r="C83" s="13"/>
      <c r="D83" s="13"/>
      <c r="E83" s="13"/>
      <c r="F83" s="3"/>
      <c r="G83" s="33"/>
      <c r="H83" s="16"/>
      <c r="I83" s="13"/>
      <c r="J83" s="13"/>
      <c r="K83" s="14"/>
      <c r="L83" s="6"/>
      <c r="M83" s="4"/>
      <c r="N83" s="4"/>
      <c r="O83" s="15"/>
      <c r="P83" s="33"/>
      <c r="Q83" s="33"/>
      <c r="R83" s="33"/>
      <c r="S83" s="4"/>
      <c r="T83" s="4"/>
      <c r="U83" s="4"/>
    </row>
    <row r="84" spans="1:21">
      <c r="A84" s="13"/>
      <c r="B84" s="13"/>
      <c r="C84" s="13"/>
      <c r="D84" s="13"/>
      <c r="E84" s="13"/>
      <c r="F84" s="3"/>
      <c r="G84" s="33"/>
      <c r="H84" s="16"/>
      <c r="I84" s="13"/>
      <c r="J84" s="13"/>
      <c r="K84" s="14"/>
      <c r="L84" s="6"/>
      <c r="M84" s="4"/>
      <c r="N84" s="4"/>
      <c r="O84" s="15"/>
      <c r="P84" s="33"/>
      <c r="Q84" s="33"/>
      <c r="R84" s="33"/>
      <c r="S84" s="4"/>
      <c r="T84" s="4"/>
      <c r="U84" s="4"/>
    </row>
    <row r="85" spans="1:21">
      <c r="A85" s="35"/>
      <c r="B85" s="35"/>
      <c r="C85" s="36"/>
      <c r="D85" s="35"/>
      <c r="E85" s="37"/>
      <c r="F85" s="32"/>
      <c r="G85" s="35"/>
      <c r="H85" s="37"/>
      <c r="I85" s="35"/>
      <c r="J85" s="35"/>
      <c r="K85" s="37"/>
      <c r="L85" s="5"/>
      <c r="M85" s="4"/>
      <c r="N85" s="4"/>
      <c r="O85" s="15"/>
      <c r="P85" s="38"/>
      <c r="Q85" s="38"/>
      <c r="R85" s="38"/>
      <c r="S85" s="4"/>
      <c r="T85" s="4"/>
      <c r="U85" s="4"/>
    </row>
    <row r="86" spans="1:21">
      <c r="A86" s="13"/>
      <c r="B86" s="13"/>
      <c r="C86" s="13"/>
      <c r="D86" s="13"/>
      <c r="E86" s="13"/>
      <c r="F86" s="3"/>
      <c r="G86" s="33"/>
      <c r="H86" s="16"/>
      <c r="I86" s="13"/>
      <c r="J86" s="13"/>
      <c r="K86" s="14"/>
      <c r="L86" s="6"/>
      <c r="M86" s="4"/>
      <c r="N86" s="4"/>
      <c r="O86" s="15"/>
      <c r="P86" s="33"/>
      <c r="Q86" s="33"/>
      <c r="R86" s="33"/>
      <c r="S86" s="4"/>
      <c r="T86" s="4"/>
      <c r="U86" s="4"/>
    </row>
    <row r="87" spans="1:21">
      <c r="A87" s="13"/>
      <c r="B87" s="13"/>
      <c r="C87" s="13"/>
      <c r="D87" s="13"/>
      <c r="E87" s="13"/>
      <c r="F87" s="3"/>
      <c r="G87" s="33"/>
      <c r="H87" s="16"/>
      <c r="I87" s="13"/>
      <c r="J87" s="13"/>
      <c r="K87" s="14"/>
      <c r="L87" s="6"/>
      <c r="M87" s="4"/>
      <c r="N87" s="4"/>
      <c r="O87" s="15"/>
      <c r="P87" s="33"/>
      <c r="Q87" s="33"/>
      <c r="R87" s="33"/>
      <c r="S87" s="4"/>
      <c r="T87" s="4"/>
      <c r="U87" s="4"/>
    </row>
    <row r="88" spans="1:21">
      <c r="A88" s="35"/>
      <c r="B88" s="35"/>
      <c r="C88" s="36"/>
      <c r="D88" s="35"/>
      <c r="E88" s="37"/>
      <c r="F88" s="32"/>
      <c r="G88" s="35"/>
      <c r="H88" s="37"/>
      <c r="I88" s="35"/>
      <c r="J88" s="35"/>
      <c r="K88" s="37"/>
      <c r="L88" s="5"/>
      <c r="M88" s="4"/>
      <c r="N88" s="4"/>
      <c r="O88" s="15"/>
      <c r="P88" s="38"/>
      <c r="Q88" s="38"/>
      <c r="R88" s="38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9BFD-EB32-1647-AA62-8EB321F10F90}">
  <dimension ref="A1:Y100"/>
  <sheetViews>
    <sheetView topLeftCell="E1" workbookViewId="0">
      <selection activeCell="E5" sqref="E5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  <col min="21" max="21" width="21.7109375" bestFit="1" customWidth="1"/>
    <col min="22" max="22" width="20.7109375" bestFit="1" customWidth="1"/>
  </cols>
  <sheetData>
    <row r="1" spans="1:23">
      <c r="A1" s="21" t="s">
        <v>0</v>
      </c>
      <c r="B1" s="21" t="s">
        <v>7</v>
      </c>
      <c r="C1" s="21" t="s">
        <v>1</v>
      </c>
      <c r="D1" s="21" t="s">
        <v>5</v>
      </c>
      <c r="E1" s="21" t="s">
        <v>6</v>
      </c>
      <c r="F1" s="21" t="s">
        <v>17</v>
      </c>
      <c r="G1" s="21" t="s">
        <v>2</v>
      </c>
      <c r="H1" s="21" t="s">
        <v>3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19</v>
      </c>
      <c r="S1" s="21" t="s">
        <v>20</v>
      </c>
      <c r="T1" s="21" t="s">
        <v>21</v>
      </c>
    </row>
    <row r="2" spans="1:23">
      <c r="A2" s="2" t="s">
        <v>26</v>
      </c>
      <c r="B2" s="2">
        <v>83</v>
      </c>
      <c r="C2" s="13">
        <v>1</v>
      </c>
      <c r="D2" s="6">
        <v>126</v>
      </c>
      <c r="E2" s="41">
        <v>56</v>
      </c>
      <c r="F2" s="3">
        <f t="shared" ref="F2:F31" si="0">(E2/D2)*100</f>
        <v>44.444444444444443</v>
      </c>
      <c r="G2" s="1">
        <v>617.255</v>
      </c>
      <c r="H2" s="41">
        <v>0</v>
      </c>
      <c r="I2" s="19">
        <f t="shared" ref="I2:I31" si="1" xml:space="preserve"> E2/G2*3600</f>
        <v>326.60731788320874</v>
      </c>
      <c r="J2" s="19">
        <f t="shared" ref="J2:J4" si="2" xml:space="preserve"> E2/G2*60</f>
        <v>5.4434552980534789</v>
      </c>
      <c r="K2" s="2">
        <f t="shared" ref="K2:K4" si="3" xml:space="preserve"> ROUNDUP((H2/G2)*3600,3)</f>
        <v>0</v>
      </c>
      <c r="L2" s="2">
        <f t="shared" ref="L2:L4" si="4" xml:space="preserve"> H2/G2 * 60</f>
        <v>0</v>
      </c>
      <c r="M2" s="44"/>
      <c r="N2" s="25"/>
      <c r="O2" s="25"/>
      <c r="P2" s="25"/>
      <c r="Q2" s="34"/>
      <c r="R2" s="34"/>
      <c r="S2" s="2"/>
      <c r="T2" s="2"/>
      <c r="U2" s="78"/>
      <c r="V2" s="2"/>
      <c r="W2" s="4"/>
    </row>
    <row r="3" spans="1:23">
      <c r="A3" s="2" t="s">
        <v>26</v>
      </c>
      <c r="B3" s="2">
        <v>83</v>
      </c>
      <c r="C3" s="13">
        <v>2</v>
      </c>
      <c r="D3" s="6">
        <v>114</v>
      </c>
      <c r="E3" s="41">
        <v>38</v>
      </c>
      <c r="F3" s="3">
        <f t="shared" si="0"/>
        <v>33.333333333333329</v>
      </c>
      <c r="G3" s="1">
        <v>566.58699999999999</v>
      </c>
      <c r="H3" s="41">
        <v>0</v>
      </c>
      <c r="I3" s="19">
        <f t="shared" ref="I3:I4" si="5" xml:space="preserve"> E3/G3*3600</f>
        <v>241.44570913204856</v>
      </c>
      <c r="J3" s="19">
        <f t="shared" si="2"/>
        <v>4.0240951522008093</v>
      </c>
      <c r="K3" s="2">
        <f t="shared" si="3"/>
        <v>0</v>
      </c>
      <c r="L3" s="2">
        <f t="shared" si="4"/>
        <v>0</v>
      </c>
      <c r="M3" s="44"/>
      <c r="N3" s="25"/>
      <c r="O3" s="25"/>
      <c r="P3" s="25"/>
      <c r="Q3" s="34"/>
      <c r="R3" s="34"/>
      <c r="S3" s="2"/>
      <c r="T3" s="2"/>
      <c r="U3" s="78"/>
      <c r="V3" s="2"/>
      <c r="W3" s="4"/>
    </row>
    <row r="4" spans="1:23">
      <c r="A4" s="2" t="s">
        <v>26</v>
      </c>
      <c r="B4" s="2">
        <v>83</v>
      </c>
      <c r="C4" s="13">
        <v>3</v>
      </c>
      <c r="D4" s="6">
        <v>150</v>
      </c>
      <c r="E4" s="41">
        <v>43</v>
      </c>
      <c r="F4" s="3">
        <f t="shared" si="0"/>
        <v>28.666666666666668</v>
      </c>
      <c r="G4" s="1">
        <v>779.822</v>
      </c>
      <c r="H4" s="41">
        <v>1</v>
      </c>
      <c r="I4" s="19">
        <f t="shared" si="5"/>
        <v>198.50683874012276</v>
      </c>
      <c r="J4" s="19">
        <f t="shared" si="2"/>
        <v>3.308447312335379</v>
      </c>
      <c r="K4" s="2">
        <f t="shared" si="3"/>
        <v>4.617</v>
      </c>
      <c r="L4" s="2">
        <f t="shared" si="4"/>
        <v>7.6940635170590202E-2</v>
      </c>
      <c r="M4" s="44"/>
      <c r="N4" s="25"/>
      <c r="O4" s="25"/>
      <c r="P4" s="25"/>
      <c r="Q4" s="34"/>
      <c r="R4" s="34"/>
      <c r="S4" s="2"/>
      <c r="T4" s="2"/>
      <c r="U4" s="78"/>
      <c r="V4" s="2"/>
      <c r="W4" s="4"/>
    </row>
    <row r="5" spans="1:23">
      <c r="A5" s="2" t="s">
        <v>26</v>
      </c>
      <c r="B5" s="2">
        <v>83</v>
      </c>
      <c r="C5" s="13">
        <v>4</v>
      </c>
      <c r="D5" s="6">
        <v>134</v>
      </c>
      <c r="E5" s="41">
        <v>27</v>
      </c>
      <c r="F5" s="3">
        <f t="shared" si="0"/>
        <v>20.149253731343283</v>
      </c>
      <c r="G5" s="1">
        <v>690.53300000000002</v>
      </c>
      <c r="H5" s="41">
        <v>2</v>
      </c>
      <c r="I5" s="19">
        <f t="shared" si="1"/>
        <v>140.76083257425785</v>
      </c>
      <c r="J5" s="19">
        <f t="shared" ref="J5:J31" si="6" xml:space="preserve"> E5/G5*60</f>
        <v>2.3460138762376306</v>
      </c>
      <c r="K5" s="2">
        <f t="shared" ref="K5:K31" si="7" xml:space="preserve"> ROUNDUP((H5/G5)*3600,3)</f>
        <v>10.427</v>
      </c>
      <c r="L5" s="2">
        <f t="shared" ref="L5:L31" si="8" xml:space="preserve"> H5/G5 * 60</f>
        <v>0.17377880564723192</v>
      </c>
      <c r="M5" s="44"/>
      <c r="N5" s="25"/>
      <c r="O5" s="25"/>
      <c r="P5" s="25"/>
      <c r="Q5" s="34"/>
      <c r="R5" s="34"/>
      <c r="S5" s="2"/>
      <c r="T5" s="2"/>
      <c r="U5" s="78"/>
      <c r="V5" s="2"/>
      <c r="W5" s="4"/>
    </row>
    <row r="6" spans="1:23">
      <c r="A6" s="82" t="s">
        <v>27</v>
      </c>
      <c r="B6" s="82">
        <v>83</v>
      </c>
      <c r="C6" s="83" t="s">
        <v>4</v>
      </c>
      <c r="D6" s="84">
        <f>SUM(D2:D5)</f>
        <v>524</v>
      </c>
      <c r="E6" s="85">
        <f>SUM(E2:E5)</f>
        <v>164</v>
      </c>
      <c r="F6" s="86">
        <f t="shared" si="0"/>
        <v>31.297709923664126</v>
      </c>
      <c r="G6" s="86">
        <f xml:space="preserve"> SUM(G2:G5)</f>
        <v>2654.1970000000001</v>
      </c>
      <c r="H6" s="85">
        <f>SUM(H2:H5)</f>
        <v>3</v>
      </c>
      <c r="I6" s="87">
        <f t="shared" si="1"/>
        <v>222.44015798375176</v>
      </c>
      <c r="J6" s="87">
        <f t="shared" si="6"/>
        <v>3.7073359663958629</v>
      </c>
      <c r="K6" s="82">
        <f t="shared" si="7"/>
        <v>4.07</v>
      </c>
      <c r="L6" s="84">
        <f t="shared" si="8"/>
        <v>6.7817121336509675E-2</v>
      </c>
      <c r="M6" s="88" t="s">
        <v>18</v>
      </c>
      <c r="N6" s="28" t="s">
        <v>28</v>
      </c>
      <c r="O6" s="89">
        <v>30</v>
      </c>
      <c r="P6" s="28" t="s">
        <v>29</v>
      </c>
      <c r="Q6" s="31">
        <v>50</v>
      </c>
      <c r="R6" s="68" t="s">
        <v>22</v>
      </c>
      <c r="S6" s="90">
        <v>0</v>
      </c>
      <c r="T6" s="90">
        <v>1.5</v>
      </c>
      <c r="U6" s="2"/>
      <c r="V6" s="2"/>
      <c r="W6" s="4"/>
    </row>
    <row r="7" spans="1:23">
      <c r="A7" s="2" t="s">
        <v>26</v>
      </c>
      <c r="B7" s="70">
        <v>83</v>
      </c>
      <c r="C7" s="73">
        <v>1</v>
      </c>
      <c r="D7" s="74">
        <v>126</v>
      </c>
      <c r="E7" s="41">
        <v>43</v>
      </c>
      <c r="F7" s="12">
        <f t="shared" si="0"/>
        <v>34.126984126984127</v>
      </c>
      <c r="G7" s="77">
        <v>617.255</v>
      </c>
      <c r="H7" s="41">
        <v>1</v>
      </c>
      <c r="I7" s="18">
        <f t="shared" si="1"/>
        <v>250.78776194603529</v>
      </c>
      <c r="J7" s="18">
        <f t="shared" si="6"/>
        <v>4.1797960324339218</v>
      </c>
      <c r="K7" s="8">
        <f t="shared" si="7"/>
        <v>5.8330000000000002</v>
      </c>
      <c r="L7" s="8">
        <f t="shared" si="8"/>
        <v>9.7204558893812132E-2</v>
      </c>
      <c r="M7" s="23"/>
      <c r="N7" s="26"/>
      <c r="O7" s="26"/>
      <c r="P7" s="26"/>
      <c r="Q7" s="30"/>
      <c r="R7" s="30"/>
      <c r="S7" s="8"/>
      <c r="T7" s="8"/>
      <c r="U7" s="2"/>
      <c r="V7" s="2"/>
      <c r="W7" s="4"/>
    </row>
    <row r="8" spans="1:23">
      <c r="A8" s="2" t="s">
        <v>26</v>
      </c>
      <c r="B8" s="78">
        <v>83</v>
      </c>
      <c r="C8" s="13">
        <v>2</v>
      </c>
      <c r="D8" s="75">
        <v>114</v>
      </c>
      <c r="E8" s="41">
        <v>42</v>
      </c>
      <c r="F8" s="12">
        <f t="shared" si="0"/>
        <v>36.84210526315789</v>
      </c>
      <c r="G8" s="1">
        <v>566.58699999999999</v>
      </c>
      <c r="H8" s="41">
        <v>0</v>
      </c>
      <c r="I8" s="18">
        <f t="shared" ref="I8" si="9" xml:space="preserve"> E8/G8*3600</f>
        <v>266.86104693542211</v>
      </c>
      <c r="J8" s="18">
        <f t="shared" ref="J8" si="10" xml:space="preserve"> E8/G8*60</f>
        <v>4.4476841155903681</v>
      </c>
      <c r="K8" s="8">
        <f t="shared" ref="K8" si="11" xml:space="preserve"> ROUNDUP((H8/G8)*3600,3)</f>
        <v>0</v>
      </c>
      <c r="L8" s="8">
        <f t="shared" ref="L8" si="12" xml:space="preserve"> H8/G8 * 60</f>
        <v>0</v>
      </c>
      <c r="M8" s="23"/>
      <c r="N8" s="26"/>
      <c r="O8" s="26"/>
      <c r="P8" s="26"/>
      <c r="Q8" s="30"/>
      <c r="R8" s="30"/>
      <c r="S8" s="8"/>
      <c r="T8" s="8"/>
      <c r="U8" s="2"/>
      <c r="V8" s="2"/>
      <c r="W8" s="4"/>
    </row>
    <row r="9" spans="1:23">
      <c r="A9" s="2" t="s">
        <v>26</v>
      </c>
      <c r="B9" s="79">
        <v>83</v>
      </c>
      <c r="C9" s="13">
        <v>3</v>
      </c>
      <c r="D9" s="76">
        <v>150</v>
      </c>
      <c r="E9" s="41">
        <v>45</v>
      </c>
      <c r="F9" s="12">
        <f t="shared" si="0"/>
        <v>30</v>
      </c>
      <c r="G9" s="1">
        <v>779.822</v>
      </c>
      <c r="H9" s="41">
        <v>2</v>
      </c>
      <c r="I9" s="18">
        <f t="shared" si="1"/>
        <v>207.73971496059357</v>
      </c>
      <c r="J9" s="18">
        <f t="shared" si="6"/>
        <v>3.4623285826765597</v>
      </c>
      <c r="K9" s="8">
        <f t="shared" si="7"/>
        <v>9.2329999999999988</v>
      </c>
      <c r="L9" s="8">
        <f t="shared" si="8"/>
        <v>0.1538812703411804</v>
      </c>
      <c r="M9" s="23"/>
      <c r="N9" s="26"/>
      <c r="O9" s="26"/>
      <c r="P9" s="26"/>
      <c r="Q9" s="30"/>
      <c r="R9" s="30"/>
      <c r="S9" s="8"/>
      <c r="T9" s="8"/>
      <c r="U9" s="2"/>
      <c r="V9" s="2"/>
      <c r="W9" s="4"/>
    </row>
    <row r="10" spans="1:23">
      <c r="A10" s="2" t="s">
        <v>26</v>
      </c>
      <c r="B10" s="2">
        <v>83</v>
      </c>
      <c r="C10" s="13">
        <v>4</v>
      </c>
      <c r="D10" s="6">
        <v>134</v>
      </c>
      <c r="E10" s="41">
        <v>28</v>
      </c>
      <c r="F10" s="12">
        <f t="shared" si="0"/>
        <v>20.8955223880597</v>
      </c>
      <c r="G10" s="1">
        <v>690.53300000000002</v>
      </c>
      <c r="H10" s="41">
        <v>2</v>
      </c>
      <c r="I10" s="19">
        <f t="shared" si="1"/>
        <v>145.97419674367481</v>
      </c>
      <c r="J10" s="19">
        <f t="shared" si="6"/>
        <v>2.432903279061247</v>
      </c>
      <c r="K10" s="2">
        <f t="shared" si="7"/>
        <v>10.427</v>
      </c>
      <c r="L10" s="2">
        <f t="shared" si="8"/>
        <v>0.17377880564723192</v>
      </c>
      <c r="M10" s="23"/>
      <c r="N10" s="25"/>
      <c r="O10" s="25"/>
      <c r="P10" s="25"/>
      <c r="Q10" s="30"/>
      <c r="R10" s="30"/>
      <c r="S10" s="2"/>
      <c r="T10" s="2"/>
      <c r="U10" s="2"/>
      <c r="V10" s="2"/>
      <c r="W10" s="4"/>
    </row>
    <row r="11" spans="1:23">
      <c r="A11" s="9" t="s">
        <v>27</v>
      </c>
      <c r="B11" s="9">
        <v>83</v>
      </c>
      <c r="C11" s="17" t="s">
        <v>4</v>
      </c>
      <c r="D11" s="11">
        <f>SUM(D7:D10)</f>
        <v>524</v>
      </c>
      <c r="E11" s="42">
        <f>SUM(E7:E10)</f>
        <v>158</v>
      </c>
      <c r="F11" s="10">
        <f t="shared" si="0"/>
        <v>30.152671755725191</v>
      </c>
      <c r="G11" s="10">
        <f xml:space="preserve"> SUM(G7:G10)</f>
        <v>2654.1970000000001</v>
      </c>
      <c r="H11" s="42">
        <f>SUM(H7:H10)</f>
        <v>5</v>
      </c>
      <c r="I11" s="20">
        <f t="shared" si="1"/>
        <v>214.3021034233706</v>
      </c>
      <c r="J11" s="20">
        <f t="shared" si="6"/>
        <v>3.5717017237228434</v>
      </c>
      <c r="K11" s="9">
        <f t="shared" si="7"/>
        <v>6.782</v>
      </c>
      <c r="L11" s="11">
        <f t="shared" si="8"/>
        <v>0.11302853556084946</v>
      </c>
      <c r="M11" s="27" t="s">
        <v>23</v>
      </c>
      <c r="N11" s="28" t="s">
        <v>28</v>
      </c>
      <c r="O11" s="29">
        <v>30</v>
      </c>
      <c r="P11" s="28" t="s">
        <v>30</v>
      </c>
      <c r="Q11" s="31">
        <v>100</v>
      </c>
      <c r="R11" s="31">
        <v>89.74</v>
      </c>
      <c r="S11" s="67">
        <v>0</v>
      </c>
      <c r="T11" s="67">
        <v>1.5</v>
      </c>
      <c r="U11" s="2"/>
      <c r="V11" s="2"/>
      <c r="W11" s="4"/>
    </row>
    <row r="12" spans="1:23">
      <c r="A12" s="2" t="s">
        <v>26</v>
      </c>
      <c r="B12" s="70">
        <v>83</v>
      </c>
      <c r="C12" s="73">
        <v>1</v>
      </c>
      <c r="D12" s="74">
        <v>126</v>
      </c>
      <c r="E12" s="81">
        <v>103</v>
      </c>
      <c r="F12" s="12">
        <f t="shared" si="0"/>
        <v>81.746031746031747</v>
      </c>
      <c r="G12" s="77">
        <v>617.255</v>
      </c>
      <c r="H12" s="81">
        <v>2</v>
      </c>
      <c r="I12" s="18">
        <f t="shared" ref="I12:I13" si="13" xml:space="preserve"> E12/G12*3600</f>
        <v>600.72417396375886</v>
      </c>
      <c r="J12" s="18">
        <f t="shared" ref="J12:J13" si="14" xml:space="preserve"> E12/G12*60</f>
        <v>10.012069566062648</v>
      </c>
      <c r="K12" s="8">
        <f t="shared" ref="K12:K13" si="15" xml:space="preserve"> ROUNDUP((H12/G12)*3600,3)</f>
        <v>11.664999999999999</v>
      </c>
      <c r="L12" s="8">
        <f t="shared" ref="L12:L13" si="16" xml:space="preserve"> H12/G12 * 60</f>
        <v>0.19440911778762426</v>
      </c>
      <c r="M12" s="23"/>
      <c r="N12" s="26"/>
      <c r="O12" s="26"/>
      <c r="P12" s="26"/>
      <c r="Q12" s="30"/>
      <c r="R12" s="30"/>
      <c r="S12" s="8"/>
      <c r="T12" s="8"/>
      <c r="U12" s="2"/>
      <c r="V12" s="2"/>
      <c r="W12" s="4"/>
    </row>
    <row r="13" spans="1:23">
      <c r="A13" s="2" t="s">
        <v>26</v>
      </c>
      <c r="B13" s="78">
        <v>83</v>
      </c>
      <c r="C13" s="13">
        <v>2</v>
      </c>
      <c r="D13" s="75">
        <v>114</v>
      </c>
      <c r="E13" s="81">
        <v>87</v>
      </c>
      <c r="F13" s="12">
        <f t="shared" si="0"/>
        <v>76.31578947368422</v>
      </c>
      <c r="G13" s="1">
        <v>566.58699999999999</v>
      </c>
      <c r="H13" s="81">
        <v>0</v>
      </c>
      <c r="I13" s="18">
        <f t="shared" si="13"/>
        <v>552.78359722337439</v>
      </c>
      <c r="J13" s="18">
        <f t="shared" si="14"/>
        <v>9.2130599537229063</v>
      </c>
      <c r="K13" s="8">
        <f t="shared" si="15"/>
        <v>0</v>
      </c>
      <c r="L13" s="8">
        <f t="shared" si="16"/>
        <v>0</v>
      </c>
      <c r="M13" s="23"/>
      <c r="N13" s="26"/>
      <c r="O13" s="26"/>
      <c r="P13" s="26"/>
      <c r="Q13" s="30"/>
      <c r="R13" s="30"/>
      <c r="S13" s="8"/>
      <c r="T13" s="8"/>
      <c r="U13" s="2"/>
      <c r="V13" s="2"/>
      <c r="W13" s="4"/>
    </row>
    <row r="14" spans="1:23">
      <c r="A14" s="2" t="s">
        <v>26</v>
      </c>
      <c r="B14" s="79">
        <v>83</v>
      </c>
      <c r="C14" s="13">
        <v>3</v>
      </c>
      <c r="D14" s="76">
        <v>150</v>
      </c>
      <c r="E14" s="81">
        <v>117</v>
      </c>
      <c r="F14" s="12">
        <f t="shared" si="0"/>
        <v>78</v>
      </c>
      <c r="G14" s="1">
        <v>779.822</v>
      </c>
      <c r="H14" s="81">
        <v>3</v>
      </c>
      <c r="I14" s="18">
        <f t="shared" si="1"/>
        <v>540.12325889754334</v>
      </c>
      <c r="J14" s="18">
        <f t="shared" si="6"/>
        <v>9.0020543149590555</v>
      </c>
      <c r="K14" s="8">
        <f t="shared" si="7"/>
        <v>13.85</v>
      </c>
      <c r="L14" s="8">
        <f t="shared" si="8"/>
        <v>0.23082190551177062</v>
      </c>
      <c r="M14" s="23"/>
      <c r="N14" s="26"/>
      <c r="O14" s="26"/>
      <c r="P14" s="26"/>
      <c r="Q14" s="30"/>
      <c r="R14" s="30"/>
      <c r="S14" s="8"/>
      <c r="T14" s="8"/>
      <c r="U14" s="2"/>
      <c r="V14" s="2"/>
      <c r="W14" s="4"/>
    </row>
    <row r="15" spans="1:23">
      <c r="A15" s="2" t="s">
        <v>26</v>
      </c>
      <c r="B15" s="2">
        <v>83</v>
      </c>
      <c r="C15" s="13">
        <v>4</v>
      </c>
      <c r="D15" s="6">
        <v>134</v>
      </c>
      <c r="E15" s="41">
        <v>92</v>
      </c>
      <c r="F15" s="3">
        <f t="shared" si="0"/>
        <v>68.656716417910445</v>
      </c>
      <c r="G15" s="1">
        <v>690.53300000000002</v>
      </c>
      <c r="H15" s="41">
        <v>1</v>
      </c>
      <c r="I15" s="19">
        <f t="shared" si="1"/>
        <v>479.6295035863601</v>
      </c>
      <c r="J15" s="19">
        <f t="shared" si="6"/>
        <v>7.9938250597726679</v>
      </c>
      <c r="K15" s="2">
        <f t="shared" si="7"/>
        <v>5.2140000000000004</v>
      </c>
      <c r="L15" s="2">
        <f t="shared" si="8"/>
        <v>8.6889402823615958E-2</v>
      </c>
      <c r="M15" s="23"/>
      <c r="N15" s="25"/>
      <c r="O15" s="25"/>
      <c r="P15" s="25"/>
      <c r="Q15" s="30"/>
      <c r="R15" s="30"/>
      <c r="S15" s="2"/>
      <c r="T15" s="2"/>
      <c r="U15" s="2"/>
      <c r="V15" s="2"/>
      <c r="W15" s="4"/>
    </row>
    <row r="16" spans="1:23">
      <c r="A16" s="9" t="s">
        <v>27</v>
      </c>
      <c r="B16" s="9">
        <v>83</v>
      </c>
      <c r="C16" s="17" t="s">
        <v>4</v>
      </c>
      <c r="D16" s="11">
        <f>SUM(D12:D15)</f>
        <v>524</v>
      </c>
      <c r="E16" s="42">
        <f>SUM(E12:E15)</f>
        <v>399</v>
      </c>
      <c r="F16" s="10">
        <f t="shared" si="0"/>
        <v>76.145038167938921</v>
      </c>
      <c r="G16" s="10">
        <f xml:space="preserve"> SUM(G12:G15)</f>
        <v>2654.1970000000001</v>
      </c>
      <c r="H16" s="42">
        <f>SUM(H12:H15)</f>
        <v>6</v>
      </c>
      <c r="I16" s="20">
        <f t="shared" si="1"/>
        <v>541.18062826534731</v>
      </c>
      <c r="J16" s="20">
        <f t="shared" si="6"/>
        <v>9.0196771377557869</v>
      </c>
      <c r="K16" s="9">
        <f t="shared" si="7"/>
        <v>8.1389999999999993</v>
      </c>
      <c r="L16" s="11">
        <f t="shared" si="8"/>
        <v>0.13563424267301935</v>
      </c>
      <c r="M16" s="27" t="s">
        <v>23</v>
      </c>
      <c r="N16" s="28" t="s">
        <v>28</v>
      </c>
      <c r="O16" s="29">
        <v>20</v>
      </c>
      <c r="P16" s="28" t="s">
        <v>31</v>
      </c>
      <c r="Q16" s="31">
        <v>150</v>
      </c>
      <c r="R16" s="69">
        <v>91.56</v>
      </c>
      <c r="S16" s="67">
        <v>0</v>
      </c>
      <c r="T16" s="67">
        <v>1.5</v>
      </c>
      <c r="U16" s="2"/>
      <c r="V16" s="2"/>
      <c r="W16" s="4"/>
    </row>
    <row r="17" spans="1:25">
      <c r="A17" s="2" t="s">
        <v>26</v>
      </c>
      <c r="B17" s="70">
        <v>83</v>
      </c>
      <c r="C17" s="73">
        <v>1</v>
      </c>
      <c r="D17" s="74">
        <v>126</v>
      </c>
      <c r="E17" s="41">
        <v>80</v>
      </c>
      <c r="F17" s="3">
        <f t="shared" si="0"/>
        <v>63.492063492063487</v>
      </c>
      <c r="G17" s="77">
        <v>617.255</v>
      </c>
      <c r="H17" s="41">
        <v>0</v>
      </c>
      <c r="I17" s="18">
        <f t="shared" ref="I17:I18" si="17" xml:space="preserve"> E17/G17*3600</f>
        <v>466.58188269029819</v>
      </c>
      <c r="J17" s="18">
        <f t="shared" ref="J17:J18" si="18" xml:space="preserve"> E17/G17*60</f>
        <v>7.7763647115049697</v>
      </c>
      <c r="K17" s="8">
        <f t="shared" ref="K17:K18" si="19" xml:space="preserve"> ROUNDUP((H17/G17)*3600,3)</f>
        <v>0</v>
      </c>
      <c r="L17" s="8">
        <f t="shared" ref="L17:L18" si="20" xml:space="preserve"> H17/G17 * 60</f>
        <v>0</v>
      </c>
      <c r="M17" s="23"/>
      <c r="N17" s="26"/>
      <c r="O17" s="26"/>
      <c r="P17" s="26"/>
      <c r="Q17" s="30"/>
      <c r="R17" s="30"/>
      <c r="S17" s="8"/>
      <c r="T17" s="8"/>
      <c r="U17" s="2"/>
      <c r="V17" s="2"/>
      <c r="W17" s="4"/>
    </row>
    <row r="18" spans="1:25">
      <c r="A18" s="2" t="s">
        <v>26</v>
      </c>
      <c r="B18" s="78">
        <v>83</v>
      </c>
      <c r="C18" s="13">
        <v>2</v>
      </c>
      <c r="D18" s="75">
        <v>114</v>
      </c>
      <c r="E18" s="41">
        <v>63</v>
      </c>
      <c r="F18" s="3">
        <f t="shared" si="0"/>
        <v>55.26315789473685</v>
      </c>
      <c r="G18" s="1">
        <v>566.58699999999999</v>
      </c>
      <c r="H18" s="41">
        <v>0</v>
      </c>
      <c r="I18" s="19">
        <f t="shared" si="17"/>
        <v>400.29157040313316</v>
      </c>
      <c r="J18" s="19">
        <f t="shared" si="18"/>
        <v>6.6715261733855531</v>
      </c>
      <c r="K18" s="2">
        <f t="shared" si="19"/>
        <v>0</v>
      </c>
      <c r="L18" s="2">
        <f t="shared" si="20"/>
        <v>0</v>
      </c>
      <c r="M18" s="23"/>
      <c r="N18" s="26"/>
      <c r="O18" s="26"/>
      <c r="P18" s="26"/>
      <c r="Q18" s="30"/>
      <c r="R18" s="30"/>
      <c r="S18" s="8"/>
      <c r="T18" s="8"/>
      <c r="U18" s="2"/>
      <c r="V18" s="2"/>
      <c r="W18" s="4"/>
    </row>
    <row r="19" spans="1:25">
      <c r="A19" s="2" t="s">
        <v>26</v>
      </c>
      <c r="B19" s="79">
        <v>83</v>
      </c>
      <c r="C19" s="13">
        <v>3</v>
      </c>
      <c r="D19" s="76">
        <v>150</v>
      </c>
      <c r="E19" s="41">
        <v>77</v>
      </c>
      <c r="F19" s="3">
        <f t="shared" si="0"/>
        <v>51.333333333333329</v>
      </c>
      <c r="G19" s="1">
        <v>779.822</v>
      </c>
      <c r="H19" s="41">
        <v>0</v>
      </c>
      <c r="I19" s="18">
        <f t="shared" si="1"/>
        <v>355.46573448812677</v>
      </c>
      <c r="J19" s="18">
        <f t="shared" si="6"/>
        <v>5.9244289081354458</v>
      </c>
      <c r="K19" s="8">
        <f t="shared" si="7"/>
        <v>0</v>
      </c>
      <c r="L19" s="8">
        <f t="shared" si="8"/>
        <v>0</v>
      </c>
      <c r="M19" s="23"/>
      <c r="N19" s="26"/>
      <c r="O19" s="26"/>
      <c r="P19" s="26"/>
      <c r="Q19" s="30"/>
      <c r="R19" s="30"/>
      <c r="S19" s="8"/>
      <c r="T19" s="8"/>
      <c r="U19" s="2"/>
      <c r="V19" s="2"/>
      <c r="W19" s="4"/>
    </row>
    <row r="20" spans="1:25">
      <c r="A20" s="2" t="s">
        <v>26</v>
      </c>
      <c r="B20" s="2">
        <v>83</v>
      </c>
      <c r="C20" s="13">
        <v>4</v>
      </c>
      <c r="D20" s="6">
        <v>134</v>
      </c>
      <c r="E20" s="41">
        <v>62</v>
      </c>
      <c r="F20" s="3">
        <f t="shared" si="0"/>
        <v>46.268656716417908</v>
      </c>
      <c r="G20" s="1">
        <v>690.53300000000002</v>
      </c>
      <c r="H20" s="41">
        <v>0</v>
      </c>
      <c r="I20" s="19">
        <f t="shared" si="1"/>
        <v>323.22857850385134</v>
      </c>
      <c r="J20" s="19">
        <f t="shared" si="6"/>
        <v>5.3871429750641893</v>
      </c>
      <c r="K20" s="2">
        <f t="shared" si="7"/>
        <v>0</v>
      </c>
      <c r="L20" s="2">
        <f t="shared" si="8"/>
        <v>0</v>
      </c>
      <c r="M20" s="23"/>
      <c r="N20" s="25"/>
      <c r="O20" s="25"/>
      <c r="P20" s="25"/>
      <c r="Q20" s="30"/>
      <c r="R20" s="30"/>
      <c r="S20" s="2"/>
      <c r="T20" s="2"/>
      <c r="U20" s="2"/>
      <c r="V20" s="2"/>
      <c r="W20" s="4"/>
    </row>
    <row r="21" spans="1:25">
      <c r="A21" s="9" t="s">
        <v>27</v>
      </c>
      <c r="B21" s="9">
        <v>83</v>
      </c>
      <c r="C21" s="17" t="s">
        <v>4</v>
      </c>
      <c r="D21" s="11">
        <f>SUM(D17:D20)</f>
        <v>524</v>
      </c>
      <c r="E21" s="42">
        <f>SUM(E17:E20)</f>
        <v>282</v>
      </c>
      <c r="F21" s="10">
        <f t="shared" si="0"/>
        <v>53.81679389312977</v>
      </c>
      <c r="G21" s="10">
        <f xml:space="preserve"> SUM(G17:G20)</f>
        <v>2654.1970000000001</v>
      </c>
      <c r="H21" s="42">
        <f>SUM(H17:H20)</f>
        <v>0</v>
      </c>
      <c r="I21" s="20">
        <f t="shared" si="1"/>
        <v>382.48856433791462</v>
      </c>
      <c r="J21" s="20">
        <f t="shared" si="6"/>
        <v>6.3748094056319102</v>
      </c>
      <c r="K21" s="9">
        <f t="shared" si="7"/>
        <v>0</v>
      </c>
      <c r="L21" s="11">
        <f t="shared" si="8"/>
        <v>0</v>
      </c>
      <c r="M21" s="27" t="s">
        <v>24</v>
      </c>
      <c r="N21" s="28" t="s">
        <v>28</v>
      </c>
      <c r="O21" s="29">
        <v>10</v>
      </c>
      <c r="P21" s="28" t="s">
        <v>32</v>
      </c>
      <c r="Q21" s="31">
        <v>300</v>
      </c>
      <c r="R21" s="69">
        <v>89.79</v>
      </c>
      <c r="S21" s="67">
        <v>0</v>
      </c>
      <c r="T21" s="67">
        <v>1.5</v>
      </c>
      <c r="U21" s="2"/>
      <c r="V21" s="2"/>
      <c r="W21" s="4"/>
    </row>
    <row r="22" spans="1:25">
      <c r="A22" s="2" t="s">
        <v>26</v>
      </c>
      <c r="B22" s="70">
        <v>83</v>
      </c>
      <c r="C22" s="73">
        <v>1</v>
      </c>
      <c r="D22" s="74">
        <v>126</v>
      </c>
      <c r="E22" s="80">
        <v>95</v>
      </c>
      <c r="F22" s="3">
        <f t="shared" si="0"/>
        <v>75.396825396825392</v>
      </c>
      <c r="G22" s="77">
        <v>617.255</v>
      </c>
      <c r="H22" s="80">
        <v>0</v>
      </c>
      <c r="I22" s="18">
        <f t="shared" ref="I22" si="21" xml:space="preserve"> E22/G22*3600</f>
        <v>554.06598569472908</v>
      </c>
      <c r="J22" s="18">
        <f t="shared" ref="J22" si="22" xml:space="preserve"> E22/G22*60</f>
        <v>9.234433094912152</v>
      </c>
      <c r="K22" s="8">
        <f t="shared" ref="K22" si="23" xml:space="preserve"> ROUNDUP((H22/G22)*3600,3)</f>
        <v>0</v>
      </c>
      <c r="L22" s="8">
        <f t="shared" ref="L22" si="24" xml:space="preserve"> H22/G22 * 60</f>
        <v>0</v>
      </c>
      <c r="M22" s="71"/>
      <c r="N22" s="52"/>
      <c r="O22" s="72"/>
      <c r="P22" s="52"/>
      <c r="Q22" s="54"/>
      <c r="R22" s="54"/>
      <c r="S22" s="70"/>
      <c r="T22" s="70"/>
      <c r="U22" s="2"/>
      <c r="V22" s="2"/>
      <c r="W22" s="4"/>
    </row>
    <row r="23" spans="1:25">
      <c r="A23" s="2" t="s">
        <v>26</v>
      </c>
      <c r="B23" s="78">
        <v>83</v>
      </c>
      <c r="C23" s="13">
        <v>2</v>
      </c>
      <c r="D23" s="75">
        <v>114</v>
      </c>
      <c r="E23" s="41">
        <v>72</v>
      </c>
      <c r="F23" s="3">
        <f t="shared" si="0"/>
        <v>63.157894736842103</v>
      </c>
      <c r="G23" s="1">
        <v>566.58699999999999</v>
      </c>
      <c r="H23" s="41">
        <v>0</v>
      </c>
      <c r="I23" s="18">
        <f t="shared" si="1"/>
        <v>457.47608046072361</v>
      </c>
      <c r="J23" s="18">
        <f t="shared" si="6"/>
        <v>7.6246013410120597</v>
      </c>
      <c r="K23" s="8">
        <f t="shared" si="7"/>
        <v>0</v>
      </c>
      <c r="L23" s="8">
        <f t="shared" si="8"/>
        <v>0</v>
      </c>
      <c r="M23" s="23"/>
      <c r="N23" s="26"/>
      <c r="O23" s="26"/>
      <c r="P23" s="26"/>
      <c r="Q23" s="30"/>
      <c r="R23" s="30"/>
      <c r="S23" s="8"/>
      <c r="T23" s="8"/>
      <c r="U23" s="2"/>
      <c r="V23" s="2"/>
      <c r="W23" s="4"/>
    </row>
    <row r="24" spans="1:25">
      <c r="A24" s="2" t="s">
        <v>26</v>
      </c>
      <c r="B24" s="79">
        <v>83</v>
      </c>
      <c r="C24" s="13">
        <v>3</v>
      </c>
      <c r="D24" s="76">
        <v>150</v>
      </c>
      <c r="E24" s="41">
        <v>96</v>
      </c>
      <c r="F24" s="3">
        <f t="shared" si="0"/>
        <v>64</v>
      </c>
      <c r="G24" s="1">
        <v>779.822</v>
      </c>
      <c r="H24" s="41">
        <v>0</v>
      </c>
      <c r="I24" s="18">
        <f t="shared" si="1"/>
        <v>443.17805858259959</v>
      </c>
      <c r="J24" s="18">
        <f t="shared" si="6"/>
        <v>7.3863009763766598</v>
      </c>
      <c r="K24" s="8">
        <f t="shared" si="7"/>
        <v>0</v>
      </c>
      <c r="L24" s="8">
        <f t="shared" si="8"/>
        <v>0</v>
      </c>
      <c r="M24" s="23"/>
      <c r="N24" s="26"/>
      <c r="O24" s="26"/>
      <c r="P24" s="26"/>
      <c r="Q24" s="30"/>
      <c r="R24" s="30"/>
      <c r="S24" s="8"/>
      <c r="T24" s="8"/>
      <c r="U24" s="2"/>
      <c r="V24" s="2"/>
      <c r="W24" s="4"/>
    </row>
    <row r="25" spans="1:25">
      <c r="A25" s="2" t="s">
        <v>26</v>
      </c>
      <c r="B25" s="2">
        <v>83</v>
      </c>
      <c r="C25" s="13">
        <v>4</v>
      </c>
      <c r="D25" s="6">
        <v>134</v>
      </c>
      <c r="E25" s="41">
        <v>81</v>
      </c>
      <c r="F25" s="3">
        <f t="shared" si="0"/>
        <v>60.447761194029844</v>
      </c>
      <c r="G25" s="1">
        <v>690.53300000000002</v>
      </c>
      <c r="H25" s="41">
        <v>1</v>
      </c>
      <c r="I25" s="19">
        <f t="shared" si="1"/>
        <v>422.28249772277354</v>
      </c>
      <c r="J25" s="19">
        <f t="shared" si="6"/>
        <v>7.0380416287128931</v>
      </c>
      <c r="K25" s="2">
        <f t="shared" si="7"/>
        <v>5.2140000000000004</v>
      </c>
      <c r="L25" s="2">
        <f t="shared" si="8"/>
        <v>8.6889402823615958E-2</v>
      </c>
      <c r="M25" s="23"/>
      <c r="N25" s="25"/>
      <c r="O25" s="25"/>
      <c r="P25" s="25"/>
      <c r="Q25" s="30"/>
      <c r="R25" s="30"/>
      <c r="S25" s="2"/>
      <c r="T25" s="2"/>
      <c r="U25" s="2"/>
      <c r="V25" s="2"/>
      <c r="W25" s="4"/>
    </row>
    <row r="26" spans="1:25">
      <c r="A26" s="9" t="s">
        <v>27</v>
      </c>
      <c r="B26" s="9">
        <v>83</v>
      </c>
      <c r="C26" s="17" t="s">
        <v>4</v>
      </c>
      <c r="D26" s="11">
        <f>SUM(D22:D25)</f>
        <v>524</v>
      </c>
      <c r="E26" s="42">
        <f>SUM(E23:E25)</f>
        <v>249</v>
      </c>
      <c r="F26" s="10">
        <f t="shared" si="0"/>
        <v>47.519083969465647</v>
      </c>
      <c r="G26" s="10">
        <f xml:space="preserve"> SUM(G23:G25)</f>
        <v>2036.942</v>
      </c>
      <c r="H26" s="42">
        <f>SUM(H23:H25)</f>
        <v>1</v>
      </c>
      <c r="I26" s="20">
        <f t="shared" si="1"/>
        <v>440.07144042392957</v>
      </c>
      <c r="J26" s="20">
        <f t="shared" si="6"/>
        <v>7.3345240070654931</v>
      </c>
      <c r="K26" s="9">
        <f t="shared" si="7"/>
        <v>1.7679999999999998</v>
      </c>
      <c r="L26" s="11">
        <f t="shared" si="8"/>
        <v>2.9455919707090335E-2</v>
      </c>
      <c r="M26" s="27" t="s">
        <v>25</v>
      </c>
      <c r="N26" s="28" t="s">
        <v>28</v>
      </c>
      <c r="O26" s="29">
        <v>10</v>
      </c>
      <c r="P26" s="28" t="s">
        <v>33</v>
      </c>
      <c r="Q26" s="31">
        <v>390</v>
      </c>
      <c r="R26" s="31">
        <v>92.54</v>
      </c>
      <c r="S26" s="67">
        <v>0</v>
      </c>
      <c r="T26" s="67">
        <v>1.5</v>
      </c>
      <c r="U26" s="2"/>
      <c r="V26" s="2"/>
      <c r="W26" s="4"/>
    </row>
    <row r="27" spans="1:25">
      <c r="A27" s="2" t="s">
        <v>26</v>
      </c>
      <c r="B27" s="70">
        <v>83</v>
      </c>
      <c r="C27" s="73">
        <v>1</v>
      </c>
      <c r="D27" s="74">
        <v>126</v>
      </c>
      <c r="E27" s="41">
        <v>95</v>
      </c>
      <c r="F27" s="3">
        <f t="shared" si="0"/>
        <v>75.396825396825392</v>
      </c>
      <c r="G27" s="77">
        <v>617.255</v>
      </c>
      <c r="H27" s="41">
        <v>0</v>
      </c>
      <c r="I27" s="18">
        <f t="shared" ref="I27:I28" si="25" xml:space="preserve"> E27/G27*3600</f>
        <v>554.06598569472908</v>
      </c>
      <c r="J27" s="18">
        <f t="shared" ref="J27:J28" si="26" xml:space="preserve"> E27/G27*60</f>
        <v>9.234433094912152</v>
      </c>
      <c r="K27" s="8">
        <f t="shared" ref="K27:K28" si="27" xml:space="preserve"> ROUNDUP((H27/G27)*3600,3)</f>
        <v>0</v>
      </c>
      <c r="L27" s="8">
        <f t="shared" ref="L27:L28" si="28" xml:space="preserve"> H27/G27 * 60</f>
        <v>0</v>
      </c>
      <c r="M27" s="23"/>
      <c r="N27" s="26"/>
      <c r="O27" s="26"/>
      <c r="P27" s="26"/>
      <c r="Q27" s="30"/>
      <c r="R27" s="30"/>
      <c r="S27" s="8"/>
      <c r="T27" s="8"/>
      <c r="U27" s="2"/>
      <c r="V27" s="2"/>
      <c r="W27" s="4"/>
    </row>
    <row r="28" spans="1:25">
      <c r="A28" s="2" t="s">
        <v>26</v>
      </c>
      <c r="B28" s="78">
        <v>83</v>
      </c>
      <c r="C28" s="13">
        <v>2</v>
      </c>
      <c r="D28" s="75">
        <v>114</v>
      </c>
      <c r="E28" s="41">
        <v>75</v>
      </c>
      <c r="F28" s="3">
        <f t="shared" si="0"/>
        <v>65.789473684210535</v>
      </c>
      <c r="G28" s="1">
        <v>566.58699999999999</v>
      </c>
      <c r="H28" s="41">
        <v>0</v>
      </c>
      <c r="I28" s="18">
        <f t="shared" si="25"/>
        <v>476.53758381325372</v>
      </c>
      <c r="J28" s="18">
        <f t="shared" si="26"/>
        <v>7.9422930635542288</v>
      </c>
      <c r="K28" s="8">
        <f t="shared" si="27"/>
        <v>0</v>
      </c>
      <c r="L28" s="8">
        <f t="shared" si="28"/>
        <v>0</v>
      </c>
      <c r="M28" s="23"/>
      <c r="N28" s="26"/>
      <c r="O28" s="26"/>
      <c r="P28" s="26"/>
      <c r="Q28" s="30"/>
      <c r="R28" s="30"/>
      <c r="S28" s="8"/>
      <c r="T28" s="8"/>
      <c r="U28" s="2"/>
      <c r="V28" s="2"/>
      <c r="W28" s="4"/>
    </row>
    <row r="29" spans="1:25">
      <c r="A29" s="2" t="s">
        <v>26</v>
      </c>
      <c r="B29" s="79">
        <v>83</v>
      </c>
      <c r="C29" s="13">
        <v>3</v>
      </c>
      <c r="D29" s="76">
        <v>150</v>
      </c>
      <c r="E29" s="41">
        <v>111</v>
      </c>
      <c r="F29" s="3">
        <f t="shared" si="0"/>
        <v>74</v>
      </c>
      <c r="G29" s="1">
        <v>779.822</v>
      </c>
      <c r="H29" s="41">
        <v>1</v>
      </c>
      <c r="I29" s="18">
        <f t="shared" si="1"/>
        <v>512.42463023613072</v>
      </c>
      <c r="J29" s="18">
        <f t="shared" si="6"/>
        <v>8.5404105039355134</v>
      </c>
      <c r="K29" s="8">
        <f t="shared" si="7"/>
        <v>4.617</v>
      </c>
      <c r="L29" s="8">
        <f t="shared" si="8"/>
        <v>7.6940635170590202E-2</v>
      </c>
      <c r="M29" s="23"/>
      <c r="N29" s="26"/>
      <c r="O29" s="26"/>
      <c r="P29" s="26"/>
      <c r="Q29" s="30"/>
      <c r="R29" s="30"/>
      <c r="S29" s="8"/>
      <c r="T29" s="8"/>
      <c r="U29" s="2"/>
      <c r="V29" s="2"/>
      <c r="W29" s="4"/>
    </row>
    <row r="30" spans="1:25">
      <c r="A30" s="2" t="s">
        <v>26</v>
      </c>
      <c r="B30" s="2">
        <v>83</v>
      </c>
      <c r="C30" s="13">
        <v>4</v>
      </c>
      <c r="D30" s="6">
        <v>134</v>
      </c>
      <c r="E30" s="41">
        <v>94</v>
      </c>
      <c r="F30" s="3">
        <f t="shared" si="0"/>
        <v>70.149253731343293</v>
      </c>
      <c r="G30" s="1">
        <v>690.53300000000002</v>
      </c>
      <c r="H30" s="41">
        <v>2</v>
      </c>
      <c r="I30" s="19">
        <f t="shared" si="1"/>
        <v>490.05623192519397</v>
      </c>
      <c r="J30" s="19">
        <f t="shared" si="6"/>
        <v>8.167603865419899</v>
      </c>
      <c r="K30" s="2">
        <f t="shared" si="7"/>
        <v>10.427</v>
      </c>
      <c r="L30" s="2">
        <f t="shared" si="8"/>
        <v>0.17377880564723192</v>
      </c>
      <c r="M30" s="23"/>
      <c r="N30" s="25"/>
      <c r="O30" s="25"/>
      <c r="P30" s="25"/>
      <c r="Q30" s="30"/>
      <c r="R30" s="30"/>
      <c r="S30" s="2"/>
      <c r="T30" s="2"/>
      <c r="U30" s="2"/>
      <c r="V30" s="2"/>
      <c r="W30" s="4"/>
    </row>
    <row r="31" spans="1:25">
      <c r="A31" s="9" t="s">
        <v>27</v>
      </c>
      <c r="B31" s="9">
        <v>83</v>
      </c>
      <c r="C31" s="17" t="s">
        <v>4</v>
      </c>
      <c r="D31" s="11">
        <f>SUM(D27:D30)</f>
        <v>524</v>
      </c>
      <c r="E31" s="42">
        <f>SUM(E27:E30)</f>
        <v>375</v>
      </c>
      <c r="F31" s="10">
        <f t="shared" si="0"/>
        <v>71.564885496183209</v>
      </c>
      <c r="G31" s="10">
        <f xml:space="preserve"> SUM(G27:G30)</f>
        <v>2654.1970000000001</v>
      </c>
      <c r="H31" s="42">
        <f>SUM(H27:H30)</f>
        <v>3</v>
      </c>
      <c r="I31" s="20">
        <f t="shared" si="1"/>
        <v>508.6284100238226</v>
      </c>
      <c r="J31" s="20">
        <f t="shared" si="6"/>
        <v>8.477140167063709</v>
      </c>
      <c r="K31" s="9">
        <f t="shared" si="7"/>
        <v>4.07</v>
      </c>
      <c r="L31" s="11">
        <f t="shared" si="8"/>
        <v>6.7817121336509675E-2</v>
      </c>
      <c r="M31" s="27" t="s">
        <v>25</v>
      </c>
      <c r="N31" s="28" t="s">
        <v>28</v>
      </c>
      <c r="O31" s="29">
        <v>10</v>
      </c>
      <c r="P31" s="28" t="s">
        <v>34</v>
      </c>
      <c r="Q31" s="31">
        <v>480</v>
      </c>
      <c r="R31" s="31">
        <v>92.89</v>
      </c>
      <c r="S31" s="67">
        <v>0</v>
      </c>
      <c r="T31" s="67">
        <v>1.5</v>
      </c>
      <c r="U31" s="2"/>
      <c r="V31" s="2"/>
      <c r="W31" s="4"/>
    </row>
    <row r="32" spans="1:25">
      <c r="A32" s="45"/>
      <c r="B32" s="45"/>
      <c r="C32" s="46"/>
      <c r="D32" s="47"/>
      <c r="E32" s="48"/>
      <c r="F32" s="22"/>
      <c r="G32" s="49"/>
      <c r="H32" s="48"/>
      <c r="I32" s="50"/>
      <c r="J32" s="50"/>
      <c r="K32" s="45"/>
      <c r="L32" s="47"/>
      <c r="O32" s="51"/>
      <c r="P32" s="52"/>
      <c r="Q32" s="53"/>
      <c r="R32" s="52"/>
      <c r="S32" s="54"/>
      <c r="U32" s="8"/>
      <c r="V32" s="8"/>
      <c r="W32" s="2"/>
      <c r="X32" s="2"/>
      <c r="Y32" s="4"/>
    </row>
    <row r="33" spans="1: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U33" s="2"/>
      <c r="V33" s="2"/>
      <c r="W33" s="2"/>
      <c r="X33" s="2"/>
      <c r="Y33" s="4"/>
    </row>
    <row r="34" spans="1: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U34" s="2"/>
      <c r="V34" s="2"/>
      <c r="W34" s="2"/>
      <c r="X34" s="2"/>
      <c r="Y34" s="4"/>
    </row>
    <row r="35" spans="1: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U35" s="2"/>
      <c r="V35" s="2"/>
      <c r="W35" s="2"/>
      <c r="X35" s="2"/>
      <c r="Y35" s="4"/>
    </row>
    <row r="36" spans="1:25">
      <c r="A36" s="2"/>
      <c r="B36" s="2"/>
      <c r="C36" s="2"/>
      <c r="D36" s="6"/>
      <c r="E36" s="41"/>
      <c r="F36" s="3"/>
      <c r="G36" s="1"/>
      <c r="H36" s="41"/>
      <c r="I36" s="19"/>
      <c r="J36" s="19"/>
      <c r="K36" s="2"/>
      <c r="L36" s="2"/>
      <c r="M36" s="4"/>
      <c r="N36" s="4"/>
      <c r="O36" s="44"/>
      <c r="P36" s="25"/>
      <c r="Q36" s="25"/>
      <c r="R36" s="25"/>
      <c r="S36" s="34"/>
      <c r="U36" s="2"/>
      <c r="V36" s="2"/>
      <c r="W36" s="2"/>
      <c r="X36" s="2"/>
      <c r="Y36" s="4"/>
    </row>
    <row r="37" spans="1:25">
      <c r="A37" s="2"/>
      <c r="B37" s="2"/>
      <c r="C37" s="2"/>
      <c r="D37" s="6"/>
      <c r="E37" s="41"/>
      <c r="F37" s="3"/>
      <c r="G37" s="1"/>
      <c r="H37" s="41"/>
      <c r="I37" s="19"/>
      <c r="J37" s="19"/>
      <c r="K37" s="2"/>
      <c r="L37" s="2"/>
      <c r="M37" s="4"/>
      <c r="N37" s="4"/>
      <c r="O37" s="44"/>
      <c r="P37" s="25"/>
      <c r="Q37" s="25"/>
      <c r="R37" s="25"/>
      <c r="S37" s="34"/>
      <c r="U37" s="2"/>
      <c r="V37" s="2"/>
      <c r="W37" s="2"/>
      <c r="X37" s="2"/>
      <c r="Y37" s="4"/>
    </row>
    <row r="38" spans="1:25">
      <c r="A38" s="55"/>
      <c r="B38" s="55"/>
      <c r="C38" s="56"/>
      <c r="D38" s="5"/>
      <c r="E38" s="57"/>
      <c r="F38" s="32"/>
      <c r="G38" s="32"/>
      <c r="H38" s="57"/>
      <c r="I38" s="59"/>
      <c r="J38" s="59"/>
      <c r="K38" s="55"/>
      <c r="L38" s="5"/>
      <c r="M38" s="4"/>
      <c r="N38" s="4"/>
      <c r="O38" s="60"/>
      <c r="P38" s="61"/>
      <c r="Q38" s="43"/>
      <c r="R38" s="61"/>
      <c r="S38" s="62"/>
      <c r="U38" s="2"/>
      <c r="V38" s="2"/>
      <c r="W38" s="2"/>
      <c r="X38" s="2"/>
      <c r="Y38" s="4"/>
    </row>
    <row r="39" spans="1:25">
      <c r="A39" s="2"/>
      <c r="B39" s="2"/>
      <c r="C39" s="2"/>
      <c r="D39" s="6"/>
      <c r="E39" s="41"/>
      <c r="F39" s="3"/>
      <c r="G39" s="3"/>
      <c r="H39" s="41"/>
      <c r="I39" s="19"/>
      <c r="J39" s="19"/>
      <c r="K39" s="6"/>
      <c r="L39" s="2"/>
      <c r="M39" s="4"/>
      <c r="N39" s="4"/>
      <c r="O39" s="44"/>
      <c r="P39" s="25"/>
      <c r="Q39" s="25"/>
      <c r="R39" s="25"/>
      <c r="S39" s="34"/>
      <c r="U39" s="2"/>
      <c r="V39" s="2"/>
      <c r="W39" s="2"/>
      <c r="X39" s="2"/>
      <c r="Y39" s="4"/>
    </row>
    <row r="40" spans="1:25">
      <c r="A40" s="2"/>
      <c r="B40" s="2"/>
      <c r="C40" s="2"/>
      <c r="D40" s="6"/>
      <c r="E40" s="41"/>
      <c r="F40" s="3"/>
      <c r="G40" s="3"/>
      <c r="H40" s="41"/>
      <c r="I40" s="19"/>
      <c r="J40" s="19"/>
      <c r="K40" s="6"/>
      <c r="L40" s="2"/>
      <c r="M40" s="4"/>
      <c r="N40" s="63"/>
      <c r="O40" s="44"/>
      <c r="P40" s="25"/>
      <c r="Q40" s="25"/>
      <c r="R40" s="25"/>
      <c r="S40" s="34"/>
      <c r="U40" s="2"/>
      <c r="V40" s="2"/>
      <c r="W40" s="2"/>
      <c r="X40" s="2"/>
      <c r="Y40" s="4"/>
    </row>
    <row r="41" spans="1:25">
      <c r="A41" s="2"/>
      <c r="B41" s="2"/>
      <c r="C41" s="2"/>
      <c r="D41" s="6"/>
      <c r="E41" s="41"/>
      <c r="F41" s="3"/>
      <c r="G41" s="3"/>
      <c r="H41" s="41"/>
      <c r="I41" s="19"/>
      <c r="J41" s="19"/>
      <c r="K41" s="6"/>
      <c r="L41" s="2"/>
      <c r="M41" s="4"/>
      <c r="N41" s="4"/>
      <c r="O41" s="44"/>
      <c r="P41" s="25"/>
      <c r="Q41" s="25"/>
      <c r="R41" s="25"/>
      <c r="S41" s="34"/>
      <c r="U41" s="2"/>
      <c r="V41" s="2"/>
      <c r="W41" s="2"/>
      <c r="X41" s="2"/>
      <c r="Y41" s="4"/>
    </row>
    <row r="42" spans="1:25">
      <c r="A42" s="55"/>
      <c r="B42" s="55"/>
      <c r="C42" s="56"/>
      <c r="D42" s="5"/>
      <c r="E42" s="57"/>
      <c r="F42" s="32"/>
      <c r="G42" s="32"/>
      <c r="H42" s="57"/>
      <c r="I42" s="59"/>
      <c r="J42" s="59"/>
      <c r="K42" s="5"/>
      <c r="L42" s="5"/>
      <c r="M42" s="4"/>
      <c r="N42" s="4"/>
      <c r="O42" s="60"/>
      <c r="P42" s="61"/>
      <c r="Q42" s="43"/>
      <c r="R42" s="61"/>
      <c r="S42" s="62"/>
      <c r="U42" s="7"/>
      <c r="V42" s="2"/>
      <c r="W42" s="2"/>
      <c r="X42" s="2"/>
      <c r="Y42" s="4"/>
    </row>
    <row r="43" spans="1:25">
      <c r="A43" s="2"/>
      <c r="B43" s="2"/>
      <c r="C43" s="2"/>
      <c r="D43" s="6"/>
      <c r="E43" s="41"/>
      <c r="F43" s="3"/>
      <c r="G43" s="1"/>
      <c r="H43" s="41"/>
      <c r="I43" s="19"/>
      <c r="J43" s="19"/>
      <c r="K43" s="6"/>
      <c r="L43" s="2"/>
      <c r="M43" s="4"/>
      <c r="N43" s="4"/>
      <c r="O43" s="44"/>
      <c r="P43" s="25"/>
      <c r="Q43" s="25"/>
      <c r="R43" s="25"/>
      <c r="S43" s="34"/>
      <c r="U43" s="7"/>
      <c r="V43" s="2"/>
      <c r="W43" s="2"/>
      <c r="X43" s="7"/>
      <c r="Y43" s="4"/>
    </row>
    <row r="44" spans="1:25">
      <c r="A44" s="2"/>
      <c r="B44" s="2"/>
      <c r="C44" s="2"/>
      <c r="D44" s="6"/>
      <c r="E44" s="41"/>
      <c r="F44" s="3"/>
      <c r="G44" s="1"/>
      <c r="H44" s="41"/>
      <c r="I44" s="19"/>
      <c r="J44" s="19"/>
      <c r="K44" s="6"/>
      <c r="L44" s="2"/>
      <c r="M44" s="4"/>
      <c r="N44" s="4"/>
      <c r="O44" s="44"/>
      <c r="P44" s="25"/>
      <c r="Q44" s="25"/>
      <c r="R44" s="25"/>
      <c r="S44" s="34"/>
      <c r="U44" s="7"/>
      <c r="V44" s="2"/>
      <c r="W44" s="2"/>
      <c r="X44" s="7"/>
      <c r="Y44" s="4"/>
    </row>
    <row r="45" spans="1:25">
      <c r="A45" s="2"/>
      <c r="B45" s="2"/>
      <c r="C45" s="2"/>
      <c r="D45" s="6"/>
      <c r="E45" s="41"/>
      <c r="F45" s="3"/>
      <c r="G45" s="1"/>
      <c r="H45" s="41"/>
      <c r="I45" s="19"/>
      <c r="J45" s="19"/>
      <c r="K45" s="6"/>
      <c r="L45" s="2"/>
      <c r="M45" s="4"/>
      <c r="N45" s="4"/>
      <c r="O45" s="44"/>
      <c r="P45" s="25"/>
      <c r="Q45" s="25"/>
      <c r="R45" s="25"/>
      <c r="S45" s="34"/>
      <c r="U45" s="7"/>
      <c r="V45" s="2"/>
      <c r="W45" s="2"/>
      <c r="X45" s="7"/>
      <c r="Y45" s="4"/>
    </row>
    <row r="46" spans="1:25">
      <c r="A46" s="55"/>
      <c r="B46" s="55"/>
      <c r="C46" s="56"/>
      <c r="D46" s="5"/>
      <c r="E46" s="57"/>
      <c r="F46" s="32"/>
      <c r="G46" s="58"/>
      <c r="H46" s="57"/>
      <c r="I46" s="59"/>
      <c r="J46" s="59"/>
      <c r="K46" s="5"/>
      <c r="L46" s="5"/>
      <c r="M46" s="4"/>
      <c r="N46" s="4"/>
      <c r="O46" s="60"/>
      <c r="P46" s="61"/>
      <c r="Q46" s="43"/>
      <c r="R46" s="61"/>
      <c r="S46" s="62"/>
      <c r="U46" s="7"/>
      <c r="V46" s="2"/>
      <c r="W46" s="2"/>
      <c r="X46" s="7"/>
      <c r="Y46" s="4"/>
    </row>
    <row r="47" spans="1:25">
      <c r="A47" s="2"/>
      <c r="B47" s="2"/>
      <c r="C47" s="2"/>
      <c r="D47" s="14"/>
      <c r="E47" s="40"/>
      <c r="F47" s="3"/>
      <c r="G47" s="64"/>
      <c r="H47" s="40"/>
      <c r="I47" s="14"/>
      <c r="J47" s="19"/>
      <c r="K47" s="14"/>
      <c r="L47" s="2"/>
      <c r="M47" s="4"/>
      <c r="N47" s="4"/>
      <c r="O47" s="44"/>
      <c r="P47" s="24"/>
      <c r="Q47" s="24"/>
      <c r="R47" s="24"/>
      <c r="S47" s="34"/>
      <c r="U47" s="7"/>
      <c r="V47" s="2"/>
      <c r="W47" s="2"/>
      <c r="X47" s="7"/>
      <c r="Y47" s="4"/>
    </row>
    <row r="48" spans="1:25">
      <c r="A48" s="2"/>
      <c r="B48" s="2"/>
      <c r="C48" s="2"/>
      <c r="D48" s="14"/>
      <c r="E48" s="40"/>
      <c r="F48" s="3"/>
      <c r="G48" s="64"/>
      <c r="H48" s="40"/>
      <c r="I48" s="19"/>
      <c r="J48" s="19"/>
      <c r="K48" s="14"/>
      <c r="L48" s="2"/>
      <c r="M48" s="4"/>
      <c r="N48" s="4"/>
      <c r="O48" s="44"/>
      <c r="P48" s="24"/>
      <c r="Q48" s="24"/>
      <c r="R48" s="24"/>
      <c r="S48" s="34"/>
      <c r="U48" s="7"/>
      <c r="V48" s="2"/>
      <c r="W48" s="2"/>
      <c r="X48" s="7"/>
      <c r="Y48" s="4"/>
    </row>
    <row r="49" spans="1:25">
      <c r="A49" s="2"/>
      <c r="B49" s="2"/>
      <c r="C49" s="2"/>
      <c r="D49" s="14"/>
      <c r="E49" s="40"/>
      <c r="F49" s="3"/>
      <c r="G49" s="64"/>
      <c r="H49" s="40"/>
      <c r="I49" s="19"/>
      <c r="J49" s="19"/>
      <c r="K49" s="14"/>
      <c r="L49" s="2"/>
      <c r="M49" s="4"/>
      <c r="N49" s="4"/>
      <c r="O49" s="44"/>
      <c r="P49" s="24"/>
      <c r="Q49" s="24"/>
      <c r="R49" s="24"/>
      <c r="S49" s="34"/>
      <c r="U49" s="7"/>
      <c r="V49" s="2"/>
      <c r="W49" s="2"/>
      <c r="X49" s="7"/>
      <c r="Y49" s="4"/>
    </row>
    <row r="50" spans="1:25">
      <c r="A50" s="55"/>
      <c r="B50" s="55"/>
      <c r="C50" s="56"/>
      <c r="D50" s="37"/>
      <c r="E50" s="65"/>
      <c r="F50" s="32"/>
      <c r="G50" s="32"/>
      <c r="H50" s="65"/>
      <c r="I50" s="59"/>
      <c r="J50" s="59"/>
      <c r="K50" s="37"/>
      <c r="L50" s="5"/>
      <c r="M50" s="4"/>
      <c r="N50" s="4"/>
      <c r="O50" s="60"/>
      <c r="P50" s="61"/>
      <c r="Q50" s="43"/>
      <c r="R50" s="61"/>
      <c r="S50" s="62"/>
      <c r="U50" s="7"/>
      <c r="V50" s="2"/>
      <c r="W50" s="2"/>
      <c r="X50" s="7"/>
      <c r="Y50" s="4"/>
    </row>
    <row r="51" spans="1:25">
      <c r="A51" s="2"/>
      <c r="B51" s="2"/>
      <c r="C51" s="2"/>
      <c r="D51" s="33"/>
      <c r="E51" s="24"/>
      <c r="F51" s="3"/>
      <c r="G51" s="33"/>
      <c r="H51" s="40"/>
      <c r="I51" s="19"/>
      <c r="J51" s="19"/>
      <c r="K51" s="14"/>
      <c r="L51" s="2"/>
      <c r="M51" s="4"/>
      <c r="N51" s="4"/>
      <c r="O51" s="44"/>
      <c r="P51" s="24"/>
      <c r="Q51" s="24"/>
      <c r="R51" s="24"/>
      <c r="S51" s="34"/>
      <c r="U51" s="5"/>
      <c r="V51" s="2"/>
      <c r="W51" s="2"/>
      <c r="X51" s="7"/>
      <c r="Y51" s="4"/>
    </row>
    <row r="52" spans="1:25">
      <c r="A52" s="2"/>
      <c r="B52" s="2"/>
      <c r="C52" s="2"/>
      <c r="D52" s="33"/>
      <c r="E52" s="24"/>
      <c r="F52" s="3"/>
      <c r="G52" s="33"/>
      <c r="H52" s="40"/>
      <c r="I52" s="19"/>
      <c r="J52" s="19"/>
      <c r="K52" s="14"/>
      <c r="L52" s="2"/>
      <c r="M52" s="4"/>
      <c r="N52" s="4"/>
      <c r="O52" s="44"/>
      <c r="P52" s="24"/>
      <c r="Q52" s="24"/>
      <c r="R52" s="25"/>
      <c r="S52" s="34"/>
      <c r="U52" s="7"/>
      <c r="V52" s="5"/>
      <c r="W52" s="5"/>
      <c r="X52" s="7"/>
      <c r="Y52" s="4"/>
    </row>
    <row r="53" spans="1:25">
      <c r="A53" s="2"/>
      <c r="B53" s="2"/>
      <c r="C53" s="2"/>
      <c r="D53" s="64"/>
      <c r="E53" s="24"/>
      <c r="F53" s="3"/>
      <c r="G53" s="33"/>
      <c r="H53" s="40"/>
      <c r="I53" s="19"/>
      <c r="J53" s="19"/>
      <c r="K53" s="14"/>
      <c r="L53" s="2"/>
      <c r="M53" s="4"/>
      <c r="N53" s="4"/>
      <c r="O53" s="44"/>
      <c r="P53" s="24"/>
      <c r="Q53" s="24"/>
      <c r="R53" s="24"/>
      <c r="S53" s="34"/>
      <c r="U53" s="4"/>
      <c r="V53" s="4"/>
      <c r="W53" s="4"/>
      <c r="X53" s="4"/>
      <c r="Y53" s="4"/>
    </row>
    <row r="54" spans="1:25">
      <c r="A54" s="55"/>
      <c r="B54" s="55"/>
      <c r="C54" s="56"/>
      <c r="D54" s="37"/>
      <c r="E54" s="65"/>
      <c r="F54" s="32"/>
      <c r="G54" s="37"/>
      <c r="H54" s="65"/>
      <c r="I54" s="59"/>
      <c r="J54" s="59"/>
      <c r="K54" s="37"/>
      <c r="L54" s="5"/>
      <c r="M54" s="4"/>
      <c r="N54" s="4"/>
      <c r="O54" s="60"/>
      <c r="P54" s="61"/>
      <c r="Q54" s="43"/>
      <c r="R54" s="61"/>
      <c r="S54" s="62"/>
      <c r="U54" s="4"/>
      <c r="V54" s="4"/>
      <c r="W54" s="4"/>
      <c r="X54" s="4"/>
      <c r="Y54" s="4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U55" s="4"/>
      <c r="V55" s="4"/>
      <c r="W55" s="4"/>
      <c r="X55" s="4"/>
      <c r="Y55" s="4"/>
    </row>
    <row r="56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66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66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66"/>
      <c r="U78" s="4"/>
    </row>
    <row r="79" spans="1:21">
      <c r="A79" s="13"/>
      <c r="B79" s="13"/>
      <c r="C79" s="13"/>
      <c r="D79" s="13"/>
      <c r="E79" s="13"/>
      <c r="F79" s="3"/>
      <c r="G79" s="33"/>
      <c r="H79" s="16"/>
      <c r="I79" s="13"/>
      <c r="J79" s="13"/>
      <c r="K79" s="14"/>
      <c r="L79" s="6"/>
      <c r="M79" s="4"/>
      <c r="N79" s="4"/>
      <c r="O79" s="15"/>
      <c r="P79" s="33"/>
      <c r="Q79" s="33"/>
      <c r="R79" s="33"/>
      <c r="S79" s="34"/>
      <c r="T79" s="66"/>
      <c r="U79" s="4"/>
    </row>
    <row r="80" spans="1:21">
      <c r="A80" s="13"/>
      <c r="B80" s="13"/>
      <c r="C80" s="13"/>
      <c r="D80" s="13"/>
      <c r="E80" s="13"/>
      <c r="F80" s="3"/>
      <c r="G80" s="33"/>
      <c r="H80" s="16"/>
      <c r="I80" s="13"/>
      <c r="J80" s="13"/>
      <c r="K80" s="14"/>
      <c r="L80" s="6"/>
      <c r="M80" s="4"/>
      <c r="N80" s="4"/>
      <c r="O80" s="15"/>
      <c r="P80" s="33"/>
      <c r="Q80" s="33"/>
      <c r="R80" s="33"/>
      <c r="S80" s="34"/>
      <c r="T80" s="66"/>
      <c r="U80" s="4"/>
    </row>
    <row r="81" spans="1:21">
      <c r="A81" s="35"/>
      <c r="B81" s="35"/>
      <c r="C81" s="36"/>
      <c r="D81" s="35"/>
      <c r="E81" s="35"/>
      <c r="F81" s="32"/>
      <c r="G81" s="35"/>
      <c r="H81" s="39"/>
      <c r="I81" s="35"/>
      <c r="J81" s="35"/>
      <c r="K81" s="37"/>
      <c r="L81" s="5"/>
      <c r="M81" s="4"/>
      <c r="N81" s="4"/>
      <c r="O81" s="15"/>
      <c r="P81" s="38"/>
      <c r="Q81" s="38"/>
      <c r="R81" s="38"/>
      <c r="S81" s="34"/>
      <c r="T81" s="66"/>
      <c r="U81" s="4"/>
    </row>
    <row r="82" spans="1:21">
      <c r="A82" s="13"/>
      <c r="B82" s="13"/>
      <c r="C82" s="13"/>
      <c r="D82" s="13"/>
      <c r="E82" s="13"/>
      <c r="F82" s="3"/>
      <c r="G82" s="33"/>
      <c r="H82" s="16"/>
      <c r="I82" s="13"/>
      <c r="J82" s="13"/>
      <c r="K82" s="14"/>
      <c r="L82" s="6"/>
      <c r="M82" s="4"/>
      <c r="N82" s="4"/>
      <c r="O82" s="15"/>
      <c r="P82" s="33"/>
      <c r="Q82" s="33"/>
      <c r="R82" s="33"/>
      <c r="S82" s="34"/>
      <c r="T82" s="66"/>
      <c r="U82" s="4"/>
    </row>
    <row r="83" spans="1:21">
      <c r="A83" s="35"/>
      <c r="B83" s="35"/>
      <c r="C83" s="36"/>
      <c r="D83" s="35"/>
      <c r="E83" s="35"/>
      <c r="F83" s="32"/>
      <c r="G83" s="35"/>
      <c r="H83" s="39"/>
      <c r="I83" s="35"/>
      <c r="J83" s="35"/>
      <c r="K83" s="37"/>
      <c r="L83" s="5"/>
      <c r="M83" s="4"/>
      <c r="N83" s="4"/>
      <c r="O83" s="15"/>
      <c r="P83" s="38"/>
      <c r="Q83" s="38"/>
      <c r="R83" s="38"/>
      <c r="S83" s="34"/>
      <c r="T83" s="66"/>
      <c r="U83" s="4"/>
    </row>
    <row r="84" spans="1:21">
      <c r="A84" s="13"/>
      <c r="B84" s="13"/>
      <c r="C84" s="13"/>
      <c r="D84" s="13"/>
      <c r="E84" s="13"/>
      <c r="F84" s="3"/>
      <c r="G84" s="33"/>
      <c r="H84" s="16"/>
      <c r="I84" s="13"/>
      <c r="J84" s="13"/>
      <c r="K84" s="14"/>
      <c r="L84" s="6"/>
      <c r="M84" s="4"/>
      <c r="N84" s="4"/>
      <c r="O84" s="15"/>
      <c r="P84" s="33"/>
      <c r="Q84" s="33"/>
      <c r="R84" s="33"/>
      <c r="S84" s="4"/>
      <c r="T84" s="66"/>
      <c r="U84" s="4"/>
    </row>
    <row r="85" spans="1:21">
      <c r="A85" s="35"/>
      <c r="B85" s="35"/>
      <c r="C85" s="36"/>
      <c r="D85" s="35"/>
      <c r="E85" s="35"/>
      <c r="F85" s="32"/>
      <c r="G85" s="35"/>
      <c r="H85" s="39"/>
      <c r="I85" s="35"/>
      <c r="J85" s="35"/>
      <c r="K85" s="37"/>
      <c r="L85" s="5"/>
      <c r="M85" s="4"/>
      <c r="N85" s="4"/>
      <c r="O85" s="15"/>
      <c r="P85" s="38"/>
      <c r="Q85" s="38"/>
      <c r="R85" s="38"/>
      <c r="S85" s="4"/>
      <c r="T85" s="66"/>
      <c r="U85" s="4"/>
    </row>
    <row r="86" spans="1:21">
      <c r="A86" s="13"/>
      <c r="B86" s="13"/>
      <c r="C86" s="13"/>
      <c r="D86" s="13"/>
      <c r="E86" s="13"/>
      <c r="F86" s="3"/>
      <c r="G86" s="33"/>
      <c r="H86" s="16"/>
      <c r="I86" s="13"/>
      <c r="J86" s="13"/>
      <c r="K86" s="14"/>
      <c r="L86" s="6"/>
      <c r="M86" s="4"/>
      <c r="N86" s="4"/>
      <c r="O86" s="15"/>
      <c r="P86" s="33"/>
      <c r="Q86" s="33"/>
      <c r="R86" s="33"/>
      <c r="S86" s="4"/>
      <c r="T86" s="66"/>
      <c r="U86" s="4"/>
    </row>
    <row r="87" spans="1:21">
      <c r="A87" s="13"/>
      <c r="B87" s="13"/>
      <c r="C87" s="13"/>
      <c r="D87" s="13"/>
      <c r="E87" s="13"/>
      <c r="F87" s="3"/>
      <c r="G87" s="33"/>
      <c r="H87" s="16"/>
      <c r="I87" s="13"/>
      <c r="J87" s="13"/>
      <c r="K87" s="14"/>
      <c r="L87" s="6"/>
      <c r="M87" s="4"/>
      <c r="N87" s="4"/>
      <c r="O87" s="15"/>
      <c r="P87" s="33"/>
      <c r="Q87" s="33"/>
      <c r="R87" s="33"/>
      <c r="S87" s="4"/>
      <c r="T87" s="66"/>
      <c r="U87" s="4"/>
    </row>
    <row r="88" spans="1:21">
      <c r="A88" s="35"/>
      <c r="B88" s="35"/>
      <c r="C88" s="36"/>
      <c r="D88" s="35"/>
      <c r="E88" s="35"/>
      <c r="F88" s="32"/>
      <c r="G88" s="35"/>
      <c r="H88" s="39"/>
      <c r="I88" s="35"/>
      <c r="J88" s="35"/>
      <c r="K88" s="37"/>
      <c r="L88" s="5"/>
      <c r="M88" s="4"/>
      <c r="N88" s="4"/>
      <c r="O88" s="15"/>
      <c r="P88" s="38"/>
      <c r="Q88" s="38"/>
      <c r="R88" s="38"/>
      <c r="S88" s="4"/>
      <c r="T88" s="66"/>
      <c r="U88" s="4"/>
    </row>
    <row r="89" spans="1:21">
      <c r="A89" s="13"/>
      <c r="B89" s="13"/>
      <c r="C89" s="13"/>
      <c r="D89" s="13"/>
      <c r="E89" s="13"/>
      <c r="F89" s="3"/>
      <c r="G89" s="33"/>
      <c r="H89" s="16"/>
      <c r="I89" s="13"/>
      <c r="J89" s="13"/>
      <c r="K89" s="14"/>
      <c r="L89" s="6"/>
      <c r="M89" s="4"/>
      <c r="N89" s="4"/>
      <c r="O89" s="15"/>
      <c r="P89" s="33"/>
      <c r="Q89" s="33"/>
      <c r="R89" s="33"/>
      <c r="S89" s="4"/>
      <c r="T89" s="66"/>
      <c r="U89" s="4"/>
    </row>
    <row r="90" spans="1:21">
      <c r="A90" s="13"/>
      <c r="B90" s="13"/>
      <c r="C90" s="13"/>
      <c r="D90" s="13"/>
      <c r="E90" s="13"/>
      <c r="F90" s="3"/>
      <c r="G90" s="33"/>
      <c r="H90" s="16"/>
      <c r="I90" s="13"/>
      <c r="J90" s="13"/>
      <c r="K90" s="14"/>
      <c r="L90" s="6"/>
      <c r="M90" s="4"/>
      <c r="N90" s="4"/>
      <c r="O90" s="15"/>
      <c r="P90" s="33"/>
      <c r="Q90" s="33"/>
      <c r="R90" s="33"/>
      <c r="S90" s="4"/>
      <c r="T90" s="66"/>
      <c r="U90" s="4"/>
    </row>
    <row r="91" spans="1:21">
      <c r="A91" s="35"/>
      <c r="B91" s="35"/>
      <c r="C91" s="36"/>
      <c r="D91" s="35"/>
      <c r="E91" s="35"/>
      <c r="F91" s="32"/>
      <c r="G91" s="35"/>
      <c r="H91" s="39"/>
      <c r="I91" s="35"/>
      <c r="J91" s="35"/>
      <c r="K91" s="37"/>
      <c r="L91" s="5"/>
      <c r="M91" s="4"/>
      <c r="N91" s="4"/>
      <c r="O91" s="15"/>
      <c r="P91" s="38"/>
      <c r="Q91" s="38"/>
      <c r="R91" s="38"/>
      <c r="S91" s="4"/>
      <c r="T91" s="66"/>
      <c r="U91" s="4"/>
    </row>
    <row r="92" spans="1:21">
      <c r="A92" s="13"/>
      <c r="B92" s="13"/>
      <c r="C92" s="13"/>
      <c r="D92" s="13"/>
      <c r="E92" s="13"/>
      <c r="F92" s="3"/>
      <c r="G92" s="33"/>
      <c r="H92" s="16"/>
      <c r="I92" s="13"/>
      <c r="J92" s="13"/>
      <c r="K92" s="14"/>
      <c r="L92" s="6"/>
      <c r="M92" s="4"/>
      <c r="N92" s="4"/>
      <c r="O92" s="15"/>
      <c r="P92" s="33"/>
      <c r="Q92" s="33"/>
      <c r="R92" s="33"/>
      <c r="S92" s="4"/>
      <c r="T92" s="66"/>
      <c r="U92" s="4"/>
    </row>
    <row r="93" spans="1:21">
      <c r="A93" s="13"/>
      <c r="B93" s="13"/>
      <c r="C93" s="13"/>
      <c r="D93" s="13"/>
      <c r="E93" s="13"/>
      <c r="F93" s="3"/>
      <c r="G93" s="33"/>
      <c r="H93" s="16"/>
      <c r="I93" s="13"/>
      <c r="J93" s="13"/>
      <c r="K93" s="14"/>
      <c r="L93" s="6"/>
      <c r="M93" s="4"/>
      <c r="N93" s="4"/>
      <c r="O93" s="15"/>
      <c r="P93" s="33"/>
      <c r="Q93" s="33"/>
      <c r="R93" s="33"/>
      <c r="S93" s="4"/>
      <c r="T93" s="66"/>
      <c r="U93" s="4"/>
    </row>
    <row r="94" spans="1:21">
      <c r="A94" s="35"/>
      <c r="B94" s="35"/>
      <c r="C94" s="36"/>
      <c r="D94" s="35"/>
      <c r="E94" s="35"/>
      <c r="F94" s="32"/>
      <c r="G94" s="35"/>
      <c r="H94" s="39"/>
      <c r="I94" s="35"/>
      <c r="J94" s="35"/>
      <c r="K94" s="37"/>
      <c r="L94" s="5"/>
      <c r="M94" s="4"/>
      <c r="N94" s="4"/>
      <c r="O94" s="15"/>
      <c r="P94" s="38"/>
      <c r="Q94" s="38"/>
      <c r="R94" s="38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</sheetData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2024-06-21T19:33:59Z</dcterms:modified>
</cp:coreProperties>
</file>