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Candrea\Downloads\"/>
    </mc:Choice>
  </mc:AlternateContent>
  <xr:revisionPtr revIDLastSave="0" documentId="13_ncr:1_{18631A1F-829E-4EBC-AEF7-132F3C2D0F33}" xr6:coauthVersionLast="47" xr6:coauthVersionMax="47" xr10:uidLastSave="{00000000-0000-0000-0000-000000000000}"/>
  <bookViews>
    <workbookView xWindow="42420" yWindow="1860" windowWidth="32100" windowHeight="15780" tabRatio="640" activeTab="1" xr2:uid="{79707531-4519-46E9-8260-C7BB790F6B62}"/>
  </bookViews>
  <sheets>
    <sheet name="4_votes" sheetId="6" r:id="rId1"/>
    <sheet name="7_vot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5" l="1"/>
  <c r="H37" i="6" l="1"/>
  <c r="G37" i="6"/>
  <c r="E37" i="6"/>
  <c r="D37" i="6"/>
  <c r="L36" i="6"/>
  <c r="K36" i="6"/>
  <c r="J36" i="6"/>
  <c r="I36" i="6"/>
  <c r="F36" i="6"/>
  <c r="L35" i="6"/>
  <c r="K35" i="6"/>
  <c r="J35" i="6"/>
  <c r="I35" i="6"/>
  <c r="F35" i="6"/>
  <c r="L34" i="6"/>
  <c r="K34" i="6"/>
  <c r="J34" i="6"/>
  <c r="I34" i="6"/>
  <c r="F34" i="6"/>
  <c r="L33" i="6"/>
  <c r="K33" i="6"/>
  <c r="J33" i="6"/>
  <c r="I33" i="6"/>
  <c r="F33" i="6"/>
  <c r="L32" i="6"/>
  <c r="K32" i="6"/>
  <c r="J32" i="6"/>
  <c r="I32" i="6"/>
  <c r="F32" i="6"/>
  <c r="H31" i="6"/>
  <c r="L31" i="6" s="1"/>
  <c r="G31" i="6"/>
  <c r="E31" i="6"/>
  <c r="J31" i="6" s="1"/>
  <c r="D31" i="6"/>
  <c r="L30" i="6"/>
  <c r="K30" i="6"/>
  <c r="J30" i="6"/>
  <c r="I30" i="6"/>
  <c r="F30" i="6"/>
  <c r="L29" i="6"/>
  <c r="K29" i="6"/>
  <c r="J29" i="6"/>
  <c r="I29" i="6"/>
  <c r="F29" i="6"/>
  <c r="L28" i="6"/>
  <c r="K28" i="6"/>
  <c r="J28" i="6"/>
  <c r="I28" i="6"/>
  <c r="F28" i="6"/>
  <c r="L27" i="6"/>
  <c r="K27" i="6"/>
  <c r="J27" i="6"/>
  <c r="I27" i="6"/>
  <c r="F27" i="6"/>
  <c r="L26" i="6"/>
  <c r="K26" i="6"/>
  <c r="J26" i="6"/>
  <c r="I26" i="6"/>
  <c r="F26" i="6"/>
  <c r="H25" i="6"/>
  <c r="K25" i="6" s="1"/>
  <c r="G25" i="6"/>
  <c r="E25" i="6"/>
  <c r="J25" i="6" s="1"/>
  <c r="D25" i="6"/>
  <c r="L24" i="6"/>
  <c r="K24" i="6"/>
  <c r="J24" i="6"/>
  <c r="I24" i="6"/>
  <c r="F24" i="6"/>
  <c r="L23" i="6"/>
  <c r="K23" i="6"/>
  <c r="J23" i="6"/>
  <c r="I23" i="6"/>
  <c r="F23" i="6"/>
  <c r="L22" i="6"/>
  <c r="K22" i="6"/>
  <c r="J22" i="6"/>
  <c r="I22" i="6"/>
  <c r="F22" i="6"/>
  <c r="L21" i="6"/>
  <c r="K21" i="6"/>
  <c r="J21" i="6"/>
  <c r="I21" i="6"/>
  <c r="F21" i="6"/>
  <c r="L20" i="6"/>
  <c r="K20" i="6"/>
  <c r="J20" i="6"/>
  <c r="I20" i="6"/>
  <c r="F20" i="6"/>
  <c r="H19" i="6"/>
  <c r="K19" i="6" s="1"/>
  <c r="G19" i="6"/>
  <c r="E19" i="6"/>
  <c r="F19" i="6" s="1"/>
  <c r="D19" i="6"/>
  <c r="L18" i="6"/>
  <c r="K18" i="6"/>
  <c r="J18" i="6"/>
  <c r="I18" i="6"/>
  <c r="F18" i="6"/>
  <c r="L17" i="6"/>
  <c r="K17" i="6"/>
  <c r="J17" i="6"/>
  <c r="I17" i="6"/>
  <c r="F17" i="6"/>
  <c r="L16" i="6"/>
  <c r="K16" i="6"/>
  <c r="J16" i="6"/>
  <c r="I16" i="6"/>
  <c r="F16" i="6"/>
  <c r="L15" i="6"/>
  <c r="K15" i="6"/>
  <c r="J15" i="6"/>
  <c r="I15" i="6"/>
  <c r="F15" i="6"/>
  <c r="L14" i="6"/>
  <c r="K14" i="6"/>
  <c r="J14" i="6"/>
  <c r="I14" i="6"/>
  <c r="F14" i="6"/>
  <c r="H13" i="6"/>
  <c r="L13" i="6" s="1"/>
  <c r="G13" i="6"/>
  <c r="E13" i="6"/>
  <c r="J13" i="6" s="1"/>
  <c r="D13" i="6"/>
  <c r="L12" i="6"/>
  <c r="K12" i="6"/>
  <c r="J12" i="6"/>
  <c r="I12" i="6"/>
  <c r="F12" i="6"/>
  <c r="L11" i="6"/>
  <c r="K11" i="6"/>
  <c r="J11" i="6"/>
  <c r="I11" i="6"/>
  <c r="F11" i="6"/>
  <c r="L10" i="6"/>
  <c r="K10" i="6"/>
  <c r="J10" i="6"/>
  <c r="I10" i="6"/>
  <c r="F10" i="6"/>
  <c r="L9" i="6"/>
  <c r="K9" i="6"/>
  <c r="J9" i="6"/>
  <c r="I9" i="6"/>
  <c r="F9" i="6"/>
  <c r="L8" i="6"/>
  <c r="K8" i="6"/>
  <c r="J8" i="6"/>
  <c r="I8" i="6"/>
  <c r="F8" i="6"/>
  <c r="H7" i="6"/>
  <c r="L7" i="6" s="1"/>
  <c r="G7" i="6"/>
  <c r="E7" i="6"/>
  <c r="J7" i="6" s="1"/>
  <c r="D7" i="6"/>
  <c r="L6" i="6"/>
  <c r="K6" i="6"/>
  <c r="J6" i="6"/>
  <c r="I6" i="6"/>
  <c r="F6" i="6"/>
  <c r="L5" i="6"/>
  <c r="K5" i="6"/>
  <c r="J5" i="6"/>
  <c r="I5" i="6"/>
  <c r="F5" i="6"/>
  <c r="L4" i="6"/>
  <c r="K4" i="6"/>
  <c r="J4" i="6"/>
  <c r="I4" i="6"/>
  <c r="F4" i="6"/>
  <c r="L3" i="6"/>
  <c r="K3" i="6"/>
  <c r="J3" i="6"/>
  <c r="I3" i="6"/>
  <c r="F3" i="6"/>
  <c r="L2" i="6"/>
  <c r="K2" i="6"/>
  <c r="J2" i="6"/>
  <c r="I2" i="6"/>
  <c r="F2" i="6"/>
  <c r="F2" i="5"/>
  <c r="F3" i="5"/>
  <c r="F4" i="5"/>
  <c r="F5" i="5"/>
  <c r="E37" i="5"/>
  <c r="E31" i="5"/>
  <c r="E25" i="5"/>
  <c r="E19" i="5"/>
  <c r="E13" i="5"/>
  <c r="E7" i="5"/>
  <c r="F32" i="5"/>
  <c r="F33" i="5"/>
  <c r="F34" i="5"/>
  <c r="F26" i="5"/>
  <c r="F27" i="5"/>
  <c r="F28" i="5"/>
  <c r="F29" i="5"/>
  <c r="F20" i="5"/>
  <c r="F21" i="5"/>
  <c r="F22" i="5"/>
  <c r="F23" i="5"/>
  <c r="F14" i="5"/>
  <c r="F15" i="5"/>
  <c r="F16" i="5"/>
  <c r="F9" i="5"/>
  <c r="F10" i="5"/>
  <c r="F11" i="5"/>
  <c r="I32" i="5"/>
  <c r="J32" i="5"/>
  <c r="K32" i="5"/>
  <c r="L32" i="5"/>
  <c r="I33" i="5"/>
  <c r="J33" i="5"/>
  <c r="K33" i="5"/>
  <c r="L33" i="5"/>
  <c r="I34" i="5"/>
  <c r="J34" i="5"/>
  <c r="K34" i="5"/>
  <c r="L34" i="5"/>
  <c r="I27" i="5"/>
  <c r="J27" i="5"/>
  <c r="K27" i="5"/>
  <c r="L27" i="5"/>
  <c r="I28" i="5"/>
  <c r="J28" i="5"/>
  <c r="K28" i="5"/>
  <c r="L28" i="5"/>
  <c r="I29" i="5"/>
  <c r="J29" i="5"/>
  <c r="K29" i="5"/>
  <c r="L29" i="5"/>
  <c r="I20" i="5"/>
  <c r="J20" i="5"/>
  <c r="K20" i="5"/>
  <c r="L20" i="5"/>
  <c r="I21" i="5"/>
  <c r="J21" i="5"/>
  <c r="K21" i="5"/>
  <c r="L21" i="5"/>
  <c r="I22" i="5"/>
  <c r="J22" i="5"/>
  <c r="K22" i="5"/>
  <c r="L22" i="5"/>
  <c r="I14" i="5"/>
  <c r="J14" i="5"/>
  <c r="K14" i="5"/>
  <c r="L14" i="5"/>
  <c r="I15" i="5"/>
  <c r="J15" i="5"/>
  <c r="K15" i="5"/>
  <c r="L15" i="5"/>
  <c r="I16" i="5"/>
  <c r="J16" i="5"/>
  <c r="K16" i="5"/>
  <c r="L16" i="5"/>
  <c r="I8" i="5"/>
  <c r="J8" i="5"/>
  <c r="K8" i="5"/>
  <c r="L8" i="5"/>
  <c r="I9" i="5"/>
  <c r="J9" i="5"/>
  <c r="K9" i="5"/>
  <c r="L9" i="5"/>
  <c r="I10" i="5"/>
  <c r="J10" i="5"/>
  <c r="K10" i="5"/>
  <c r="L10" i="5"/>
  <c r="I2" i="5"/>
  <c r="J2" i="5"/>
  <c r="K2" i="5"/>
  <c r="L2" i="5"/>
  <c r="I3" i="5"/>
  <c r="J3" i="5"/>
  <c r="K3" i="5"/>
  <c r="L3" i="5"/>
  <c r="I4" i="5"/>
  <c r="J4" i="5"/>
  <c r="K4" i="5"/>
  <c r="L4" i="5"/>
  <c r="G37" i="5"/>
  <c r="G31" i="5"/>
  <c r="G25" i="5"/>
  <c r="G19" i="5"/>
  <c r="D37" i="5"/>
  <c r="D31" i="5"/>
  <c r="D25" i="5"/>
  <c r="D13" i="5"/>
  <c r="D7" i="5"/>
  <c r="D19" i="5"/>
  <c r="F37" i="6" l="1"/>
  <c r="I37" i="6"/>
  <c r="J37" i="6"/>
  <c r="L37" i="6"/>
  <c r="F25" i="6"/>
  <c r="L25" i="6"/>
  <c r="L19" i="6"/>
  <c r="J19" i="6"/>
  <c r="I13" i="6"/>
  <c r="F13" i="6"/>
  <c r="F7" i="6"/>
  <c r="K7" i="6"/>
  <c r="I7" i="6"/>
  <c r="K37" i="6"/>
  <c r="I25" i="6"/>
  <c r="K31" i="6"/>
  <c r="I19" i="6"/>
  <c r="K13" i="6"/>
  <c r="F31" i="6"/>
  <c r="I31" i="6"/>
  <c r="H37" i="5" l="1"/>
  <c r="L36" i="5"/>
  <c r="K36" i="5"/>
  <c r="J36" i="5"/>
  <c r="I36" i="5"/>
  <c r="F36" i="5"/>
  <c r="L35" i="5"/>
  <c r="K35" i="5"/>
  <c r="J35" i="5"/>
  <c r="I35" i="5"/>
  <c r="F35" i="5"/>
  <c r="L30" i="5"/>
  <c r="K30" i="5"/>
  <c r="J30" i="5"/>
  <c r="I30" i="5"/>
  <c r="F30" i="5"/>
  <c r="L26" i="5"/>
  <c r="K26" i="5"/>
  <c r="J26" i="5"/>
  <c r="I26" i="5"/>
  <c r="H25" i="5"/>
  <c r="L24" i="5"/>
  <c r="K24" i="5"/>
  <c r="J24" i="5"/>
  <c r="I24" i="5"/>
  <c r="F24" i="5"/>
  <c r="L23" i="5"/>
  <c r="K23" i="5"/>
  <c r="J23" i="5"/>
  <c r="I23" i="5"/>
  <c r="H19" i="5"/>
  <c r="L18" i="5"/>
  <c r="K18" i="5"/>
  <c r="J18" i="5"/>
  <c r="I18" i="5"/>
  <c r="F18" i="5"/>
  <c r="L17" i="5"/>
  <c r="K17" i="5"/>
  <c r="J17" i="5"/>
  <c r="I17" i="5"/>
  <c r="F17" i="5"/>
  <c r="H13" i="5"/>
  <c r="G13" i="5"/>
  <c r="L12" i="5"/>
  <c r="K12" i="5"/>
  <c r="J12" i="5"/>
  <c r="I12" i="5"/>
  <c r="F12" i="5"/>
  <c r="L11" i="5"/>
  <c r="K11" i="5"/>
  <c r="J11" i="5"/>
  <c r="I11" i="5"/>
  <c r="F8" i="5"/>
  <c r="H7" i="5"/>
  <c r="G7" i="5"/>
  <c r="L6" i="5"/>
  <c r="K6" i="5"/>
  <c r="J6" i="5"/>
  <c r="I6" i="5"/>
  <c r="F6" i="5"/>
  <c r="L5" i="5"/>
  <c r="K5" i="5"/>
  <c r="J5" i="5"/>
  <c r="I5" i="5"/>
  <c r="L7" i="5" l="1"/>
  <c r="K25" i="5"/>
  <c r="L13" i="5"/>
  <c r="J25" i="5"/>
  <c r="L25" i="5"/>
  <c r="J19" i="5"/>
  <c r="L31" i="5"/>
  <c r="J7" i="5"/>
  <c r="J37" i="5"/>
  <c r="J13" i="5"/>
  <c r="J31" i="5"/>
  <c r="K13" i="5"/>
  <c r="K31" i="5"/>
  <c r="K7" i="5"/>
  <c r="K37" i="5"/>
  <c r="K19" i="5"/>
  <c r="L19" i="5"/>
  <c r="L37" i="5"/>
  <c r="F7" i="5"/>
  <c r="F13" i="5"/>
  <c r="F19" i="5"/>
  <c r="F25" i="5"/>
  <c r="F31" i="5"/>
  <c r="F37" i="5"/>
  <c r="I7" i="5"/>
  <c r="I13" i="5"/>
  <c r="I19" i="5"/>
  <c r="I25" i="5"/>
  <c r="I31" i="5"/>
  <c r="I37" i="5"/>
</calcChain>
</file>

<file path=xl/sharedStrings.xml><?xml version="1.0" encoding="utf-8"?>
<sst xmlns="http://schemas.openxmlformats.org/spreadsheetml/2006/main" count="162" uniqueCount="35">
  <si>
    <t>Date</t>
  </si>
  <si>
    <t>Block</t>
  </si>
  <si>
    <t>Block Time (s)</t>
  </si>
  <si>
    <t>FPs</t>
  </si>
  <si>
    <t>---</t>
  </si>
  <si>
    <t>N Grasps</t>
  </si>
  <si>
    <t>N Detections</t>
  </si>
  <si>
    <t>Days Post-Training</t>
  </si>
  <si>
    <t>TPF ( /hr)</t>
  </si>
  <si>
    <t>TPF ( /min)</t>
  </si>
  <si>
    <t>FPF ( /hr)</t>
  </si>
  <si>
    <t>FPF ( /min)</t>
  </si>
  <si>
    <t>Model Training Sessions</t>
  </si>
  <si>
    <t>Grasp Label Bounds Relative to Click</t>
  </si>
  <si>
    <t>LSTM Training Epochs</t>
  </si>
  <si>
    <t>Model Name</t>
  </si>
  <si>
    <t>N Trials</t>
  </si>
  <si>
    <t>Sensitivity (%)</t>
  </si>
  <si>
    <t>Trained on 2022-09-08 - 2022-09-08</t>
  </si>
  <si>
    <t>CM Accuracy</t>
  </si>
  <si>
    <t>Affine Warp Start Time</t>
  </si>
  <si>
    <t>Affine Warp End Time</t>
  </si>
  <si>
    <t>--</t>
  </si>
  <si>
    <t>Trained on 2022-09-08 - 2022-09-09</t>
  </si>
  <si>
    <t>Trained on 2022-09-08 - 2022-09-22</t>
  </si>
  <si>
    <t>Trained on 2022-09-08 - 2022-09-23</t>
  </si>
  <si>
    <t>2022_12_16</t>
  </si>
  <si>
    <t>2023_01_16_Total</t>
  </si>
  <si>
    <t>ModelTrainedOn_2022_09_08_until_2022_09_23_6blocks_2</t>
  </si>
  <si>
    <t>[0.3, 1.1]</t>
  </si>
  <si>
    <t>ModelTrainedOn_2022_09_08_until_2022_09_23_5blocks_2</t>
  </si>
  <si>
    <t>ModelTrainedOn_2022_09_08_until_2022_09_22_4blocks_2</t>
  </si>
  <si>
    <t>ModelTrainedOn_2022_09_08_until_2022_09_09_3blocks_2</t>
  </si>
  <si>
    <t>ModelTrainedOn_2022_09_08_until_2022_09_09_2blocks_2</t>
  </si>
  <si>
    <t>ModelTrainedOn_2022_09_08_until_2022_09_08_1block_2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</si>
</sst>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0"/>
      <color theme="1"/>
      <name val="Var(--jp-code-font-family)"/>
    </font>
    <font>
      <b/>
      <sz val="10"/>
      <name val="Var(--jp-code-font-family)"/>
    </font>
    <font>
      <sz val="10"/>
      <name val="Var(--jp-code-font-family)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FF0000"/>
      <name val="Var(--jp-code-font-family)"/>
    </font>
    <font>
      <sz val="10"/>
      <color rgb="FF00B050"/>
      <name val="Var(--jp-code-font-family)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0" fillId="0" borderId="2" xfId="0" applyBorder="1"/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/>
    <xf numFmtId="0" fontId="0" fillId="2" borderId="4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0" borderId="2" xfId="0" quotePrefix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0" fillId="0" borderId="4" xfId="0" quotePrefix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1" fillId="0" borderId="3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2" xfId="0" quotePrefix="1" applyFont="1" applyBorder="1" applyAlignment="1">
      <alignment horizontal="center" vertical="center"/>
    </xf>
    <xf numFmtId="0" fontId="11" fillId="0" borderId="6" xfId="0" quotePrefix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0" borderId="2" xfId="0" quotePrefix="1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11" fillId="0" borderId="2" xfId="0" quotePrefix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0" fontId="5" fillId="0" borderId="2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5" xfId="0" applyBorder="1"/>
    <xf numFmtId="0" fontId="0" fillId="2" borderId="3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1" fillId="0" borderId="8" xfId="0" quotePrefix="1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4" fillId="0" borderId="8" xfId="0" quotePrefix="1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4" fillId="0" borderId="9" xfId="0" quotePrefix="1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/>
    </xf>
    <xf numFmtId="0" fontId="11" fillId="0" borderId="9" xfId="0" quotePrefix="1" applyFont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61A08-54E5-4DF0-8C39-7C2531C768A2}">
  <dimension ref="A1:Y98"/>
  <sheetViews>
    <sheetView topLeftCell="K1" workbookViewId="0">
      <selection activeCell="H11" sqref="H11"/>
    </sheetView>
  </sheetViews>
  <sheetFormatPr defaultColWidth="8.85546875" defaultRowHeight="15"/>
  <cols>
    <col min="1" max="2" width="20.42578125" customWidth="1"/>
    <col min="3" max="4" width="11" customWidth="1"/>
    <col min="5" max="5" width="12.42578125" bestFit="1" customWidth="1"/>
    <col min="6" max="6" width="14.42578125" customWidth="1"/>
    <col min="7" max="7" width="17.140625" customWidth="1"/>
    <col min="8" max="10" width="12.85546875" customWidth="1"/>
    <col min="11" max="12" width="14.140625" customWidth="1"/>
    <col min="13" max="13" width="30.85546875" bestFit="1" customWidth="1"/>
    <col min="14" max="14" width="33.5703125" bestFit="1" customWidth="1"/>
    <col min="15" max="15" width="20.140625" bestFit="1" customWidth="1"/>
    <col min="16" max="16" width="51.7109375" bestFit="1" customWidth="1"/>
    <col min="17" max="17" width="7.5703125" bestFit="1" customWidth="1"/>
    <col min="18" max="18" width="12.140625" bestFit="1" customWidth="1"/>
    <col min="19" max="19" width="21.7109375" bestFit="1" customWidth="1"/>
    <col min="20" max="20" width="20.7109375" bestFit="1" customWidth="1"/>
  </cols>
  <sheetData>
    <row r="1" spans="1:23">
      <c r="A1" s="21" t="s">
        <v>0</v>
      </c>
      <c r="B1" s="21" t="s">
        <v>7</v>
      </c>
      <c r="C1" s="21" t="s">
        <v>1</v>
      </c>
      <c r="D1" s="21" t="s">
        <v>5</v>
      </c>
      <c r="E1" s="21" t="s">
        <v>6</v>
      </c>
      <c r="F1" s="21" t="s">
        <v>17</v>
      </c>
      <c r="G1" s="21" t="s">
        <v>2</v>
      </c>
      <c r="H1" s="21" t="s">
        <v>3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19</v>
      </c>
      <c r="S1" s="21" t="s">
        <v>20</v>
      </c>
      <c r="T1" s="21" t="s">
        <v>21</v>
      </c>
      <c r="U1" s="4"/>
      <c r="V1" s="4"/>
    </row>
    <row r="2" spans="1:23">
      <c r="A2" s="2" t="s">
        <v>26</v>
      </c>
      <c r="B2" s="2">
        <v>84</v>
      </c>
      <c r="C2" s="2">
        <v>1</v>
      </c>
      <c r="D2" s="6">
        <v>127</v>
      </c>
      <c r="E2" s="40">
        <v>114</v>
      </c>
      <c r="F2" s="3">
        <f t="shared" ref="F2:F37" si="0">(E2/D2)*100</f>
        <v>89.763779527559052</v>
      </c>
      <c r="G2" s="1">
        <v>650.678</v>
      </c>
      <c r="H2" s="40">
        <v>4</v>
      </c>
      <c r="I2" s="19">
        <f t="shared" ref="I2:I37" si="1" xml:space="preserve"> E2/G2*3600</f>
        <v>630.7267188993635</v>
      </c>
      <c r="J2" s="19">
        <f t="shared" ref="J2:J37" si="2" xml:space="preserve"> E2/G2*60</f>
        <v>10.512111981656057</v>
      </c>
      <c r="K2" s="2">
        <f t="shared" ref="K2:K37" si="3" xml:space="preserve"> ROUNDUP((H2/G2)*3600,3)</f>
        <v>22.131</v>
      </c>
      <c r="L2" s="2">
        <f t="shared" ref="L2:L37" si="4" xml:space="preserve"> H2/G2 * 60</f>
        <v>0.36884603444407216</v>
      </c>
      <c r="M2" s="44"/>
      <c r="N2" s="24"/>
      <c r="O2" s="24"/>
      <c r="P2" s="24"/>
      <c r="Q2" s="33"/>
      <c r="R2" s="33"/>
      <c r="S2" s="2"/>
      <c r="T2" s="2"/>
      <c r="U2" s="4"/>
      <c r="V2" s="4"/>
    </row>
    <row r="3" spans="1:23">
      <c r="A3" s="2" t="s">
        <v>26</v>
      </c>
      <c r="B3" s="2">
        <v>84</v>
      </c>
      <c r="C3" s="2">
        <v>2</v>
      </c>
      <c r="D3" s="6">
        <v>113</v>
      </c>
      <c r="E3" s="40">
        <v>97</v>
      </c>
      <c r="F3" s="3">
        <f t="shared" si="0"/>
        <v>85.840707964601776</v>
      </c>
      <c r="G3" s="1">
        <v>569.84400000000005</v>
      </c>
      <c r="H3" s="40">
        <v>1</v>
      </c>
      <c r="I3" s="19">
        <f t="shared" si="1"/>
        <v>612.79929243793038</v>
      </c>
      <c r="J3" s="19">
        <f t="shared" si="2"/>
        <v>10.213321540632172</v>
      </c>
      <c r="K3" s="2">
        <f t="shared" si="3"/>
        <v>6.3180000000000005</v>
      </c>
      <c r="L3" s="2">
        <f t="shared" si="4"/>
        <v>0.1052919746456925</v>
      </c>
      <c r="M3" s="44"/>
      <c r="N3" s="24"/>
      <c r="O3" s="24"/>
      <c r="P3" s="24"/>
      <c r="Q3" s="33"/>
      <c r="R3" s="33"/>
      <c r="S3" s="2"/>
      <c r="T3" s="2"/>
      <c r="U3" s="2"/>
      <c r="V3" s="2"/>
      <c r="W3" s="60"/>
    </row>
    <row r="4" spans="1:23">
      <c r="A4" s="2" t="s">
        <v>26</v>
      </c>
      <c r="B4" s="2">
        <v>84</v>
      </c>
      <c r="C4" s="2">
        <v>3</v>
      </c>
      <c r="D4" s="6">
        <v>124</v>
      </c>
      <c r="E4" s="40">
        <v>97</v>
      </c>
      <c r="F4" s="3">
        <f t="shared" si="0"/>
        <v>78.225806451612897</v>
      </c>
      <c r="G4" s="1">
        <v>651.28700000000003</v>
      </c>
      <c r="H4" s="40">
        <v>0</v>
      </c>
      <c r="I4" s="19">
        <f t="shared" si="1"/>
        <v>536.16915430524489</v>
      </c>
      <c r="J4" s="19">
        <f t="shared" si="2"/>
        <v>8.9361525717540804</v>
      </c>
      <c r="K4" s="2">
        <f t="shared" si="3"/>
        <v>0</v>
      </c>
      <c r="L4" s="2">
        <f t="shared" si="4"/>
        <v>0</v>
      </c>
      <c r="M4" s="44"/>
      <c r="N4" s="24"/>
      <c r="O4" s="24"/>
      <c r="P4" s="24"/>
      <c r="Q4" s="33"/>
      <c r="R4" s="33"/>
      <c r="S4" s="2"/>
      <c r="T4" s="2"/>
      <c r="U4" s="2"/>
      <c r="V4" s="2"/>
      <c r="W4" s="60"/>
    </row>
    <row r="5" spans="1:23">
      <c r="A5" s="2" t="s">
        <v>26</v>
      </c>
      <c r="B5" s="2">
        <v>84</v>
      </c>
      <c r="C5" s="2">
        <v>4</v>
      </c>
      <c r="D5" s="6">
        <v>130</v>
      </c>
      <c r="E5" s="40">
        <v>113</v>
      </c>
      <c r="F5" s="3">
        <f t="shared" si="0"/>
        <v>86.92307692307692</v>
      </c>
      <c r="G5" s="1">
        <v>659.17700000000002</v>
      </c>
      <c r="H5" s="40">
        <v>2</v>
      </c>
      <c r="I5" s="19">
        <f t="shared" si="1"/>
        <v>617.13318274150947</v>
      </c>
      <c r="J5" s="19">
        <f t="shared" si="2"/>
        <v>10.285553045691824</v>
      </c>
      <c r="K5" s="2">
        <f t="shared" si="3"/>
        <v>10.923</v>
      </c>
      <c r="L5" s="2">
        <f t="shared" si="4"/>
        <v>0.1820451866494128</v>
      </c>
      <c r="M5" s="44"/>
      <c r="N5" s="24"/>
      <c r="O5" s="24"/>
      <c r="P5" s="24"/>
      <c r="Q5" s="33"/>
      <c r="R5" s="33"/>
      <c r="S5" s="2"/>
      <c r="T5" s="2"/>
      <c r="U5" s="2"/>
      <c r="V5" s="2"/>
      <c r="W5" s="60"/>
    </row>
    <row r="6" spans="1:23">
      <c r="A6" s="2" t="s">
        <v>26</v>
      </c>
      <c r="B6" s="2">
        <v>84</v>
      </c>
      <c r="C6" s="2">
        <v>5</v>
      </c>
      <c r="D6" s="6">
        <v>119</v>
      </c>
      <c r="E6" s="40">
        <v>96</v>
      </c>
      <c r="F6" s="3">
        <f t="shared" si="0"/>
        <v>80.672268907563023</v>
      </c>
      <c r="G6" s="1">
        <v>587.91399999999999</v>
      </c>
      <c r="H6" s="40">
        <v>1</v>
      </c>
      <c r="I6" s="19">
        <f t="shared" si="1"/>
        <v>587.84107879723911</v>
      </c>
      <c r="J6" s="19">
        <f t="shared" si="2"/>
        <v>9.7973513132873187</v>
      </c>
      <c r="K6" s="2">
        <f t="shared" si="3"/>
        <v>6.1240000000000006</v>
      </c>
      <c r="L6" s="2">
        <f t="shared" si="4"/>
        <v>0.10205574284674289</v>
      </c>
      <c r="M6" s="44"/>
      <c r="N6" s="24"/>
      <c r="O6" s="24"/>
      <c r="P6" s="24"/>
      <c r="Q6" s="33"/>
      <c r="R6" s="33"/>
      <c r="S6" s="2"/>
      <c r="T6" s="2"/>
      <c r="U6" s="2"/>
      <c r="V6" s="2"/>
      <c r="W6" s="60"/>
    </row>
    <row r="7" spans="1:23">
      <c r="A7" s="77" t="s">
        <v>27</v>
      </c>
      <c r="B7" s="77">
        <v>84</v>
      </c>
      <c r="C7" s="78" t="s">
        <v>4</v>
      </c>
      <c r="D7" s="79">
        <f>SUM(D2:D6)</f>
        <v>613</v>
      </c>
      <c r="E7" s="80">
        <f>SUM(E2:E6)</f>
        <v>517</v>
      </c>
      <c r="F7" s="81">
        <f t="shared" si="0"/>
        <v>84.339314845024475</v>
      </c>
      <c r="G7" s="81">
        <f xml:space="preserve"> SUM(G2:G6)</f>
        <v>3118.8999999999996</v>
      </c>
      <c r="H7" s="80">
        <f>SUM(H2:H6)</f>
        <v>8</v>
      </c>
      <c r="I7" s="82">
        <f t="shared" si="1"/>
        <v>596.74885376254451</v>
      </c>
      <c r="J7" s="82">
        <f t="shared" si="2"/>
        <v>9.9458142293757419</v>
      </c>
      <c r="K7" s="77">
        <f t="shared" si="3"/>
        <v>9.2349999999999994</v>
      </c>
      <c r="L7" s="79">
        <f t="shared" si="4"/>
        <v>0.15390041360736159</v>
      </c>
      <c r="M7" s="83" t="s">
        <v>18</v>
      </c>
      <c r="N7" s="27" t="s">
        <v>29</v>
      </c>
      <c r="O7" s="84">
        <v>30</v>
      </c>
      <c r="P7" s="27" t="s">
        <v>34</v>
      </c>
      <c r="Q7" s="30">
        <v>50</v>
      </c>
      <c r="R7" s="62" t="s">
        <v>22</v>
      </c>
      <c r="S7" s="85">
        <v>0</v>
      </c>
      <c r="T7" s="85">
        <v>1.5</v>
      </c>
      <c r="U7" s="8"/>
      <c r="V7" s="8"/>
      <c r="W7" s="4"/>
    </row>
    <row r="8" spans="1:23">
      <c r="A8" s="2" t="s">
        <v>26</v>
      </c>
      <c r="B8" s="8">
        <v>84</v>
      </c>
      <c r="C8" s="8">
        <v>1</v>
      </c>
      <c r="D8" s="73">
        <v>127</v>
      </c>
      <c r="E8" s="42">
        <v>113</v>
      </c>
      <c r="F8" s="12">
        <f t="shared" si="0"/>
        <v>88.976377952755897</v>
      </c>
      <c r="G8" s="74">
        <v>650.678</v>
      </c>
      <c r="H8" s="42">
        <v>3</v>
      </c>
      <c r="I8" s="19">
        <f t="shared" si="1"/>
        <v>625.1940283827023</v>
      </c>
      <c r="J8" s="19">
        <f t="shared" si="2"/>
        <v>10.41990047304504</v>
      </c>
      <c r="K8" s="2">
        <f t="shared" si="3"/>
        <v>16.599</v>
      </c>
      <c r="L8" s="2">
        <f t="shared" si="4"/>
        <v>0.27663452583305415</v>
      </c>
      <c r="M8" s="22"/>
      <c r="N8" s="25"/>
      <c r="O8" s="25"/>
      <c r="P8" s="25"/>
      <c r="Q8" s="29"/>
      <c r="R8" s="29"/>
      <c r="S8" s="8"/>
      <c r="T8" s="8"/>
      <c r="U8" s="2"/>
      <c r="V8" s="2"/>
      <c r="W8" s="4"/>
    </row>
    <row r="9" spans="1:23">
      <c r="A9" s="2" t="s">
        <v>26</v>
      </c>
      <c r="B9" s="2">
        <v>84</v>
      </c>
      <c r="C9" s="2">
        <v>2</v>
      </c>
      <c r="D9" s="6">
        <v>113</v>
      </c>
      <c r="E9" s="40">
        <v>101</v>
      </c>
      <c r="F9" s="12">
        <f t="shared" si="0"/>
        <v>89.380530973451329</v>
      </c>
      <c r="G9" s="1">
        <v>569.84400000000005</v>
      </c>
      <c r="H9" s="40">
        <v>1</v>
      </c>
      <c r="I9" s="19">
        <f t="shared" si="1"/>
        <v>638.06936635289651</v>
      </c>
      <c r="J9" s="19">
        <f t="shared" si="2"/>
        <v>10.634489439214942</v>
      </c>
      <c r="K9" s="2">
        <f t="shared" si="3"/>
        <v>6.3180000000000005</v>
      </c>
      <c r="L9" s="2">
        <f t="shared" si="4"/>
        <v>0.1052919746456925</v>
      </c>
      <c r="M9" s="22"/>
      <c r="N9" s="25"/>
      <c r="O9" s="25"/>
      <c r="P9" s="25"/>
      <c r="Q9" s="29"/>
      <c r="R9" s="29"/>
      <c r="S9" s="8"/>
      <c r="T9" s="8"/>
      <c r="U9" s="2"/>
      <c r="V9" s="2"/>
      <c r="W9" s="4"/>
    </row>
    <row r="10" spans="1:23">
      <c r="A10" s="2" t="s">
        <v>26</v>
      </c>
      <c r="B10" s="2">
        <v>84</v>
      </c>
      <c r="C10" s="2">
        <v>3</v>
      </c>
      <c r="D10" s="6">
        <v>124</v>
      </c>
      <c r="E10" s="40">
        <v>94</v>
      </c>
      <c r="F10" s="12">
        <f t="shared" si="0"/>
        <v>75.806451612903231</v>
      </c>
      <c r="G10" s="1">
        <v>651.28700000000003</v>
      </c>
      <c r="H10" s="40">
        <v>0</v>
      </c>
      <c r="I10" s="19">
        <f t="shared" si="1"/>
        <v>519.58660314116503</v>
      </c>
      <c r="J10" s="19">
        <f t="shared" si="2"/>
        <v>8.6597767190194173</v>
      </c>
      <c r="K10" s="2">
        <f t="shared" si="3"/>
        <v>0</v>
      </c>
      <c r="L10" s="2">
        <f t="shared" si="4"/>
        <v>0</v>
      </c>
      <c r="M10" s="22"/>
      <c r="N10" s="25"/>
      <c r="O10" s="25"/>
      <c r="P10" s="25"/>
      <c r="Q10" s="29"/>
      <c r="R10" s="29"/>
      <c r="S10" s="8"/>
      <c r="T10" s="8"/>
      <c r="U10" s="2"/>
      <c r="V10" s="2"/>
      <c r="W10" s="4"/>
    </row>
    <row r="11" spans="1:23">
      <c r="A11" s="2" t="s">
        <v>26</v>
      </c>
      <c r="B11" s="2">
        <v>84</v>
      </c>
      <c r="C11" s="2">
        <v>4</v>
      </c>
      <c r="D11" s="6">
        <v>130</v>
      </c>
      <c r="E11" s="40">
        <v>120</v>
      </c>
      <c r="F11" s="12">
        <f t="shared" si="0"/>
        <v>92.307692307692307</v>
      </c>
      <c r="G11" s="1">
        <v>659.17700000000002</v>
      </c>
      <c r="H11" s="40">
        <v>2</v>
      </c>
      <c r="I11" s="19">
        <f t="shared" si="1"/>
        <v>655.36267193788615</v>
      </c>
      <c r="J11" s="19">
        <f t="shared" si="2"/>
        <v>10.92271119896477</v>
      </c>
      <c r="K11" s="2">
        <f t="shared" si="3"/>
        <v>10.923</v>
      </c>
      <c r="L11" s="2">
        <f t="shared" si="4"/>
        <v>0.1820451866494128</v>
      </c>
      <c r="M11" s="22"/>
      <c r="N11" s="25"/>
      <c r="O11" s="25"/>
      <c r="P11" s="25"/>
      <c r="Q11" s="29"/>
      <c r="R11" s="29"/>
      <c r="S11" s="8"/>
      <c r="T11" s="8"/>
      <c r="U11" s="2"/>
      <c r="V11" s="2"/>
      <c r="W11" s="4"/>
    </row>
    <row r="12" spans="1:23">
      <c r="A12" s="2" t="s">
        <v>26</v>
      </c>
      <c r="B12" s="2">
        <v>84</v>
      </c>
      <c r="C12" s="2">
        <v>5</v>
      </c>
      <c r="D12" s="6">
        <v>119</v>
      </c>
      <c r="E12" s="40">
        <v>104</v>
      </c>
      <c r="F12" s="3">
        <f t="shared" si="0"/>
        <v>87.394957983193279</v>
      </c>
      <c r="G12" s="1">
        <v>587.91399999999999</v>
      </c>
      <c r="H12" s="40">
        <v>1</v>
      </c>
      <c r="I12" s="19">
        <f t="shared" si="1"/>
        <v>636.8278353636756</v>
      </c>
      <c r="J12" s="19">
        <f t="shared" si="2"/>
        <v>10.613797256061261</v>
      </c>
      <c r="K12" s="2">
        <f t="shared" si="3"/>
        <v>6.1240000000000006</v>
      </c>
      <c r="L12" s="2">
        <f t="shared" si="4"/>
        <v>0.10205574284674289</v>
      </c>
      <c r="M12" s="22"/>
      <c r="N12" s="24"/>
      <c r="O12" s="24"/>
      <c r="P12" s="24"/>
      <c r="Q12" s="29"/>
      <c r="R12" s="29"/>
      <c r="S12" s="2"/>
      <c r="T12" s="2"/>
      <c r="U12" s="2"/>
      <c r="V12" s="2"/>
      <c r="W12" s="4"/>
    </row>
    <row r="13" spans="1:23">
      <c r="A13" s="9" t="s">
        <v>27</v>
      </c>
      <c r="B13" s="9">
        <v>84</v>
      </c>
      <c r="C13" s="17" t="s">
        <v>4</v>
      </c>
      <c r="D13" s="11">
        <f>SUM(D8:D12)</f>
        <v>613</v>
      </c>
      <c r="E13" s="41">
        <f>SUM(E8:E12)</f>
        <v>532</v>
      </c>
      <c r="F13" s="10">
        <f t="shared" si="0"/>
        <v>86.786296900489404</v>
      </c>
      <c r="G13" s="10">
        <f xml:space="preserve"> SUM(G8:G12)</f>
        <v>3118.8999999999996</v>
      </c>
      <c r="H13" s="41">
        <f>SUM(H8:H12)</f>
        <v>7</v>
      </c>
      <c r="I13" s="20">
        <f t="shared" si="1"/>
        <v>614.06265029337271</v>
      </c>
      <c r="J13" s="20">
        <f t="shared" si="2"/>
        <v>10.234377504889546</v>
      </c>
      <c r="K13" s="9">
        <f t="shared" si="3"/>
        <v>8.08</v>
      </c>
      <c r="L13" s="11">
        <f t="shared" si="4"/>
        <v>0.13466286190644139</v>
      </c>
      <c r="M13" s="26" t="s">
        <v>23</v>
      </c>
      <c r="N13" s="27" t="s">
        <v>29</v>
      </c>
      <c r="O13" s="28">
        <v>30</v>
      </c>
      <c r="P13" s="27" t="s">
        <v>33</v>
      </c>
      <c r="Q13" s="30">
        <v>100</v>
      </c>
      <c r="R13" s="30">
        <v>89.8</v>
      </c>
      <c r="S13" s="61">
        <v>0</v>
      </c>
      <c r="T13" s="61">
        <v>1.5</v>
      </c>
      <c r="U13" s="2"/>
      <c r="V13" s="2"/>
      <c r="W13" s="4"/>
    </row>
    <row r="14" spans="1:23">
      <c r="A14" s="2" t="s">
        <v>26</v>
      </c>
      <c r="B14" s="8">
        <v>84</v>
      </c>
      <c r="C14" s="8">
        <v>1</v>
      </c>
      <c r="D14" s="73">
        <v>127</v>
      </c>
      <c r="E14" s="42">
        <v>115</v>
      </c>
      <c r="F14" s="3">
        <f t="shared" si="0"/>
        <v>90.551181102362193</v>
      </c>
      <c r="G14" s="74">
        <v>650.678</v>
      </c>
      <c r="H14" s="42">
        <v>3</v>
      </c>
      <c r="I14" s="19">
        <f t="shared" si="1"/>
        <v>636.25940941602448</v>
      </c>
      <c r="J14" s="19">
        <f t="shared" si="2"/>
        <v>10.604323490267074</v>
      </c>
      <c r="K14" s="2">
        <f t="shared" si="3"/>
        <v>16.599</v>
      </c>
      <c r="L14" s="2">
        <f t="shared" si="4"/>
        <v>0.27663452583305415</v>
      </c>
      <c r="M14" s="65"/>
      <c r="N14" s="46"/>
      <c r="O14" s="66"/>
      <c r="P14" s="46"/>
      <c r="Q14" s="48"/>
      <c r="R14" s="48"/>
      <c r="S14" s="63"/>
      <c r="T14" s="63"/>
      <c r="U14" s="2"/>
      <c r="V14" s="2"/>
      <c r="W14" s="4"/>
    </row>
    <row r="15" spans="1:23">
      <c r="A15" s="2" t="s">
        <v>26</v>
      </c>
      <c r="B15" s="2">
        <v>84</v>
      </c>
      <c r="C15" s="2">
        <v>2</v>
      </c>
      <c r="D15" s="6">
        <v>113</v>
      </c>
      <c r="E15" s="40">
        <v>108</v>
      </c>
      <c r="F15" s="3">
        <f t="shared" si="0"/>
        <v>95.575221238938056</v>
      </c>
      <c r="G15" s="1">
        <v>569.84400000000005</v>
      </c>
      <c r="H15" s="40">
        <v>4</v>
      </c>
      <c r="I15" s="19">
        <f t="shared" si="1"/>
        <v>682.29199570408741</v>
      </c>
      <c r="J15" s="19">
        <f t="shared" si="2"/>
        <v>11.37153326173479</v>
      </c>
      <c r="K15" s="2">
        <f t="shared" si="3"/>
        <v>25.271000000000001</v>
      </c>
      <c r="L15" s="2">
        <f t="shared" si="4"/>
        <v>0.42116789858276998</v>
      </c>
      <c r="M15" s="22"/>
      <c r="N15" s="25"/>
      <c r="O15" s="25"/>
      <c r="P15" s="25"/>
      <c r="Q15" s="29"/>
      <c r="R15" s="29"/>
      <c r="S15" s="8"/>
      <c r="T15" s="8"/>
      <c r="U15" s="2"/>
      <c r="V15" s="2"/>
      <c r="W15" s="4"/>
    </row>
    <row r="16" spans="1:23">
      <c r="A16" s="2" t="s">
        <v>26</v>
      </c>
      <c r="B16" s="2">
        <v>84</v>
      </c>
      <c r="C16" s="2">
        <v>3</v>
      </c>
      <c r="D16" s="6">
        <v>124</v>
      </c>
      <c r="E16" s="40">
        <v>115</v>
      </c>
      <c r="F16" s="3">
        <f t="shared" si="0"/>
        <v>92.741935483870961</v>
      </c>
      <c r="G16" s="1">
        <v>651.28700000000003</v>
      </c>
      <c r="H16" s="40">
        <v>0</v>
      </c>
      <c r="I16" s="19">
        <f t="shared" si="1"/>
        <v>635.66446128972325</v>
      </c>
      <c r="J16" s="19">
        <f t="shared" si="2"/>
        <v>10.594407688162054</v>
      </c>
      <c r="K16" s="2">
        <f t="shared" si="3"/>
        <v>0</v>
      </c>
      <c r="L16" s="2">
        <f t="shared" si="4"/>
        <v>0</v>
      </c>
      <c r="M16" s="22"/>
      <c r="N16" s="25"/>
      <c r="O16" s="25"/>
      <c r="P16" s="25"/>
      <c r="Q16" s="29"/>
      <c r="R16" s="29"/>
      <c r="S16" s="8"/>
      <c r="T16" s="8"/>
      <c r="U16" s="2"/>
      <c r="V16" s="2"/>
      <c r="W16" s="4"/>
    </row>
    <row r="17" spans="1:23">
      <c r="A17" s="2" t="s">
        <v>26</v>
      </c>
      <c r="B17" s="2">
        <v>84</v>
      </c>
      <c r="C17" s="2">
        <v>4</v>
      </c>
      <c r="D17" s="6">
        <v>130</v>
      </c>
      <c r="E17" s="40">
        <v>116</v>
      </c>
      <c r="F17" s="3">
        <f t="shared" si="0"/>
        <v>89.230769230769241</v>
      </c>
      <c r="G17" s="1">
        <v>659.17700000000002</v>
      </c>
      <c r="H17" s="40">
        <v>2</v>
      </c>
      <c r="I17" s="19">
        <f t="shared" si="1"/>
        <v>633.51724953995665</v>
      </c>
      <c r="J17" s="19">
        <f t="shared" si="2"/>
        <v>10.558620825665944</v>
      </c>
      <c r="K17" s="2">
        <f t="shared" si="3"/>
        <v>10.923</v>
      </c>
      <c r="L17" s="2">
        <f t="shared" si="4"/>
        <v>0.1820451866494128</v>
      </c>
      <c r="M17" s="22"/>
      <c r="N17" s="25"/>
      <c r="O17" s="25"/>
      <c r="P17" s="25"/>
      <c r="Q17" s="29"/>
      <c r="R17" s="29"/>
      <c r="S17" s="8"/>
      <c r="T17" s="8"/>
      <c r="U17" s="2"/>
      <c r="V17" s="2"/>
      <c r="W17" s="4"/>
    </row>
    <row r="18" spans="1:23">
      <c r="A18" s="2" t="s">
        <v>26</v>
      </c>
      <c r="B18" s="2">
        <v>84</v>
      </c>
      <c r="C18" s="2">
        <v>5</v>
      </c>
      <c r="D18" s="6">
        <v>119</v>
      </c>
      <c r="E18" s="40">
        <v>106</v>
      </c>
      <c r="F18" s="3">
        <f t="shared" si="0"/>
        <v>89.075630252100851</v>
      </c>
      <c r="G18" s="1">
        <v>587.91399999999999</v>
      </c>
      <c r="H18" s="40">
        <v>1</v>
      </c>
      <c r="I18" s="19">
        <f t="shared" si="1"/>
        <v>649.07452450528478</v>
      </c>
      <c r="J18" s="19">
        <f t="shared" si="2"/>
        <v>10.817908741754747</v>
      </c>
      <c r="K18" s="2">
        <f t="shared" si="3"/>
        <v>6.1240000000000006</v>
      </c>
      <c r="L18" s="2">
        <f t="shared" si="4"/>
        <v>0.10205574284674289</v>
      </c>
      <c r="M18" s="22"/>
      <c r="N18" s="24"/>
      <c r="O18" s="24"/>
      <c r="P18" s="24"/>
      <c r="Q18" s="29"/>
      <c r="R18" s="29"/>
      <c r="S18" s="2"/>
      <c r="T18" s="2"/>
      <c r="U18" s="2"/>
      <c r="V18" s="2"/>
      <c r="W18" s="4"/>
    </row>
    <row r="19" spans="1:23">
      <c r="A19" s="9" t="s">
        <v>27</v>
      </c>
      <c r="B19" s="9">
        <v>84</v>
      </c>
      <c r="C19" s="17" t="s">
        <v>4</v>
      </c>
      <c r="D19" s="11">
        <f>SUM(D14:D18)</f>
        <v>613</v>
      </c>
      <c r="E19" s="41">
        <f>SUM(E14:E18)</f>
        <v>560</v>
      </c>
      <c r="F19" s="10">
        <f t="shared" si="0"/>
        <v>91.353996737357264</v>
      </c>
      <c r="G19" s="10">
        <f xml:space="preserve"> SUM(G14:G18)</f>
        <v>3118.8999999999996</v>
      </c>
      <c r="H19" s="41">
        <f>SUM(H15:H18)</f>
        <v>7</v>
      </c>
      <c r="I19" s="20">
        <f t="shared" si="1"/>
        <v>646.38173715091864</v>
      </c>
      <c r="J19" s="20">
        <f t="shared" si="2"/>
        <v>10.773028952515311</v>
      </c>
      <c r="K19" s="9">
        <f t="shared" si="3"/>
        <v>8.08</v>
      </c>
      <c r="L19" s="11">
        <f t="shared" si="4"/>
        <v>0.13466286190644139</v>
      </c>
      <c r="M19" s="26" t="s">
        <v>23</v>
      </c>
      <c r="N19" s="27" t="s">
        <v>29</v>
      </c>
      <c r="O19" s="28">
        <v>20</v>
      </c>
      <c r="P19" s="27" t="s">
        <v>32</v>
      </c>
      <c r="Q19" s="30">
        <v>150</v>
      </c>
      <c r="R19" s="75">
        <v>91.56</v>
      </c>
      <c r="S19" s="61">
        <v>0</v>
      </c>
      <c r="T19" s="61">
        <v>1.5</v>
      </c>
      <c r="U19" s="2"/>
      <c r="V19" s="2"/>
      <c r="W19" s="4"/>
    </row>
    <row r="20" spans="1:23">
      <c r="A20" s="2" t="s">
        <v>26</v>
      </c>
      <c r="B20" s="8">
        <v>84</v>
      </c>
      <c r="C20" s="8">
        <v>1</v>
      </c>
      <c r="D20" s="73">
        <v>127</v>
      </c>
      <c r="E20" s="42">
        <v>115</v>
      </c>
      <c r="F20" s="3">
        <f t="shared" si="0"/>
        <v>90.551181102362193</v>
      </c>
      <c r="G20" s="74">
        <v>650.678</v>
      </c>
      <c r="H20" s="42">
        <v>3</v>
      </c>
      <c r="I20" s="19">
        <f t="shared" si="1"/>
        <v>636.25940941602448</v>
      </c>
      <c r="J20" s="19">
        <f t="shared" si="2"/>
        <v>10.604323490267074</v>
      </c>
      <c r="K20" s="2">
        <f t="shared" si="3"/>
        <v>16.599</v>
      </c>
      <c r="L20" s="2">
        <f t="shared" si="4"/>
        <v>0.27663452583305415</v>
      </c>
      <c r="M20" s="22"/>
      <c r="N20" s="25"/>
      <c r="O20" s="25"/>
      <c r="P20" s="25"/>
      <c r="Q20" s="29"/>
      <c r="R20" s="29"/>
      <c r="S20" s="8"/>
      <c r="T20" s="8"/>
      <c r="U20" s="2"/>
      <c r="V20" s="2"/>
      <c r="W20" s="4"/>
    </row>
    <row r="21" spans="1:23">
      <c r="A21" s="2" t="s">
        <v>26</v>
      </c>
      <c r="B21" s="2">
        <v>84</v>
      </c>
      <c r="C21" s="2">
        <v>2</v>
      </c>
      <c r="D21" s="6">
        <v>113</v>
      </c>
      <c r="E21" s="40">
        <v>100</v>
      </c>
      <c r="F21" s="3">
        <f t="shared" si="0"/>
        <v>88.495575221238937</v>
      </c>
      <c r="G21" s="1">
        <v>569.84400000000005</v>
      </c>
      <c r="H21" s="40">
        <v>2</v>
      </c>
      <c r="I21" s="19">
        <f t="shared" si="1"/>
        <v>631.75184787415492</v>
      </c>
      <c r="J21" s="19">
        <f t="shared" si="2"/>
        <v>10.529197464569249</v>
      </c>
      <c r="K21" s="2">
        <f t="shared" si="3"/>
        <v>12.635999999999999</v>
      </c>
      <c r="L21" s="2">
        <f t="shared" si="4"/>
        <v>0.21058394929138499</v>
      </c>
      <c r="M21" s="22"/>
      <c r="N21" s="25"/>
      <c r="O21" s="25"/>
      <c r="P21" s="25"/>
      <c r="Q21" s="29"/>
      <c r="R21" s="29"/>
      <c r="S21" s="8"/>
      <c r="T21" s="8"/>
      <c r="U21" s="2"/>
      <c r="V21" s="2"/>
      <c r="W21" s="4"/>
    </row>
    <row r="22" spans="1:23">
      <c r="A22" s="2" t="s">
        <v>26</v>
      </c>
      <c r="B22" s="2">
        <v>84</v>
      </c>
      <c r="C22" s="2">
        <v>3</v>
      </c>
      <c r="D22" s="6">
        <v>124</v>
      </c>
      <c r="E22" s="40">
        <v>92</v>
      </c>
      <c r="F22" s="3">
        <f t="shared" si="0"/>
        <v>74.193548387096769</v>
      </c>
      <c r="G22" s="1">
        <v>651.28700000000003</v>
      </c>
      <c r="H22" s="40">
        <v>0</v>
      </c>
      <c r="I22" s="19">
        <f t="shared" si="1"/>
        <v>508.53156903177853</v>
      </c>
      <c r="J22" s="19">
        <f t="shared" si="2"/>
        <v>8.4755261505296424</v>
      </c>
      <c r="K22" s="2">
        <f t="shared" si="3"/>
        <v>0</v>
      </c>
      <c r="L22" s="2">
        <f t="shared" si="4"/>
        <v>0</v>
      </c>
      <c r="M22" s="22"/>
      <c r="N22" s="25"/>
      <c r="O22" s="25"/>
      <c r="P22" s="25"/>
      <c r="Q22" s="29"/>
      <c r="R22" s="29"/>
      <c r="S22" s="8"/>
      <c r="T22" s="8"/>
      <c r="U22" s="2"/>
      <c r="V22" s="2"/>
      <c r="W22" s="4"/>
    </row>
    <row r="23" spans="1:23">
      <c r="A23" s="2" t="s">
        <v>26</v>
      </c>
      <c r="B23" s="2">
        <v>84</v>
      </c>
      <c r="C23" s="2">
        <v>4</v>
      </c>
      <c r="D23" s="6">
        <v>130</v>
      </c>
      <c r="E23" s="40">
        <v>116</v>
      </c>
      <c r="F23" s="3">
        <f t="shared" si="0"/>
        <v>89.230769230769241</v>
      </c>
      <c r="G23" s="1">
        <v>659.17700000000002</v>
      </c>
      <c r="H23" s="40">
        <v>2</v>
      </c>
      <c r="I23" s="19">
        <f t="shared" si="1"/>
        <v>633.51724953995665</v>
      </c>
      <c r="J23" s="19">
        <f t="shared" si="2"/>
        <v>10.558620825665944</v>
      </c>
      <c r="K23" s="2">
        <f t="shared" si="3"/>
        <v>10.923</v>
      </c>
      <c r="L23" s="2">
        <f t="shared" si="4"/>
        <v>0.1820451866494128</v>
      </c>
      <c r="M23" s="22"/>
      <c r="N23" s="25"/>
      <c r="O23" s="25"/>
      <c r="P23" s="25"/>
      <c r="Q23" s="29"/>
      <c r="R23" s="29"/>
      <c r="S23" s="8"/>
      <c r="T23" s="8"/>
      <c r="U23" s="2"/>
      <c r="V23" s="2"/>
      <c r="W23" s="4"/>
    </row>
    <row r="24" spans="1:23">
      <c r="A24" s="2" t="s">
        <v>26</v>
      </c>
      <c r="B24" s="2">
        <v>84</v>
      </c>
      <c r="C24" s="2">
        <v>5</v>
      </c>
      <c r="D24" s="6">
        <v>119</v>
      </c>
      <c r="E24" s="40">
        <v>106</v>
      </c>
      <c r="F24" s="3">
        <f t="shared" si="0"/>
        <v>89.075630252100851</v>
      </c>
      <c r="G24" s="1">
        <v>587.91399999999999</v>
      </c>
      <c r="H24" s="40">
        <v>1</v>
      </c>
      <c r="I24" s="19">
        <f t="shared" si="1"/>
        <v>649.07452450528478</v>
      </c>
      <c r="J24" s="19">
        <f t="shared" si="2"/>
        <v>10.817908741754747</v>
      </c>
      <c r="K24" s="2">
        <f t="shared" si="3"/>
        <v>6.1240000000000006</v>
      </c>
      <c r="L24" s="2">
        <f t="shared" si="4"/>
        <v>0.10205574284674289</v>
      </c>
      <c r="M24" s="22"/>
      <c r="N24" s="24"/>
      <c r="O24" s="24"/>
      <c r="P24" s="24"/>
      <c r="Q24" s="29"/>
      <c r="R24" s="29"/>
      <c r="S24" s="2"/>
      <c r="T24" s="2"/>
      <c r="U24" s="2"/>
      <c r="V24" s="2"/>
      <c r="W24" s="4"/>
    </row>
    <row r="25" spans="1:23">
      <c r="A25" s="9" t="s">
        <v>27</v>
      </c>
      <c r="B25" s="9">
        <v>84</v>
      </c>
      <c r="C25" s="17" t="s">
        <v>4</v>
      </c>
      <c r="D25" s="11">
        <f>SUM(D20:D24)</f>
        <v>613</v>
      </c>
      <c r="E25" s="41">
        <f>SUM(E20:E24)</f>
        <v>529</v>
      </c>
      <c r="F25" s="10">
        <f t="shared" si="0"/>
        <v>86.296900489396407</v>
      </c>
      <c r="G25" s="10">
        <f xml:space="preserve"> SUM(G20:G24)</f>
        <v>3118.8999999999996</v>
      </c>
      <c r="H25" s="41">
        <f>SUM(H20:H24)</f>
        <v>8</v>
      </c>
      <c r="I25" s="20">
        <f t="shared" si="1"/>
        <v>610.59989098720712</v>
      </c>
      <c r="J25" s="20">
        <f t="shared" si="2"/>
        <v>10.176664849786784</v>
      </c>
      <c r="K25" s="9">
        <f t="shared" si="3"/>
        <v>9.2349999999999994</v>
      </c>
      <c r="L25" s="11">
        <f t="shared" si="4"/>
        <v>0.15390041360736159</v>
      </c>
      <c r="M25" s="26" t="s">
        <v>24</v>
      </c>
      <c r="N25" s="27" t="s">
        <v>29</v>
      </c>
      <c r="O25" s="28">
        <v>10</v>
      </c>
      <c r="P25" s="27" t="s">
        <v>31</v>
      </c>
      <c r="Q25" s="30">
        <v>300</v>
      </c>
      <c r="R25" s="75">
        <v>89.79</v>
      </c>
      <c r="S25" s="61">
        <v>0</v>
      </c>
      <c r="T25" s="61">
        <v>1.5</v>
      </c>
      <c r="U25" s="2"/>
      <c r="V25" s="2"/>
      <c r="W25" s="4"/>
    </row>
    <row r="26" spans="1:23">
      <c r="A26" s="2" t="s">
        <v>26</v>
      </c>
      <c r="B26" s="8">
        <v>84</v>
      </c>
      <c r="C26" s="8">
        <v>1</v>
      </c>
      <c r="D26" s="73">
        <v>127</v>
      </c>
      <c r="E26" s="42">
        <v>122</v>
      </c>
      <c r="F26" s="3">
        <f t="shared" si="0"/>
        <v>96.062992125984252</v>
      </c>
      <c r="G26" s="74">
        <v>650.678</v>
      </c>
      <c r="H26" s="42">
        <v>5</v>
      </c>
      <c r="I26" s="18">
        <f t="shared" si="1"/>
        <v>674.98824303265212</v>
      </c>
      <c r="J26" s="18">
        <f t="shared" si="2"/>
        <v>11.249804050544203</v>
      </c>
      <c r="K26" s="8">
        <f t="shared" si="3"/>
        <v>27.664000000000001</v>
      </c>
      <c r="L26" s="8">
        <f t="shared" si="4"/>
        <v>0.46105754305509022</v>
      </c>
      <c r="M26" s="22"/>
      <c r="N26" s="25"/>
      <c r="O26" s="25"/>
      <c r="P26" s="25"/>
      <c r="Q26" s="29"/>
      <c r="R26" s="29"/>
      <c r="S26" s="8"/>
      <c r="T26" s="8"/>
      <c r="U26" s="2"/>
      <c r="V26" s="2"/>
      <c r="W26" s="4"/>
    </row>
    <row r="27" spans="1:23">
      <c r="A27" s="2" t="s">
        <v>26</v>
      </c>
      <c r="B27" s="2">
        <v>84</v>
      </c>
      <c r="C27" s="2">
        <v>2</v>
      </c>
      <c r="D27" s="6">
        <v>113</v>
      </c>
      <c r="E27" s="40">
        <v>108</v>
      </c>
      <c r="F27" s="3">
        <f t="shared" si="0"/>
        <v>95.575221238938056</v>
      </c>
      <c r="G27" s="1">
        <v>569.84400000000005</v>
      </c>
      <c r="H27" s="40">
        <v>1</v>
      </c>
      <c r="I27" s="19">
        <f t="shared" si="1"/>
        <v>682.29199570408741</v>
      </c>
      <c r="J27" s="19">
        <f t="shared" si="2"/>
        <v>11.37153326173479</v>
      </c>
      <c r="K27" s="2">
        <f t="shared" si="3"/>
        <v>6.3180000000000005</v>
      </c>
      <c r="L27" s="2">
        <f t="shared" si="4"/>
        <v>0.1052919746456925</v>
      </c>
      <c r="M27" s="22"/>
      <c r="N27" s="25"/>
      <c r="O27" s="25"/>
      <c r="P27" s="25"/>
      <c r="Q27" s="29"/>
      <c r="R27" s="29"/>
      <c r="S27" s="8"/>
      <c r="T27" s="8"/>
      <c r="U27" s="2"/>
      <c r="V27" s="2"/>
      <c r="W27" s="4"/>
    </row>
    <row r="28" spans="1:23">
      <c r="A28" s="2" t="s">
        <v>26</v>
      </c>
      <c r="B28" s="2">
        <v>84</v>
      </c>
      <c r="C28" s="2">
        <v>3</v>
      </c>
      <c r="D28" s="6">
        <v>124</v>
      </c>
      <c r="E28" s="40">
        <v>115</v>
      </c>
      <c r="F28" s="3">
        <f t="shared" si="0"/>
        <v>92.741935483870961</v>
      </c>
      <c r="G28" s="1">
        <v>651.28700000000003</v>
      </c>
      <c r="H28" s="40">
        <v>0</v>
      </c>
      <c r="I28" s="19">
        <f t="shared" si="1"/>
        <v>635.66446128972325</v>
      </c>
      <c r="J28" s="19">
        <f t="shared" si="2"/>
        <v>10.594407688162054</v>
      </c>
      <c r="K28" s="2">
        <f t="shared" si="3"/>
        <v>0</v>
      </c>
      <c r="L28" s="2">
        <f t="shared" si="4"/>
        <v>0</v>
      </c>
      <c r="M28" s="22"/>
      <c r="N28" s="25"/>
      <c r="O28" s="25"/>
      <c r="P28" s="25"/>
      <c r="Q28" s="29"/>
      <c r="R28" s="29"/>
      <c r="S28" s="8"/>
      <c r="T28" s="8"/>
      <c r="U28" s="2"/>
      <c r="V28" s="2"/>
      <c r="W28" s="4"/>
    </row>
    <row r="29" spans="1:23">
      <c r="A29" s="2" t="s">
        <v>26</v>
      </c>
      <c r="B29" s="2">
        <v>84</v>
      </c>
      <c r="C29" s="2">
        <v>4</v>
      </c>
      <c r="D29" s="6">
        <v>130</v>
      </c>
      <c r="E29" s="40">
        <v>123</v>
      </c>
      <c r="F29" s="3">
        <f t="shared" si="0"/>
        <v>94.615384615384613</v>
      </c>
      <c r="G29" s="1">
        <v>659.17700000000002</v>
      </c>
      <c r="H29" s="40">
        <v>2</v>
      </c>
      <c r="I29" s="19">
        <f t="shared" si="1"/>
        <v>671.74673873633333</v>
      </c>
      <c r="J29" s="19">
        <f t="shared" si="2"/>
        <v>11.195778978938888</v>
      </c>
      <c r="K29" s="2">
        <f t="shared" si="3"/>
        <v>10.923</v>
      </c>
      <c r="L29" s="2">
        <f t="shared" si="4"/>
        <v>0.1820451866494128</v>
      </c>
      <c r="M29" s="22"/>
      <c r="N29" s="25"/>
      <c r="O29" s="25"/>
      <c r="P29" s="25"/>
      <c r="Q29" s="29"/>
      <c r="R29" s="29"/>
      <c r="S29" s="8"/>
      <c r="T29" s="8"/>
      <c r="U29" s="2"/>
      <c r="V29" s="2"/>
      <c r="W29" s="4"/>
    </row>
    <row r="30" spans="1:23">
      <c r="A30" s="2" t="s">
        <v>26</v>
      </c>
      <c r="B30" s="2">
        <v>84</v>
      </c>
      <c r="C30" s="2">
        <v>5</v>
      </c>
      <c r="D30" s="6">
        <v>119</v>
      </c>
      <c r="E30" s="40">
        <v>107</v>
      </c>
      <c r="F30" s="3">
        <f t="shared" si="0"/>
        <v>89.915966386554629</v>
      </c>
      <c r="G30" s="1">
        <v>587.91399999999999</v>
      </c>
      <c r="H30" s="40">
        <v>0</v>
      </c>
      <c r="I30" s="19">
        <f t="shared" si="1"/>
        <v>655.19786907608932</v>
      </c>
      <c r="J30" s="19">
        <f t="shared" si="2"/>
        <v>10.91996448460149</v>
      </c>
      <c r="K30" s="2">
        <f t="shared" si="3"/>
        <v>0</v>
      </c>
      <c r="L30" s="2">
        <f t="shared" si="4"/>
        <v>0</v>
      </c>
      <c r="M30" s="22"/>
      <c r="N30" s="24"/>
      <c r="O30" s="24"/>
      <c r="P30" s="24"/>
      <c r="Q30" s="29"/>
      <c r="R30" s="29"/>
      <c r="S30" s="2"/>
      <c r="T30" s="2"/>
      <c r="U30" s="2"/>
      <c r="V30" s="2"/>
      <c r="W30" s="4"/>
    </row>
    <row r="31" spans="1:23">
      <c r="A31" s="9" t="s">
        <v>27</v>
      </c>
      <c r="B31" s="9">
        <v>84</v>
      </c>
      <c r="C31" s="17" t="s">
        <v>4</v>
      </c>
      <c r="D31" s="11">
        <f>SUM(D26:D30)</f>
        <v>613</v>
      </c>
      <c r="E31" s="41">
        <f>SUM(E26:E30)</f>
        <v>575</v>
      </c>
      <c r="F31" s="10">
        <f t="shared" si="0"/>
        <v>93.800978792822193</v>
      </c>
      <c r="G31" s="10">
        <f xml:space="preserve"> SUM(G26:G30)</f>
        <v>3118.8999999999996</v>
      </c>
      <c r="H31" s="41">
        <f>SUM(H26:H30)</f>
        <v>8</v>
      </c>
      <c r="I31" s="20">
        <f t="shared" si="1"/>
        <v>663.69553368174684</v>
      </c>
      <c r="J31" s="20">
        <f t="shared" si="2"/>
        <v>11.061592228029115</v>
      </c>
      <c r="K31" s="9">
        <f t="shared" si="3"/>
        <v>9.2349999999999994</v>
      </c>
      <c r="L31" s="11">
        <f t="shared" si="4"/>
        <v>0.15390041360736159</v>
      </c>
      <c r="M31" s="26" t="s">
        <v>25</v>
      </c>
      <c r="N31" s="27" t="s">
        <v>29</v>
      </c>
      <c r="O31" s="28">
        <v>10</v>
      </c>
      <c r="P31" s="27" t="s">
        <v>30</v>
      </c>
      <c r="Q31" s="30">
        <v>390</v>
      </c>
      <c r="R31" s="30">
        <v>92.54</v>
      </c>
      <c r="S31" s="61">
        <v>0</v>
      </c>
      <c r="T31" s="61">
        <v>1.5</v>
      </c>
      <c r="U31" s="2"/>
      <c r="V31" s="2"/>
      <c r="W31" s="4"/>
    </row>
    <row r="32" spans="1:23">
      <c r="A32" s="2" t="s">
        <v>26</v>
      </c>
      <c r="B32" s="8">
        <v>84</v>
      </c>
      <c r="C32" s="8">
        <v>1</v>
      </c>
      <c r="D32" s="73">
        <v>127</v>
      </c>
      <c r="E32" s="42">
        <v>122</v>
      </c>
      <c r="F32" s="3">
        <f t="shared" si="0"/>
        <v>96.062992125984252</v>
      </c>
      <c r="G32" s="74">
        <v>650.678</v>
      </c>
      <c r="H32" s="42">
        <v>3</v>
      </c>
      <c r="I32" s="19">
        <f t="shared" si="1"/>
        <v>674.98824303265212</v>
      </c>
      <c r="J32" s="19">
        <f t="shared" si="2"/>
        <v>11.249804050544203</v>
      </c>
      <c r="K32" s="2">
        <f t="shared" si="3"/>
        <v>16.599</v>
      </c>
      <c r="L32" s="2">
        <f t="shared" si="4"/>
        <v>0.27663452583305415</v>
      </c>
      <c r="M32" s="65"/>
      <c r="N32" s="46"/>
      <c r="O32" s="66"/>
      <c r="P32" s="46"/>
      <c r="Q32" s="48"/>
      <c r="R32" s="48"/>
      <c r="S32" s="63"/>
      <c r="T32" s="63"/>
      <c r="U32" s="2"/>
      <c r="V32" s="2"/>
      <c r="W32" s="4"/>
    </row>
    <row r="33" spans="1:25">
      <c r="A33" s="2" t="s">
        <v>26</v>
      </c>
      <c r="B33" s="2">
        <v>84</v>
      </c>
      <c r="C33" s="2">
        <v>2</v>
      </c>
      <c r="D33" s="6">
        <v>113</v>
      </c>
      <c r="E33" s="40">
        <v>109</v>
      </c>
      <c r="F33" s="3">
        <f t="shared" si="0"/>
        <v>96.460176991150433</v>
      </c>
      <c r="G33" s="1">
        <v>569.84400000000005</v>
      </c>
      <c r="H33" s="40">
        <v>1</v>
      </c>
      <c r="I33" s="19">
        <f t="shared" si="1"/>
        <v>688.60951418282889</v>
      </c>
      <c r="J33" s="19">
        <f t="shared" si="2"/>
        <v>11.476825236380483</v>
      </c>
      <c r="K33" s="2">
        <f t="shared" si="3"/>
        <v>6.3180000000000005</v>
      </c>
      <c r="L33" s="2">
        <f t="shared" si="4"/>
        <v>0.1052919746456925</v>
      </c>
      <c r="M33" s="22"/>
      <c r="N33" s="25"/>
      <c r="O33" s="25"/>
      <c r="P33" s="25"/>
      <c r="Q33" s="29"/>
      <c r="R33" s="29"/>
      <c r="S33" s="8"/>
      <c r="T33" s="8"/>
      <c r="U33" s="2"/>
      <c r="V33" s="2"/>
      <c r="W33" s="4"/>
    </row>
    <row r="34" spans="1:25">
      <c r="A34" s="2" t="s">
        <v>26</v>
      </c>
      <c r="B34" s="2">
        <v>84</v>
      </c>
      <c r="C34" s="2">
        <v>3</v>
      </c>
      <c r="D34" s="6">
        <v>124</v>
      </c>
      <c r="E34" s="40">
        <v>112</v>
      </c>
      <c r="F34" s="3">
        <f t="shared" si="0"/>
        <v>90.322580645161281</v>
      </c>
      <c r="G34" s="1">
        <v>651.28700000000003</v>
      </c>
      <c r="H34" s="40">
        <v>1</v>
      </c>
      <c r="I34" s="19">
        <f t="shared" si="1"/>
        <v>619.0819101256435</v>
      </c>
      <c r="J34" s="19">
        <f t="shared" si="2"/>
        <v>10.318031835427393</v>
      </c>
      <c r="K34" s="2">
        <f t="shared" si="3"/>
        <v>5.5280000000000005</v>
      </c>
      <c r="L34" s="2">
        <f t="shared" si="4"/>
        <v>9.2125284244887418E-2</v>
      </c>
      <c r="M34" s="22"/>
      <c r="N34" s="25"/>
      <c r="O34" s="25"/>
      <c r="P34" s="25"/>
      <c r="Q34" s="29"/>
      <c r="R34" s="29"/>
      <c r="S34" s="8"/>
      <c r="T34" s="8"/>
      <c r="U34" s="2"/>
      <c r="V34" s="2"/>
      <c r="W34" s="4"/>
    </row>
    <row r="35" spans="1:25">
      <c r="A35" s="2" t="s">
        <v>26</v>
      </c>
      <c r="B35" s="2">
        <v>84</v>
      </c>
      <c r="C35" s="2">
        <v>4</v>
      </c>
      <c r="D35" s="6">
        <v>130</v>
      </c>
      <c r="E35" s="40">
        <v>122</v>
      </c>
      <c r="F35" s="3">
        <f t="shared" si="0"/>
        <v>93.84615384615384</v>
      </c>
      <c r="G35" s="1">
        <v>659.17700000000002</v>
      </c>
      <c r="H35" s="40">
        <v>3</v>
      </c>
      <c r="I35" s="19">
        <f t="shared" si="1"/>
        <v>666.2853831368509</v>
      </c>
      <c r="J35" s="19">
        <f t="shared" si="2"/>
        <v>11.104756385614182</v>
      </c>
      <c r="K35" s="2">
        <f t="shared" si="3"/>
        <v>16.385000000000002</v>
      </c>
      <c r="L35" s="2">
        <f t="shared" si="4"/>
        <v>0.27306777997411924</v>
      </c>
      <c r="M35" s="22"/>
      <c r="N35" s="25"/>
      <c r="O35" s="25"/>
      <c r="P35" s="25"/>
      <c r="Q35" s="29"/>
      <c r="R35" s="29"/>
      <c r="S35" s="8"/>
      <c r="T35" s="8"/>
      <c r="U35" s="2"/>
      <c r="V35" s="2"/>
      <c r="W35" s="4"/>
    </row>
    <row r="36" spans="1:25">
      <c r="A36" s="2" t="s">
        <v>26</v>
      </c>
      <c r="B36" s="2">
        <v>84</v>
      </c>
      <c r="C36" s="2">
        <v>5</v>
      </c>
      <c r="D36" s="6">
        <v>119</v>
      </c>
      <c r="E36" s="40">
        <v>113</v>
      </c>
      <c r="F36" s="3">
        <f t="shared" si="0"/>
        <v>94.9579831932773</v>
      </c>
      <c r="G36" s="1">
        <v>587.91399999999999</v>
      </c>
      <c r="H36" s="40">
        <v>0</v>
      </c>
      <c r="I36" s="19">
        <f t="shared" si="1"/>
        <v>691.93793650091686</v>
      </c>
      <c r="J36" s="19">
        <f t="shared" si="2"/>
        <v>11.532298941681947</v>
      </c>
      <c r="K36" s="2">
        <f t="shared" si="3"/>
        <v>0</v>
      </c>
      <c r="L36" s="2">
        <f t="shared" si="4"/>
        <v>0</v>
      </c>
      <c r="M36" s="22"/>
      <c r="N36" s="24"/>
      <c r="O36" s="24"/>
      <c r="P36" s="24"/>
      <c r="Q36" s="29"/>
      <c r="R36" s="29"/>
      <c r="S36" s="2"/>
      <c r="T36" s="2"/>
      <c r="U36" s="2"/>
      <c r="V36" s="2"/>
      <c r="W36" s="4"/>
    </row>
    <row r="37" spans="1:25">
      <c r="A37" s="9" t="s">
        <v>27</v>
      </c>
      <c r="B37" s="9">
        <v>84</v>
      </c>
      <c r="C37" s="17" t="s">
        <v>4</v>
      </c>
      <c r="D37" s="11">
        <f>SUM(D32:D36)</f>
        <v>613</v>
      </c>
      <c r="E37" s="41">
        <f>SUM(E32:E36)</f>
        <v>578</v>
      </c>
      <c r="F37" s="10">
        <f t="shared" si="0"/>
        <v>94.290375203915161</v>
      </c>
      <c r="G37" s="10">
        <f xml:space="preserve"> SUM(G32:G36)</f>
        <v>3118.8999999999996</v>
      </c>
      <c r="H37" s="41">
        <f>SUM(H33:H36)</f>
        <v>5</v>
      </c>
      <c r="I37" s="20">
        <f t="shared" si="1"/>
        <v>667.15829298791255</v>
      </c>
      <c r="J37" s="20">
        <f t="shared" si="2"/>
        <v>11.119304883131875</v>
      </c>
      <c r="K37" s="9">
        <f t="shared" si="3"/>
        <v>5.7720000000000002</v>
      </c>
      <c r="L37" s="11">
        <f t="shared" si="4"/>
        <v>9.6187758504600984E-2</v>
      </c>
      <c r="M37" s="26" t="s">
        <v>25</v>
      </c>
      <c r="N37" s="27" t="s">
        <v>29</v>
      </c>
      <c r="O37" s="28">
        <v>10</v>
      </c>
      <c r="P37" s="27" t="s">
        <v>28</v>
      </c>
      <c r="Q37" s="30">
        <v>480</v>
      </c>
      <c r="R37" s="30">
        <v>92.89</v>
      </c>
      <c r="S37" s="61">
        <v>0</v>
      </c>
      <c r="T37" s="61">
        <v>1.5</v>
      </c>
      <c r="U37" s="2"/>
      <c r="V37" s="7"/>
      <c r="W37" s="4"/>
    </row>
    <row r="38" spans="1:25">
      <c r="A38" s="2"/>
      <c r="B38" s="2"/>
      <c r="C38" s="2"/>
      <c r="D38" s="6"/>
      <c r="E38" s="40"/>
      <c r="F38" s="3"/>
      <c r="G38" s="1"/>
      <c r="H38" s="40"/>
      <c r="I38" s="19"/>
      <c r="J38" s="19"/>
      <c r="K38" s="6"/>
      <c r="L38" s="2"/>
      <c r="M38" s="4"/>
      <c r="N38" s="4"/>
      <c r="O38" s="44"/>
      <c r="P38" s="24"/>
      <c r="Q38" s="24"/>
      <c r="R38" s="24"/>
      <c r="S38" s="33"/>
      <c r="U38" s="7"/>
      <c r="V38" s="2"/>
      <c r="W38" s="2"/>
      <c r="X38" s="7"/>
      <c r="Y38" s="4"/>
    </row>
    <row r="39" spans="1:25">
      <c r="A39" s="2"/>
      <c r="B39" s="2"/>
      <c r="C39" s="2"/>
      <c r="D39" s="6"/>
      <c r="E39" s="40"/>
      <c r="F39" s="3"/>
      <c r="G39" s="1"/>
      <c r="H39" s="40"/>
      <c r="I39" s="19"/>
      <c r="J39" s="19"/>
      <c r="K39" s="6"/>
      <c r="L39" s="2"/>
      <c r="M39" s="4"/>
      <c r="N39" s="4"/>
      <c r="O39" s="44"/>
      <c r="P39" s="24"/>
      <c r="Q39" s="24"/>
      <c r="R39" s="24"/>
      <c r="S39" s="33"/>
      <c r="U39" s="7"/>
      <c r="V39" s="2"/>
      <c r="W39" s="2"/>
      <c r="X39" s="7"/>
      <c r="Y39" s="4"/>
    </row>
    <row r="40" spans="1:25">
      <c r="A40" s="49"/>
      <c r="B40" s="49"/>
      <c r="C40" s="50"/>
      <c r="D40" s="5"/>
      <c r="E40" s="51"/>
      <c r="F40" s="31"/>
      <c r="G40" s="52"/>
      <c r="H40" s="51"/>
      <c r="I40" s="53"/>
      <c r="J40" s="53"/>
      <c r="K40" s="5"/>
      <c r="L40" s="5"/>
      <c r="M40" s="4"/>
      <c r="N40" s="4"/>
      <c r="O40" s="54"/>
      <c r="P40" s="55"/>
      <c r="Q40" s="43"/>
      <c r="R40" s="55"/>
      <c r="S40" s="56"/>
      <c r="U40" s="7"/>
      <c r="V40" s="2"/>
      <c r="W40" s="2"/>
      <c r="X40" s="7"/>
      <c r="Y40" s="4"/>
    </row>
    <row r="41" spans="1:25">
      <c r="A41" s="2"/>
      <c r="B41" s="2"/>
      <c r="C41" s="2"/>
      <c r="D41" s="14"/>
      <c r="E41" s="39"/>
      <c r="F41" s="3"/>
      <c r="G41" s="58"/>
      <c r="H41" s="39"/>
      <c r="I41" s="14"/>
      <c r="J41" s="19"/>
      <c r="K41" s="14"/>
      <c r="L41" s="2"/>
      <c r="M41" s="4"/>
      <c r="N41" s="4"/>
      <c r="O41" s="44"/>
      <c r="P41" s="23"/>
      <c r="Q41" s="23"/>
      <c r="R41" s="23"/>
      <c r="S41" s="33"/>
      <c r="U41" s="7"/>
      <c r="V41" s="2"/>
      <c r="W41" s="2"/>
      <c r="X41" s="7"/>
      <c r="Y41" s="4"/>
    </row>
    <row r="42" spans="1:25">
      <c r="A42" s="2"/>
      <c r="B42" s="2"/>
      <c r="C42" s="2"/>
      <c r="D42" s="14"/>
      <c r="E42" s="39"/>
      <c r="F42" s="3"/>
      <c r="G42" s="58"/>
      <c r="H42" s="39"/>
      <c r="I42" s="19"/>
      <c r="J42" s="19"/>
      <c r="K42" s="14"/>
      <c r="L42" s="2"/>
      <c r="M42" s="4"/>
      <c r="N42" s="4"/>
      <c r="O42" s="44"/>
      <c r="P42" s="23"/>
      <c r="Q42" s="23"/>
      <c r="R42" s="23"/>
      <c r="S42" s="33"/>
      <c r="U42" s="7"/>
      <c r="V42" s="2"/>
      <c r="W42" s="2"/>
      <c r="X42" s="7"/>
      <c r="Y42" s="4"/>
    </row>
    <row r="43" spans="1:25">
      <c r="A43" s="2"/>
      <c r="B43" s="2"/>
      <c r="C43" s="2"/>
      <c r="D43" s="14"/>
      <c r="E43" s="39"/>
      <c r="F43" s="3"/>
      <c r="G43" s="58"/>
      <c r="H43" s="39"/>
      <c r="I43" s="19"/>
      <c r="J43" s="19"/>
      <c r="K43" s="14"/>
      <c r="L43" s="2"/>
      <c r="M43" s="4"/>
      <c r="N43" s="4"/>
      <c r="O43" s="44"/>
      <c r="P43" s="23"/>
      <c r="Q43" s="23"/>
      <c r="R43" s="23"/>
      <c r="S43" s="33"/>
      <c r="U43" s="7"/>
      <c r="V43" s="2"/>
      <c r="W43" s="2"/>
      <c r="X43" s="7"/>
      <c r="Y43" s="4"/>
    </row>
    <row r="44" spans="1:25">
      <c r="A44" s="49"/>
      <c r="B44" s="49"/>
      <c r="C44" s="50"/>
      <c r="D44" s="36"/>
      <c r="E44" s="59"/>
      <c r="F44" s="31"/>
      <c r="G44" s="31"/>
      <c r="H44" s="59"/>
      <c r="I44" s="53"/>
      <c r="J44" s="53"/>
      <c r="K44" s="36"/>
      <c r="L44" s="5"/>
      <c r="M44" s="4"/>
      <c r="N44" s="4"/>
      <c r="O44" s="54"/>
      <c r="P44" s="55"/>
      <c r="Q44" s="43"/>
      <c r="R44" s="55"/>
      <c r="S44" s="56"/>
      <c r="U44" s="7"/>
      <c r="V44" s="2"/>
      <c r="W44" s="2"/>
      <c r="X44" s="7"/>
      <c r="Y44" s="4"/>
    </row>
    <row r="45" spans="1:25">
      <c r="A45" s="2"/>
      <c r="B45" s="2"/>
      <c r="C45" s="2"/>
      <c r="D45" s="32"/>
      <c r="E45" s="23"/>
      <c r="F45" s="3"/>
      <c r="G45" s="32"/>
      <c r="H45" s="39"/>
      <c r="I45" s="19"/>
      <c r="J45" s="19"/>
      <c r="K45" s="14"/>
      <c r="L45" s="2"/>
      <c r="M45" s="4"/>
      <c r="N45" s="4"/>
      <c r="O45" s="44"/>
      <c r="P45" s="23"/>
      <c r="Q45" s="23"/>
      <c r="R45" s="23"/>
      <c r="S45" s="33"/>
      <c r="U45" s="5"/>
      <c r="V45" s="2"/>
      <c r="W45" s="2"/>
      <c r="X45" s="7"/>
      <c r="Y45" s="4"/>
    </row>
    <row r="46" spans="1:25">
      <c r="A46" s="2"/>
      <c r="B46" s="2"/>
      <c r="C46" s="2"/>
      <c r="D46" s="32"/>
      <c r="E46" s="23"/>
      <c r="F46" s="3"/>
      <c r="G46" s="32"/>
      <c r="H46" s="39"/>
      <c r="I46" s="19"/>
      <c r="J46" s="19"/>
      <c r="K46" s="14"/>
      <c r="L46" s="2"/>
      <c r="M46" s="4"/>
      <c r="N46" s="4"/>
      <c r="O46" s="44"/>
      <c r="P46" s="23"/>
      <c r="Q46" s="23"/>
      <c r="R46" s="24"/>
      <c r="S46" s="33"/>
      <c r="U46" s="7"/>
      <c r="V46" s="5"/>
      <c r="W46" s="5"/>
      <c r="X46" s="7"/>
      <c r="Y46" s="4"/>
    </row>
    <row r="47" spans="1:25">
      <c r="A47" s="2"/>
      <c r="B47" s="2"/>
      <c r="C47" s="2"/>
      <c r="D47" s="58"/>
      <c r="E47" s="23"/>
      <c r="F47" s="3"/>
      <c r="G47" s="32"/>
      <c r="H47" s="39"/>
      <c r="I47" s="19"/>
      <c r="J47" s="19"/>
      <c r="K47" s="14"/>
      <c r="L47" s="2"/>
      <c r="M47" s="4"/>
      <c r="N47" s="4"/>
      <c r="O47" s="44"/>
      <c r="P47" s="23"/>
      <c r="Q47" s="23"/>
      <c r="R47" s="23"/>
      <c r="S47" s="33"/>
      <c r="U47" s="4"/>
      <c r="V47" s="4"/>
      <c r="W47" s="4"/>
      <c r="X47" s="4"/>
      <c r="Y47" s="4"/>
    </row>
    <row r="48" spans="1:25">
      <c r="A48" s="49"/>
      <c r="B48" s="49"/>
      <c r="C48" s="50"/>
      <c r="D48" s="36"/>
      <c r="E48" s="59"/>
      <c r="F48" s="31"/>
      <c r="G48" s="36"/>
      <c r="H48" s="59"/>
      <c r="I48" s="53"/>
      <c r="J48" s="53"/>
      <c r="K48" s="36"/>
      <c r="L48" s="5"/>
      <c r="M48" s="4"/>
      <c r="N48" s="4"/>
      <c r="O48" s="54"/>
      <c r="P48" s="55"/>
      <c r="Q48" s="43"/>
      <c r="R48" s="55"/>
      <c r="S48" s="56"/>
      <c r="U48" s="4"/>
      <c r="V48" s="4"/>
      <c r="W48" s="4"/>
      <c r="X48" s="4"/>
      <c r="Y48" s="4"/>
    </row>
    <row r="49" spans="1: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U49" s="4"/>
      <c r="V49" s="4"/>
      <c r="W49" s="4"/>
      <c r="X49" s="4"/>
      <c r="Y49" s="4"/>
    </row>
    <row r="50" spans="1: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60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60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60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60"/>
      <c r="U72" s="4"/>
    </row>
    <row r="73" spans="1:21">
      <c r="A73" s="13"/>
      <c r="B73" s="13"/>
      <c r="C73" s="13"/>
      <c r="D73" s="13"/>
      <c r="E73" s="13"/>
      <c r="F73" s="3"/>
      <c r="G73" s="32"/>
      <c r="H73" s="16"/>
      <c r="I73" s="13"/>
      <c r="J73" s="13"/>
      <c r="K73" s="14"/>
      <c r="L73" s="6"/>
      <c r="M73" s="4"/>
      <c r="N73" s="4"/>
      <c r="O73" s="15"/>
      <c r="P73" s="32"/>
      <c r="Q73" s="32"/>
      <c r="R73" s="32"/>
      <c r="S73" s="33"/>
      <c r="T73" s="60"/>
      <c r="U73" s="4"/>
    </row>
    <row r="74" spans="1:21">
      <c r="A74" s="13"/>
      <c r="B74" s="13"/>
      <c r="C74" s="13"/>
      <c r="D74" s="13"/>
      <c r="E74" s="13"/>
      <c r="F74" s="3"/>
      <c r="G74" s="32"/>
      <c r="H74" s="16"/>
      <c r="I74" s="13"/>
      <c r="J74" s="13"/>
      <c r="K74" s="14"/>
      <c r="L74" s="6"/>
      <c r="M74" s="4"/>
      <c r="N74" s="4"/>
      <c r="O74" s="15"/>
      <c r="P74" s="32"/>
      <c r="Q74" s="32"/>
      <c r="R74" s="32"/>
      <c r="S74" s="33"/>
      <c r="T74" s="60"/>
      <c r="U74" s="4"/>
    </row>
    <row r="75" spans="1:21">
      <c r="A75" s="34"/>
      <c r="B75" s="34"/>
      <c r="C75" s="35"/>
      <c r="D75" s="34"/>
      <c r="E75" s="36"/>
      <c r="F75" s="31"/>
      <c r="G75" s="34"/>
      <c r="H75" s="36"/>
      <c r="I75" s="34"/>
      <c r="J75" s="34"/>
      <c r="K75" s="36"/>
      <c r="L75" s="5"/>
      <c r="M75" s="4"/>
      <c r="N75" s="4"/>
      <c r="O75" s="15"/>
      <c r="P75" s="37"/>
      <c r="Q75" s="37"/>
      <c r="R75" s="37"/>
      <c r="S75" s="33"/>
      <c r="T75" s="60"/>
      <c r="U75" s="4"/>
    </row>
    <row r="76" spans="1:21">
      <c r="A76" s="13"/>
      <c r="B76" s="13"/>
      <c r="C76" s="13"/>
      <c r="D76" s="13"/>
      <c r="E76" s="13"/>
      <c r="F76" s="3"/>
      <c r="G76" s="32"/>
      <c r="H76" s="16"/>
      <c r="I76" s="13"/>
      <c r="J76" s="13"/>
      <c r="K76" s="14"/>
      <c r="L76" s="6"/>
      <c r="M76" s="4"/>
      <c r="N76" s="4"/>
      <c r="O76" s="15"/>
      <c r="P76" s="32"/>
      <c r="Q76" s="32"/>
      <c r="R76" s="32"/>
      <c r="S76" s="33"/>
      <c r="T76" s="60"/>
      <c r="U76" s="4"/>
    </row>
    <row r="77" spans="1:21">
      <c r="A77" s="34"/>
      <c r="B77" s="34"/>
      <c r="C77" s="35"/>
      <c r="D77" s="34"/>
      <c r="E77" s="36"/>
      <c r="F77" s="31"/>
      <c r="G77" s="34"/>
      <c r="H77" s="36"/>
      <c r="I77" s="34"/>
      <c r="J77" s="34"/>
      <c r="K77" s="36"/>
      <c r="L77" s="5"/>
      <c r="M77" s="4"/>
      <c r="N77" s="4"/>
      <c r="O77" s="15"/>
      <c r="P77" s="37"/>
      <c r="Q77" s="37"/>
      <c r="R77" s="37"/>
      <c r="S77" s="33"/>
      <c r="T77" s="60"/>
      <c r="U77" s="4"/>
    </row>
    <row r="78" spans="1:21">
      <c r="A78" s="13"/>
      <c r="B78" s="13"/>
      <c r="C78" s="13"/>
      <c r="D78" s="13"/>
      <c r="E78" s="13"/>
      <c r="F78" s="3"/>
      <c r="G78" s="32"/>
      <c r="H78" s="16"/>
      <c r="I78" s="13"/>
      <c r="J78" s="13"/>
      <c r="K78" s="14"/>
      <c r="L78" s="6"/>
      <c r="M78" s="4"/>
      <c r="N78" s="4"/>
      <c r="O78" s="15"/>
      <c r="P78" s="32"/>
      <c r="Q78" s="32"/>
      <c r="R78" s="32"/>
      <c r="S78" s="4"/>
      <c r="T78" s="60"/>
      <c r="U78" s="4"/>
    </row>
    <row r="79" spans="1:21">
      <c r="A79" s="34"/>
      <c r="B79" s="34"/>
      <c r="C79" s="35"/>
      <c r="D79" s="34"/>
      <c r="E79" s="36"/>
      <c r="F79" s="31"/>
      <c r="G79" s="34"/>
      <c r="H79" s="36"/>
      <c r="I79" s="34"/>
      <c r="J79" s="34"/>
      <c r="K79" s="36"/>
      <c r="L79" s="5"/>
      <c r="M79" s="4"/>
      <c r="N79" s="4"/>
      <c r="O79" s="15"/>
      <c r="P79" s="37"/>
      <c r="Q79" s="37"/>
      <c r="R79" s="37"/>
      <c r="S79" s="4"/>
      <c r="T79" s="60"/>
      <c r="U79" s="4"/>
    </row>
    <row r="80" spans="1:21">
      <c r="A80" s="13"/>
      <c r="B80" s="13"/>
      <c r="C80" s="13"/>
      <c r="D80" s="13"/>
      <c r="E80" s="13"/>
      <c r="F80" s="3"/>
      <c r="G80" s="32"/>
      <c r="H80" s="16"/>
      <c r="I80" s="13"/>
      <c r="J80" s="13"/>
      <c r="K80" s="14"/>
      <c r="L80" s="6"/>
      <c r="M80" s="4"/>
      <c r="N80" s="4"/>
      <c r="O80" s="15"/>
      <c r="P80" s="32"/>
      <c r="Q80" s="32"/>
      <c r="R80" s="32"/>
      <c r="S80" s="4"/>
      <c r="T80" s="60"/>
      <c r="U80" s="4"/>
    </row>
    <row r="81" spans="1:21">
      <c r="A81" s="13"/>
      <c r="B81" s="13"/>
      <c r="C81" s="13"/>
      <c r="D81" s="13"/>
      <c r="E81" s="13"/>
      <c r="F81" s="3"/>
      <c r="G81" s="32"/>
      <c r="H81" s="16"/>
      <c r="I81" s="13"/>
      <c r="J81" s="13"/>
      <c r="K81" s="14"/>
      <c r="L81" s="6"/>
      <c r="M81" s="4"/>
      <c r="N81" s="4"/>
      <c r="O81" s="15"/>
      <c r="P81" s="32"/>
      <c r="Q81" s="32"/>
      <c r="R81" s="32"/>
      <c r="S81" s="4"/>
      <c r="T81" s="60"/>
      <c r="U81" s="4"/>
    </row>
    <row r="82" spans="1:21">
      <c r="A82" s="34"/>
      <c r="B82" s="34"/>
      <c r="C82" s="35"/>
      <c r="D82" s="34"/>
      <c r="E82" s="36"/>
      <c r="F82" s="31"/>
      <c r="G82" s="34"/>
      <c r="H82" s="36"/>
      <c r="I82" s="34"/>
      <c r="J82" s="34"/>
      <c r="K82" s="36"/>
      <c r="L82" s="5"/>
      <c r="M82" s="4"/>
      <c r="N82" s="4"/>
      <c r="O82" s="15"/>
      <c r="P82" s="37"/>
      <c r="Q82" s="37"/>
      <c r="R82" s="37"/>
      <c r="S82" s="4"/>
      <c r="T82" s="4"/>
      <c r="U82" s="4"/>
    </row>
    <row r="83" spans="1:21">
      <c r="A83" s="13"/>
      <c r="B83" s="13"/>
      <c r="C83" s="13"/>
      <c r="D83" s="13"/>
      <c r="E83" s="13"/>
      <c r="F83" s="3"/>
      <c r="G83" s="32"/>
      <c r="H83" s="16"/>
      <c r="I83" s="13"/>
      <c r="J83" s="13"/>
      <c r="K83" s="14"/>
      <c r="L83" s="6"/>
      <c r="M83" s="4"/>
      <c r="N83" s="4"/>
      <c r="O83" s="15"/>
      <c r="P83" s="32"/>
      <c r="Q83" s="32"/>
      <c r="R83" s="32"/>
      <c r="S83" s="4"/>
      <c r="T83" s="4"/>
      <c r="U83" s="4"/>
    </row>
    <row r="84" spans="1:21">
      <c r="A84" s="13"/>
      <c r="B84" s="13"/>
      <c r="C84" s="13"/>
      <c r="D84" s="13"/>
      <c r="E84" s="13"/>
      <c r="F84" s="3"/>
      <c r="G84" s="32"/>
      <c r="H84" s="16"/>
      <c r="I84" s="13"/>
      <c r="J84" s="13"/>
      <c r="K84" s="14"/>
      <c r="L84" s="6"/>
      <c r="M84" s="4"/>
      <c r="N84" s="4"/>
      <c r="O84" s="15"/>
      <c r="P84" s="32"/>
      <c r="Q84" s="32"/>
      <c r="R84" s="32"/>
      <c r="S84" s="4"/>
      <c r="T84" s="4"/>
      <c r="U84" s="4"/>
    </row>
    <row r="85" spans="1:21">
      <c r="A85" s="34"/>
      <c r="B85" s="34"/>
      <c r="C85" s="35"/>
      <c r="D85" s="34"/>
      <c r="E85" s="36"/>
      <c r="F85" s="31"/>
      <c r="G85" s="34"/>
      <c r="H85" s="36"/>
      <c r="I85" s="34"/>
      <c r="J85" s="34"/>
      <c r="K85" s="36"/>
      <c r="L85" s="5"/>
      <c r="M85" s="4"/>
      <c r="N85" s="4"/>
      <c r="O85" s="15"/>
      <c r="P85" s="37"/>
      <c r="Q85" s="37"/>
      <c r="R85" s="37"/>
      <c r="S85" s="4"/>
      <c r="T85" s="4"/>
      <c r="U85" s="4"/>
    </row>
    <row r="86" spans="1:21">
      <c r="A86" s="13"/>
      <c r="B86" s="13"/>
      <c r="C86" s="13"/>
      <c r="D86" s="13"/>
      <c r="E86" s="13"/>
      <c r="F86" s="3"/>
      <c r="G86" s="32"/>
      <c r="H86" s="16"/>
      <c r="I86" s="13"/>
      <c r="J86" s="13"/>
      <c r="K86" s="14"/>
      <c r="L86" s="6"/>
      <c r="M86" s="4"/>
      <c r="N86" s="4"/>
      <c r="O86" s="15"/>
      <c r="P86" s="32"/>
      <c r="Q86" s="32"/>
      <c r="R86" s="32"/>
      <c r="S86" s="4"/>
      <c r="T86" s="4"/>
      <c r="U86" s="4"/>
    </row>
    <row r="87" spans="1:21">
      <c r="A87" s="13"/>
      <c r="B87" s="13"/>
      <c r="C87" s="13"/>
      <c r="D87" s="13"/>
      <c r="E87" s="13"/>
      <c r="F87" s="3"/>
      <c r="G87" s="32"/>
      <c r="H87" s="16"/>
      <c r="I87" s="13"/>
      <c r="J87" s="13"/>
      <c r="K87" s="14"/>
      <c r="L87" s="6"/>
      <c r="M87" s="4"/>
      <c r="N87" s="4"/>
      <c r="O87" s="15"/>
      <c r="P87" s="32"/>
      <c r="Q87" s="32"/>
      <c r="R87" s="32"/>
      <c r="S87" s="4"/>
      <c r="T87" s="4"/>
      <c r="U87" s="4"/>
    </row>
    <row r="88" spans="1:21">
      <c r="A88" s="34"/>
      <c r="B88" s="34"/>
      <c r="C88" s="35"/>
      <c r="D88" s="34"/>
      <c r="E88" s="36"/>
      <c r="F88" s="31"/>
      <c r="G88" s="34"/>
      <c r="H88" s="36"/>
      <c r="I88" s="34"/>
      <c r="J88" s="34"/>
      <c r="K88" s="36"/>
      <c r="L88" s="5"/>
      <c r="M88" s="4"/>
      <c r="N88" s="4"/>
      <c r="O88" s="15"/>
      <c r="P88" s="37"/>
      <c r="Q88" s="37"/>
      <c r="R88" s="37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9BFD-EB32-1647-AA62-8EB321F10F90}">
  <dimension ref="A1:Y106"/>
  <sheetViews>
    <sheetView tabSelected="1" topLeftCell="K1" workbookViewId="0">
      <selection activeCell="F9" sqref="F9"/>
    </sheetView>
  </sheetViews>
  <sheetFormatPr defaultColWidth="8.85546875" defaultRowHeight="15"/>
  <cols>
    <col min="1" max="2" width="20.42578125" customWidth="1"/>
    <col min="3" max="4" width="11" customWidth="1"/>
    <col min="5" max="5" width="12.42578125" bestFit="1" customWidth="1"/>
    <col min="6" max="6" width="14.42578125" customWidth="1"/>
    <col min="7" max="7" width="17.140625" customWidth="1"/>
    <col min="8" max="10" width="12.85546875" customWidth="1"/>
    <col min="11" max="12" width="14.140625" customWidth="1"/>
    <col min="13" max="13" width="30.85546875" bestFit="1" customWidth="1"/>
    <col min="14" max="14" width="33.5703125" bestFit="1" customWidth="1"/>
    <col min="15" max="15" width="20.140625" bestFit="1" customWidth="1"/>
    <col min="16" max="16" width="51.7109375" bestFit="1" customWidth="1"/>
    <col min="17" max="17" width="7.5703125" bestFit="1" customWidth="1"/>
    <col min="18" max="18" width="12.140625" bestFit="1" customWidth="1"/>
    <col min="19" max="19" width="21.7109375" bestFit="1" customWidth="1"/>
    <col min="20" max="20" width="20.7109375" bestFit="1" customWidth="1"/>
    <col min="21" max="21" width="21.7109375" bestFit="1" customWidth="1"/>
    <col min="22" max="22" width="20.7109375" bestFit="1" customWidth="1"/>
  </cols>
  <sheetData>
    <row r="1" spans="1:23">
      <c r="A1" s="21" t="s">
        <v>0</v>
      </c>
      <c r="B1" s="21" t="s">
        <v>7</v>
      </c>
      <c r="C1" s="21" t="s">
        <v>1</v>
      </c>
      <c r="D1" s="21" t="s">
        <v>5</v>
      </c>
      <c r="E1" s="21" t="s">
        <v>6</v>
      </c>
      <c r="F1" s="21" t="s">
        <v>17</v>
      </c>
      <c r="G1" s="21" t="s">
        <v>2</v>
      </c>
      <c r="H1" s="21" t="s">
        <v>3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19</v>
      </c>
      <c r="S1" s="21" t="s">
        <v>20</v>
      </c>
      <c r="T1" s="21" t="s">
        <v>21</v>
      </c>
    </row>
    <row r="2" spans="1:23">
      <c r="A2" s="2" t="s">
        <v>26</v>
      </c>
      <c r="B2" s="2">
        <v>84</v>
      </c>
      <c r="C2" s="2">
        <v>1</v>
      </c>
      <c r="D2" s="6">
        <v>127</v>
      </c>
      <c r="E2" s="40">
        <v>44</v>
      </c>
      <c r="F2" s="3">
        <f t="shared" ref="F2:F37" si="0">(E2/D2)*100</f>
        <v>34.645669291338585</v>
      </c>
      <c r="G2" s="1">
        <v>650.678</v>
      </c>
      <c r="H2" s="40">
        <v>0</v>
      </c>
      <c r="I2" s="19">
        <f t="shared" ref="I2:I4" si="1" xml:space="preserve"> E2/G2*3600</f>
        <v>243.43838273308765</v>
      </c>
      <c r="J2" s="19">
        <f t="shared" ref="J2:J4" si="2" xml:space="preserve"> E2/G2*60</f>
        <v>4.0573063788847943</v>
      </c>
      <c r="K2" s="2">
        <f t="shared" ref="K2:K4" si="3" xml:space="preserve"> ROUNDUP((H2/G2)*3600,3)</f>
        <v>0</v>
      </c>
      <c r="L2" s="2">
        <f t="shared" ref="L2:L4" si="4" xml:space="preserve"> H2/G2 * 60</f>
        <v>0</v>
      </c>
      <c r="M2" s="44"/>
      <c r="N2" s="24"/>
      <c r="O2" s="24"/>
      <c r="P2" s="24"/>
      <c r="Q2" s="33"/>
      <c r="R2" s="33"/>
      <c r="S2" s="2"/>
      <c r="T2" s="2"/>
      <c r="U2" s="76"/>
      <c r="V2" s="2"/>
      <c r="W2" s="4"/>
    </row>
    <row r="3" spans="1:23">
      <c r="A3" s="2" t="s">
        <v>26</v>
      </c>
      <c r="B3" s="2">
        <v>84</v>
      </c>
      <c r="C3" s="2">
        <v>2</v>
      </c>
      <c r="D3" s="6">
        <v>113</v>
      </c>
      <c r="E3" s="40">
        <v>34</v>
      </c>
      <c r="F3" s="3">
        <f t="shared" si="0"/>
        <v>30.088495575221241</v>
      </c>
      <c r="G3" s="1">
        <v>569.84400000000005</v>
      </c>
      <c r="H3" s="40">
        <v>1</v>
      </c>
      <c r="I3" s="19">
        <f t="shared" si="1"/>
        <v>214.7956282772127</v>
      </c>
      <c r="J3" s="19">
        <f t="shared" si="2"/>
        <v>3.5799271379535451</v>
      </c>
      <c r="K3" s="2">
        <f t="shared" si="3"/>
        <v>6.3180000000000005</v>
      </c>
      <c r="L3" s="2">
        <f t="shared" si="4"/>
        <v>0.1052919746456925</v>
      </c>
      <c r="M3" s="44"/>
      <c r="N3" s="24"/>
      <c r="O3" s="24"/>
      <c r="P3" s="24"/>
      <c r="Q3" s="33"/>
      <c r="R3" s="33"/>
      <c r="S3" s="2"/>
      <c r="T3" s="2"/>
      <c r="U3" s="76"/>
      <c r="V3" s="2"/>
      <c r="W3" s="4"/>
    </row>
    <row r="4" spans="1:23">
      <c r="A4" s="2" t="s">
        <v>26</v>
      </c>
      <c r="B4" s="2">
        <v>84</v>
      </c>
      <c r="C4" s="2">
        <v>3</v>
      </c>
      <c r="D4" s="6">
        <v>124</v>
      </c>
      <c r="E4" s="40">
        <v>28</v>
      </c>
      <c r="F4" s="3">
        <f t="shared" si="0"/>
        <v>22.58064516129032</v>
      </c>
      <c r="G4" s="1">
        <v>651.28700000000003</v>
      </c>
      <c r="H4" s="40">
        <v>0</v>
      </c>
      <c r="I4" s="19">
        <f t="shared" si="1"/>
        <v>154.77047753141088</v>
      </c>
      <c r="J4" s="19">
        <f t="shared" si="2"/>
        <v>2.5795079588568481</v>
      </c>
      <c r="K4" s="2">
        <f t="shared" si="3"/>
        <v>0</v>
      </c>
      <c r="L4" s="2">
        <f t="shared" si="4"/>
        <v>0</v>
      </c>
      <c r="M4" s="44"/>
      <c r="N4" s="24"/>
      <c r="O4" s="24"/>
      <c r="P4" s="24"/>
      <c r="Q4" s="33"/>
      <c r="R4" s="33"/>
      <c r="S4" s="2"/>
      <c r="T4" s="2"/>
      <c r="U4" s="76"/>
      <c r="V4" s="2"/>
      <c r="W4" s="4"/>
    </row>
    <row r="5" spans="1:23">
      <c r="A5" s="2" t="s">
        <v>26</v>
      </c>
      <c r="B5" s="2">
        <v>84</v>
      </c>
      <c r="C5" s="2">
        <v>4</v>
      </c>
      <c r="D5" s="6">
        <v>130</v>
      </c>
      <c r="E5" s="40">
        <v>32</v>
      </c>
      <c r="F5" s="3">
        <f t="shared" si="0"/>
        <v>24.615384615384617</v>
      </c>
      <c r="G5" s="1">
        <v>659.17700000000002</v>
      </c>
      <c r="H5" s="40">
        <v>0</v>
      </c>
      <c r="I5" s="19">
        <f t="shared" ref="I5:I37" si="5" xml:space="preserve"> E5/G5*3600</f>
        <v>174.76337918343629</v>
      </c>
      <c r="J5" s="19">
        <f t="shared" ref="J5:J37" si="6" xml:space="preserve"> E5/G5*60</f>
        <v>2.9127229863906048</v>
      </c>
      <c r="K5" s="2">
        <f t="shared" ref="K5:K37" si="7" xml:space="preserve"> ROUNDUP((H5/G5)*3600,3)</f>
        <v>0</v>
      </c>
      <c r="L5" s="2">
        <f t="shared" ref="L5:L37" si="8" xml:space="preserve"> H5/G5 * 60</f>
        <v>0</v>
      </c>
      <c r="M5" s="44"/>
      <c r="N5" s="24"/>
      <c r="O5" s="24"/>
      <c r="P5" s="24"/>
      <c r="Q5" s="33"/>
      <c r="R5" s="33"/>
      <c r="S5" s="2"/>
      <c r="T5" s="2"/>
      <c r="U5" s="76"/>
      <c r="V5" s="2"/>
      <c r="W5" s="4"/>
    </row>
    <row r="6" spans="1:23">
      <c r="A6" s="2" t="s">
        <v>26</v>
      </c>
      <c r="B6" s="2">
        <v>84</v>
      </c>
      <c r="C6" s="2">
        <v>5</v>
      </c>
      <c r="D6" s="6">
        <v>119</v>
      </c>
      <c r="E6" s="40">
        <v>22</v>
      </c>
      <c r="F6" s="3">
        <f t="shared" si="0"/>
        <v>18.487394957983195</v>
      </c>
      <c r="G6" s="1">
        <v>587.91399999999999</v>
      </c>
      <c r="H6" s="40">
        <v>0</v>
      </c>
      <c r="I6" s="19">
        <f t="shared" si="5"/>
        <v>134.71358055770062</v>
      </c>
      <c r="J6" s="19">
        <f t="shared" si="6"/>
        <v>2.2452263426283436</v>
      </c>
      <c r="K6" s="2">
        <f t="shared" si="7"/>
        <v>0</v>
      </c>
      <c r="L6" s="2">
        <f t="shared" si="8"/>
        <v>0</v>
      </c>
      <c r="M6" s="44"/>
      <c r="N6" s="24"/>
      <c r="O6" s="24"/>
      <c r="P6" s="24"/>
      <c r="Q6" s="33"/>
      <c r="R6" s="33"/>
      <c r="S6" s="2"/>
      <c r="T6" s="2"/>
      <c r="U6" s="76"/>
      <c r="V6" s="2"/>
      <c r="W6" s="4"/>
    </row>
    <row r="7" spans="1:23">
      <c r="A7" s="77" t="s">
        <v>27</v>
      </c>
      <c r="B7" s="77">
        <v>84</v>
      </c>
      <c r="C7" s="78" t="s">
        <v>4</v>
      </c>
      <c r="D7" s="79">
        <f>SUM(D2:D6)</f>
        <v>613</v>
      </c>
      <c r="E7" s="80">
        <f>SUM(E2:E6)</f>
        <v>160</v>
      </c>
      <c r="F7" s="81">
        <f t="shared" si="0"/>
        <v>26.101141924959215</v>
      </c>
      <c r="G7" s="81">
        <f xml:space="preserve"> SUM(G2:G6)</f>
        <v>3118.8999999999996</v>
      </c>
      <c r="H7" s="80">
        <f>SUM(H2:H6)</f>
        <v>1</v>
      </c>
      <c r="I7" s="82">
        <f t="shared" si="5"/>
        <v>184.6804963288339</v>
      </c>
      <c r="J7" s="82">
        <f t="shared" si="6"/>
        <v>3.0780082721472315</v>
      </c>
      <c r="K7" s="77">
        <f t="shared" si="7"/>
        <v>1.1549999999999998</v>
      </c>
      <c r="L7" s="79">
        <f t="shared" si="8"/>
        <v>1.9237551700920199E-2</v>
      </c>
      <c r="M7" s="83" t="s">
        <v>18</v>
      </c>
      <c r="N7" s="27" t="s">
        <v>29</v>
      </c>
      <c r="O7" s="84">
        <v>30</v>
      </c>
      <c r="P7" s="27" t="s">
        <v>34</v>
      </c>
      <c r="Q7" s="30">
        <v>50</v>
      </c>
      <c r="R7" s="62" t="s">
        <v>22</v>
      </c>
      <c r="S7" s="85">
        <v>0</v>
      </c>
      <c r="T7" s="85">
        <v>1.5</v>
      </c>
      <c r="U7" s="2"/>
      <c r="V7" s="2"/>
      <c r="W7" s="4"/>
    </row>
    <row r="8" spans="1:23">
      <c r="A8" s="2" t="s">
        <v>26</v>
      </c>
      <c r="B8" s="8">
        <v>84</v>
      </c>
      <c r="C8" s="8">
        <v>1</v>
      </c>
      <c r="D8" s="73">
        <v>127</v>
      </c>
      <c r="E8" s="42">
        <v>51</v>
      </c>
      <c r="F8" s="12">
        <f t="shared" si="0"/>
        <v>40.15748031496063</v>
      </c>
      <c r="G8" s="74">
        <v>650.678</v>
      </c>
      <c r="H8" s="42">
        <v>0</v>
      </c>
      <c r="I8" s="19">
        <f t="shared" ref="I8:I10" si="9" xml:space="preserve"> E8/G8*3600</f>
        <v>282.1672163497152</v>
      </c>
      <c r="J8" s="19">
        <f t="shared" ref="J8:J10" si="10" xml:space="preserve"> E8/G8*60</f>
        <v>4.7027869391619204</v>
      </c>
      <c r="K8" s="2">
        <f t="shared" ref="K8:K10" si="11" xml:space="preserve"> ROUNDUP((H8/G8)*3600,3)</f>
        <v>0</v>
      </c>
      <c r="L8" s="2">
        <f t="shared" ref="L8:L10" si="12" xml:space="preserve"> H8/G8 * 60</f>
        <v>0</v>
      </c>
      <c r="M8" s="22"/>
      <c r="N8" s="25"/>
      <c r="O8" s="25"/>
      <c r="P8" s="25"/>
      <c r="Q8" s="29"/>
      <c r="R8" s="29"/>
      <c r="S8" s="8"/>
      <c r="T8" s="8"/>
      <c r="U8" s="2"/>
      <c r="V8" s="2"/>
      <c r="W8" s="4"/>
    </row>
    <row r="9" spans="1:23">
      <c r="A9" s="2" t="s">
        <v>26</v>
      </c>
      <c r="B9" s="2">
        <v>84</v>
      </c>
      <c r="C9" s="2">
        <v>2</v>
      </c>
      <c r="D9" s="6">
        <v>113</v>
      </c>
      <c r="E9" s="40">
        <v>25</v>
      </c>
      <c r="F9" s="12">
        <f t="shared" si="0"/>
        <v>22.123893805309734</v>
      </c>
      <c r="G9" s="1">
        <v>569.84400000000005</v>
      </c>
      <c r="H9" s="40">
        <v>0</v>
      </c>
      <c r="I9" s="19">
        <f t="shared" si="9"/>
        <v>157.93796196853873</v>
      </c>
      <c r="J9" s="19">
        <f t="shared" si="10"/>
        <v>2.6322993661423122</v>
      </c>
      <c r="K9" s="2">
        <f t="shared" si="11"/>
        <v>0</v>
      </c>
      <c r="L9" s="2">
        <f t="shared" si="12"/>
        <v>0</v>
      </c>
      <c r="M9" s="22"/>
      <c r="N9" s="25"/>
      <c r="O9" s="25"/>
      <c r="P9" s="25"/>
      <c r="Q9" s="29"/>
      <c r="R9" s="29"/>
      <c r="S9" s="8"/>
      <c r="T9" s="8"/>
      <c r="U9" s="2"/>
      <c r="V9" s="2"/>
      <c r="W9" s="4"/>
    </row>
    <row r="10" spans="1:23">
      <c r="A10" s="2" t="s">
        <v>26</v>
      </c>
      <c r="B10" s="2">
        <v>84</v>
      </c>
      <c r="C10" s="2">
        <v>3</v>
      </c>
      <c r="D10" s="6">
        <v>124</v>
      </c>
      <c r="E10" s="40">
        <v>22</v>
      </c>
      <c r="F10" s="12">
        <f t="shared" si="0"/>
        <v>17.741935483870968</v>
      </c>
      <c r="G10" s="1">
        <v>651.28700000000003</v>
      </c>
      <c r="H10" s="40">
        <v>0</v>
      </c>
      <c r="I10" s="19">
        <f t="shared" si="9"/>
        <v>121.60537520325138</v>
      </c>
      <c r="J10" s="19">
        <f t="shared" si="10"/>
        <v>2.0267562533875232</v>
      </c>
      <c r="K10" s="2">
        <f t="shared" si="11"/>
        <v>0</v>
      </c>
      <c r="L10" s="2">
        <f t="shared" si="12"/>
        <v>0</v>
      </c>
      <c r="M10" s="22"/>
      <c r="N10" s="25"/>
      <c r="O10" s="25"/>
      <c r="P10" s="25"/>
      <c r="Q10" s="29"/>
      <c r="R10" s="29"/>
      <c r="S10" s="8"/>
      <c r="T10" s="8"/>
      <c r="U10" s="2"/>
      <c r="V10" s="2"/>
      <c r="W10" s="4"/>
    </row>
    <row r="11" spans="1:23">
      <c r="A11" s="2" t="s">
        <v>26</v>
      </c>
      <c r="B11" s="2">
        <v>84</v>
      </c>
      <c r="C11" s="2">
        <v>4</v>
      </c>
      <c r="D11" s="6">
        <v>130</v>
      </c>
      <c r="E11" s="40">
        <v>38</v>
      </c>
      <c r="F11" s="12">
        <f t="shared" si="0"/>
        <v>29.230769230769234</v>
      </c>
      <c r="G11" s="1">
        <v>659.17700000000002</v>
      </c>
      <c r="H11" s="40">
        <v>2</v>
      </c>
      <c r="I11" s="19">
        <f t="shared" si="5"/>
        <v>207.53151278033062</v>
      </c>
      <c r="J11" s="19">
        <f t="shared" si="6"/>
        <v>3.4588585463388437</v>
      </c>
      <c r="K11" s="2">
        <f t="shared" si="7"/>
        <v>10.923</v>
      </c>
      <c r="L11" s="2">
        <f t="shared" si="8"/>
        <v>0.1820451866494128</v>
      </c>
      <c r="M11" s="22"/>
      <c r="N11" s="25"/>
      <c r="O11" s="25"/>
      <c r="P11" s="25"/>
      <c r="Q11" s="29"/>
      <c r="R11" s="29"/>
      <c r="S11" s="8"/>
      <c r="T11" s="8"/>
      <c r="U11" s="2"/>
      <c r="V11" s="2"/>
      <c r="W11" s="4"/>
    </row>
    <row r="12" spans="1:23">
      <c r="A12" s="2" t="s">
        <v>26</v>
      </c>
      <c r="B12" s="2">
        <v>84</v>
      </c>
      <c r="C12" s="2">
        <v>5</v>
      </c>
      <c r="D12" s="6">
        <v>119</v>
      </c>
      <c r="E12" s="40">
        <v>27</v>
      </c>
      <c r="F12" s="3">
        <f t="shared" si="0"/>
        <v>22.689075630252102</v>
      </c>
      <c r="G12" s="1">
        <v>587.91399999999999</v>
      </c>
      <c r="H12" s="40">
        <v>0</v>
      </c>
      <c r="I12" s="19">
        <f t="shared" si="5"/>
        <v>165.33030341172349</v>
      </c>
      <c r="J12" s="19">
        <f t="shared" si="6"/>
        <v>2.7555050568620585</v>
      </c>
      <c r="K12" s="2">
        <f t="shared" si="7"/>
        <v>0</v>
      </c>
      <c r="L12" s="2">
        <f t="shared" si="8"/>
        <v>0</v>
      </c>
      <c r="M12" s="22"/>
      <c r="N12" s="24"/>
      <c r="O12" s="24"/>
      <c r="P12" s="24"/>
      <c r="Q12" s="29"/>
      <c r="R12" s="29"/>
      <c r="S12" s="2"/>
      <c r="T12" s="2"/>
      <c r="U12" s="2"/>
      <c r="V12" s="2"/>
      <c r="W12" s="4"/>
    </row>
    <row r="13" spans="1:23">
      <c r="A13" s="9" t="s">
        <v>27</v>
      </c>
      <c r="B13" s="9">
        <v>84</v>
      </c>
      <c r="C13" s="17" t="s">
        <v>4</v>
      </c>
      <c r="D13" s="11">
        <f>SUM(D8:D12)</f>
        <v>613</v>
      </c>
      <c r="E13" s="41">
        <f>SUM(E8:E12)</f>
        <v>163</v>
      </c>
      <c r="F13" s="10">
        <f t="shared" si="0"/>
        <v>26.590538336052198</v>
      </c>
      <c r="G13" s="10">
        <f xml:space="preserve"> SUM(G8:G12)</f>
        <v>3118.8999999999996</v>
      </c>
      <c r="H13" s="41">
        <f>SUM(H8:H12)</f>
        <v>2</v>
      </c>
      <c r="I13" s="20">
        <f t="shared" si="5"/>
        <v>188.14325563499955</v>
      </c>
      <c r="J13" s="20">
        <f t="shared" si="6"/>
        <v>3.1357209272499924</v>
      </c>
      <c r="K13" s="9">
        <f t="shared" si="7"/>
        <v>2.3089999999999997</v>
      </c>
      <c r="L13" s="11">
        <f t="shared" si="8"/>
        <v>3.8475103401840398E-2</v>
      </c>
      <c r="M13" s="26" t="s">
        <v>23</v>
      </c>
      <c r="N13" s="27" t="s">
        <v>29</v>
      </c>
      <c r="O13" s="28">
        <v>30</v>
      </c>
      <c r="P13" s="27" t="s">
        <v>33</v>
      </c>
      <c r="Q13" s="30">
        <v>100</v>
      </c>
      <c r="R13" s="30">
        <v>89.8</v>
      </c>
      <c r="S13" s="61">
        <v>0</v>
      </c>
      <c r="T13" s="61">
        <v>1.5</v>
      </c>
      <c r="U13" s="2"/>
      <c r="V13" s="2"/>
      <c r="W13" s="4"/>
    </row>
    <row r="14" spans="1:23">
      <c r="A14" s="2" t="s">
        <v>26</v>
      </c>
      <c r="B14" s="8">
        <v>84</v>
      </c>
      <c r="C14" s="8">
        <v>1</v>
      </c>
      <c r="D14" s="73">
        <v>127</v>
      </c>
      <c r="E14" s="42">
        <v>41</v>
      </c>
      <c r="F14" s="3">
        <f t="shared" si="0"/>
        <v>32.283464566929133</v>
      </c>
      <c r="G14" s="74">
        <v>650.678</v>
      </c>
      <c r="H14" s="42">
        <v>0</v>
      </c>
      <c r="I14" s="19">
        <f t="shared" ref="I14:I16" si="13" xml:space="preserve"> E14/G14*3600</f>
        <v>226.8403111831044</v>
      </c>
      <c r="J14" s="19">
        <f t="shared" ref="J14:J16" si="14" xml:space="preserve"> E14/G14*60</f>
        <v>3.7806718530517398</v>
      </c>
      <c r="K14" s="2">
        <f t="shared" ref="K14:K16" si="15" xml:space="preserve"> ROUNDUP((H14/G14)*3600,3)</f>
        <v>0</v>
      </c>
      <c r="L14" s="2">
        <f t="shared" ref="L14:L16" si="16" xml:space="preserve"> H14/G14 * 60</f>
        <v>0</v>
      </c>
      <c r="M14" s="65"/>
      <c r="N14" s="46"/>
      <c r="O14" s="66"/>
      <c r="P14" s="46"/>
      <c r="Q14" s="48"/>
      <c r="R14" s="48"/>
      <c r="S14" s="63"/>
      <c r="T14" s="63"/>
      <c r="U14" s="2"/>
      <c r="V14" s="2"/>
      <c r="W14" s="4"/>
    </row>
    <row r="15" spans="1:23">
      <c r="A15" s="2" t="s">
        <v>26</v>
      </c>
      <c r="B15" s="2">
        <v>84</v>
      </c>
      <c r="C15" s="2">
        <v>2</v>
      </c>
      <c r="D15" s="6">
        <v>113</v>
      </c>
      <c r="E15" s="40">
        <v>71</v>
      </c>
      <c r="F15" s="3">
        <f t="shared" si="0"/>
        <v>62.831858407079643</v>
      </c>
      <c r="G15" s="1">
        <v>569.84400000000005</v>
      </c>
      <c r="H15" s="40">
        <v>0</v>
      </c>
      <c r="I15" s="19">
        <f t="shared" si="13"/>
        <v>448.54381199065</v>
      </c>
      <c r="J15" s="19">
        <f t="shared" si="14"/>
        <v>7.4757301998441665</v>
      </c>
      <c r="K15" s="2">
        <f t="shared" si="15"/>
        <v>0</v>
      </c>
      <c r="L15" s="2">
        <f t="shared" si="16"/>
        <v>0</v>
      </c>
      <c r="M15" s="22"/>
      <c r="N15" s="25"/>
      <c r="O15" s="25"/>
      <c r="P15" s="25"/>
      <c r="Q15" s="29"/>
      <c r="R15" s="29"/>
      <c r="S15" s="8"/>
      <c r="T15" s="8"/>
      <c r="U15" s="2"/>
      <c r="V15" s="2"/>
      <c r="W15" s="4"/>
    </row>
    <row r="16" spans="1:23">
      <c r="A16" s="2" t="s">
        <v>26</v>
      </c>
      <c r="B16" s="2">
        <v>84</v>
      </c>
      <c r="C16" s="2">
        <v>3</v>
      </c>
      <c r="D16" s="6">
        <v>124</v>
      </c>
      <c r="E16" s="40">
        <v>57</v>
      </c>
      <c r="F16" s="3">
        <f t="shared" si="0"/>
        <v>45.967741935483872</v>
      </c>
      <c r="G16" s="1">
        <v>651.28700000000003</v>
      </c>
      <c r="H16" s="40">
        <v>0</v>
      </c>
      <c r="I16" s="19">
        <f t="shared" si="13"/>
        <v>315.068472117515</v>
      </c>
      <c r="J16" s="19">
        <f t="shared" si="14"/>
        <v>5.2511412019585837</v>
      </c>
      <c r="K16" s="2">
        <f t="shared" si="15"/>
        <v>0</v>
      </c>
      <c r="L16" s="2">
        <f t="shared" si="16"/>
        <v>0</v>
      </c>
      <c r="M16" s="22"/>
      <c r="N16" s="25"/>
      <c r="O16" s="25"/>
      <c r="P16" s="25"/>
      <c r="Q16" s="29"/>
      <c r="R16" s="29"/>
      <c r="S16" s="8"/>
      <c r="T16" s="8"/>
      <c r="U16" s="2"/>
      <c r="V16" s="2"/>
      <c r="W16" s="4"/>
    </row>
    <row r="17" spans="1:23">
      <c r="A17" s="2" t="s">
        <v>26</v>
      </c>
      <c r="B17" s="2">
        <v>84</v>
      </c>
      <c r="C17" s="2">
        <v>4</v>
      </c>
      <c r="D17" s="6">
        <v>130</v>
      </c>
      <c r="E17" s="40">
        <v>39</v>
      </c>
      <c r="F17" s="3">
        <f t="shared" si="0"/>
        <v>30</v>
      </c>
      <c r="G17" s="1">
        <v>659.17700000000002</v>
      </c>
      <c r="H17" s="40">
        <v>0</v>
      </c>
      <c r="I17" s="19">
        <f t="shared" si="5"/>
        <v>212.99286837981299</v>
      </c>
      <c r="J17" s="19">
        <f t="shared" si="6"/>
        <v>3.5498811396635501</v>
      </c>
      <c r="K17" s="2">
        <f t="shared" si="7"/>
        <v>0</v>
      </c>
      <c r="L17" s="2">
        <f t="shared" si="8"/>
        <v>0</v>
      </c>
      <c r="M17" s="22"/>
      <c r="N17" s="25"/>
      <c r="O17" s="25"/>
      <c r="P17" s="25"/>
      <c r="Q17" s="29"/>
      <c r="R17" s="29"/>
      <c r="S17" s="8"/>
      <c r="T17" s="8"/>
      <c r="U17" s="2"/>
      <c r="V17" s="2"/>
      <c r="W17" s="4"/>
    </row>
    <row r="18" spans="1:23">
      <c r="A18" s="2" t="s">
        <v>26</v>
      </c>
      <c r="B18" s="2">
        <v>84</v>
      </c>
      <c r="C18" s="2">
        <v>5</v>
      </c>
      <c r="D18" s="6">
        <v>119</v>
      </c>
      <c r="E18" s="40">
        <v>33</v>
      </c>
      <c r="F18" s="3">
        <f t="shared" si="0"/>
        <v>27.731092436974791</v>
      </c>
      <c r="G18" s="1">
        <v>587.91399999999999</v>
      </c>
      <c r="H18" s="40">
        <v>0</v>
      </c>
      <c r="I18" s="19">
        <f t="shared" si="5"/>
        <v>202.07037083655092</v>
      </c>
      <c r="J18" s="19">
        <f t="shared" si="6"/>
        <v>3.3678395139425152</v>
      </c>
      <c r="K18" s="2">
        <f t="shared" si="7"/>
        <v>0</v>
      </c>
      <c r="L18" s="2">
        <f t="shared" si="8"/>
        <v>0</v>
      </c>
      <c r="M18" s="22"/>
      <c r="N18" s="24"/>
      <c r="O18" s="24"/>
      <c r="P18" s="24"/>
      <c r="Q18" s="29"/>
      <c r="R18" s="29"/>
      <c r="S18" s="2"/>
      <c r="T18" s="2"/>
      <c r="U18" s="2"/>
      <c r="V18" s="2"/>
      <c r="W18" s="4"/>
    </row>
    <row r="19" spans="1:23">
      <c r="A19" s="9" t="s">
        <v>27</v>
      </c>
      <c r="B19" s="9">
        <v>84</v>
      </c>
      <c r="C19" s="17" t="s">
        <v>4</v>
      </c>
      <c r="D19" s="11">
        <f>SUM(D14:D18)</f>
        <v>613</v>
      </c>
      <c r="E19" s="41">
        <f>SUM(E14:E18)</f>
        <v>241</v>
      </c>
      <c r="F19" s="10">
        <f t="shared" si="0"/>
        <v>39.314845024469818</v>
      </c>
      <c r="G19" s="10">
        <f xml:space="preserve"> SUM(G14:G18)</f>
        <v>3118.8999999999996</v>
      </c>
      <c r="H19" s="41">
        <f>SUM(H15:H18)</f>
        <v>0</v>
      </c>
      <c r="I19" s="20">
        <f t="shared" si="5"/>
        <v>278.17499759530602</v>
      </c>
      <c r="J19" s="20">
        <f t="shared" si="6"/>
        <v>4.6362499599217672</v>
      </c>
      <c r="K19" s="9">
        <f t="shared" si="7"/>
        <v>0</v>
      </c>
      <c r="L19" s="11">
        <f t="shared" si="8"/>
        <v>0</v>
      </c>
      <c r="M19" s="26" t="s">
        <v>23</v>
      </c>
      <c r="N19" s="27" t="s">
        <v>29</v>
      </c>
      <c r="O19" s="28">
        <v>20</v>
      </c>
      <c r="P19" s="27" t="s">
        <v>32</v>
      </c>
      <c r="Q19" s="30">
        <v>150</v>
      </c>
      <c r="R19" s="75">
        <v>91.56</v>
      </c>
      <c r="S19" s="61">
        <v>0</v>
      </c>
      <c r="T19" s="61">
        <v>1.5</v>
      </c>
      <c r="U19" s="2"/>
      <c r="V19" s="2"/>
      <c r="W19" s="4"/>
    </row>
    <row r="20" spans="1:23">
      <c r="A20" s="2" t="s">
        <v>26</v>
      </c>
      <c r="B20" s="8">
        <v>84</v>
      </c>
      <c r="C20" s="8">
        <v>1</v>
      </c>
      <c r="D20" s="73">
        <v>127</v>
      </c>
      <c r="E20" s="42">
        <v>41</v>
      </c>
      <c r="F20" s="3">
        <f t="shared" si="0"/>
        <v>32.283464566929133</v>
      </c>
      <c r="G20" s="74">
        <v>650.678</v>
      </c>
      <c r="H20" s="42">
        <v>0</v>
      </c>
      <c r="I20" s="19">
        <f t="shared" ref="I20:I22" si="17" xml:space="preserve"> E20/G20*3600</f>
        <v>226.8403111831044</v>
      </c>
      <c r="J20" s="19">
        <f t="shared" ref="J20:J22" si="18" xml:space="preserve"> E20/G20*60</f>
        <v>3.7806718530517398</v>
      </c>
      <c r="K20" s="2">
        <f t="shared" ref="K20:K22" si="19" xml:space="preserve"> ROUNDUP((H20/G20)*3600,3)</f>
        <v>0</v>
      </c>
      <c r="L20" s="2">
        <f t="shared" ref="L20:L22" si="20" xml:space="preserve"> H20/G20 * 60</f>
        <v>0</v>
      </c>
      <c r="M20" s="22"/>
      <c r="N20" s="25"/>
      <c r="O20" s="25"/>
      <c r="P20" s="25"/>
      <c r="Q20" s="29"/>
      <c r="R20" s="29"/>
      <c r="S20" s="8"/>
      <c r="T20" s="8"/>
      <c r="U20" s="2"/>
      <c r="V20" s="2"/>
      <c r="W20" s="4"/>
    </row>
    <row r="21" spans="1:23">
      <c r="A21" s="2" t="s">
        <v>26</v>
      </c>
      <c r="B21" s="2">
        <v>84</v>
      </c>
      <c r="C21" s="2">
        <v>2</v>
      </c>
      <c r="D21" s="6">
        <v>113</v>
      </c>
      <c r="E21" s="40">
        <v>43</v>
      </c>
      <c r="F21" s="3">
        <f t="shared" si="0"/>
        <v>38.053097345132741</v>
      </c>
      <c r="G21" s="1">
        <v>569.84400000000005</v>
      </c>
      <c r="H21" s="40">
        <v>0</v>
      </c>
      <c r="I21" s="19">
        <f t="shared" si="17"/>
        <v>271.65329458588667</v>
      </c>
      <c r="J21" s="19">
        <f t="shared" si="18"/>
        <v>4.5275549097647776</v>
      </c>
      <c r="K21" s="2">
        <f t="shared" si="19"/>
        <v>0</v>
      </c>
      <c r="L21" s="2">
        <f t="shared" si="20"/>
        <v>0</v>
      </c>
      <c r="M21" s="22"/>
      <c r="N21" s="25"/>
      <c r="O21" s="25"/>
      <c r="P21" s="25"/>
      <c r="Q21" s="29"/>
      <c r="R21" s="29"/>
      <c r="S21" s="8"/>
      <c r="T21" s="8"/>
      <c r="U21" s="2"/>
      <c r="V21" s="2"/>
      <c r="W21" s="4"/>
    </row>
    <row r="22" spans="1:23">
      <c r="A22" s="2" t="s">
        <v>26</v>
      </c>
      <c r="B22" s="2">
        <v>84</v>
      </c>
      <c r="C22" s="2">
        <v>3</v>
      </c>
      <c r="D22" s="6">
        <v>124</v>
      </c>
      <c r="E22" s="40">
        <v>25</v>
      </c>
      <c r="F22" s="3">
        <f t="shared" si="0"/>
        <v>20.161290322580644</v>
      </c>
      <c r="G22" s="1">
        <v>651.28700000000003</v>
      </c>
      <c r="H22" s="40">
        <v>1</v>
      </c>
      <c r="I22" s="19">
        <f t="shared" si="17"/>
        <v>138.18792636733113</v>
      </c>
      <c r="J22" s="19">
        <f t="shared" si="18"/>
        <v>2.3031321061221854</v>
      </c>
      <c r="K22" s="2">
        <f t="shared" si="19"/>
        <v>5.5280000000000005</v>
      </c>
      <c r="L22" s="2">
        <f t="shared" si="20"/>
        <v>9.2125284244887418E-2</v>
      </c>
      <c r="M22" s="22"/>
      <c r="N22" s="25"/>
      <c r="O22" s="25"/>
      <c r="P22" s="25"/>
      <c r="Q22" s="29"/>
      <c r="R22" s="29"/>
      <c r="S22" s="8"/>
      <c r="T22" s="8"/>
      <c r="U22" s="2"/>
      <c r="V22" s="2"/>
      <c r="W22" s="4"/>
    </row>
    <row r="23" spans="1:23">
      <c r="A23" s="2" t="s">
        <v>26</v>
      </c>
      <c r="B23" s="2">
        <v>84</v>
      </c>
      <c r="C23" s="2">
        <v>4</v>
      </c>
      <c r="D23" s="6">
        <v>130</v>
      </c>
      <c r="E23" s="40">
        <v>39</v>
      </c>
      <c r="F23" s="3">
        <f t="shared" si="0"/>
        <v>30</v>
      </c>
      <c r="G23" s="1">
        <v>659.17700000000002</v>
      </c>
      <c r="H23" s="40">
        <v>0</v>
      </c>
      <c r="I23" s="19">
        <f t="shared" si="5"/>
        <v>212.99286837981299</v>
      </c>
      <c r="J23" s="19">
        <f t="shared" si="6"/>
        <v>3.5498811396635501</v>
      </c>
      <c r="K23" s="2">
        <f t="shared" si="7"/>
        <v>0</v>
      </c>
      <c r="L23" s="2">
        <f t="shared" si="8"/>
        <v>0</v>
      </c>
      <c r="M23" s="22"/>
      <c r="N23" s="25"/>
      <c r="O23" s="25"/>
      <c r="P23" s="25"/>
      <c r="Q23" s="29"/>
      <c r="R23" s="29"/>
      <c r="S23" s="8"/>
      <c r="T23" s="8"/>
      <c r="U23" s="2"/>
      <c r="V23" s="2"/>
      <c r="W23" s="4"/>
    </row>
    <row r="24" spans="1:23">
      <c r="A24" s="2" t="s">
        <v>26</v>
      </c>
      <c r="B24" s="2">
        <v>84</v>
      </c>
      <c r="C24" s="2">
        <v>5</v>
      </c>
      <c r="D24" s="6">
        <v>119</v>
      </c>
      <c r="E24" s="40">
        <v>33</v>
      </c>
      <c r="F24" s="3">
        <f t="shared" si="0"/>
        <v>27.731092436974791</v>
      </c>
      <c r="G24" s="1">
        <v>587.91399999999999</v>
      </c>
      <c r="H24" s="40">
        <v>0</v>
      </c>
      <c r="I24" s="19">
        <f t="shared" si="5"/>
        <v>202.07037083655092</v>
      </c>
      <c r="J24" s="19">
        <f t="shared" si="6"/>
        <v>3.3678395139425152</v>
      </c>
      <c r="K24" s="2">
        <f t="shared" si="7"/>
        <v>0</v>
      </c>
      <c r="L24" s="2">
        <f t="shared" si="8"/>
        <v>0</v>
      </c>
      <c r="M24" s="22"/>
      <c r="N24" s="24"/>
      <c r="O24" s="24"/>
      <c r="P24" s="24"/>
      <c r="Q24" s="29"/>
      <c r="R24" s="29"/>
      <c r="S24" s="2"/>
      <c r="T24" s="2"/>
      <c r="U24" s="2"/>
      <c r="V24" s="2"/>
      <c r="W24" s="4"/>
    </row>
    <row r="25" spans="1:23">
      <c r="A25" s="9" t="s">
        <v>27</v>
      </c>
      <c r="B25" s="9">
        <v>84</v>
      </c>
      <c r="C25" s="17" t="s">
        <v>4</v>
      </c>
      <c r="D25" s="11">
        <f>SUM(D20:D24)</f>
        <v>613</v>
      </c>
      <c r="E25" s="41">
        <f>SUM(E20:E24)</f>
        <v>181</v>
      </c>
      <c r="F25" s="10">
        <f t="shared" si="0"/>
        <v>29.526916802610113</v>
      </c>
      <c r="G25" s="10">
        <f xml:space="preserve"> SUM(G20:G24)</f>
        <v>3118.8999999999996</v>
      </c>
      <c r="H25" s="41">
        <f>SUM(H20:H24)</f>
        <v>1</v>
      </c>
      <c r="I25" s="20">
        <f t="shared" si="5"/>
        <v>208.91981147199337</v>
      </c>
      <c r="J25" s="20">
        <f t="shared" si="6"/>
        <v>3.4819968578665561</v>
      </c>
      <c r="K25" s="9">
        <f t="shared" si="7"/>
        <v>1.1549999999999998</v>
      </c>
      <c r="L25" s="11">
        <f t="shared" si="8"/>
        <v>1.9237551700920199E-2</v>
      </c>
      <c r="M25" s="26" t="s">
        <v>24</v>
      </c>
      <c r="N25" s="27" t="s">
        <v>29</v>
      </c>
      <c r="O25" s="28">
        <v>10</v>
      </c>
      <c r="P25" s="27" t="s">
        <v>31</v>
      </c>
      <c r="Q25" s="30">
        <v>300</v>
      </c>
      <c r="R25" s="75">
        <v>89.79</v>
      </c>
      <c r="S25" s="61">
        <v>0</v>
      </c>
      <c r="T25" s="61">
        <v>1.5</v>
      </c>
      <c r="U25" s="2"/>
      <c r="V25" s="2"/>
      <c r="W25" s="4"/>
    </row>
    <row r="26" spans="1:23">
      <c r="A26" s="2" t="s">
        <v>26</v>
      </c>
      <c r="B26" s="8">
        <v>84</v>
      </c>
      <c r="C26" s="8">
        <v>1</v>
      </c>
      <c r="D26" s="73">
        <v>127</v>
      </c>
      <c r="E26" s="42">
        <v>76</v>
      </c>
      <c r="F26" s="3">
        <f t="shared" si="0"/>
        <v>59.842519685039377</v>
      </c>
      <c r="G26" s="74">
        <v>650.678</v>
      </c>
      <c r="H26" s="42">
        <v>0</v>
      </c>
      <c r="I26" s="18">
        <f t="shared" si="5"/>
        <v>420.48447926624226</v>
      </c>
      <c r="J26" s="18">
        <f t="shared" si="6"/>
        <v>7.0080746544373715</v>
      </c>
      <c r="K26" s="8">
        <f t="shared" si="7"/>
        <v>0</v>
      </c>
      <c r="L26" s="8">
        <f t="shared" si="8"/>
        <v>0</v>
      </c>
      <c r="M26" s="22"/>
      <c r="N26" s="25"/>
      <c r="O26" s="25"/>
      <c r="P26" s="25"/>
      <c r="Q26" s="29"/>
      <c r="R26" s="29"/>
      <c r="S26" s="8"/>
      <c r="T26" s="8"/>
      <c r="U26" s="2"/>
      <c r="V26" s="2"/>
      <c r="W26" s="4"/>
    </row>
    <row r="27" spans="1:23">
      <c r="A27" s="2" t="s">
        <v>26</v>
      </c>
      <c r="B27" s="2">
        <v>84</v>
      </c>
      <c r="C27" s="2">
        <v>2</v>
      </c>
      <c r="D27" s="6">
        <v>113</v>
      </c>
      <c r="E27" s="40">
        <v>60</v>
      </c>
      <c r="F27" s="3">
        <f t="shared" si="0"/>
        <v>53.097345132743371</v>
      </c>
      <c r="G27" s="1">
        <v>569.84400000000005</v>
      </c>
      <c r="H27" s="40">
        <v>0</v>
      </c>
      <c r="I27" s="19">
        <f t="shared" ref="I27:I29" si="21" xml:space="preserve"> E27/G27*3600</f>
        <v>379.05110872449296</v>
      </c>
      <c r="J27" s="19">
        <f t="shared" ref="J27:J29" si="22" xml:space="preserve"> E27/G27*60</f>
        <v>6.3175184787415501</v>
      </c>
      <c r="K27" s="2">
        <f t="shared" ref="K27:K29" si="23" xml:space="preserve"> ROUNDUP((H27/G27)*3600,3)</f>
        <v>0</v>
      </c>
      <c r="L27" s="2">
        <f t="shared" ref="L27:L29" si="24" xml:space="preserve"> H27/G27 * 60</f>
        <v>0</v>
      </c>
      <c r="M27" s="22"/>
      <c r="N27" s="25"/>
      <c r="O27" s="25"/>
      <c r="P27" s="25"/>
      <c r="Q27" s="29"/>
      <c r="R27" s="29"/>
      <c r="S27" s="8"/>
      <c r="T27" s="8"/>
      <c r="U27" s="2"/>
      <c r="V27" s="2"/>
      <c r="W27" s="4"/>
    </row>
    <row r="28" spans="1:23">
      <c r="A28" s="2" t="s">
        <v>26</v>
      </c>
      <c r="B28" s="2">
        <v>84</v>
      </c>
      <c r="C28" s="2">
        <v>3</v>
      </c>
      <c r="D28" s="6">
        <v>124</v>
      </c>
      <c r="E28" s="40">
        <v>50</v>
      </c>
      <c r="F28" s="3">
        <f t="shared" si="0"/>
        <v>40.322580645161288</v>
      </c>
      <c r="G28" s="1">
        <v>651.28700000000003</v>
      </c>
      <c r="H28" s="40">
        <v>0</v>
      </c>
      <c r="I28" s="19">
        <f t="shared" si="21"/>
        <v>276.37585273466226</v>
      </c>
      <c r="J28" s="19">
        <f t="shared" si="22"/>
        <v>4.6062642122443709</v>
      </c>
      <c r="K28" s="2">
        <f t="shared" si="23"/>
        <v>0</v>
      </c>
      <c r="L28" s="2">
        <f t="shared" si="24"/>
        <v>0</v>
      </c>
      <c r="M28" s="22"/>
      <c r="N28" s="25"/>
      <c r="O28" s="25"/>
      <c r="P28" s="25"/>
      <c r="Q28" s="29"/>
      <c r="R28" s="29"/>
      <c r="S28" s="8"/>
      <c r="T28" s="8"/>
      <c r="U28" s="2"/>
      <c r="V28" s="2"/>
      <c r="W28" s="4"/>
    </row>
    <row r="29" spans="1:23">
      <c r="A29" s="2" t="s">
        <v>26</v>
      </c>
      <c r="B29" s="2">
        <v>84</v>
      </c>
      <c r="C29" s="2">
        <v>4</v>
      </c>
      <c r="D29" s="6">
        <v>130</v>
      </c>
      <c r="E29" s="40">
        <v>62</v>
      </c>
      <c r="F29" s="3">
        <f t="shared" si="0"/>
        <v>47.692307692307693</v>
      </c>
      <c r="G29" s="1">
        <v>659.17700000000002</v>
      </c>
      <c r="H29" s="40">
        <v>0</v>
      </c>
      <c r="I29" s="19">
        <f t="shared" si="21"/>
        <v>338.60404716790788</v>
      </c>
      <c r="J29" s="19">
        <f t="shared" si="22"/>
        <v>5.6434007861317976</v>
      </c>
      <c r="K29" s="2">
        <f t="shared" si="23"/>
        <v>0</v>
      </c>
      <c r="L29" s="2">
        <f t="shared" si="24"/>
        <v>0</v>
      </c>
      <c r="M29" s="22"/>
      <c r="N29" s="25"/>
      <c r="O29" s="25"/>
      <c r="P29" s="25"/>
      <c r="Q29" s="29"/>
      <c r="R29" s="29"/>
      <c r="S29" s="8"/>
      <c r="T29" s="8"/>
      <c r="U29" s="2"/>
      <c r="V29" s="2"/>
      <c r="W29" s="4"/>
    </row>
    <row r="30" spans="1:23">
      <c r="A30" s="2" t="s">
        <v>26</v>
      </c>
      <c r="B30" s="2">
        <v>84</v>
      </c>
      <c r="C30" s="2">
        <v>5</v>
      </c>
      <c r="D30" s="6">
        <v>119</v>
      </c>
      <c r="E30" s="40">
        <v>52</v>
      </c>
      <c r="F30" s="3">
        <f t="shared" si="0"/>
        <v>43.69747899159664</v>
      </c>
      <c r="G30" s="1">
        <v>587.91399999999999</v>
      </c>
      <c r="H30" s="40">
        <v>0</v>
      </c>
      <c r="I30" s="19">
        <f t="shared" si="5"/>
        <v>318.4139176818378</v>
      </c>
      <c r="J30" s="19">
        <f t="shared" si="6"/>
        <v>5.3068986280306305</v>
      </c>
      <c r="K30" s="2">
        <f t="shared" si="7"/>
        <v>0</v>
      </c>
      <c r="L30" s="2">
        <f t="shared" si="8"/>
        <v>0</v>
      </c>
      <c r="M30" s="22"/>
      <c r="N30" s="24"/>
      <c r="O30" s="24"/>
      <c r="P30" s="24"/>
      <c r="Q30" s="29"/>
      <c r="R30" s="29"/>
      <c r="S30" s="2"/>
      <c r="T30" s="2"/>
      <c r="U30" s="2"/>
      <c r="V30" s="2"/>
      <c r="W30" s="4"/>
    </row>
    <row r="31" spans="1:23">
      <c r="A31" s="9" t="s">
        <v>27</v>
      </c>
      <c r="B31" s="9">
        <v>84</v>
      </c>
      <c r="C31" s="17" t="s">
        <v>4</v>
      </c>
      <c r="D31" s="11">
        <f>SUM(D26:D30)</f>
        <v>613</v>
      </c>
      <c r="E31" s="41">
        <f>SUM(E26:E30)</f>
        <v>300</v>
      </c>
      <c r="F31" s="10">
        <f t="shared" si="0"/>
        <v>48.939641109298535</v>
      </c>
      <c r="G31" s="10">
        <f xml:space="preserve"> SUM(G26:G30)</f>
        <v>3118.8999999999996</v>
      </c>
      <c r="H31" s="41">
        <f>SUM(H26:H30)</f>
        <v>0</v>
      </c>
      <c r="I31" s="20">
        <f t="shared" si="5"/>
        <v>346.27593061656358</v>
      </c>
      <c r="J31" s="20">
        <f t="shared" si="6"/>
        <v>5.7712655102760602</v>
      </c>
      <c r="K31" s="9">
        <f t="shared" si="7"/>
        <v>0</v>
      </c>
      <c r="L31" s="11">
        <f t="shared" si="8"/>
        <v>0</v>
      </c>
      <c r="M31" s="26" t="s">
        <v>25</v>
      </c>
      <c r="N31" s="27" t="s">
        <v>29</v>
      </c>
      <c r="O31" s="28">
        <v>10</v>
      </c>
      <c r="P31" s="27" t="s">
        <v>30</v>
      </c>
      <c r="Q31" s="30">
        <v>390</v>
      </c>
      <c r="R31" s="30">
        <v>92.54</v>
      </c>
      <c r="S31" s="61">
        <v>0</v>
      </c>
      <c r="T31" s="61">
        <v>1.5</v>
      </c>
      <c r="U31" s="2"/>
      <c r="V31" s="2"/>
      <c r="W31" s="4"/>
    </row>
    <row r="32" spans="1:23">
      <c r="A32" s="2" t="s">
        <v>26</v>
      </c>
      <c r="B32" s="8">
        <v>84</v>
      </c>
      <c r="C32" s="8">
        <v>1</v>
      </c>
      <c r="D32" s="73">
        <v>127</v>
      </c>
      <c r="E32" s="42">
        <v>80</v>
      </c>
      <c r="F32" s="3">
        <f t="shared" si="0"/>
        <v>62.99212598425197</v>
      </c>
      <c r="G32" s="74">
        <v>650.678</v>
      </c>
      <c r="H32" s="42">
        <v>0</v>
      </c>
      <c r="I32" s="19">
        <f t="shared" ref="I32:I34" si="25" xml:space="preserve"> E32/G32*3600</f>
        <v>442.61524133288663</v>
      </c>
      <c r="J32" s="19">
        <f t="shared" ref="J32:J34" si="26" xml:space="preserve"> E32/G32*60</f>
        <v>7.3769206888814436</v>
      </c>
      <c r="K32" s="2">
        <f t="shared" ref="K32:K34" si="27" xml:space="preserve"> ROUNDUP((H32/G32)*3600,3)</f>
        <v>0</v>
      </c>
      <c r="L32" s="2">
        <f t="shared" ref="L32:L34" si="28" xml:space="preserve"> H32/G32 * 60</f>
        <v>0</v>
      </c>
      <c r="M32" s="65"/>
      <c r="N32" s="46"/>
      <c r="O32" s="66"/>
      <c r="P32" s="46"/>
      <c r="Q32" s="48"/>
      <c r="R32" s="48"/>
      <c r="S32" s="63"/>
      <c r="T32" s="63"/>
      <c r="U32" s="2"/>
      <c r="V32" s="2"/>
      <c r="W32" s="4"/>
    </row>
    <row r="33" spans="1:25">
      <c r="A33" s="2" t="s">
        <v>26</v>
      </c>
      <c r="B33" s="2">
        <v>84</v>
      </c>
      <c r="C33" s="2">
        <v>2</v>
      </c>
      <c r="D33" s="6">
        <v>113</v>
      </c>
      <c r="E33" s="40">
        <v>57</v>
      </c>
      <c r="F33" s="3">
        <f t="shared" si="0"/>
        <v>50.442477876106196</v>
      </c>
      <c r="G33" s="1">
        <v>569.84400000000005</v>
      </c>
      <c r="H33" s="40">
        <v>0</v>
      </c>
      <c r="I33" s="19">
        <f t="shared" si="25"/>
        <v>360.09855328826831</v>
      </c>
      <c r="J33" s="19">
        <f t="shared" si="26"/>
        <v>6.0016425548044721</v>
      </c>
      <c r="K33" s="2">
        <f t="shared" si="27"/>
        <v>0</v>
      </c>
      <c r="L33" s="2">
        <f t="shared" si="28"/>
        <v>0</v>
      </c>
      <c r="M33" s="22"/>
      <c r="N33" s="25"/>
      <c r="O33" s="25"/>
      <c r="P33" s="25"/>
      <c r="Q33" s="29"/>
      <c r="R33" s="29"/>
      <c r="S33" s="8"/>
      <c r="T33" s="8"/>
      <c r="U33" s="2"/>
      <c r="V33" s="2"/>
      <c r="W33" s="4"/>
    </row>
    <row r="34" spans="1:25">
      <c r="A34" s="2" t="s">
        <v>26</v>
      </c>
      <c r="B34" s="2">
        <v>84</v>
      </c>
      <c r="C34" s="2">
        <v>3</v>
      </c>
      <c r="D34" s="6">
        <v>124</v>
      </c>
      <c r="E34" s="40">
        <v>49</v>
      </c>
      <c r="F34" s="3">
        <f t="shared" si="0"/>
        <v>39.516129032258064</v>
      </c>
      <c r="G34" s="1">
        <v>651.28700000000003</v>
      </c>
      <c r="H34" s="40">
        <v>0</v>
      </c>
      <c r="I34" s="19">
        <f t="shared" si="25"/>
        <v>270.84833567996901</v>
      </c>
      <c r="J34" s="19">
        <f t="shared" si="26"/>
        <v>4.5141389279994835</v>
      </c>
      <c r="K34" s="2">
        <f t="shared" si="27"/>
        <v>0</v>
      </c>
      <c r="L34" s="2">
        <f t="shared" si="28"/>
        <v>0</v>
      </c>
      <c r="M34" s="22"/>
      <c r="N34" s="25"/>
      <c r="O34" s="25"/>
      <c r="P34" s="25"/>
      <c r="Q34" s="29"/>
      <c r="R34" s="29"/>
      <c r="S34" s="8"/>
      <c r="T34" s="8"/>
      <c r="U34" s="2"/>
      <c r="V34" s="2"/>
      <c r="W34" s="4"/>
    </row>
    <row r="35" spans="1:25">
      <c r="A35" s="2" t="s">
        <v>26</v>
      </c>
      <c r="B35" s="2">
        <v>84</v>
      </c>
      <c r="C35" s="2">
        <v>4</v>
      </c>
      <c r="D35" s="6">
        <v>130</v>
      </c>
      <c r="E35" s="40">
        <v>67</v>
      </c>
      <c r="F35" s="3">
        <f t="shared" si="0"/>
        <v>51.538461538461533</v>
      </c>
      <c r="G35" s="1">
        <v>659.17700000000002</v>
      </c>
      <c r="H35" s="40">
        <v>0</v>
      </c>
      <c r="I35" s="19">
        <f t="shared" si="5"/>
        <v>365.91082516531981</v>
      </c>
      <c r="J35" s="19">
        <f t="shared" si="6"/>
        <v>6.0985137527553297</v>
      </c>
      <c r="K35" s="2">
        <f t="shared" si="7"/>
        <v>0</v>
      </c>
      <c r="L35" s="2">
        <f t="shared" si="8"/>
        <v>0</v>
      </c>
      <c r="M35" s="22"/>
      <c r="N35" s="25"/>
      <c r="O35" s="25"/>
      <c r="P35" s="25"/>
      <c r="Q35" s="29"/>
      <c r="R35" s="29"/>
      <c r="S35" s="8"/>
      <c r="T35" s="8"/>
      <c r="U35" s="2"/>
      <c r="V35" s="2"/>
      <c r="W35" s="4"/>
    </row>
    <row r="36" spans="1:25">
      <c r="A36" s="2" t="s">
        <v>26</v>
      </c>
      <c r="B36" s="2">
        <v>84</v>
      </c>
      <c r="C36" s="2">
        <v>5</v>
      </c>
      <c r="D36" s="6">
        <v>119</v>
      </c>
      <c r="E36" s="40">
        <v>57</v>
      </c>
      <c r="F36" s="3">
        <f t="shared" si="0"/>
        <v>47.899159663865547</v>
      </c>
      <c r="G36" s="1">
        <v>587.91399999999999</v>
      </c>
      <c r="H36" s="40">
        <v>0</v>
      </c>
      <c r="I36" s="19">
        <f t="shared" si="5"/>
        <v>349.0306405358607</v>
      </c>
      <c r="J36" s="19">
        <f t="shared" si="6"/>
        <v>5.8171773422643449</v>
      </c>
      <c r="K36" s="2">
        <f t="shared" si="7"/>
        <v>0</v>
      </c>
      <c r="L36" s="2">
        <f t="shared" si="8"/>
        <v>0</v>
      </c>
      <c r="M36" s="22"/>
      <c r="N36" s="24"/>
      <c r="O36" s="24"/>
      <c r="P36" s="24"/>
      <c r="Q36" s="29"/>
      <c r="R36" s="29"/>
      <c r="S36" s="2"/>
      <c r="T36" s="2"/>
      <c r="U36" s="2"/>
      <c r="V36" s="2"/>
      <c r="W36" s="4"/>
    </row>
    <row r="37" spans="1:25">
      <c r="A37" s="9" t="s">
        <v>27</v>
      </c>
      <c r="B37" s="9">
        <v>84</v>
      </c>
      <c r="C37" s="17" t="s">
        <v>4</v>
      </c>
      <c r="D37" s="11">
        <f>SUM(D32:D36)</f>
        <v>613</v>
      </c>
      <c r="E37" s="41">
        <f>SUM(E32:E36)</f>
        <v>310</v>
      </c>
      <c r="F37" s="10">
        <f t="shared" si="0"/>
        <v>50.570962479608482</v>
      </c>
      <c r="G37" s="10">
        <f xml:space="preserve"> SUM(G32:G36)</f>
        <v>3118.8999999999996</v>
      </c>
      <c r="H37" s="41">
        <f>SUM(H33:H36)</f>
        <v>0</v>
      </c>
      <c r="I37" s="20">
        <f t="shared" si="5"/>
        <v>357.81846163711572</v>
      </c>
      <c r="J37" s="20">
        <f t="shared" si="6"/>
        <v>5.963641027285262</v>
      </c>
      <c r="K37" s="9">
        <f t="shared" si="7"/>
        <v>0</v>
      </c>
      <c r="L37" s="11">
        <f t="shared" si="8"/>
        <v>0</v>
      </c>
      <c r="M37" s="26" t="s">
        <v>25</v>
      </c>
      <c r="N37" s="27" t="s">
        <v>29</v>
      </c>
      <c r="O37" s="28">
        <v>10</v>
      </c>
      <c r="P37" s="27" t="s">
        <v>28</v>
      </c>
      <c r="Q37" s="30">
        <v>480</v>
      </c>
      <c r="R37" s="30">
        <v>92.89</v>
      </c>
      <c r="S37" s="61">
        <v>0</v>
      </c>
      <c r="T37" s="61">
        <v>1.5</v>
      </c>
      <c r="U37" s="2"/>
      <c r="V37" s="2"/>
      <c r="W37" s="4"/>
    </row>
    <row r="38" spans="1:25">
      <c r="A38" s="67"/>
      <c r="B38" s="67"/>
      <c r="C38" s="68"/>
      <c r="D38" s="71"/>
      <c r="E38" s="64"/>
      <c r="F38" s="69"/>
      <c r="G38" s="72"/>
      <c r="H38" s="64"/>
      <c r="I38" s="70"/>
      <c r="J38" s="70"/>
      <c r="K38" s="67"/>
      <c r="L38" s="71"/>
      <c r="O38" s="45"/>
      <c r="P38" s="46"/>
      <c r="Q38" s="47"/>
      <c r="R38" s="46"/>
      <c r="S38" s="48"/>
      <c r="U38" s="8"/>
      <c r="V38" s="8"/>
      <c r="W38" s="2"/>
      <c r="X38" s="2"/>
      <c r="Y38" s="4"/>
    </row>
    <row r="39" spans="1: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U39" s="2"/>
      <c r="V39" s="2"/>
      <c r="W39" s="2"/>
      <c r="X39" s="2"/>
      <c r="Y39" s="4"/>
    </row>
    <row r="40" spans="1: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U40" s="2"/>
      <c r="V40" s="2"/>
      <c r="W40" s="2"/>
      <c r="X40" s="2"/>
      <c r="Y40" s="4"/>
    </row>
    <row r="41" spans="1: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U41" s="2"/>
      <c r="V41" s="2"/>
      <c r="W41" s="2"/>
      <c r="X41" s="2"/>
      <c r="Y41" s="4"/>
    </row>
    <row r="42" spans="1:25">
      <c r="A42" s="2"/>
      <c r="B42" s="2"/>
      <c r="C42" s="2"/>
      <c r="D42" s="6"/>
      <c r="E42" s="40"/>
      <c r="F42" s="3"/>
      <c r="G42" s="1"/>
      <c r="H42" s="40"/>
      <c r="I42" s="19"/>
      <c r="J42" s="19"/>
      <c r="K42" s="2"/>
      <c r="L42" s="2"/>
      <c r="M42" s="4"/>
      <c r="N42" s="4"/>
      <c r="O42" s="44"/>
      <c r="P42" s="24"/>
      <c r="Q42" s="24"/>
      <c r="R42" s="24"/>
      <c r="S42" s="33"/>
      <c r="U42" s="2"/>
      <c r="V42" s="2"/>
      <c r="W42" s="2"/>
      <c r="X42" s="2"/>
      <c r="Y42" s="4"/>
    </row>
    <row r="43" spans="1:25">
      <c r="A43" s="2"/>
      <c r="B43" s="2"/>
      <c r="C43" s="2"/>
      <c r="D43" s="6"/>
      <c r="E43" s="40"/>
      <c r="F43" s="3"/>
      <c r="G43" s="1"/>
      <c r="H43" s="40"/>
      <c r="I43" s="19"/>
      <c r="J43" s="19"/>
      <c r="K43" s="2"/>
      <c r="L43" s="2"/>
      <c r="M43" s="4"/>
      <c r="N43" s="4"/>
      <c r="O43" s="44"/>
      <c r="P43" s="24"/>
      <c r="Q43" s="24"/>
      <c r="R43" s="24"/>
      <c r="S43" s="33"/>
      <c r="U43" s="2"/>
      <c r="V43" s="2"/>
      <c r="W43" s="2"/>
      <c r="X43" s="2"/>
      <c r="Y43" s="4"/>
    </row>
    <row r="44" spans="1:25">
      <c r="A44" s="49"/>
      <c r="B44" s="49"/>
      <c r="C44" s="50"/>
      <c r="D44" s="5"/>
      <c r="E44" s="51"/>
      <c r="F44" s="31"/>
      <c r="G44" s="31"/>
      <c r="H44" s="51"/>
      <c r="I44" s="53"/>
      <c r="J44" s="53"/>
      <c r="K44" s="49"/>
      <c r="L44" s="5"/>
      <c r="M44" s="4"/>
      <c r="N44" s="4"/>
      <c r="O44" s="54"/>
      <c r="P44" s="55"/>
      <c r="Q44" s="43"/>
      <c r="R44" s="55"/>
      <c r="S44" s="56"/>
      <c r="U44" s="2"/>
      <c r="V44" s="2"/>
      <c r="W44" s="2"/>
      <c r="X44" s="2"/>
      <c r="Y44" s="4"/>
    </row>
    <row r="45" spans="1:25">
      <c r="A45" s="2"/>
      <c r="B45" s="2"/>
      <c r="C45" s="2"/>
      <c r="D45" s="6"/>
      <c r="E45" s="40"/>
      <c r="F45" s="3"/>
      <c r="G45" s="3"/>
      <c r="H45" s="40"/>
      <c r="I45" s="19"/>
      <c r="J45" s="19"/>
      <c r="K45" s="6"/>
      <c r="L45" s="2"/>
      <c r="M45" s="4"/>
      <c r="N45" s="4"/>
      <c r="O45" s="44"/>
      <c r="P45" s="24"/>
      <c r="Q45" s="24"/>
      <c r="R45" s="24"/>
      <c r="S45" s="33"/>
      <c r="U45" s="2"/>
      <c r="V45" s="2"/>
      <c r="W45" s="2"/>
      <c r="X45" s="2"/>
      <c r="Y45" s="4"/>
    </row>
    <row r="46" spans="1:25">
      <c r="A46" s="2"/>
      <c r="B46" s="2"/>
      <c r="C46" s="2"/>
      <c r="D46" s="6"/>
      <c r="E46" s="40"/>
      <c r="F46" s="3"/>
      <c r="G46" s="3"/>
      <c r="H46" s="40"/>
      <c r="I46" s="19"/>
      <c r="J46" s="19"/>
      <c r="K46" s="6"/>
      <c r="L46" s="2"/>
      <c r="M46" s="4"/>
      <c r="N46" s="57"/>
      <c r="O46" s="44"/>
      <c r="P46" s="24"/>
      <c r="Q46" s="24"/>
      <c r="R46" s="24"/>
      <c r="S46" s="33"/>
      <c r="U46" s="2"/>
      <c r="V46" s="2"/>
      <c r="W46" s="2"/>
      <c r="X46" s="2"/>
      <c r="Y46" s="4"/>
    </row>
    <row r="47" spans="1:25">
      <c r="A47" s="2"/>
      <c r="B47" s="2"/>
      <c r="C47" s="2"/>
      <c r="D47" s="6"/>
      <c r="E47" s="40"/>
      <c r="F47" s="3"/>
      <c r="G47" s="3"/>
      <c r="H47" s="40"/>
      <c r="I47" s="19"/>
      <c r="J47" s="19"/>
      <c r="K47" s="6"/>
      <c r="L47" s="2"/>
      <c r="M47" s="4"/>
      <c r="N47" s="4"/>
      <c r="O47" s="44"/>
      <c r="P47" s="24"/>
      <c r="Q47" s="24"/>
      <c r="R47" s="24"/>
      <c r="S47" s="33"/>
      <c r="U47" s="2"/>
      <c r="V47" s="2"/>
      <c r="W47" s="2"/>
      <c r="X47" s="2"/>
      <c r="Y47" s="4"/>
    </row>
    <row r="48" spans="1:25">
      <c r="A48" s="49"/>
      <c r="B48" s="49"/>
      <c r="C48" s="50"/>
      <c r="D48" s="5"/>
      <c r="E48" s="51"/>
      <c r="F48" s="31"/>
      <c r="G48" s="31"/>
      <c r="H48" s="51"/>
      <c r="I48" s="53"/>
      <c r="J48" s="53"/>
      <c r="K48" s="5"/>
      <c r="L48" s="5"/>
      <c r="M48" s="4"/>
      <c r="N48" s="4"/>
      <c r="O48" s="54"/>
      <c r="P48" s="55"/>
      <c r="Q48" s="43"/>
      <c r="R48" s="55"/>
      <c r="S48" s="56"/>
      <c r="U48" s="7"/>
      <c r="V48" s="2"/>
      <c r="W48" s="2"/>
      <c r="X48" s="2"/>
      <c r="Y48" s="4"/>
    </row>
    <row r="49" spans="1:25">
      <c r="A49" s="2"/>
      <c r="B49" s="2"/>
      <c r="C49" s="2"/>
      <c r="D49" s="6"/>
      <c r="E49" s="40"/>
      <c r="F49" s="3"/>
      <c r="G49" s="1"/>
      <c r="H49" s="40"/>
      <c r="I49" s="19"/>
      <c r="J49" s="19"/>
      <c r="K49" s="6"/>
      <c r="L49" s="2"/>
      <c r="M49" s="4"/>
      <c r="N49" s="4"/>
      <c r="O49" s="44"/>
      <c r="P49" s="24"/>
      <c r="Q49" s="24"/>
      <c r="R49" s="24"/>
      <c r="S49" s="33"/>
      <c r="U49" s="7"/>
      <c r="V49" s="2"/>
      <c r="W49" s="2"/>
      <c r="X49" s="7"/>
      <c r="Y49" s="4"/>
    </row>
    <row r="50" spans="1:25">
      <c r="A50" s="2"/>
      <c r="B50" s="2"/>
      <c r="C50" s="2"/>
      <c r="D50" s="6"/>
      <c r="E50" s="40"/>
      <c r="F50" s="3"/>
      <c r="G50" s="1"/>
      <c r="H50" s="40"/>
      <c r="I50" s="19"/>
      <c r="J50" s="19"/>
      <c r="K50" s="6"/>
      <c r="L50" s="2"/>
      <c r="M50" s="4"/>
      <c r="N50" s="4"/>
      <c r="O50" s="44"/>
      <c r="P50" s="24"/>
      <c r="Q50" s="24"/>
      <c r="R50" s="24"/>
      <c r="S50" s="33"/>
      <c r="U50" s="7"/>
      <c r="V50" s="2"/>
      <c r="W50" s="2"/>
      <c r="X50" s="7"/>
      <c r="Y50" s="4"/>
    </row>
    <row r="51" spans="1:25">
      <c r="A51" s="2"/>
      <c r="B51" s="2"/>
      <c r="C51" s="2"/>
      <c r="D51" s="6"/>
      <c r="E51" s="40"/>
      <c r="F51" s="3"/>
      <c r="G51" s="1"/>
      <c r="H51" s="40"/>
      <c r="I51" s="19"/>
      <c r="J51" s="19"/>
      <c r="K51" s="6"/>
      <c r="L51" s="2"/>
      <c r="M51" s="4"/>
      <c r="N51" s="4"/>
      <c r="O51" s="44"/>
      <c r="P51" s="24"/>
      <c r="Q51" s="24"/>
      <c r="R51" s="24"/>
      <c r="S51" s="33"/>
      <c r="U51" s="7"/>
      <c r="V51" s="2"/>
      <c r="W51" s="2"/>
      <c r="X51" s="7"/>
      <c r="Y51" s="4"/>
    </row>
    <row r="52" spans="1:25">
      <c r="A52" s="49"/>
      <c r="B52" s="49"/>
      <c r="C52" s="50"/>
      <c r="D52" s="5"/>
      <c r="E52" s="51"/>
      <c r="F52" s="31"/>
      <c r="G52" s="52"/>
      <c r="H52" s="51"/>
      <c r="I52" s="53"/>
      <c r="J52" s="53"/>
      <c r="K52" s="5"/>
      <c r="L52" s="5"/>
      <c r="M52" s="4"/>
      <c r="N52" s="4"/>
      <c r="O52" s="54"/>
      <c r="P52" s="55"/>
      <c r="Q52" s="43"/>
      <c r="R52" s="55"/>
      <c r="S52" s="56"/>
      <c r="U52" s="7"/>
      <c r="V52" s="2"/>
      <c r="W52" s="2"/>
      <c r="X52" s="7"/>
      <c r="Y52" s="4"/>
    </row>
    <row r="53" spans="1:25">
      <c r="A53" s="2"/>
      <c r="B53" s="2"/>
      <c r="C53" s="2"/>
      <c r="D53" s="14"/>
      <c r="E53" s="39"/>
      <c r="F53" s="3"/>
      <c r="G53" s="58"/>
      <c r="H53" s="39"/>
      <c r="I53" s="14"/>
      <c r="J53" s="19"/>
      <c r="K53" s="14"/>
      <c r="L53" s="2"/>
      <c r="M53" s="4"/>
      <c r="N53" s="4"/>
      <c r="O53" s="44"/>
      <c r="P53" s="23"/>
      <c r="Q53" s="23"/>
      <c r="R53" s="23"/>
      <c r="S53" s="33"/>
      <c r="U53" s="7"/>
      <c r="V53" s="2"/>
      <c r="W53" s="2"/>
      <c r="X53" s="7"/>
      <c r="Y53" s="4"/>
    </row>
    <row r="54" spans="1:25">
      <c r="A54" s="2"/>
      <c r="B54" s="2"/>
      <c r="C54" s="2"/>
      <c r="D54" s="14"/>
      <c r="E54" s="39"/>
      <c r="F54" s="3"/>
      <c r="G54" s="58"/>
      <c r="H54" s="39"/>
      <c r="I54" s="19"/>
      <c r="J54" s="19"/>
      <c r="K54" s="14"/>
      <c r="L54" s="2"/>
      <c r="M54" s="4"/>
      <c r="N54" s="4"/>
      <c r="O54" s="44"/>
      <c r="P54" s="23"/>
      <c r="Q54" s="23"/>
      <c r="R54" s="23"/>
      <c r="S54" s="33"/>
      <c r="U54" s="7"/>
      <c r="V54" s="2"/>
      <c r="W54" s="2"/>
      <c r="X54" s="7"/>
      <c r="Y54" s="4"/>
    </row>
    <row r="55" spans="1:25">
      <c r="A55" s="2"/>
      <c r="B55" s="2"/>
      <c r="C55" s="2"/>
      <c r="D55" s="14"/>
      <c r="E55" s="39"/>
      <c r="F55" s="3"/>
      <c r="G55" s="58"/>
      <c r="H55" s="39"/>
      <c r="I55" s="19"/>
      <c r="J55" s="19"/>
      <c r="K55" s="14"/>
      <c r="L55" s="2"/>
      <c r="M55" s="4"/>
      <c r="N55" s="4"/>
      <c r="O55" s="44"/>
      <c r="P55" s="23"/>
      <c r="Q55" s="23"/>
      <c r="R55" s="23"/>
      <c r="S55" s="33"/>
      <c r="U55" s="7"/>
      <c r="V55" s="2"/>
      <c r="W55" s="2"/>
      <c r="X55" s="7"/>
      <c r="Y55" s="4"/>
    </row>
    <row r="56" spans="1:25">
      <c r="A56" s="49"/>
      <c r="B56" s="49"/>
      <c r="C56" s="50"/>
      <c r="D56" s="36"/>
      <c r="E56" s="59"/>
      <c r="F56" s="31"/>
      <c r="G56" s="31"/>
      <c r="H56" s="59"/>
      <c r="I56" s="53"/>
      <c r="J56" s="53"/>
      <c r="K56" s="36"/>
      <c r="L56" s="5"/>
      <c r="M56" s="4"/>
      <c r="N56" s="4"/>
      <c r="O56" s="54"/>
      <c r="P56" s="55"/>
      <c r="Q56" s="43"/>
      <c r="R56" s="55"/>
      <c r="S56" s="56"/>
      <c r="U56" s="7"/>
      <c r="V56" s="2"/>
      <c r="W56" s="2"/>
      <c r="X56" s="7"/>
      <c r="Y56" s="4"/>
    </row>
    <row r="57" spans="1:25">
      <c r="A57" s="2"/>
      <c r="B57" s="2"/>
      <c r="C57" s="2"/>
      <c r="D57" s="32"/>
      <c r="E57" s="23"/>
      <c r="F57" s="3"/>
      <c r="G57" s="32"/>
      <c r="H57" s="39"/>
      <c r="I57" s="19"/>
      <c r="J57" s="19"/>
      <c r="K57" s="14"/>
      <c r="L57" s="2"/>
      <c r="M57" s="4"/>
      <c r="N57" s="4"/>
      <c r="O57" s="44"/>
      <c r="P57" s="23"/>
      <c r="Q57" s="23"/>
      <c r="R57" s="23"/>
      <c r="S57" s="33"/>
      <c r="U57" s="5"/>
      <c r="V57" s="2"/>
      <c r="W57" s="2"/>
      <c r="X57" s="7"/>
      <c r="Y57" s="4"/>
    </row>
    <row r="58" spans="1:25">
      <c r="A58" s="2"/>
      <c r="B58" s="2"/>
      <c r="C58" s="2"/>
      <c r="D58" s="32"/>
      <c r="E58" s="23"/>
      <c r="F58" s="3"/>
      <c r="G58" s="32"/>
      <c r="H58" s="39"/>
      <c r="I58" s="19"/>
      <c r="J58" s="19"/>
      <c r="K58" s="14"/>
      <c r="L58" s="2"/>
      <c r="M58" s="4"/>
      <c r="N58" s="4"/>
      <c r="O58" s="44"/>
      <c r="P58" s="23"/>
      <c r="Q58" s="23"/>
      <c r="R58" s="24"/>
      <c r="S58" s="33"/>
      <c r="U58" s="7"/>
      <c r="V58" s="5"/>
      <c r="W58" s="5"/>
      <c r="X58" s="7"/>
      <c r="Y58" s="4"/>
    </row>
    <row r="59" spans="1:25">
      <c r="A59" s="2"/>
      <c r="B59" s="2"/>
      <c r="C59" s="2"/>
      <c r="D59" s="58"/>
      <c r="E59" s="23"/>
      <c r="F59" s="3"/>
      <c r="G59" s="32"/>
      <c r="H59" s="39"/>
      <c r="I59" s="19"/>
      <c r="J59" s="19"/>
      <c r="K59" s="14"/>
      <c r="L59" s="2"/>
      <c r="M59" s="4"/>
      <c r="N59" s="4"/>
      <c r="O59" s="44"/>
      <c r="P59" s="23"/>
      <c r="Q59" s="23"/>
      <c r="R59" s="23"/>
      <c r="S59" s="33"/>
      <c r="U59" s="4"/>
      <c r="V59" s="4"/>
      <c r="W59" s="4"/>
      <c r="X59" s="4"/>
      <c r="Y59" s="4"/>
    </row>
    <row r="60" spans="1:25">
      <c r="A60" s="49"/>
      <c r="B60" s="49"/>
      <c r="C60" s="50"/>
      <c r="D60" s="36"/>
      <c r="E60" s="59"/>
      <c r="F60" s="31"/>
      <c r="G60" s="36"/>
      <c r="H60" s="59"/>
      <c r="I60" s="53"/>
      <c r="J60" s="53"/>
      <c r="K60" s="36"/>
      <c r="L60" s="5"/>
      <c r="M60" s="4"/>
      <c r="N60" s="4"/>
      <c r="O60" s="54"/>
      <c r="P60" s="55"/>
      <c r="Q60" s="43"/>
      <c r="R60" s="55"/>
      <c r="S60" s="56"/>
      <c r="U60" s="4"/>
      <c r="V60" s="4"/>
      <c r="W60" s="4"/>
      <c r="X60" s="4"/>
      <c r="Y60" s="4"/>
    </row>
    <row r="61" spans="1: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U61" s="4"/>
      <c r="V61" s="4"/>
      <c r="W61" s="4"/>
      <c r="X61" s="4"/>
      <c r="Y61" s="4"/>
    </row>
    <row r="62" spans="1: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60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60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60"/>
      <c r="U84" s="4"/>
    </row>
    <row r="85" spans="1:21">
      <c r="A85" s="13"/>
      <c r="B85" s="13"/>
      <c r="C85" s="13"/>
      <c r="D85" s="13"/>
      <c r="E85" s="13"/>
      <c r="F85" s="3"/>
      <c r="G85" s="32"/>
      <c r="H85" s="16"/>
      <c r="I85" s="13"/>
      <c r="J85" s="13"/>
      <c r="K85" s="14"/>
      <c r="L85" s="6"/>
      <c r="M85" s="4"/>
      <c r="N85" s="4"/>
      <c r="O85" s="15"/>
      <c r="P85" s="32"/>
      <c r="Q85" s="32"/>
      <c r="R85" s="32"/>
      <c r="S85" s="33"/>
      <c r="T85" s="60"/>
      <c r="U85" s="4"/>
    </row>
    <row r="86" spans="1:21">
      <c r="A86" s="13"/>
      <c r="B86" s="13"/>
      <c r="C86" s="13"/>
      <c r="D86" s="13"/>
      <c r="E86" s="13"/>
      <c r="F86" s="3"/>
      <c r="G86" s="32"/>
      <c r="H86" s="16"/>
      <c r="I86" s="13"/>
      <c r="J86" s="13"/>
      <c r="K86" s="14"/>
      <c r="L86" s="6"/>
      <c r="M86" s="4"/>
      <c r="N86" s="4"/>
      <c r="O86" s="15"/>
      <c r="P86" s="32"/>
      <c r="Q86" s="32"/>
      <c r="R86" s="32"/>
      <c r="S86" s="33"/>
      <c r="T86" s="60"/>
      <c r="U86" s="4"/>
    </row>
    <row r="87" spans="1:21">
      <c r="A87" s="34"/>
      <c r="B87" s="34"/>
      <c r="C87" s="35"/>
      <c r="D87" s="34"/>
      <c r="E87" s="34"/>
      <c r="F87" s="31"/>
      <c r="G87" s="34"/>
      <c r="H87" s="38"/>
      <c r="I87" s="34"/>
      <c r="J87" s="34"/>
      <c r="K87" s="36"/>
      <c r="L87" s="5"/>
      <c r="M87" s="4"/>
      <c r="N87" s="4"/>
      <c r="O87" s="15"/>
      <c r="P87" s="37"/>
      <c r="Q87" s="37"/>
      <c r="R87" s="37"/>
      <c r="S87" s="33"/>
      <c r="T87" s="60"/>
      <c r="U87" s="4"/>
    </row>
    <row r="88" spans="1:21">
      <c r="A88" s="13"/>
      <c r="B88" s="13"/>
      <c r="C88" s="13"/>
      <c r="D88" s="13"/>
      <c r="E88" s="13"/>
      <c r="F88" s="3"/>
      <c r="G88" s="32"/>
      <c r="H88" s="16"/>
      <c r="I88" s="13"/>
      <c r="J88" s="13"/>
      <c r="K88" s="14"/>
      <c r="L88" s="6"/>
      <c r="M88" s="4"/>
      <c r="N88" s="4"/>
      <c r="O88" s="15"/>
      <c r="P88" s="32"/>
      <c r="Q88" s="32"/>
      <c r="R88" s="32"/>
      <c r="S88" s="33"/>
      <c r="T88" s="60"/>
      <c r="U88" s="4"/>
    </row>
    <row r="89" spans="1:21">
      <c r="A89" s="34"/>
      <c r="B89" s="34"/>
      <c r="C89" s="35"/>
      <c r="D89" s="34"/>
      <c r="E89" s="34"/>
      <c r="F89" s="31"/>
      <c r="G89" s="34"/>
      <c r="H89" s="38"/>
      <c r="I89" s="34"/>
      <c r="J89" s="34"/>
      <c r="K89" s="36"/>
      <c r="L89" s="5"/>
      <c r="M89" s="4"/>
      <c r="N89" s="4"/>
      <c r="O89" s="15"/>
      <c r="P89" s="37"/>
      <c r="Q89" s="37"/>
      <c r="R89" s="37"/>
      <c r="S89" s="33"/>
      <c r="T89" s="60"/>
      <c r="U89" s="4"/>
    </row>
    <row r="90" spans="1:21">
      <c r="A90" s="13"/>
      <c r="B90" s="13"/>
      <c r="C90" s="13"/>
      <c r="D90" s="13"/>
      <c r="E90" s="13"/>
      <c r="F90" s="3"/>
      <c r="G90" s="32"/>
      <c r="H90" s="16"/>
      <c r="I90" s="13"/>
      <c r="J90" s="13"/>
      <c r="K90" s="14"/>
      <c r="L90" s="6"/>
      <c r="M90" s="4"/>
      <c r="N90" s="4"/>
      <c r="O90" s="15"/>
      <c r="P90" s="32"/>
      <c r="Q90" s="32"/>
      <c r="R90" s="32"/>
      <c r="S90" s="4"/>
      <c r="T90" s="60"/>
      <c r="U90" s="4"/>
    </row>
    <row r="91" spans="1:21">
      <c r="A91" s="34"/>
      <c r="B91" s="34"/>
      <c r="C91" s="35"/>
      <c r="D91" s="34"/>
      <c r="E91" s="34"/>
      <c r="F91" s="31"/>
      <c r="G91" s="34"/>
      <c r="H91" s="38"/>
      <c r="I91" s="34"/>
      <c r="J91" s="34"/>
      <c r="K91" s="36"/>
      <c r="L91" s="5"/>
      <c r="M91" s="4"/>
      <c r="N91" s="4"/>
      <c r="O91" s="15"/>
      <c r="P91" s="37"/>
      <c r="Q91" s="37"/>
      <c r="R91" s="37"/>
      <c r="S91" s="4"/>
      <c r="T91" s="60"/>
      <c r="U91" s="4"/>
    </row>
    <row r="92" spans="1:21">
      <c r="A92" s="13"/>
      <c r="B92" s="13"/>
      <c r="C92" s="13"/>
      <c r="D92" s="13"/>
      <c r="E92" s="13"/>
      <c r="F92" s="3"/>
      <c r="G92" s="32"/>
      <c r="H92" s="16"/>
      <c r="I92" s="13"/>
      <c r="J92" s="13"/>
      <c r="K92" s="14"/>
      <c r="L92" s="6"/>
      <c r="M92" s="4"/>
      <c r="N92" s="4"/>
      <c r="O92" s="15"/>
      <c r="P92" s="32"/>
      <c r="Q92" s="32"/>
      <c r="R92" s="32"/>
      <c r="S92" s="4"/>
      <c r="T92" s="60"/>
      <c r="U92" s="4"/>
    </row>
    <row r="93" spans="1:21">
      <c r="A93" s="13"/>
      <c r="B93" s="13"/>
      <c r="C93" s="13"/>
      <c r="D93" s="13"/>
      <c r="E93" s="13"/>
      <c r="F93" s="3"/>
      <c r="G93" s="32"/>
      <c r="H93" s="16"/>
      <c r="I93" s="13"/>
      <c r="J93" s="13"/>
      <c r="K93" s="14"/>
      <c r="L93" s="6"/>
      <c r="M93" s="4"/>
      <c r="N93" s="4"/>
      <c r="O93" s="15"/>
      <c r="P93" s="32"/>
      <c r="Q93" s="32"/>
      <c r="R93" s="32"/>
      <c r="S93" s="4"/>
      <c r="T93" s="60"/>
      <c r="U93" s="4"/>
    </row>
    <row r="94" spans="1:21">
      <c r="A94" s="34"/>
      <c r="B94" s="34"/>
      <c r="C94" s="35"/>
      <c r="D94" s="34"/>
      <c r="E94" s="34"/>
      <c r="F94" s="31"/>
      <c r="G94" s="34"/>
      <c r="H94" s="38"/>
      <c r="I94" s="34"/>
      <c r="J94" s="34"/>
      <c r="K94" s="36"/>
      <c r="L94" s="5"/>
      <c r="M94" s="4"/>
      <c r="N94" s="4"/>
      <c r="O94" s="15"/>
      <c r="P94" s="37"/>
      <c r="Q94" s="37"/>
      <c r="R94" s="37"/>
      <c r="S94" s="4"/>
      <c r="T94" s="60"/>
      <c r="U94" s="4"/>
    </row>
    <row r="95" spans="1:21">
      <c r="A95" s="13"/>
      <c r="B95" s="13"/>
      <c r="C95" s="13"/>
      <c r="D95" s="13"/>
      <c r="E95" s="13"/>
      <c r="F95" s="3"/>
      <c r="G95" s="32"/>
      <c r="H95" s="16"/>
      <c r="I95" s="13"/>
      <c r="J95" s="13"/>
      <c r="K95" s="14"/>
      <c r="L95" s="6"/>
      <c r="M95" s="4"/>
      <c r="N95" s="4"/>
      <c r="O95" s="15"/>
      <c r="P95" s="32"/>
      <c r="Q95" s="32"/>
      <c r="R95" s="32"/>
      <c r="S95" s="4"/>
      <c r="T95" s="60"/>
      <c r="U95" s="4"/>
    </row>
    <row r="96" spans="1:21">
      <c r="A96" s="13"/>
      <c r="B96" s="13"/>
      <c r="C96" s="13"/>
      <c r="D96" s="13"/>
      <c r="E96" s="13"/>
      <c r="F96" s="3"/>
      <c r="G96" s="32"/>
      <c r="H96" s="16"/>
      <c r="I96" s="13"/>
      <c r="J96" s="13"/>
      <c r="K96" s="14"/>
      <c r="L96" s="6"/>
      <c r="M96" s="4"/>
      <c r="N96" s="4"/>
      <c r="O96" s="15"/>
      <c r="P96" s="32"/>
      <c r="Q96" s="32"/>
      <c r="R96" s="32"/>
      <c r="S96" s="4"/>
      <c r="T96" s="60"/>
      <c r="U96" s="4"/>
    </row>
    <row r="97" spans="1:21">
      <c r="A97" s="34"/>
      <c r="B97" s="34"/>
      <c r="C97" s="35"/>
      <c r="D97" s="34"/>
      <c r="E97" s="34"/>
      <c r="F97" s="31"/>
      <c r="G97" s="34"/>
      <c r="H97" s="38"/>
      <c r="I97" s="34"/>
      <c r="J97" s="34"/>
      <c r="K97" s="36"/>
      <c r="L97" s="5"/>
      <c r="M97" s="4"/>
      <c r="N97" s="4"/>
      <c r="O97" s="15"/>
      <c r="P97" s="37"/>
      <c r="Q97" s="37"/>
      <c r="R97" s="37"/>
      <c r="S97" s="4"/>
      <c r="T97" s="60"/>
      <c r="U97" s="4"/>
    </row>
    <row r="98" spans="1:21">
      <c r="A98" s="13"/>
      <c r="B98" s="13"/>
      <c r="C98" s="13"/>
      <c r="D98" s="13"/>
      <c r="E98" s="13"/>
      <c r="F98" s="3"/>
      <c r="G98" s="32"/>
      <c r="H98" s="16"/>
      <c r="I98" s="13"/>
      <c r="J98" s="13"/>
      <c r="K98" s="14"/>
      <c r="L98" s="6"/>
      <c r="M98" s="4"/>
      <c r="N98" s="4"/>
      <c r="O98" s="15"/>
      <c r="P98" s="32"/>
      <c r="Q98" s="32"/>
      <c r="R98" s="32"/>
      <c r="S98" s="4"/>
      <c r="T98" s="60"/>
      <c r="U98" s="4"/>
    </row>
    <row r="99" spans="1:21">
      <c r="A99" s="13"/>
      <c r="B99" s="13"/>
      <c r="C99" s="13"/>
      <c r="D99" s="13"/>
      <c r="E99" s="13"/>
      <c r="F99" s="3"/>
      <c r="G99" s="32"/>
      <c r="H99" s="16"/>
      <c r="I99" s="13"/>
      <c r="J99" s="13"/>
      <c r="K99" s="14"/>
      <c r="L99" s="6"/>
      <c r="M99" s="4"/>
      <c r="N99" s="4"/>
      <c r="O99" s="15"/>
      <c r="P99" s="32"/>
      <c r="Q99" s="32"/>
      <c r="R99" s="32"/>
      <c r="S99" s="4"/>
      <c r="T99" s="60"/>
      <c r="U99" s="4"/>
    </row>
    <row r="100" spans="1:21">
      <c r="A100" s="34"/>
      <c r="B100" s="34"/>
      <c r="C100" s="35"/>
      <c r="D100" s="34"/>
      <c r="E100" s="34"/>
      <c r="F100" s="31"/>
      <c r="G100" s="34"/>
      <c r="H100" s="38"/>
      <c r="I100" s="34"/>
      <c r="J100" s="34"/>
      <c r="K100" s="36"/>
      <c r="L100" s="5"/>
      <c r="M100" s="4"/>
      <c r="N100" s="4"/>
      <c r="O100" s="15"/>
      <c r="P100" s="37"/>
      <c r="Q100" s="37"/>
      <c r="R100" s="37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4_votes</vt:lpstr>
      <vt:lpstr>7_votes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DanCandrea</dc:creator>
  <cp:lastModifiedBy>Daniel Candrea</cp:lastModifiedBy>
  <dcterms:created xsi:type="dcterms:W3CDTF">2022-12-29T00:39:05Z</dcterms:created>
  <dcterms:modified xsi:type="dcterms:W3CDTF">2024-06-21T19:35:19Z</dcterms:modified>
</cp:coreProperties>
</file>