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andrea\Downloads\"/>
    </mc:Choice>
  </mc:AlternateContent>
  <xr:revisionPtr revIDLastSave="0" documentId="13_ncr:1_{BFC161A6-4324-4B78-94BA-176E268DF0A2}" xr6:coauthVersionLast="47" xr6:coauthVersionMax="47" xr10:uidLastSave="{00000000-0000-0000-0000-000000000000}"/>
  <bookViews>
    <workbookView xWindow="42645" yWindow="2790" windowWidth="32100" windowHeight="15780" tabRatio="640" xr2:uid="{79707531-4519-46E9-8260-C7BB790F6B62}"/>
  </bookViews>
  <sheets>
    <sheet name="4_votes" sheetId="6" r:id="rId1"/>
    <sheet name="7_v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5" l="1"/>
  <c r="G25" i="5"/>
  <c r="E25" i="5"/>
  <c r="F25" i="5" s="1"/>
  <c r="D25" i="5"/>
  <c r="F24" i="5"/>
  <c r="F23" i="5"/>
  <c r="F22" i="5"/>
  <c r="H21" i="5"/>
  <c r="G21" i="5"/>
  <c r="D21" i="5"/>
  <c r="F21" i="5" s="1"/>
  <c r="F20" i="5"/>
  <c r="F19" i="5"/>
  <c r="F18" i="5"/>
  <c r="H17" i="5"/>
  <c r="G17" i="5"/>
  <c r="E17" i="5"/>
  <c r="D17" i="5"/>
  <c r="F16" i="5"/>
  <c r="F15" i="5"/>
  <c r="F14" i="5"/>
  <c r="H13" i="5"/>
  <c r="G13" i="5"/>
  <c r="E13" i="5"/>
  <c r="D13" i="5"/>
  <c r="F12" i="5"/>
  <c r="F11" i="5"/>
  <c r="F10" i="5"/>
  <c r="H9" i="5"/>
  <c r="G9" i="5"/>
  <c r="E9" i="5"/>
  <c r="F9" i="5" s="1"/>
  <c r="D9" i="5"/>
  <c r="F8" i="5"/>
  <c r="F7" i="5"/>
  <c r="F6" i="5"/>
  <c r="H5" i="5"/>
  <c r="G5" i="5"/>
  <c r="E5" i="5"/>
  <c r="F5" i="5" s="1"/>
  <c r="D5" i="5"/>
  <c r="F4" i="5"/>
  <c r="F3" i="5"/>
  <c r="F2" i="5"/>
  <c r="H25" i="6"/>
  <c r="G25" i="6"/>
  <c r="E25" i="6"/>
  <c r="D25" i="6"/>
  <c r="F24" i="6"/>
  <c r="F23" i="6"/>
  <c r="F22" i="6"/>
  <c r="H21" i="6"/>
  <c r="G21" i="6"/>
  <c r="E21" i="6"/>
  <c r="F21" i="6" s="1"/>
  <c r="D21" i="6"/>
  <c r="F20" i="6"/>
  <c r="F19" i="6"/>
  <c r="F18" i="6"/>
  <c r="H17" i="6"/>
  <c r="G17" i="6"/>
  <c r="E17" i="6"/>
  <c r="D17" i="6"/>
  <c r="F16" i="6"/>
  <c r="F15" i="6"/>
  <c r="F14" i="6"/>
  <c r="H13" i="6"/>
  <c r="G13" i="6"/>
  <c r="E13" i="6"/>
  <c r="D13" i="6"/>
  <c r="F12" i="6"/>
  <c r="F11" i="6"/>
  <c r="F10" i="6"/>
  <c r="H9" i="6"/>
  <c r="G9" i="6"/>
  <c r="E9" i="6"/>
  <c r="F9" i="6" s="1"/>
  <c r="D9" i="6"/>
  <c r="F8" i="6"/>
  <c r="F7" i="6"/>
  <c r="F6" i="6"/>
  <c r="H5" i="6"/>
  <c r="G5" i="6"/>
  <c r="E5" i="6"/>
  <c r="D5" i="6"/>
  <c r="F4" i="6"/>
  <c r="F3" i="6"/>
  <c r="F2" i="6"/>
  <c r="F17" i="6" l="1"/>
  <c r="F25" i="6"/>
  <c r="F13" i="6"/>
  <c r="F5" i="6"/>
  <c r="F13" i="5"/>
  <c r="F17" i="5"/>
  <c r="I2" i="5"/>
  <c r="I3" i="5"/>
  <c r="J2" i="5" l="1"/>
  <c r="K2" i="5"/>
  <c r="L2" i="5"/>
  <c r="J3" i="5"/>
  <c r="K3" i="5"/>
  <c r="L3" i="5"/>
  <c r="I2" i="6"/>
  <c r="L25" i="5" l="1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L11" i="5"/>
  <c r="K11" i="5"/>
  <c r="J11" i="5"/>
  <c r="I11" i="5"/>
  <c r="L10" i="5"/>
  <c r="K10" i="5"/>
  <c r="J10" i="5"/>
  <c r="I10" i="5"/>
  <c r="L9" i="5"/>
  <c r="K9" i="5"/>
  <c r="J9" i="5"/>
  <c r="I9" i="5"/>
  <c r="L8" i="5"/>
  <c r="K8" i="5"/>
  <c r="J8" i="5"/>
  <c r="I8" i="5"/>
  <c r="L7" i="5"/>
  <c r="K7" i="5"/>
  <c r="J7" i="5"/>
  <c r="I7" i="5"/>
  <c r="L6" i="5"/>
  <c r="K6" i="5"/>
  <c r="J6" i="5"/>
  <c r="I6" i="5"/>
  <c r="L5" i="5"/>
  <c r="K5" i="5"/>
  <c r="J5" i="5"/>
  <c r="I5" i="5"/>
  <c r="L4" i="5"/>
  <c r="K4" i="5"/>
  <c r="J4" i="5"/>
  <c r="I4" i="5"/>
  <c r="L25" i="6"/>
  <c r="K25" i="6"/>
  <c r="J25" i="6"/>
  <c r="I25" i="6"/>
  <c r="L24" i="6"/>
  <c r="K24" i="6"/>
  <c r="J24" i="6"/>
  <c r="I24" i="6"/>
  <c r="L23" i="6"/>
  <c r="K23" i="6"/>
  <c r="J23" i="6"/>
  <c r="I23" i="6"/>
  <c r="L22" i="6"/>
  <c r="K22" i="6"/>
  <c r="J22" i="6"/>
  <c r="I22" i="6"/>
  <c r="L21" i="6"/>
  <c r="K21" i="6"/>
  <c r="J21" i="6"/>
  <c r="I21" i="6"/>
  <c r="L20" i="6"/>
  <c r="K20" i="6"/>
  <c r="J20" i="6"/>
  <c r="I20" i="6"/>
  <c r="L19" i="6"/>
  <c r="K19" i="6"/>
  <c r="J19" i="6"/>
  <c r="I19" i="6"/>
  <c r="L18" i="6"/>
  <c r="K18" i="6"/>
  <c r="J18" i="6"/>
  <c r="I18" i="6"/>
  <c r="L17" i="6"/>
  <c r="K17" i="6"/>
  <c r="J17" i="6"/>
  <c r="I17" i="6"/>
  <c r="L16" i="6"/>
  <c r="K16" i="6"/>
  <c r="J16" i="6"/>
  <c r="I16" i="6"/>
  <c r="L15" i="6"/>
  <c r="K15" i="6"/>
  <c r="J15" i="6"/>
  <c r="I15" i="6"/>
  <c r="L14" i="6"/>
  <c r="K14" i="6"/>
  <c r="J14" i="6"/>
  <c r="I14" i="6"/>
  <c r="L13" i="6"/>
  <c r="K13" i="6"/>
  <c r="J13" i="6"/>
  <c r="I13" i="6"/>
  <c r="L12" i="6"/>
  <c r="K12" i="6"/>
  <c r="J12" i="6"/>
  <c r="I12" i="6"/>
  <c r="L11" i="6"/>
  <c r="K11" i="6"/>
  <c r="J11" i="6"/>
  <c r="I11" i="6"/>
  <c r="L10" i="6"/>
  <c r="K10" i="6"/>
  <c r="J10" i="6"/>
  <c r="I10" i="6"/>
  <c r="L9" i="6"/>
  <c r="K9" i="6"/>
  <c r="J9" i="6"/>
  <c r="I9" i="6"/>
  <c r="L8" i="6"/>
  <c r="K8" i="6"/>
  <c r="J8" i="6"/>
  <c r="I8" i="6"/>
  <c r="L7" i="6"/>
  <c r="K7" i="6"/>
  <c r="J7" i="6"/>
  <c r="I7" i="6"/>
  <c r="L6" i="6"/>
  <c r="K6" i="6"/>
  <c r="J6" i="6"/>
  <c r="I6" i="6"/>
  <c r="L5" i="6"/>
  <c r="K5" i="6"/>
  <c r="J5" i="6"/>
  <c r="I5" i="6"/>
  <c r="L4" i="6"/>
  <c r="K4" i="6"/>
  <c r="J4" i="6"/>
  <c r="I4" i="6"/>
  <c r="L3" i="6"/>
  <c r="K3" i="6"/>
  <c r="J3" i="6"/>
  <c r="I3" i="6"/>
  <c r="L2" i="6"/>
  <c r="K2" i="6"/>
  <c r="J2" i="6"/>
</calcChain>
</file>

<file path=xl/sharedStrings.xml><?xml version="1.0" encoding="utf-8"?>
<sst xmlns="http://schemas.openxmlformats.org/spreadsheetml/2006/main" count="138" uniqueCount="35">
  <si>
    <t>Date</t>
  </si>
  <si>
    <t>Block</t>
  </si>
  <si>
    <t>Block Time (s)</t>
  </si>
  <si>
    <t>FPs</t>
  </si>
  <si>
    <t>---</t>
  </si>
  <si>
    <t>N Grasps</t>
  </si>
  <si>
    <t>N Detections</t>
  </si>
  <si>
    <t>Days Post-Training</t>
  </si>
  <si>
    <t>TPF ( /hr)</t>
  </si>
  <si>
    <t>TPF ( /min)</t>
  </si>
  <si>
    <t>FPF ( /hr)</t>
  </si>
  <si>
    <t>FPF ( /min)</t>
  </si>
  <si>
    <t>Model Training Sessions</t>
  </si>
  <si>
    <t>Grasp Label Bounds Relative to Click</t>
  </si>
  <si>
    <t>LSTM Training Epochs</t>
  </si>
  <si>
    <t>Model Name</t>
  </si>
  <si>
    <t>N Trials</t>
  </si>
  <si>
    <t>Sensitivity (%)</t>
  </si>
  <si>
    <t>Trained on 2022-09-08 - 2022-09-08</t>
  </si>
  <si>
    <t>CM Accuracy</t>
  </si>
  <si>
    <t>Affine Warp Start Time</t>
  </si>
  <si>
    <t>Affine Warp End Time</t>
  </si>
  <si>
    <t>--</t>
  </si>
  <si>
    <t>Trained on 2022-09-08 - 2022-09-09</t>
  </si>
  <si>
    <t>Trained on 2022-09-08 - 2022-09-22</t>
  </si>
  <si>
    <t>Trained on 2022-09-08 - 2022-09-23</t>
  </si>
  <si>
    <t>2023_01_05</t>
  </si>
  <si>
    <t>2023_01_05_Total</t>
  </si>
  <si>
    <t>ModelTrainedOn_2022_09_08_until_2022_09_08_1block_2</t>
  </si>
  <si>
    <t>ModelTrainedOn_2022_09_08_until_2022_09_09_2blocks_2</t>
  </si>
  <si>
    <t>ModelTrainedOn_2022_09_08_until_2022_09_09_3blocks_2</t>
  </si>
  <si>
    <t>ModelTrainedOn_2022_09_08_until_2022_09_22_4blocks_2</t>
  </si>
  <si>
    <t>ModelTrainedOn_2022_09_08_until_2022_09_23_5blocks_2</t>
  </si>
  <si>
    <t>[0.3, 1.1]</t>
  </si>
  <si>
    <t>ModelTrainedOn_2022_09_08_until_2022_09_23_6blocks_2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</si>
</sst>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Var(--jp-code-font-family)"/>
    </font>
    <font>
      <sz val="10"/>
      <color rgb="FF00B050"/>
      <name val="Var(--jp-code-font-family)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0" borderId="3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6" xfId="0" quotePrefix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11" fillId="0" borderId="6" xfId="0" quotePrefix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11" fillId="0" borderId="2" xfId="0" quotePrefix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5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5" xfId="0" applyBorder="1"/>
    <xf numFmtId="0" fontId="0" fillId="2" borderId="3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0" borderId="9" xfId="0" quotePrefix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11" fillId="0" borderId="9" xfId="0" quotePrefix="1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1A08-54E5-4DF0-8C39-7C2531C768A2}">
  <dimension ref="A1:Y98"/>
  <sheetViews>
    <sheetView tabSelected="1" topLeftCell="C1" workbookViewId="0">
      <selection activeCell="P23" sqref="P23"/>
    </sheetView>
  </sheetViews>
  <sheetFormatPr defaultColWidth="8.85546875" defaultRowHeight="15"/>
  <cols>
    <col min="1" max="2" width="20.42578125" customWidth="1"/>
    <col min="3" max="4" width="11" customWidth="1"/>
    <col min="5" max="5" width="12.42578125" bestFit="1" customWidth="1"/>
    <col min="6" max="6" width="14.42578125" customWidth="1"/>
    <col min="7" max="7" width="17.140625" customWidth="1"/>
    <col min="8" max="10" width="12.85546875" customWidth="1"/>
    <col min="11" max="12" width="14.140625" customWidth="1"/>
    <col min="13" max="13" width="30.85546875" bestFit="1" customWidth="1"/>
    <col min="14" max="14" width="33.5703125" bestFit="1" customWidth="1"/>
    <col min="15" max="15" width="20.140625" bestFit="1" customWidth="1"/>
    <col min="16" max="16" width="51.7109375" bestFit="1" customWidth="1"/>
    <col min="17" max="17" width="7.5703125" bestFit="1" customWidth="1"/>
    <col min="18" max="18" width="12.140625" bestFit="1" customWidth="1"/>
    <col min="19" max="19" width="21.7109375" bestFit="1" customWidth="1"/>
    <col min="20" max="20" width="20.7109375" bestFit="1" customWidth="1"/>
  </cols>
  <sheetData>
    <row r="1" spans="1:23">
      <c r="A1" s="21" t="s">
        <v>0</v>
      </c>
      <c r="B1" s="21" t="s">
        <v>7</v>
      </c>
      <c r="C1" s="21" t="s">
        <v>1</v>
      </c>
      <c r="D1" s="21" t="s">
        <v>5</v>
      </c>
      <c r="E1" s="21" t="s">
        <v>6</v>
      </c>
      <c r="F1" s="21" t="s">
        <v>17</v>
      </c>
      <c r="G1" s="21" t="s">
        <v>2</v>
      </c>
      <c r="H1" s="21" t="s">
        <v>3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19</v>
      </c>
      <c r="S1" s="21" t="s">
        <v>20</v>
      </c>
      <c r="T1" s="21" t="s">
        <v>21</v>
      </c>
    </row>
    <row r="2" spans="1:23">
      <c r="A2" s="2" t="s">
        <v>26</v>
      </c>
      <c r="B2" s="2">
        <v>104</v>
      </c>
      <c r="C2" s="13">
        <v>1</v>
      </c>
      <c r="D2" s="6">
        <v>169</v>
      </c>
      <c r="E2" s="41">
        <v>158</v>
      </c>
      <c r="F2" s="3">
        <f t="shared" ref="F2:F25" si="0">(E2/D2)*100</f>
        <v>93.491124260355036</v>
      </c>
      <c r="G2" s="3">
        <v>841.60500000000002</v>
      </c>
      <c r="H2" s="41">
        <v>3</v>
      </c>
      <c r="I2" s="19">
        <f t="shared" ref="I2:I25" si="1" xml:space="preserve"> E2/G2*3600</f>
        <v>675.85149803054878</v>
      </c>
      <c r="J2" s="19">
        <f t="shared" ref="J2:J25" si="2" xml:space="preserve"> E2/G2*60</f>
        <v>11.264191633842479</v>
      </c>
      <c r="K2" s="2">
        <f t="shared" ref="K2:K25" si="3" xml:space="preserve"> ROUNDUP((H2/G2)*3600,3)</f>
        <v>12.833</v>
      </c>
      <c r="L2" s="2">
        <f t="shared" ref="L2:L25" si="4" xml:space="preserve"> H2/G2 * 60</f>
        <v>0.21387705633878126</v>
      </c>
      <c r="M2" s="44"/>
      <c r="N2" s="25"/>
      <c r="O2" s="25"/>
      <c r="P2" s="25"/>
      <c r="Q2" s="34"/>
      <c r="R2" s="34"/>
      <c r="S2" s="2"/>
      <c r="T2" s="2"/>
    </row>
    <row r="3" spans="1:23">
      <c r="A3" s="2" t="s">
        <v>26</v>
      </c>
      <c r="B3" s="2">
        <v>104</v>
      </c>
      <c r="C3" s="13">
        <v>2</v>
      </c>
      <c r="D3" s="6">
        <v>195</v>
      </c>
      <c r="E3" s="41">
        <v>178</v>
      </c>
      <c r="F3" s="3">
        <f t="shared" si="0"/>
        <v>91.282051282051285</v>
      </c>
      <c r="G3" s="3">
        <v>953.35500000000002</v>
      </c>
      <c r="H3" s="41">
        <v>4</v>
      </c>
      <c r="I3" s="19">
        <f t="shared" si="1"/>
        <v>672.1525559733783</v>
      </c>
      <c r="J3" s="19">
        <f t="shared" si="2"/>
        <v>11.202542599556304</v>
      </c>
      <c r="K3" s="2">
        <f t="shared" si="3"/>
        <v>15.104999999999999</v>
      </c>
      <c r="L3" s="2">
        <f t="shared" si="4"/>
        <v>0.25174253032710797</v>
      </c>
      <c r="M3" s="44"/>
      <c r="N3" s="25"/>
      <c r="O3" s="25"/>
      <c r="P3" s="25"/>
      <c r="Q3" s="34"/>
      <c r="R3" s="34"/>
      <c r="S3" s="2"/>
      <c r="T3" s="2"/>
      <c r="U3" s="76"/>
      <c r="V3" s="2"/>
      <c r="W3" s="4"/>
    </row>
    <row r="4" spans="1:23">
      <c r="A4" s="2" t="s">
        <v>26</v>
      </c>
      <c r="B4" s="2">
        <v>104</v>
      </c>
      <c r="C4" s="13">
        <v>3</v>
      </c>
      <c r="D4" s="6">
        <v>192</v>
      </c>
      <c r="E4" s="41">
        <v>168</v>
      </c>
      <c r="F4" s="3">
        <f t="shared" si="0"/>
        <v>87.5</v>
      </c>
      <c r="G4" s="3">
        <v>992.99099999999999</v>
      </c>
      <c r="H4" s="41">
        <v>6</v>
      </c>
      <c r="I4" s="19">
        <f t="shared" si="1"/>
        <v>609.0689643712783</v>
      </c>
      <c r="J4" s="19">
        <f t="shared" si="2"/>
        <v>10.151149406187971</v>
      </c>
      <c r="K4" s="2">
        <f t="shared" si="3"/>
        <v>21.753</v>
      </c>
      <c r="L4" s="2">
        <f t="shared" si="4"/>
        <v>0.36254105022099897</v>
      </c>
      <c r="M4" s="44"/>
      <c r="N4" s="25"/>
      <c r="O4" s="25"/>
      <c r="P4" s="25"/>
      <c r="Q4" s="34"/>
      <c r="R4" s="34"/>
      <c r="S4" s="2"/>
      <c r="T4" s="2"/>
      <c r="U4" s="76"/>
      <c r="V4" s="2"/>
      <c r="W4" s="4"/>
    </row>
    <row r="5" spans="1:23">
      <c r="A5" s="77" t="s">
        <v>27</v>
      </c>
      <c r="B5" s="77">
        <v>104</v>
      </c>
      <c r="C5" s="78" t="s">
        <v>4</v>
      </c>
      <c r="D5" s="79">
        <f>SUM(D2:D4)</f>
        <v>556</v>
      </c>
      <c r="E5" s="80">
        <f>SUM(E2:E4)</f>
        <v>504</v>
      </c>
      <c r="F5" s="81">
        <f t="shared" si="0"/>
        <v>90.647482014388487</v>
      </c>
      <c r="G5" s="81">
        <f xml:space="preserve"> SUM(G2:G4)</f>
        <v>2787.951</v>
      </c>
      <c r="H5" s="80">
        <f>SUM(H2:H4)</f>
        <v>13</v>
      </c>
      <c r="I5" s="82">
        <f t="shared" si="1"/>
        <v>650.80053415572934</v>
      </c>
      <c r="J5" s="82">
        <f t="shared" si="2"/>
        <v>10.846675569262157</v>
      </c>
      <c r="K5" s="77">
        <f t="shared" si="3"/>
        <v>16.787000000000003</v>
      </c>
      <c r="L5" s="79">
        <f t="shared" si="4"/>
        <v>0.27977536190557151</v>
      </c>
      <c r="M5" s="83" t="s">
        <v>18</v>
      </c>
      <c r="N5" s="28" t="s">
        <v>33</v>
      </c>
      <c r="O5" s="84">
        <v>30</v>
      </c>
      <c r="P5" s="28" t="s">
        <v>28</v>
      </c>
      <c r="Q5" s="31">
        <v>50</v>
      </c>
      <c r="R5" s="68" t="s">
        <v>22</v>
      </c>
      <c r="S5" s="85">
        <v>0</v>
      </c>
      <c r="T5" s="85">
        <v>1.5</v>
      </c>
      <c r="U5" s="2"/>
      <c r="V5" s="2"/>
      <c r="W5" s="4"/>
    </row>
    <row r="6" spans="1:23">
      <c r="A6" s="8" t="s">
        <v>26</v>
      </c>
      <c r="B6" s="8">
        <v>104</v>
      </c>
      <c r="C6" s="70">
        <v>1</v>
      </c>
      <c r="D6" s="71">
        <v>169</v>
      </c>
      <c r="E6" s="41">
        <v>162</v>
      </c>
      <c r="F6" s="12">
        <f t="shared" si="0"/>
        <v>95.857988165680467</v>
      </c>
      <c r="G6" s="12">
        <v>841.60500000000002</v>
      </c>
      <c r="H6" s="41">
        <v>3</v>
      </c>
      <c r="I6" s="18">
        <f t="shared" si="1"/>
        <v>692.96166253765125</v>
      </c>
      <c r="J6" s="18">
        <f t="shared" si="2"/>
        <v>11.549361042294189</v>
      </c>
      <c r="K6" s="8">
        <f t="shared" si="3"/>
        <v>12.833</v>
      </c>
      <c r="L6" s="8">
        <f t="shared" si="4"/>
        <v>0.21387705633878126</v>
      </c>
      <c r="M6" s="23"/>
      <c r="N6" s="26"/>
      <c r="O6" s="26"/>
      <c r="P6" s="26"/>
      <c r="Q6" s="30"/>
      <c r="R6" s="30"/>
      <c r="S6" s="8"/>
      <c r="T6" s="8"/>
      <c r="U6" s="2"/>
      <c r="V6" s="2"/>
      <c r="W6" s="4"/>
    </row>
    <row r="7" spans="1:23">
      <c r="A7" s="2" t="s">
        <v>26</v>
      </c>
      <c r="B7" s="8">
        <v>104</v>
      </c>
      <c r="C7" s="13">
        <v>2</v>
      </c>
      <c r="D7" s="6">
        <v>195</v>
      </c>
      <c r="E7" s="41">
        <v>184</v>
      </c>
      <c r="F7" s="12">
        <f t="shared" si="0"/>
        <v>94.358974358974351</v>
      </c>
      <c r="G7" s="3">
        <v>953.35500000000002</v>
      </c>
      <c r="H7" s="41">
        <v>6</v>
      </c>
      <c r="I7" s="18">
        <f t="shared" si="1"/>
        <v>694.80938370281785</v>
      </c>
      <c r="J7" s="18">
        <f t="shared" si="2"/>
        <v>11.580156395046965</v>
      </c>
      <c r="K7" s="8">
        <f t="shared" si="3"/>
        <v>22.657</v>
      </c>
      <c r="L7" s="8">
        <f t="shared" si="4"/>
        <v>0.37761379549066187</v>
      </c>
      <c r="M7" s="23"/>
      <c r="N7" s="26"/>
      <c r="O7" s="26"/>
      <c r="P7" s="26"/>
      <c r="Q7" s="30"/>
      <c r="R7" s="30"/>
      <c r="S7" s="8"/>
      <c r="T7" s="8"/>
      <c r="U7" s="2"/>
      <c r="V7" s="2"/>
      <c r="W7" s="4"/>
    </row>
    <row r="8" spans="1:23">
      <c r="A8" s="2" t="s">
        <v>26</v>
      </c>
      <c r="B8" s="8">
        <v>104</v>
      </c>
      <c r="C8" s="13">
        <v>3</v>
      </c>
      <c r="D8" s="6">
        <v>192</v>
      </c>
      <c r="E8" s="41">
        <v>176</v>
      </c>
      <c r="F8" s="3">
        <f t="shared" si="0"/>
        <v>91.666666666666657</v>
      </c>
      <c r="G8" s="3">
        <v>992.99099999999999</v>
      </c>
      <c r="H8" s="41">
        <v>16</v>
      </c>
      <c r="I8" s="19">
        <f t="shared" si="1"/>
        <v>638.0722483889582</v>
      </c>
      <c r="J8" s="19">
        <f t="shared" si="2"/>
        <v>10.634537473149303</v>
      </c>
      <c r="K8" s="2">
        <f t="shared" si="3"/>
        <v>58.006999999999998</v>
      </c>
      <c r="L8" s="2">
        <f t="shared" si="4"/>
        <v>0.96677613392266393</v>
      </c>
      <c r="M8" s="23"/>
      <c r="N8" s="25"/>
      <c r="O8" s="25"/>
      <c r="P8" s="25"/>
      <c r="Q8" s="30"/>
      <c r="R8" s="30"/>
      <c r="S8" s="2"/>
      <c r="T8" s="2"/>
      <c r="U8" s="2"/>
      <c r="V8" s="2"/>
      <c r="W8" s="4"/>
    </row>
    <row r="9" spans="1:23">
      <c r="A9" s="9" t="s">
        <v>27</v>
      </c>
      <c r="B9" s="9">
        <v>104</v>
      </c>
      <c r="C9" s="17" t="s">
        <v>4</v>
      </c>
      <c r="D9" s="11">
        <f>SUM(D6:D8)</f>
        <v>556</v>
      </c>
      <c r="E9" s="42">
        <f>SUM(E6:E8)</f>
        <v>522</v>
      </c>
      <c r="F9" s="10">
        <f t="shared" si="0"/>
        <v>93.884892086330936</v>
      </c>
      <c r="G9" s="10">
        <f xml:space="preserve"> SUM(G6:G8)</f>
        <v>2787.951</v>
      </c>
      <c r="H9" s="42">
        <f>SUM(H6:H8)</f>
        <v>25</v>
      </c>
      <c r="I9" s="20">
        <f t="shared" si="1"/>
        <v>674.04341037557697</v>
      </c>
      <c r="J9" s="20">
        <f t="shared" si="2"/>
        <v>11.234056839592949</v>
      </c>
      <c r="K9" s="9">
        <f t="shared" si="3"/>
        <v>32.281999999999996</v>
      </c>
      <c r="L9" s="11">
        <f t="shared" si="4"/>
        <v>0.53802954212609899</v>
      </c>
      <c r="M9" s="27" t="s">
        <v>23</v>
      </c>
      <c r="N9" s="28" t="s">
        <v>33</v>
      </c>
      <c r="O9" s="29">
        <v>30</v>
      </c>
      <c r="P9" s="28" t="s">
        <v>29</v>
      </c>
      <c r="Q9" s="31">
        <v>100</v>
      </c>
      <c r="R9" s="31">
        <v>89.8</v>
      </c>
      <c r="S9" s="67">
        <v>0</v>
      </c>
      <c r="T9" s="67">
        <v>1.5</v>
      </c>
      <c r="U9" s="2"/>
      <c r="V9" s="2"/>
      <c r="W9" s="4"/>
    </row>
    <row r="10" spans="1:23">
      <c r="A10" s="8" t="s">
        <v>26</v>
      </c>
      <c r="B10" s="8">
        <v>104</v>
      </c>
      <c r="C10" s="70">
        <v>1</v>
      </c>
      <c r="D10" s="71">
        <v>169</v>
      </c>
      <c r="E10" s="75">
        <v>167</v>
      </c>
      <c r="F10" s="12">
        <f t="shared" si="0"/>
        <v>98.816568047337284</v>
      </c>
      <c r="G10" s="12">
        <v>841.60500000000002</v>
      </c>
      <c r="H10" s="75">
        <v>12</v>
      </c>
      <c r="I10" s="18">
        <f t="shared" si="1"/>
        <v>714.34936817152936</v>
      </c>
      <c r="J10" s="18">
        <f t="shared" si="2"/>
        <v>11.905822802858822</v>
      </c>
      <c r="K10" s="8">
        <f t="shared" si="3"/>
        <v>51.330999999999996</v>
      </c>
      <c r="L10" s="8">
        <f t="shared" si="4"/>
        <v>0.85550822535512505</v>
      </c>
      <c r="M10" s="23"/>
      <c r="N10" s="26"/>
      <c r="O10" s="26"/>
      <c r="P10" s="26"/>
      <c r="Q10" s="30"/>
      <c r="R10" s="73"/>
      <c r="S10" s="8"/>
      <c r="T10" s="8"/>
      <c r="U10" s="2"/>
      <c r="V10" s="2"/>
      <c r="W10" s="4"/>
    </row>
    <row r="11" spans="1:23">
      <c r="A11" s="2" t="s">
        <v>26</v>
      </c>
      <c r="B11" s="8">
        <v>104</v>
      </c>
      <c r="C11" s="13">
        <v>2</v>
      </c>
      <c r="D11" s="6">
        <v>195</v>
      </c>
      <c r="E11" s="75">
        <v>190</v>
      </c>
      <c r="F11" s="3">
        <f t="shared" si="0"/>
        <v>97.435897435897431</v>
      </c>
      <c r="G11" s="3">
        <v>953.35500000000002</v>
      </c>
      <c r="H11" s="75">
        <v>11</v>
      </c>
      <c r="I11" s="18">
        <f t="shared" si="1"/>
        <v>717.46621143225764</v>
      </c>
      <c r="J11" s="18">
        <f t="shared" si="2"/>
        <v>11.957770190537627</v>
      </c>
      <c r="K11" s="8">
        <f t="shared" si="3"/>
        <v>41.537999999999997</v>
      </c>
      <c r="L11" s="8">
        <f t="shared" si="4"/>
        <v>0.69229195839954683</v>
      </c>
      <c r="M11" s="23"/>
      <c r="N11" s="26"/>
      <c r="O11" s="26"/>
      <c r="P11" s="26"/>
      <c r="Q11" s="30"/>
      <c r="R11" s="73"/>
      <c r="S11" s="8"/>
      <c r="T11" s="8"/>
      <c r="U11" s="2"/>
      <c r="V11" s="2"/>
      <c r="W11" s="4"/>
    </row>
    <row r="12" spans="1:23">
      <c r="A12" s="2" t="s">
        <v>26</v>
      </c>
      <c r="B12" s="8">
        <v>104</v>
      </c>
      <c r="C12" s="13">
        <v>3</v>
      </c>
      <c r="D12" s="6">
        <v>192</v>
      </c>
      <c r="E12" s="41">
        <v>188</v>
      </c>
      <c r="F12" s="3">
        <f t="shared" si="0"/>
        <v>97.916666666666657</v>
      </c>
      <c r="G12" s="3">
        <v>992.99099999999999</v>
      </c>
      <c r="H12" s="41">
        <v>21</v>
      </c>
      <c r="I12" s="19">
        <f t="shared" si="1"/>
        <v>681.57717441547811</v>
      </c>
      <c r="J12" s="19">
        <f t="shared" si="2"/>
        <v>11.359619573591301</v>
      </c>
      <c r="K12" s="2">
        <f t="shared" si="3"/>
        <v>76.134</v>
      </c>
      <c r="L12" s="2">
        <f t="shared" si="4"/>
        <v>1.2688936757734963</v>
      </c>
      <c r="M12" s="23"/>
      <c r="N12" s="25"/>
      <c r="O12" s="25"/>
      <c r="P12" s="25"/>
      <c r="Q12" s="30"/>
      <c r="R12" s="73"/>
      <c r="S12" s="2"/>
      <c r="T12" s="2"/>
      <c r="U12" s="2"/>
      <c r="V12" s="2"/>
      <c r="W12" s="4"/>
    </row>
    <row r="13" spans="1:23">
      <c r="A13" s="9" t="s">
        <v>27</v>
      </c>
      <c r="B13" s="9">
        <v>104</v>
      </c>
      <c r="C13" s="17" t="s">
        <v>4</v>
      </c>
      <c r="D13" s="11">
        <f>SUM(D10:D12)</f>
        <v>556</v>
      </c>
      <c r="E13" s="42">
        <f>SUM(E10:E12)</f>
        <v>545</v>
      </c>
      <c r="F13" s="10">
        <f t="shared" si="0"/>
        <v>98.021582733812949</v>
      </c>
      <c r="G13" s="10">
        <f xml:space="preserve"> SUM(G10:G12)</f>
        <v>2787.951</v>
      </c>
      <c r="H13" s="42">
        <f>SUM(H10:H12)</f>
        <v>44</v>
      </c>
      <c r="I13" s="20">
        <f t="shared" si="1"/>
        <v>703.74264110093759</v>
      </c>
      <c r="J13" s="20">
        <f t="shared" si="2"/>
        <v>11.72904401834896</v>
      </c>
      <c r="K13" s="9">
        <f t="shared" si="3"/>
        <v>56.815999999999995</v>
      </c>
      <c r="L13" s="11">
        <f t="shared" si="4"/>
        <v>0.9469319941419343</v>
      </c>
      <c r="M13" s="27" t="s">
        <v>23</v>
      </c>
      <c r="N13" s="28" t="s">
        <v>33</v>
      </c>
      <c r="O13" s="29">
        <v>20</v>
      </c>
      <c r="P13" s="28" t="s">
        <v>30</v>
      </c>
      <c r="Q13" s="31">
        <v>150</v>
      </c>
      <c r="R13" s="69">
        <v>91.56</v>
      </c>
      <c r="S13" s="67">
        <v>0</v>
      </c>
      <c r="T13" s="67">
        <v>1.5</v>
      </c>
      <c r="U13" s="2"/>
      <c r="V13" s="2"/>
      <c r="W13" s="4"/>
    </row>
    <row r="14" spans="1:23">
      <c r="A14" s="8" t="s">
        <v>26</v>
      </c>
      <c r="B14" s="8">
        <v>104</v>
      </c>
      <c r="C14" s="70">
        <v>1</v>
      </c>
      <c r="D14" s="71">
        <v>169</v>
      </c>
      <c r="E14" s="41">
        <v>162</v>
      </c>
      <c r="F14" s="3">
        <f t="shared" si="0"/>
        <v>95.857988165680467</v>
      </c>
      <c r="G14" s="12">
        <v>841.60500000000002</v>
      </c>
      <c r="H14" s="41">
        <v>0</v>
      </c>
      <c r="I14" s="18">
        <f t="shared" si="1"/>
        <v>692.96166253765125</v>
      </c>
      <c r="J14" s="18">
        <f t="shared" si="2"/>
        <v>11.549361042294189</v>
      </c>
      <c r="K14" s="8">
        <f t="shared" si="3"/>
        <v>0</v>
      </c>
      <c r="L14" s="8">
        <f t="shared" si="4"/>
        <v>0</v>
      </c>
      <c r="M14" s="23"/>
      <c r="N14" s="26"/>
      <c r="O14" s="26"/>
      <c r="P14" s="26"/>
      <c r="Q14" s="30"/>
      <c r="R14" s="73"/>
      <c r="S14" s="8"/>
      <c r="T14" s="8"/>
      <c r="U14" s="2"/>
      <c r="V14" s="2"/>
      <c r="W14" s="4"/>
    </row>
    <row r="15" spans="1:23">
      <c r="A15" s="2" t="s">
        <v>26</v>
      </c>
      <c r="B15" s="8">
        <v>104</v>
      </c>
      <c r="C15" s="13">
        <v>2</v>
      </c>
      <c r="D15" s="6">
        <v>195</v>
      </c>
      <c r="E15" s="41">
        <v>183</v>
      </c>
      <c r="F15" s="3">
        <f t="shared" si="0"/>
        <v>93.84615384615384</v>
      </c>
      <c r="G15" s="3">
        <v>953.35500000000002</v>
      </c>
      <c r="H15" s="41">
        <v>1</v>
      </c>
      <c r="I15" s="18">
        <f t="shared" si="1"/>
        <v>691.03324574791134</v>
      </c>
      <c r="J15" s="18">
        <f t="shared" si="2"/>
        <v>11.51722076246519</v>
      </c>
      <c r="K15" s="8">
        <f t="shared" si="3"/>
        <v>3.7769999999999997</v>
      </c>
      <c r="L15" s="8">
        <f t="shared" si="4"/>
        <v>6.2935632581776993E-2</v>
      </c>
      <c r="M15" s="23"/>
      <c r="N15" s="26"/>
      <c r="O15" s="26"/>
      <c r="P15" s="26"/>
      <c r="Q15" s="30"/>
      <c r="R15" s="73"/>
      <c r="S15" s="8"/>
      <c r="T15" s="8"/>
      <c r="U15" s="2"/>
      <c r="V15" s="2"/>
      <c r="W15" s="4"/>
    </row>
    <row r="16" spans="1:23">
      <c r="A16" s="2" t="s">
        <v>26</v>
      </c>
      <c r="B16" s="8">
        <v>104</v>
      </c>
      <c r="C16" s="13">
        <v>3</v>
      </c>
      <c r="D16" s="6">
        <v>192</v>
      </c>
      <c r="E16" s="41">
        <v>178</v>
      </c>
      <c r="F16" s="3">
        <f t="shared" si="0"/>
        <v>92.708333333333343</v>
      </c>
      <c r="G16" s="3">
        <v>992.99099999999999</v>
      </c>
      <c r="H16" s="41">
        <v>9</v>
      </c>
      <c r="I16" s="19">
        <f t="shared" si="1"/>
        <v>645.3230693933782</v>
      </c>
      <c r="J16" s="19">
        <f t="shared" si="2"/>
        <v>10.755384489889636</v>
      </c>
      <c r="K16" s="2">
        <f t="shared" si="3"/>
        <v>32.628999999999998</v>
      </c>
      <c r="L16" s="2">
        <f t="shared" si="4"/>
        <v>0.54381157533149849</v>
      </c>
      <c r="M16" s="23"/>
      <c r="N16" s="25"/>
      <c r="O16" s="25"/>
      <c r="P16" s="25"/>
      <c r="Q16" s="30"/>
      <c r="R16" s="73"/>
      <c r="S16" s="2"/>
      <c r="T16" s="2"/>
      <c r="U16" s="2"/>
      <c r="V16" s="2"/>
      <c r="W16" s="4"/>
    </row>
    <row r="17" spans="1:25">
      <c r="A17" s="9" t="s">
        <v>27</v>
      </c>
      <c r="B17" s="9">
        <v>104</v>
      </c>
      <c r="C17" s="17" t="s">
        <v>4</v>
      </c>
      <c r="D17" s="11">
        <f>SUM(D14:D16)</f>
        <v>556</v>
      </c>
      <c r="E17" s="42">
        <f>SUM(E14:E16)</f>
        <v>523</v>
      </c>
      <c r="F17" s="10">
        <f t="shared" si="0"/>
        <v>94.064748201438846</v>
      </c>
      <c r="G17" s="10">
        <f xml:space="preserve"> SUM(G14:G16)</f>
        <v>2787.951</v>
      </c>
      <c r="H17" s="42">
        <f>SUM(H14:H16)</f>
        <v>10</v>
      </c>
      <c r="I17" s="20">
        <f t="shared" si="1"/>
        <v>675.33468127667959</v>
      </c>
      <c r="J17" s="20">
        <f t="shared" si="2"/>
        <v>11.255578021277993</v>
      </c>
      <c r="K17" s="9">
        <f t="shared" si="3"/>
        <v>12.913</v>
      </c>
      <c r="L17" s="11">
        <f t="shared" si="4"/>
        <v>0.21521181685043964</v>
      </c>
      <c r="M17" s="27" t="s">
        <v>24</v>
      </c>
      <c r="N17" s="28" t="s">
        <v>33</v>
      </c>
      <c r="O17" s="29">
        <v>10</v>
      </c>
      <c r="P17" s="28" t="s">
        <v>31</v>
      </c>
      <c r="Q17" s="31">
        <v>300</v>
      </c>
      <c r="R17" s="69">
        <v>89.79</v>
      </c>
      <c r="S17" s="67">
        <v>0</v>
      </c>
      <c r="T17" s="67">
        <v>1.5</v>
      </c>
      <c r="U17" s="2"/>
      <c r="V17" s="2"/>
      <c r="W17" s="4"/>
    </row>
    <row r="18" spans="1:25">
      <c r="A18" s="8" t="s">
        <v>26</v>
      </c>
      <c r="B18" s="8">
        <v>104</v>
      </c>
      <c r="C18" s="70">
        <v>1</v>
      </c>
      <c r="D18" s="71">
        <v>169</v>
      </c>
      <c r="E18" s="41">
        <v>167</v>
      </c>
      <c r="F18" s="3">
        <f t="shared" si="0"/>
        <v>98.816568047337284</v>
      </c>
      <c r="G18" s="12">
        <v>841.60500000000002</v>
      </c>
      <c r="H18" s="41">
        <v>4</v>
      </c>
      <c r="I18" s="18">
        <f t="shared" si="1"/>
        <v>714.34936817152936</v>
      </c>
      <c r="J18" s="18">
        <f t="shared" si="2"/>
        <v>11.905822802858822</v>
      </c>
      <c r="K18" s="8">
        <f t="shared" si="3"/>
        <v>17.111000000000001</v>
      </c>
      <c r="L18" s="8">
        <f t="shared" si="4"/>
        <v>0.28516940845170829</v>
      </c>
      <c r="M18" s="23"/>
      <c r="N18" s="26"/>
      <c r="O18" s="26"/>
      <c r="P18" s="26"/>
      <c r="Q18" s="30"/>
      <c r="R18" s="73"/>
      <c r="S18" s="8"/>
      <c r="T18" s="8"/>
      <c r="U18" s="2"/>
      <c r="V18" s="2"/>
      <c r="W18" s="4"/>
    </row>
    <row r="19" spans="1:25">
      <c r="A19" s="2" t="s">
        <v>26</v>
      </c>
      <c r="B19" s="8">
        <v>104</v>
      </c>
      <c r="C19" s="13">
        <v>2</v>
      </c>
      <c r="D19" s="6">
        <v>195</v>
      </c>
      <c r="E19" s="41">
        <v>190</v>
      </c>
      <c r="F19" s="3">
        <f t="shared" si="0"/>
        <v>97.435897435897431</v>
      </c>
      <c r="G19" s="3">
        <v>953.35500000000002</v>
      </c>
      <c r="H19" s="41">
        <v>2</v>
      </c>
      <c r="I19" s="18">
        <f t="shared" si="1"/>
        <v>717.46621143225764</v>
      </c>
      <c r="J19" s="18">
        <f t="shared" si="2"/>
        <v>11.957770190537627</v>
      </c>
      <c r="K19" s="8">
        <f t="shared" si="3"/>
        <v>7.5529999999999999</v>
      </c>
      <c r="L19" s="8">
        <f t="shared" si="4"/>
        <v>0.12587126516355399</v>
      </c>
      <c r="M19" s="23"/>
      <c r="N19" s="26"/>
      <c r="O19" s="26"/>
      <c r="P19" s="26"/>
      <c r="Q19" s="30"/>
      <c r="R19" s="73"/>
      <c r="S19" s="8"/>
      <c r="T19" s="8"/>
      <c r="U19" s="2"/>
      <c r="V19" s="2"/>
      <c r="W19" s="4"/>
    </row>
    <row r="20" spans="1:25">
      <c r="A20" s="2" t="s">
        <v>26</v>
      </c>
      <c r="B20" s="8">
        <v>104</v>
      </c>
      <c r="C20" s="13">
        <v>3</v>
      </c>
      <c r="D20" s="6">
        <v>192</v>
      </c>
      <c r="E20" s="41">
        <v>186</v>
      </c>
      <c r="F20" s="3">
        <f t="shared" si="0"/>
        <v>96.875</v>
      </c>
      <c r="G20" s="3">
        <v>992.99099999999999</v>
      </c>
      <c r="H20" s="41">
        <v>9</v>
      </c>
      <c r="I20" s="19">
        <f t="shared" si="1"/>
        <v>674.32635341105811</v>
      </c>
      <c r="J20" s="19">
        <f t="shared" si="2"/>
        <v>11.238772556850968</v>
      </c>
      <c r="K20" s="2">
        <f t="shared" si="3"/>
        <v>32.628999999999998</v>
      </c>
      <c r="L20" s="2">
        <f t="shared" si="4"/>
        <v>0.54381157533149849</v>
      </c>
      <c r="M20" s="23"/>
      <c r="N20" s="25"/>
      <c r="O20" s="25"/>
      <c r="P20" s="25"/>
      <c r="Q20" s="30"/>
      <c r="R20" s="73"/>
      <c r="S20" s="2"/>
      <c r="T20" s="2"/>
      <c r="U20" s="2"/>
      <c r="V20" s="2"/>
      <c r="W20" s="4"/>
    </row>
    <row r="21" spans="1:25">
      <c r="A21" s="9" t="s">
        <v>27</v>
      </c>
      <c r="B21" s="9">
        <v>104</v>
      </c>
      <c r="C21" s="17" t="s">
        <v>4</v>
      </c>
      <c r="D21" s="11">
        <f>SUM(D18:D20)</f>
        <v>556</v>
      </c>
      <c r="E21" s="42">
        <f>SUM(E18:E20)</f>
        <v>543</v>
      </c>
      <c r="F21" s="10">
        <f t="shared" si="0"/>
        <v>97.661870503597129</v>
      </c>
      <c r="G21" s="10">
        <f xml:space="preserve"> SUM(G18:G20)</f>
        <v>2787.951</v>
      </c>
      <c r="H21" s="42">
        <f>SUM(H18:H20)</f>
        <v>15</v>
      </c>
      <c r="I21" s="20">
        <f t="shared" si="1"/>
        <v>701.16009929873223</v>
      </c>
      <c r="J21" s="20">
        <f t="shared" si="2"/>
        <v>11.68600165497887</v>
      </c>
      <c r="K21" s="9">
        <f t="shared" si="3"/>
        <v>19.37</v>
      </c>
      <c r="L21" s="11">
        <f t="shared" si="4"/>
        <v>0.32281772527565944</v>
      </c>
      <c r="M21" s="27" t="s">
        <v>25</v>
      </c>
      <c r="N21" s="28" t="s">
        <v>33</v>
      </c>
      <c r="O21" s="29">
        <v>10</v>
      </c>
      <c r="P21" s="28" t="s">
        <v>32</v>
      </c>
      <c r="Q21" s="31">
        <v>390</v>
      </c>
      <c r="R21" s="31">
        <v>92.54</v>
      </c>
      <c r="S21" s="67">
        <v>0</v>
      </c>
      <c r="T21" s="67">
        <v>1.5</v>
      </c>
      <c r="U21" s="2"/>
      <c r="V21" s="2"/>
      <c r="W21" s="4"/>
    </row>
    <row r="22" spans="1:25">
      <c r="A22" s="8" t="s">
        <v>26</v>
      </c>
      <c r="B22" s="8">
        <v>104</v>
      </c>
      <c r="C22" s="70">
        <v>1</v>
      </c>
      <c r="D22" s="71">
        <v>169</v>
      </c>
      <c r="E22" s="72">
        <v>168</v>
      </c>
      <c r="F22" s="3">
        <f t="shared" si="0"/>
        <v>99.408284023668642</v>
      </c>
      <c r="G22" s="12">
        <v>841.60500000000002</v>
      </c>
      <c r="H22" s="41">
        <v>2</v>
      </c>
      <c r="I22" s="18">
        <f t="shared" si="1"/>
        <v>718.62690929830501</v>
      </c>
      <c r="J22" s="18">
        <f t="shared" si="2"/>
        <v>11.97711515497175</v>
      </c>
      <c r="K22" s="8">
        <f t="shared" si="3"/>
        <v>8.5559999999999992</v>
      </c>
      <c r="L22" s="8">
        <f t="shared" si="4"/>
        <v>0.14258470422585415</v>
      </c>
      <c r="M22" s="23"/>
      <c r="N22" s="26"/>
      <c r="O22" s="26"/>
      <c r="P22" s="26"/>
      <c r="Q22" s="30"/>
      <c r="R22" s="30"/>
      <c r="S22" s="8"/>
      <c r="T22" s="8"/>
      <c r="U22" s="2"/>
      <c r="V22" s="2"/>
      <c r="W22" s="4"/>
    </row>
    <row r="23" spans="1:25">
      <c r="A23" s="2" t="s">
        <v>26</v>
      </c>
      <c r="B23" s="8">
        <v>104</v>
      </c>
      <c r="C23" s="13">
        <v>2</v>
      </c>
      <c r="D23" s="6">
        <v>195</v>
      </c>
      <c r="E23" s="41">
        <v>189</v>
      </c>
      <c r="F23" s="3">
        <f t="shared" si="0"/>
        <v>96.92307692307692</v>
      </c>
      <c r="G23" s="3">
        <v>953.35500000000002</v>
      </c>
      <c r="H23" s="41">
        <v>1</v>
      </c>
      <c r="I23" s="18">
        <f t="shared" si="1"/>
        <v>713.69007347735112</v>
      </c>
      <c r="J23" s="18">
        <f t="shared" si="2"/>
        <v>11.894834557955852</v>
      </c>
      <c r="K23" s="8">
        <f t="shared" si="3"/>
        <v>3.7769999999999997</v>
      </c>
      <c r="L23" s="8">
        <f t="shared" si="4"/>
        <v>6.2935632581776993E-2</v>
      </c>
      <c r="M23" s="23"/>
      <c r="N23" s="26"/>
      <c r="O23" s="26"/>
      <c r="P23" s="26"/>
      <c r="Q23" s="30"/>
      <c r="R23" s="30"/>
      <c r="S23" s="8"/>
      <c r="T23" s="8"/>
      <c r="U23" s="2"/>
      <c r="V23" s="2"/>
      <c r="W23" s="4"/>
    </row>
    <row r="24" spans="1:25">
      <c r="A24" s="2" t="s">
        <v>26</v>
      </c>
      <c r="B24" s="8">
        <v>104</v>
      </c>
      <c r="C24" s="13">
        <v>3</v>
      </c>
      <c r="D24" s="6">
        <v>192</v>
      </c>
      <c r="E24" s="41">
        <v>184</v>
      </c>
      <c r="F24" s="3">
        <f t="shared" si="0"/>
        <v>95.833333333333343</v>
      </c>
      <c r="G24" s="3">
        <v>992.99099999999999</v>
      </c>
      <c r="H24" s="41">
        <v>9</v>
      </c>
      <c r="I24" s="19">
        <f t="shared" si="1"/>
        <v>667.0755324066381</v>
      </c>
      <c r="J24" s="19">
        <f t="shared" si="2"/>
        <v>11.117925540110635</v>
      </c>
      <c r="K24" s="2">
        <f t="shared" si="3"/>
        <v>32.628999999999998</v>
      </c>
      <c r="L24" s="2">
        <f t="shared" si="4"/>
        <v>0.54381157533149849</v>
      </c>
      <c r="M24" s="23"/>
      <c r="N24" s="25"/>
      <c r="O24" s="25"/>
      <c r="P24" s="25"/>
      <c r="Q24" s="30"/>
      <c r="R24" s="30"/>
      <c r="S24" s="2"/>
      <c r="T24" s="2"/>
      <c r="U24" s="2"/>
      <c r="V24" s="2"/>
      <c r="W24" s="4"/>
    </row>
    <row r="25" spans="1:25">
      <c r="A25" s="9" t="s">
        <v>27</v>
      </c>
      <c r="B25" s="9">
        <v>104</v>
      </c>
      <c r="C25" s="17" t="s">
        <v>4</v>
      </c>
      <c r="D25" s="11">
        <f>SUM(D22:D24)</f>
        <v>556</v>
      </c>
      <c r="E25" s="42">
        <f>SUM(E22:E24)</f>
        <v>541</v>
      </c>
      <c r="F25" s="10">
        <f t="shared" si="0"/>
        <v>97.302158273381295</v>
      </c>
      <c r="G25" s="10">
        <f xml:space="preserve"> SUM(G22:G24)</f>
        <v>2787.951</v>
      </c>
      <c r="H25" s="42">
        <f>SUM(H22:H24)</f>
        <v>12</v>
      </c>
      <c r="I25" s="20">
        <f t="shared" si="1"/>
        <v>698.57755749652699</v>
      </c>
      <c r="J25" s="20">
        <f t="shared" si="2"/>
        <v>11.642959291608785</v>
      </c>
      <c r="K25" s="9">
        <f t="shared" si="3"/>
        <v>15.495999999999999</v>
      </c>
      <c r="L25" s="11">
        <f t="shared" si="4"/>
        <v>0.25825418022052754</v>
      </c>
      <c r="M25" s="27" t="s">
        <v>25</v>
      </c>
      <c r="N25" s="28" t="s">
        <v>33</v>
      </c>
      <c r="O25" s="29">
        <v>10</v>
      </c>
      <c r="P25" s="28" t="s">
        <v>34</v>
      </c>
      <c r="Q25" s="31">
        <v>480</v>
      </c>
      <c r="R25" s="31">
        <v>92.89</v>
      </c>
      <c r="S25" s="67">
        <v>0</v>
      </c>
      <c r="T25" s="67">
        <v>1.5</v>
      </c>
      <c r="U25" s="2"/>
      <c r="V25" s="2"/>
      <c r="W25" s="4"/>
    </row>
    <row r="26" spans="1:25">
      <c r="A26" s="45"/>
      <c r="B26" s="45"/>
      <c r="C26" s="46"/>
      <c r="D26" s="47"/>
      <c r="E26" s="48"/>
      <c r="F26" s="22"/>
      <c r="G26" s="49"/>
      <c r="H26" s="48"/>
      <c r="I26" s="50"/>
      <c r="J26" s="50"/>
      <c r="K26" s="45"/>
      <c r="L26" s="47"/>
      <c r="O26" s="51"/>
      <c r="P26" s="52"/>
      <c r="Q26" s="53"/>
      <c r="R26" s="52"/>
      <c r="S26" s="54"/>
      <c r="U26" s="2"/>
      <c r="V26" s="2"/>
      <c r="W26" s="2"/>
      <c r="X26" s="2"/>
      <c r="Y26" s="4"/>
    </row>
    <row r="27" spans="1:25">
      <c r="A27" s="2"/>
      <c r="B27" s="2"/>
      <c r="C27" s="2"/>
      <c r="D27" s="6"/>
      <c r="E27" s="41"/>
      <c r="F27" s="3"/>
      <c r="G27" s="1"/>
      <c r="H27" s="41"/>
      <c r="I27" s="19"/>
      <c r="J27" s="19"/>
      <c r="K27" s="2"/>
      <c r="L27" s="2"/>
      <c r="M27" s="4"/>
      <c r="N27" s="4"/>
      <c r="O27" s="44"/>
      <c r="P27" s="25"/>
      <c r="Q27" s="25"/>
      <c r="R27" s="25"/>
      <c r="S27" s="34"/>
      <c r="U27" s="2"/>
      <c r="V27" s="2"/>
      <c r="W27" s="2"/>
      <c r="X27" s="2"/>
      <c r="Y27" s="4"/>
    </row>
    <row r="28" spans="1:25">
      <c r="A28" s="2"/>
      <c r="B28" s="2"/>
      <c r="C28" s="2"/>
      <c r="D28" s="6"/>
      <c r="E28" s="41"/>
      <c r="F28" s="3"/>
      <c r="G28" s="1"/>
      <c r="H28" s="41"/>
      <c r="I28" s="19"/>
      <c r="J28" s="19"/>
      <c r="K28" s="2"/>
      <c r="L28" s="2"/>
      <c r="M28" s="4"/>
      <c r="N28" s="4"/>
      <c r="O28" s="44"/>
      <c r="P28" s="25"/>
      <c r="Q28" s="25"/>
      <c r="R28" s="25"/>
      <c r="S28" s="34"/>
      <c r="U28" s="2"/>
      <c r="V28" s="2"/>
      <c r="W28" s="2"/>
      <c r="X28" s="2"/>
      <c r="Y28" s="4"/>
    </row>
    <row r="29" spans="1:25">
      <c r="A29" s="55"/>
      <c r="B29" s="55"/>
      <c r="C29" s="56"/>
      <c r="D29" s="5"/>
      <c r="E29" s="57"/>
      <c r="F29" s="32"/>
      <c r="G29" s="58"/>
      <c r="H29" s="57"/>
      <c r="I29" s="59"/>
      <c r="J29" s="59"/>
      <c r="K29" s="55"/>
      <c r="L29" s="5"/>
      <c r="M29" s="4"/>
      <c r="N29" s="4"/>
      <c r="O29" s="60"/>
      <c r="P29" s="61"/>
      <c r="Q29" s="43"/>
      <c r="R29" s="61"/>
      <c r="S29" s="62"/>
      <c r="U29" s="2"/>
      <c r="V29" s="2"/>
      <c r="W29" s="2"/>
      <c r="X29" s="2"/>
      <c r="Y29" s="4"/>
    </row>
    <row r="30" spans="1:25">
      <c r="A30" s="2"/>
      <c r="B30" s="2"/>
      <c r="C30" s="2"/>
      <c r="D30" s="6"/>
      <c r="E30" s="41"/>
      <c r="F30" s="3"/>
      <c r="G30" s="1"/>
      <c r="H30" s="41"/>
      <c r="I30" s="19"/>
      <c r="J30" s="19"/>
      <c r="K30" s="2"/>
      <c r="L30" s="2"/>
      <c r="M30" s="4"/>
      <c r="N30" s="4"/>
      <c r="O30" s="44"/>
      <c r="P30" s="25"/>
      <c r="Q30" s="25"/>
      <c r="R30" s="25"/>
      <c r="S30" s="34"/>
      <c r="U30" s="2"/>
      <c r="V30" s="2"/>
      <c r="W30" s="2"/>
      <c r="X30" s="2"/>
      <c r="Y30" s="4"/>
    </row>
    <row r="31" spans="1:25">
      <c r="A31" s="2"/>
      <c r="B31" s="2"/>
      <c r="C31" s="2"/>
      <c r="D31" s="6"/>
      <c r="E31" s="41"/>
      <c r="F31" s="3"/>
      <c r="G31" s="1"/>
      <c r="H31" s="41"/>
      <c r="I31" s="19"/>
      <c r="J31" s="19"/>
      <c r="K31" s="2"/>
      <c r="L31" s="2"/>
      <c r="M31" s="4"/>
      <c r="N31" s="4"/>
      <c r="O31" s="44"/>
      <c r="P31" s="25"/>
      <c r="Q31" s="25"/>
      <c r="R31" s="25"/>
      <c r="S31" s="34"/>
      <c r="U31" s="2"/>
      <c r="V31" s="2"/>
      <c r="W31" s="2"/>
      <c r="X31" s="2"/>
      <c r="Y31" s="4"/>
    </row>
    <row r="32" spans="1:25">
      <c r="A32" s="55"/>
      <c r="B32" s="55"/>
      <c r="C32" s="56"/>
      <c r="D32" s="5"/>
      <c r="E32" s="57"/>
      <c r="F32" s="32"/>
      <c r="G32" s="58"/>
      <c r="H32" s="57"/>
      <c r="I32" s="59"/>
      <c r="J32" s="59"/>
      <c r="K32" s="55"/>
      <c r="L32" s="5"/>
      <c r="M32" s="4"/>
      <c r="N32" s="4"/>
      <c r="O32" s="60"/>
      <c r="P32" s="61"/>
      <c r="Q32" s="43"/>
      <c r="R32" s="61"/>
      <c r="S32" s="62"/>
      <c r="U32" s="2"/>
      <c r="V32" s="2"/>
      <c r="W32" s="2"/>
      <c r="X32" s="2"/>
      <c r="Y32" s="4"/>
    </row>
    <row r="33" spans="1:25">
      <c r="A33" s="2"/>
      <c r="B33" s="2"/>
      <c r="C33" s="2"/>
      <c r="D33" s="6"/>
      <c r="E33" s="41"/>
      <c r="F33" s="3"/>
      <c r="G33" s="3"/>
      <c r="H33" s="41"/>
      <c r="I33" s="19"/>
      <c r="J33" s="19"/>
      <c r="K33" s="6"/>
      <c r="L33" s="2"/>
      <c r="M33" s="4"/>
      <c r="N33" s="4"/>
      <c r="O33" s="44"/>
      <c r="P33" s="25"/>
      <c r="Q33" s="25"/>
      <c r="R33" s="25"/>
      <c r="S33" s="34"/>
      <c r="U33" s="2"/>
      <c r="V33" s="2"/>
      <c r="W33" s="2"/>
      <c r="X33" s="2"/>
      <c r="Y33" s="4"/>
    </row>
    <row r="34" spans="1:25">
      <c r="A34" s="2"/>
      <c r="B34" s="2"/>
      <c r="C34" s="2"/>
      <c r="D34" s="6"/>
      <c r="E34" s="41"/>
      <c r="F34" s="3"/>
      <c r="G34" s="3"/>
      <c r="H34" s="41"/>
      <c r="I34" s="19"/>
      <c r="J34" s="19"/>
      <c r="K34" s="6"/>
      <c r="L34" s="2"/>
      <c r="M34" s="4"/>
      <c r="N34" s="63"/>
      <c r="O34" s="44"/>
      <c r="P34" s="25"/>
      <c r="Q34" s="25"/>
      <c r="R34" s="25"/>
      <c r="S34" s="34"/>
      <c r="U34" s="2"/>
      <c r="V34" s="2"/>
      <c r="W34" s="2"/>
      <c r="X34" s="2"/>
      <c r="Y34" s="4"/>
    </row>
    <row r="35" spans="1:25">
      <c r="A35" s="2"/>
      <c r="B35" s="2"/>
      <c r="C35" s="2"/>
      <c r="D35" s="6"/>
      <c r="E35" s="41"/>
      <c r="F35" s="3"/>
      <c r="G35" s="3"/>
      <c r="H35" s="41"/>
      <c r="I35" s="19"/>
      <c r="J35" s="19"/>
      <c r="K35" s="6"/>
      <c r="L35" s="2"/>
      <c r="M35" s="4"/>
      <c r="N35" s="4"/>
      <c r="O35" s="44"/>
      <c r="P35" s="25"/>
      <c r="Q35" s="25"/>
      <c r="R35" s="25"/>
      <c r="S35" s="34"/>
      <c r="U35" s="2"/>
      <c r="V35" s="2"/>
      <c r="W35" s="2"/>
      <c r="X35" s="2"/>
      <c r="Y35" s="4"/>
    </row>
    <row r="36" spans="1:25">
      <c r="A36" s="55"/>
      <c r="B36" s="55"/>
      <c r="C36" s="56"/>
      <c r="D36" s="5"/>
      <c r="E36" s="57"/>
      <c r="F36" s="32"/>
      <c r="G36" s="32"/>
      <c r="H36" s="57"/>
      <c r="I36" s="59"/>
      <c r="J36" s="59"/>
      <c r="K36" s="5"/>
      <c r="L36" s="5"/>
      <c r="M36" s="4"/>
      <c r="N36" s="4"/>
      <c r="O36" s="60"/>
      <c r="P36" s="61"/>
      <c r="Q36" s="43"/>
      <c r="R36" s="61"/>
      <c r="S36" s="62"/>
      <c r="U36" s="7"/>
      <c r="V36" s="2"/>
      <c r="W36" s="2"/>
      <c r="X36" s="2"/>
      <c r="Y36" s="4"/>
    </row>
    <row r="37" spans="1:25">
      <c r="A37" s="2"/>
      <c r="B37" s="2"/>
      <c r="C37" s="2"/>
      <c r="D37" s="6"/>
      <c r="E37" s="41"/>
      <c r="F37" s="3"/>
      <c r="G37" s="1"/>
      <c r="H37" s="41"/>
      <c r="I37" s="19"/>
      <c r="J37" s="19"/>
      <c r="K37" s="6"/>
      <c r="L37" s="2"/>
      <c r="M37" s="4"/>
      <c r="N37" s="4"/>
      <c r="O37" s="44"/>
      <c r="P37" s="25"/>
      <c r="Q37" s="25"/>
      <c r="R37" s="25"/>
      <c r="S37" s="34"/>
      <c r="U37" s="7"/>
      <c r="V37" s="2"/>
      <c r="W37" s="2"/>
      <c r="X37" s="7"/>
      <c r="Y37" s="4"/>
    </row>
    <row r="38" spans="1:25">
      <c r="A38" s="2"/>
      <c r="B38" s="2"/>
      <c r="C38" s="2"/>
      <c r="D38" s="6"/>
      <c r="E38" s="41"/>
      <c r="F38" s="3"/>
      <c r="G38" s="1"/>
      <c r="H38" s="41"/>
      <c r="I38" s="19"/>
      <c r="J38" s="19"/>
      <c r="K38" s="6"/>
      <c r="L38" s="2"/>
      <c r="M38" s="4"/>
      <c r="N38" s="4"/>
      <c r="O38" s="44"/>
      <c r="P38" s="25"/>
      <c r="Q38" s="25"/>
      <c r="R38" s="25"/>
      <c r="S38" s="34"/>
      <c r="U38" s="7"/>
      <c r="V38" s="2"/>
      <c r="W38" s="2"/>
      <c r="X38" s="7"/>
      <c r="Y38" s="4"/>
    </row>
    <row r="39" spans="1:25">
      <c r="A39" s="2"/>
      <c r="B39" s="2"/>
      <c r="C39" s="2"/>
      <c r="D39" s="6"/>
      <c r="E39" s="41"/>
      <c r="F39" s="3"/>
      <c r="G39" s="1"/>
      <c r="H39" s="41"/>
      <c r="I39" s="19"/>
      <c r="J39" s="19"/>
      <c r="K39" s="6"/>
      <c r="L39" s="2"/>
      <c r="M39" s="4"/>
      <c r="N39" s="4"/>
      <c r="O39" s="44"/>
      <c r="P39" s="25"/>
      <c r="Q39" s="25"/>
      <c r="R39" s="25"/>
      <c r="S39" s="34"/>
      <c r="U39" s="7"/>
      <c r="V39" s="2"/>
      <c r="W39" s="2"/>
      <c r="X39" s="7"/>
      <c r="Y39" s="4"/>
    </row>
    <row r="40" spans="1:25">
      <c r="A40" s="55"/>
      <c r="B40" s="55"/>
      <c r="C40" s="56"/>
      <c r="D40" s="5"/>
      <c r="E40" s="57"/>
      <c r="F40" s="32"/>
      <c r="G40" s="58"/>
      <c r="H40" s="57"/>
      <c r="I40" s="59"/>
      <c r="J40" s="59"/>
      <c r="K40" s="5"/>
      <c r="L40" s="5"/>
      <c r="M40" s="4"/>
      <c r="N40" s="4"/>
      <c r="O40" s="60"/>
      <c r="P40" s="61"/>
      <c r="Q40" s="43"/>
      <c r="R40" s="61"/>
      <c r="S40" s="62"/>
      <c r="U40" s="7"/>
      <c r="V40" s="2"/>
      <c r="W40" s="2"/>
      <c r="X40" s="7"/>
      <c r="Y40" s="4"/>
    </row>
    <row r="41" spans="1:25">
      <c r="A41" s="2"/>
      <c r="B41" s="2"/>
      <c r="C41" s="2"/>
      <c r="D41" s="14"/>
      <c r="E41" s="40"/>
      <c r="F41" s="3"/>
      <c r="G41" s="64"/>
      <c r="H41" s="40"/>
      <c r="I41" s="14"/>
      <c r="J41" s="19"/>
      <c r="K41" s="14"/>
      <c r="L41" s="2"/>
      <c r="M41" s="4"/>
      <c r="N41" s="4"/>
      <c r="O41" s="44"/>
      <c r="P41" s="24"/>
      <c r="Q41" s="24"/>
      <c r="R41" s="24"/>
      <c r="S41" s="34"/>
      <c r="U41" s="7"/>
      <c r="V41" s="2"/>
      <c r="W41" s="2"/>
      <c r="X41" s="7"/>
      <c r="Y41" s="4"/>
    </row>
    <row r="42" spans="1:25">
      <c r="A42" s="2"/>
      <c r="B42" s="2"/>
      <c r="C42" s="2"/>
      <c r="D42" s="14"/>
      <c r="E42" s="40"/>
      <c r="F42" s="3"/>
      <c r="G42" s="64"/>
      <c r="H42" s="40"/>
      <c r="I42" s="19"/>
      <c r="J42" s="19"/>
      <c r="K42" s="14"/>
      <c r="L42" s="2"/>
      <c r="M42" s="4"/>
      <c r="N42" s="4"/>
      <c r="O42" s="44"/>
      <c r="P42" s="24"/>
      <c r="Q42" s="24"/>
      <c r="R42" s="24"/>
      <c r="S42" s="34"/>
      <c r="U42" s="7"/>
      <c r="V42" s="2"/>
      <c r="W42" s="2"/>
      <c r="X42" s="7"/>
      <c r="Y42" s="4"/>
    </row>
    <row r="43" spans="1:25">
      <c r="A43" s="2"/>
      <c r="B43" s="2"/>
      <c r="C43" s="2"/>
      <c r="D43" s="14"/>
      <c r="E43" s="40"/>
      <c r="F43" s="3"/>
      <c r="G43" s="64"/>
      <c r="H43" s="40"/>
      <c r="I43" s="19"/>
      <c r="J43" s="19"/>
      <c r="K43" s="14"/>
      <c r="L43" s="2"/>
      <c r="M43" s="4"/>
      <c r="N43" s="4"/>
      <c r="O43" s="44"/>
      <c r="P43" s="24"/>
      <c r="Q43" s="24"/>
      <c r="R43" s="24"/>
      <c r="S43" s="34"/>
      <c r="U43" s="7"/>
      <c r="V43" s="2"/>
      <c r="W43" s="2"/>
      <c r="X43" s="7"/>
      <c r="Y43" s="4"/>
    </row>
    <row r="44" spans="1:25">
      <c r="A44" s="55"/>
      <c r="B44" s="55"/>
      <c r="C44" s="56"/>
      <c r="D44" s="37"/>
      <c r="E44" s="65"/>
      <c r="F44" s="32"/>
      <c r="G44" s="32"/>
      <c r="H44" s="65"/>
      <c r="I44" s="59"/>
      <c r="J44" s="59"/>
      <c r="K44" s="37"/>
      <c r="L44" s="5"/>
      <c r="M44" s="4"/>
      <c r="N44" s="4"/>
      <c r="O44" s="60"/>
      <c r="P44" s="61"/>
      <c r="Q44" s="43"/>
      <c r="R44" s="61"/>
      <c r="S44" s="62"/>
      <c r="U44" s="7"/>
      <c r="V44" s="2"/>
      <c r="W44" s="2"/>
      <c r="X44" s="7"/>
      <c r="Y44" s="4"/>
    </row>
    <row r="45" spans="1:25">
      <c r="A45" s="2"/>
      <c r="B45" s="2"/>
      <c r="C45" s="2"/>
      <c r="D45" s="33"/>
      <c r="E45" s="24"/>
      <c r="F45" s="3"/>
      <c r="G45" s="33"/>
      <c r="H45" s="40"/>
      <c r="I45" s="19"/>
      <c r="J45" s="19"/>
      <c r="K45" s="14"/>
      <c r="L45" s="2"/>
      <c r="M45" s="4"/>
      <c r="N45" s="4"/>
      <c r="O45" s="44"/>
      <c r="P45" s="24"/>
      <c r="Q45" s="24"/>
      <c r="R45" s="24"/>
      <c r="S45" s="34"/>
      <c r="U45" s="5"/>
      <c r="V45" s="2"/>
      <c r="W45" s="2"/>
      <c r="X45" s="7"/>
      <c r="Y45" s="4"/>
    </row>
    <row r="46" spans="1:25">
      <c r="A46" s="2"/>
      <c r="B46" s="2"/>
      <c r="C46" s="2"/>
      <c r="D46" s="33"/>
      <c r="E46" s="24"/>
      <c r="F46" s="3"/>
      <c r="G46" s="33"/>
      <c r="H46" s="40"/>
      <c r="I46" s="19"/>
      <c r="J46" s="19"/>
      <c r="K46" s="14"/>
      <c r="L46" s="2"/>
      <c r="M46" s="4"/>
      <c r="N46" s="4"/>
      <c r="O46" s="44"/>
      <c r="P46" s="24"/>
      <c r="Q46" s="24"/>
      <c r="R46" s="25"/>
      <c r="S46" s="34"/>
      <c r="U46" s="7"/>
      <c r="V46" s="5"/>
      <c r="W46" s="5"/>
      <c r="X46" s="7"/>
      <c r="Y46" s="4"/>
    </row>
    <row r="47" spans="1:25">
      <c r="A47" s="2"/>
      <c r="B47" s="2"/>
      <c r="C47" s="2"/>
      <c r="D47" s="64"/>
      <c r="E47" s="24"/>
      <c r="F47" s="3"/>
      <c r="G47" s="33"/>
      <c r="H47" s="40"/>
      <c r="I47" s="19"/>
      <c r="J47" s="19"/>
      <c r="K47" s="14"/>
      <c r="L47" s="2"/>
      <c r="M47" s="4"/>
      <c r="N47" s="4"/>
      <c r="O47" s="44"/>
      <c r="P47" s="24"/>
      <c r="Q47" s="24"/>
      <c r="R47" s="24"/>
      <c r="S47" s="34"/>
      <c r="U47" s="4"/>
      <c r="V47" s="4"/>
      <c r="W47" s="4"/>
      <c r="X47" s="4"/>
      <c r="Y47" s="4"/>
    </row>
    <row r="48" spans="1:25">
      <c r="A48" s="55"/>
      <c r="B48" s="55"/>
      <c r="C48" s="56"/>
      <c r="D48" s="37"/>
      <c r="E48" s="65"/>
      <c r="F48" s="32"/>
      <c r="G48" s="37"/>
      <c r="H48" s="65"/>
      <c r="I48" s="59"/>
      <c r="J48" s="59"/>
      <c r="K48" s="37"/>
      <c r="L48" s="5"/>
      <c r="M48" s="4"/>
      <c r="N48" s="4"/>
      <c r="O48" s="60"/>
      <c r="P48" s="61"/>
      <c r="Q48" s="43"/>
      <c r="R48" s="61"/>
      <c r="S48" s="62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6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6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6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6"/>
      <c r="U72" s="4"/>
    </row>
    <row r="73" spans="1:21">
      <c r="A73" s="13"/>
      <c r="B73" s="13"/>
      <c r="C73" s="13"/>
      <c r="D73" s="13"/>
      <c r="E73" s="13"/>
      <c r="F73" s="3"/>
      <c r="G73" s="33"/>
      <c r="H73" s="16"/>
      <c r="I73" s="13"/>
      <c r="J73" s="13"/>
      <c r="K73" s="14"/>
      <c r="L73" s="6"/>
      <c r="M73" s="4"/>
      <c r="N73" s="4"/>
      <c r="O73" s="15"/>
      <c r="P73" s="33"/>
      <c r="Q73" s="33"/>
      <c r="R73" s="33"/>
      <c r="S73" s="34"/>
      <c r="T73" s="66"/>
      <c r="U73" s="4"/>
    </row>
    <row r="74" spans="1:21">
      <c r="A74" s="13"/>
      <c r="B74" s="13"/>
      <c r="C74" s="13"/>
      <c r="D74" s="13"/>
      <c r="E74" s="13"/>
      <c r="F74" s="3"/>
      <c r="G74" s="33"/>
      <c r="H74" s="16"/>
      <c r="I74" s="13"/>
      <c r="J74" s="13"/>
      <c r="K74" s="14"/>
      <c r="L74" s="6"/>
      <c r="M74" s="4"/>
      <c r="N74" s="4"/>
      <c r="O74" s="15"/>
      <c r="P74" s="33"/>
      <c r="Q74" s="33"/>
      <c r="R74" s="33"/>
      <c r="S74" s="34"/>
      <c r="T74" s="66"/>
      <c r="U74" s="4"/>
    </row>
    <row r="75" spans="1:21">
      <c r="A75" s="35"/>
      <c r="B75" s="35"/>
      <c r="C75" s="36"/>
      <c r="D75" s="35"/>
      <c r="E75" s="37"/>
      <c r="F75" s="32"/>
      <c r="G75" s="35"/>
      <c r="H75" s="37"/>
      <c r="I75" s="35"/>
      <c r="J75" s="35"/>
      <c r="K75" s="37"/>
      <c r="L75" s="5"/>
      <c r="M75" s="4"/>
      <c r="N75" s="4"/>
      <c r="O75" s="15"/>
      <c r="P75" s="38"/>
      <c r="Q75" s="38"/>
      <c r="R75" s="38"/>
      <c r="S75" s="34"/>
      <c r="T75" s="66"/>
      <c r="U75" s="4"/>
    </row>
    <row r="76" spans="1:21">
      <c r="A76" s="13"/>
      <c r="B76" s="13"/>
      <c r="C76" s="13"/>
      <c r="D76" s="13"/>
      <c r="E76" s="13"/>
      <c r="F76" s="3"/>
      <c r="G76" s="33"/>
      <c r="H76" s="16"/>
      <c r="I76" s="13"/>
      <c r="J76" s="13"/>
      <c r="K76" s="14"/>
      <c r="L76" s="6"/>
      <c r="M76" s="4"/>
      <c r="N76" s="4"/>
      <c r="O76" s="15"/>
      <c r="P76" s="33"/>
      <c r="Q76" s="33"/>
      <c r="R76" s="33"/>
      <c r="S76" s="34"/>
      <c r="T76" s="66"/>
      <c r="U76" s="4"/>
    </row>
    <row r="77" spans="1:21">
      <c r="A77" s="35"/>
      <c r="B77" s="35"/>
      <c r="C77" s="36"/>
      <c r="D77" s="35"/>
      <c r="E77" s="37"/>
      <c r="F77" s="32"/>
      <c r="G77" s="35"/>
      <c r="H77" s="37"/>
      <c r="I77" s="35"/>
      <c r="J77" s="35"/>
      <c r="K77" s="37"/>
      <c r="L77" s="5"/>
      <c r="M77" s="4"/>
      <c r="N77" s="4"/>
      <c r="O77" s="15"/>
      <c r="P77" s="38"/>
      <c r="Q77" s="38"/>
      <c r="R77" s="38"/>
      <c r="S77" s="34"/>
      <c r="T77" s="66"/>
      <c r="U77" s="4"/>
    </row>
    <row r="78" spans="1:21">
      <c r="A78" s="13"/>
      <c r="B78" s="13"/>
      <c r="C78" s="13"/>
      <c r="D78" s="13"/>
      <c r="E78" s="13"/>
      <c r="F78" s="3"/>
      <c r="G78" s="33"/>
      <c r="H78" s="16"/>
      <c r="I78" s="13"/>
      <c r="J78" s="13"/>
      <c r="K78" s="14"/>
      <c r="L78" s="6"/>
      <c r="M78" s="4"/>
      <c r="N78" s="4"/>
      <c r="O78" s="15"/>
      <c r="P78" s="33"/>
      <c r="Q78" s="33"/>
      <c r="R78" s="33"/>
      <c r="S78" s="4"/>
      <c r="T78" s="66"/>
      <c r="U78" s="4"/>
    </row>
    <row r="79" spans="1:21">
      <c r="A79" s="35"/>
      <c r="B79" s="35"/>
      <c r="C79" s="36"/>
      <c r="D79" s="35"/>
      <c r="E79" s="37"/>
      <c r="F79" s="32"/>
      <c r="G79" s="35"/>
      <c r="H79" s="37"/>
      <c r="I79" s="35"/>
      <c r="J79" s="35"/>
      <c r="K79" s="37"/>
      <c r="L79" s="5"/>
      <c r="M79" s="4"/>
      <c r="N79" s="4"/>
      <c r="O79" s="15"/>
      <c r="P79" s="38"/>
      <c r="Q79" s="38"/>
      <c r="R79" s="38"/>
      <c r="S79" s="4"/>
      <c r="T79" s="66"/>
      <c r="U79" s="4"/>
    </row>
    <row r="80" spans="1:21">
      <c r="A80" s="13"/>
      <c r="B80" s="13"/>
      <c r="C80" s="13"/>
      <c r="D80" s="13"/>
      <c r="E80" s="13"/>
      <c r="F80" s="3"/>
      <c r="G80" s="33"/>
      <c r="H80" s="16"/>
      <c r="I80" s="13"/>
      <c r="J80" s="13"/>
      <c r="K80" s="14"/>
      <c r="L80" s="6"/>
      <c r="M80" s="4"/>
      <c r="N80" s="4"/>
      <c r="O80" s="15"/>
      <c r="P80" s="33"/>
      <c r="Q80" s="33"/>
      <c r="R80" s="33"/>
      <c r="S80" s="4"/>
      <c r="T80" s="66"/>
      <c r="U80" s="4"/>
    </row>
    <row r="81" spans="1:21">
      <c r="A81" s="13"/>
      <c r="B81" s="13"/>
      <c r="C81" s="13"/>
      <c r="D81" s="13"/>
      <c r="E81" s="13"/>
      <c r="F81" s="3"/>
      <c r="G81" s="33"/>
      <c r="H81" s="16"/>
      <c r="I81" s="13"/>
      <c r="J81" s="13"/>
      <c r="K81" s="14"/>
      <c r="L81" s="6"/>
      <c r="M81" s="4"/>
      <c r="N81" s="4"/>
      <c r="O81" s="15"/>
      <c r="P81" s="33"/>
      <c r="Q81" s="33"/>
      <c r="R81" s="33"/>
      <c r="S81" s="4"/>
      <c r="T81" s="66"/>
      <c r="U81" s="4"/>
    </row>
    <row r="82" spans="1:21">
      <c r="A82" s="35"/>
      <c r="B82" s="35"/>
      <c r="C82" s="36"/>
      <c r="D82" s="35"/>
      <c r="E82" s="37"/>
      <c r="F82" s="32"/>
      <c r="G82" s="35"/>
      <c r="H82" s="37"/>
      <c r="I82" s="35"/>
      <c r="J82" s="35"/>
      <c r="K82" s="37"/>
      <c r="L82" s="5"/>
      <c r="M82" s="4"/>
      <c r="N82" s="4"/>
      <c r="O82" s="15"/>
      <c r="P82" s="38"/>
      <c r="Q82" s="38"/>
      <c r="R82" s="38"/>
      <c r="S82" s="4"/>
      <c r="T82" s="4"/>
      <c r="U82" s="4"/>
    </row>
    <row r="83" spans="1:21">
      <c r="A83" s="13"/>
      <c r="B83" s="13"/>
      <c r="C83" s="13"/>
      <c r="D83" s="13"/>
      <c r="E83" s="13"/>
      <c r="F83" s="3"/>
      <c r="G83" s="33"/>
      <c r="H83" s="16"/>
      <c r="I83" s="13"/>
      <c r="J83" s="13"/>
      <c r="K83" s="14"/>
      <c r="L83" s="6"/>
      <c r="M83" s="4"/>
      <c r="N83" s="4"/>
      <c r="O83" s="15"/>
      <c r="P83" s="33"/>
      <c r="Q83" s="33"/>
      <c r="R83" s="33"/>
      <c r="S83" s="4"/>
      <c r="T83" s="4"/>
      <c r="U83" s="4"/>
    </row>
    <row r="84" spans="1:21">
      <c r="A84" s="13"/>
      <c r="B84" s="13"/>
      <c r="C84" s="13"/>
      <c r="D84" s="13"/>
      <c r="E84" s="13"/>
      <c r="F84" s="3"/>
      <c r="G84" s="33"/>
      <c r="H84" s="16"/>
      <c r="I84" s="13"/>
      <c r="J84" s="13"/>
      <c r="K84" s="14"/>
      <c r="L84" s="6"/>
      <c r="M84" s="4"/>
      <c r="N84" s="4"/>
      <c r="O84" s="15"/>
      <c r="P84" s="33"/>
      <c r="Q84" s="33"/>
      <c r="R84" s="33"/>
      <c r="S84" s="4"/>
      <c r="T84" s="4"/>
      <c r="U84" s="4"/>
    </row>
    <row r="85" spans="1:21">
      <c r="A85" s="35"/>
      <c r="B85" s="35"/>
      <c r="C85" s="36"/>
      <c r="D85" s="35"/>
      <c r="E85" s="37"/>
      <c r="F85" s="32"/>
      <c r="G85" s="35"/>
      <c r="H85" s="37"/>
      <c r="I85" s="35"/>
      <c r="J85" s="35"/>
      <c r="K85" s="37"/>
      <c r="L85" s="5"/>
      <c r="M85" s="4"/>
      <c r="N85" s="4"/>
      <c r="O85" s="15"/>
      <c r="P85" s="38"/>
      <c r="Q85" s="38"/>
      <c r="R85" s="38"/>
      <c r="S85" s="4"/>
      <c r="T85" s="4"/>
      <c r="U85" s="4"/>
    </row>
    <row r="86" spans="1:21">
      <c r="A86" s="13"/>
      <c r="B86" s="13"/>
      <c r="C86" s="13"/>
      <c r="D86" s="13"/>
      <c r="E86" s="13"/>
      <c r="F86" s="3"/>
      <c r="G86" s="33"/>
      <c r="H86" s="16"/>
      <c r="I86" s="13"/>
      <c r="J86" s="13"/>
      <c r="K86" s="14"/>
      <c r="L86" s="6"/>
      <c r="M86" s="4"/>
      <c r="N86" s="4"/>
      <c r="O86" s="15"/>
      <c r="P86" s="33"/>
      <c r="Q86" s="33"/>
      <c r="R86" s="33"/>
      <c r="S86" s="4"/>
      <c r="T86" s="4"/>
      <c r="U86" s="4"/>
    </row>
    <row r="87" spans="1:21">
      <c r="A87" s="13"/>
      <c r="B87" s="13"/>
      <c r="C87" s="13"/>
      <c r="D87" s="13"/>
      <c r="E87" s="13"/>
      <c r="F87" s="3"/>
      <c r="G87" s="33"/>
      <c r="H87" s="16"/>
      <c r="I87" s="13"/>
      <c r="J87" s="13"/>
      <c r="K87" s="14"/>
      <c r="L87" s="6"/>
      <c r="M87" s="4"/>
      <c r="N87" s="4"/>
      <c r="O87" s="15"/>
      <c r="P87" s="33"/>
      <c r="Q87" s="33"/>
      <c r="R87" s="33"/>
      <c r="S87" s="4"/>
      <c r="T87" s="4"/>
      <c r="U87" s="4"/>
    </row>
    <row r="88" spans="1:21">
      <c r="A88" s="35"/>
      <c r="B88" s="35"/>
      <c r="C88" s="36"/>
      <c r="D88" s="35"/>
      <c r="E88" s="37"/>
      <c r="F88" s="32"/>
      <c r="G88" s="35"/>
      <c r="H88" s="37"/>
      <c r="I88" s="35"/>
      <c r="J88" s="35"/>
      <c r="K88" s="37"/>
      <c r="L88" s="5"/>
      <c r="M88" s="4"/>
      <c r="N88" s="4"/>
      <c r="O88" s="15"/>
      <c r="P88" s="38"/>
      <c r="Q88" s="38"/>
      <c r="R88" s="38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9BFD-EB32-1647-AA62-8EB321F10F90}">
  <dimension ref="A1:Y94"/>
  <sheetViews>
    <sheetView topLeftCell="E1" workbookViewId="0">
      <selection activeCell="H13" sqref="H13"/>
    </sheetView>
  </sheetViews>
  <sheetFormatPr defaultColWidth="8.85546875" defaultRowHeight="15"/>
  <cols>
    <col min="1" max="2" width="20.42578125" customWidth="1"/>
    <col min="3" max="4" width="11" customWidth="1"/>
    <col min="5" max="5" width="12.42578125" bestFit="1" customWidth="1"/>
    <col min="6" max="6" width="14.42578125" customWidth="1"/>
    <col min="7" max="7" width="17.140625" customWidth="1"/>
    <col min="8" max="10" width="12.85546875" customWidth="1"/>
    <col min="11" max="12" width="14.140625" customWidth="1"/>
    <col min="13" max="13" width="30.85546875" bestFit="1" customWidth="1"/>
    <col min="14" max="14" width="33.5703125" bestFit="1" customWidth="1"/>
    <col min="15" max="15" width="20.140625" bestFit="1" customWidth="1"/>
    <col min="16" max="16" width="51.7109375" bestFit="1" customWidth="1"/>
    <col min="17" max="17" width="7.5703125" bestFit="1" customWidth="1"/>
    <col min="18" max="18" width="12.140625" bestFit="1" customWidth="1"/>
    <col min="19" max="19" width="21.7109375" bestFit="1" customWidth="1"/>
    <col min="20" max="20" width="20.7109375" bestFit="1" customWidth="1"/>
    <col min="21" max="21" width="21.7109375" bestFit="1" customWidth="1"/>
    <col min="22" max="22" width="20.7109375" bestFit="1" customWidth="1"/>
  </cols>
  <sheetData>
    <row r="1" spans="1:23">
      <c r="A1" s="21" t="s">
        <v>0</v>
      </c>
      <c r="B1" s="21" t="s">
        <v>7</v>
      </c>
      <c r="C1" s="21" t="s">
        <v>1</v>
      </c>
      <c r="D1" s="21" t="s">
        <v>5</v>
      </c>
      <c r="E1" s="21" t="s">
        <v>6</v>
      </c>
      <c r="F1" s="21" t="s">
        <v>17</v>
      </c>
      <c r="G1" s="21" t="s">
        <v>2</v>
      </c>
      <c r="H1" s="21" t="s">
        <v>3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19</v>
      </c>
      <c r="S1" s="21" t="s">
        <v>20</v>
      </c>
      <c r="T1" s="21" t="s">
        <v>21</v>
      </c>
    </row>
    <row r="2" spans="1:23">
      <c r="A2" s="2" t="s">
        <v>26</v>
      </c>
      <c r="B2" s="2">
        <v>104</v>
      </c>
      <c r="C2" s="13">
        <v>1</v>
      </c>
      <c r="D2" s="6">
        <v>169</v>
      </c>
      <c r="E2" s="41">
        <v>65</v>
      </c>
      <c r="F2" s="3">
        <f t="shared" ref="F2:F25" si="0">(E2/D2)*100</f>
        <v>38.461538461538467</v>
      </c>
      <c r="G2" s="3">
        <v>841.60500000000002</v>
      </c>
      <c r="H2" s="41">
        <v>0</v>
      </c>
      <c r="I2" s="19">
        <f t="shared" ref="I2:I25" si="1" xml:space="preserve"> E2/G2*3600</f>
        <v>278.04017324041564</v>
      </c>
      <c r="J2" s="19">
        <f t="shared" ref="J2:J3" si="2" xml:space="preserve"> E2/G2*60</f>
        <v>4.6340028873402606</v>
      </c>
      <c r="K2" s="2">
        <f t="shared" ref="K2:K3" si="3" xml:space="preserve"> ROUNDUP((H2/G2)*3600,3)</f>
        <v>0</v>
      </c>
      <c r="L2" s="2">
        <f t="shared" ref="L2:L3" si="4" xml:space="preserve"> H2/G2 * 60</f>
        <v>0</v>
      </c>
      <c r="M2" s="44"/>
      <c r="N2" s="25"/>
      <c r="O2" s="25"/>
      <c r="P2" s="25"/>
      <c r="Q2" s="34"/>
      <c r="R2" s="34"/>
      <c r="S2" s="2"/>
      <c r="T2" s="2"/>
      <c r="U2" s="76"/>
      <c r="V2" s="2"/>
      <c r="W2" s="4"/>
    </row>
    <row r="3" spans="1:23">
      <c r="A3" s="2" t="s">
        <v>26</v>
      </c>
      <c r="B3" s="2">
        <v>104</v>
      </c>
      <c r="C3" s="13">
        <v>2</v>
      </c>
      <c r="D3" s="6">
        <v>195</v>
      </c>
      <c r="E3" s="41">
        <v>78</v>
      </c>
      <c r="F3" s="3">
        <f t="shared" si="0"/>
        <v>40</v>
      </c>
      <c r="G3" s="3">
        <v>953.35500000000002</v>
      </c>
      <c r="H3" s="41">
        <v>0</v>
      </c>
      <c r="I3" s="19">
        <f t="shared" si="1"/>
        <v>294.53876048271627</v>
      </c>
      <c r="J3" s="19">
        <f t="shared" si="2"/>
        <v>4.9089793413786049</v>
      </c>
      <c r="K3" s="2">
        <f t="shared" si="3"/>
        <v>0</v>
      </c>
      <c r="L3" s="2">
        <f t="shared" si="4"/>
        <v>0</v>
      </c>
      <c r="M3" s="44"/>
      <c r="N3" s="25"/>
      <c r="O3" s="25"/>
      <c r="P3" s="25"/>
      <c r="Q3" s="34"/>
      <c r="R3" s="34"/>
      <c r="S3" s="2"/>
      <c r="T3" s="2"/>
      <c r="U3" s="76"/>
      <c r="V3" s="2"/>
      <c r="W3" s="4"/>
    </row>
    <row r="4" spans="1:23">
      <c r="A4" s="2" t="s">
        <v>26</v>
      </c>
      <c r="B4" s="2">
        <v>104</v>
      </c>
      <c r="C4" s="13">
        <v>3</v>
      </c>
      <c r="D4" s="6">
        <v>192</v>
      </c>
      <c r="E4" s="41">
        <v>59</v>
      </c>
      <c r="F4" s="3">
        <f t="shared" si="0"/>
        <v>30.729166666666668</v>
      </c>
      <c r="G4" s="3">
        <v>992.99099999999999</v>
      </c>
      <c r="H4" s="41">
        <v>1</v>
      </c>
      <c r="I4" s="19">
        <f t="shared" si="1"/>
        <v>213.89921963038938</v>
      </c>
      <c r="J4" s="19">
        <f t="shared" ref="J4:J25" si="5" xml:space="preserve"> E4/G4*60</f>
        <v>3.5649869938398231</v>
      </c>
      <c r="K4" s="2">
        <f t="shared" ref="K4:K25" si="6" xml:space="preserve"> ROUNDUP((H4/G4)*3600,3)</f>
        <v>3.6259999999999999</v>
      </c>
      <c r="L4" s="2">
        <f t="shared" ref="L4:L25" si="7" xml:space="preserve"> H4/G4 * 60</f>
        <v>6.0423508370166495E-2</v>
      </c>
      <c r="M4" s="44"/>
      <c r="N4" s="25"/>
      <c r="O4" s="25"/>
      <c r="P4" s="25"/>
      <c r="Q4" s="34"/>
      <c r="R4" s="34"/>
      <c r="S4" s="2"/>
      <c r="T4" s="2"/>
      <c r="U4" s="76"/>
      <c r="V4" s="2"/>
      <c r="W4" s="4"/>
    </row>
    <row r="5" spans="1:23">
      <c r="A5" s="77" t="s">
        <v>27</v>
      </c>
      <c r="B5" s="77">
        <v>104</v>
      </c>
      <c r="C5" s="78" t="s">
        <v>4</v>
      </c>
      <c r="D5" s="79">
        <f>SUM(D2:D4)</f>
        <v>556</v>
      </c>
      <c r="E5" s="80">
        <f>SUM(E2:E4)</f>
        <v>202</v>
      </c>
      <c r="F5" s="81">
        <f t="shared" si="0"/>
        <v>36.330935251798564</v>
      </c>
      <c r="G5" s="81">
        <f xml:space="preserve"> SUM(G2:G4)</f>
        <v>2787.951</v>
      </c>
      <c r="H5" s="80">
        <f>SUM(H2:H4)</f>
        <v>1</v>
      </c>
      <c r="I5" s="82">
        <f t="shared" si="1"/>
        <v>260.83672202273283</v>
      </c>
      <c r="J5" s="82">
        <f t="shared" si="5"/>
        <v>4.3472787003788804</v>
      </c>
      <c r="K5" s="77">
        <f t="shared" si="6"/>
        <v>1.2919999999999998</v>
      </c>
      <c r="L5" s="79">
        <f t="shared" si="7"/>
        <v>2.1521181685043963E-2</v>
      </c>
      <c r="M5" s="83" t="s">
        <v>18</v>
      </c>
      <c r="N5" s="28" t="s">
        <v>33</v>
      </c>
      <c r="O5" s="84">
        <v>30</v>
      </c>
      <c r="P5" s="28" t="s">
        <v>28</v>
      </c>
      <c r="Q5" s="31">
        <v>50</v>
      </c>
      <c r="R5" s="68" t="s">
        <v>22</v>
      </c>
      <c r="S5" s="85">
        <v>0</v>
      </c>
      <c r="T5" s="85">
        <v>1.5</v>
      </c>
      <c r="U5" s="2"/>
      <c r="V5" s="2"/>
      <c r="W5" s="4"/>
    </row>
    <row r="6" spans="1:23">
      <c r="A6" s="8" t="s">
        <v>26</v>
      </c>
      <c r="B6" s="8">
        <v>104</v>
      </c>
      <c r="C6" s="70">
        <v>1</v>
      </c>
      <c r="D6" s="71">
        <v>169</v>
      </c>
      <c r="E6" s="41">
        <v>58</v>
      </c>
      <c r="F6" s="12">
        <f t="shared" si="0"/>
        <v>34.319526627218934</v>
      </c>
      <c r="G6" s="12">
        <v>841.60500000000002</v>
      </c>
      <c r="H6" s="41">
        <v>0</v>
      </c>
      <c r="I6" s="18">
        <f t="shared" si="1"/>
        <v>248.09738535298627</v>
      </c>
      <c r="J6" s="18">
        <f t="shared" si="5"/>
        <v>4.134956422549771</v>
      </c>
      <c r="K6" s="8">
        <f t="shared" si="6"/>
        <v>0</v>
      </c>
      <c r="L6" s="8">
        <f t="shared" si="7"/>
        <v>0</v>
      </c>
      <c r="M6" s="23"/>
      <c r="N6" s="26"/>
      <c r="O6" s="26"/>
      <c r="P6" s="26"/>
      <c r="Q6" s="30"/>
      <c r="R6" s="30"/>
      <c r="S6" s="8"/>
      <c r="T6" s="8"/>
      <c r="U6" s="2"/>
      <c r="V6" s="2"/>
      <c r="W6" s="4"/>
    </row>
    <row r="7" spans="1:23">
      <c r="A7" s="2" t="s">
        <v>26</v>
      </c>
      <c r="B7" s="8">
        <v>104</v>
      </c>
      <c r="C7" s="13">
        <v>2</v>
      </c>
      <c r="D7" s="6">
        <v>195</v>
      </c>
      <c r="E7" s="41">
        <v>84</v>
      </c>
      <c r="F7" s="12">
        <f t="shared" si="0"/>
        <v>43.07692307692308</v>
      </c>
      <c r="G7" s="3">
        <v>953.35500000000002</v>
      </c>
      <c r="H7" s="41">
        <v>1</v>
      </c>
      <c r="I7" s="18">
        <f t="shared" si="1"/>
        <v>317.195588212156</v>
      </c>
      <c r="J7" s="18">
        <f t="shared" si="5"/>
        <v>5.2865931368692669</v>
      </c>
      <c r="K7" s="8">
        <f t="shared" si="6"/>
        <v>3.7769999999999997</v>
      </c>
      <c r="L7" s="8">
        <f t="shared" si="7"/>
        <v>6.2935632581776993E-2</v>
      </c>
      <c r="M7" s="23"/>
      <c r="N7" s="26"/>
      <c r="O7" s="26"/>
      <c r="P7" s="26"/>
      <c r="Q7" s="30"/>
      <c r="R7" s="30"/>
      <c r="S7" s="8"/>
      <c r="T7" s="8"/>
      <c r="U7" s="2"/>
      <c r="V7" s="2"/>
      <c r="W7" s="4"/>
    </row>
    <row r="8" spans="1:23">
      <c r="A8" s="2" t="s">
        <v>26</v>
      </c>
      <c r="B8" s="8">
        <v>104</v>
      </c>
      <c r="C8" s="13">
        <v>3</v>
      </c>
      <c r="D8" s="6">
        <v>192</v>
      </c>
      <c r="E8" s="41">
        <v>86</v>
      </c>
      <c r="F8" s="3">
        <f t="shared" si="0"/>
        <v>44.791666666666671</v>
      </c>
      <c r="G8" s="3">
        <v>992.99099999999999</v>
      </c>
      <c r="H8" s="41">
        <v>10</v>
      </c>
      <c r="I8" s="19">
        <f t="shared" si="1"/>
        <v>311.7853031900591</v>
      </c>
      <c r="J8" s="19">
        <f t="shared" si="5"/>
        <v>5.1964217198343183</v>
      </c>
      <c r="K8" s="2">
        <f t="shared" si="6"/>
        <v>36.254999999999995</v>
      </c>
      <c r="L8" s="2">
        <f t="shared" si="7"/>
        <v>0.60423508370166501</v>
      </c>
      <c r="M8" s="23"/>
      <c r="N8" s="25"/>
      <c r="O8" s="25"/>
      <c r="P8" s="25"/>
      <c r="Q8" s="30"/>
      <c r="R8" s="30"/>
      <c r="S8" s="2"/>
      <c r="T8" s="2"/>
      <c r="U8" s="2"/>
      <c r="V8" s="2"/>
      <c r="W8" s="4"/>
    </row>
    <row r="9" spans="1:23">
      <c r="A9" s="9" t="s">
        <v>27</v>
      </c>
      <c r="B9" s="9">
        <v>104</v>
      </c>
      <c r="C9" s="17" t="s">
        <v>4</v>
      </c>
      <c r="D9" s="11">
        <f>SUM(D6:D8)</f>
        <v>556</v>
      </c>
      <c r="E9" s="42">
        <f>SUM(E6:E8)</f>
        <v>228</v>
      </c>
      <c r="F9" s="10">
        <f t="shared" si="0"/>
        <v>41.007194244604314</v>
      </c>
      <c r="G9" s="10">
        <f xml:space="preserve"> SUM(G6:G8)</f>
        <v>2787.951</v>
      </c>
      <c r="H9" s="42">
        <f>SUM(H6:H8)</f>
        <v>11</v>
      </c>
      <c r="I9" s="20">
        <f t="shared" si="1"/>
        <v>294.40976545140137</v>
      </c>
      <c r="J9" s="20">
        <f t="shared" si="5"/>
        <v>4.9068294241900228</v>
      </c>
      <c r="K9" s="9">
        <f t="shared" si="6"/>
        <v>14.203999999999999</v>
      </c>
      <c r="L9" s="11">
        <f t="shared" si="7"/>
        <v>0.23673299853548357</v>
      </c>
      <c r="M9" s="27" t="s">
        <v>23</v>
      </c>
      <c r="N9" s="28" t="s">
        <v>33</v>
      </c>
      <c r="O9" s="29">
        <v>30</v>
      </c>
      <c r="P9" s="28" t="s">
        <v>29</v>
      </c>
      <c r="Q9" s="31">
        <v>100</v>
      </c>
      <c r="R9" s="31">
        <v>89.8</v>
      </c>
      <c r="S9" s="67">
        <v>0</v>
      </c>
      <c r="T9" s="67">
        <v>1.5</v>
      </c>
      <c r="U9" s="2"/>
      <c r="V9" s="2"/>
      <c r="W9" s="4"/>
    </row>
    <row r="10" spans="1:23">
      <c r="A10" s="8" t="s">
        <v>26</v>
      </c>
      <c r="B10" s="8">
        <v>104</v>
      </c>
      <c r="C10" s="70">
        <v>1</v>
      </c>
      <c r="D10" s="71">
        <v>169</v>
      </c>
      <c r="E10" s="75">
        <v>119</v>
      </c>
      <c r="F10" s="12">
        <f t="shared" si="0"/>
        <v>70.414201183431956</v>
      </c>
      <c r="G10" s="12">
        <v>841.60500000000002</v>
      </c>
      <c r="H10" s="75">
        <v>0</v>
      </c>
      <c r="I10" s="18">
        <f t="shared" si="1"/>
        <v>509.02739408629941</v>
      </c>
      <c r="J10" s="18">
        <f t="shared" si="5"/>
        <v>8.4837899014383229</v>
      </c>
      <c r="K10" s="8">
        <f t="shared" si="6"/>
        <v>0</v>
      </c>
      <c r="L10" s="8">
        <f t="shared" si="7"/>
        <v>0</v>
      </c>
      <c r="M10" s="23"/>
      <c r="N10" s="26"/>
      <c r="O10" s="26"/>
      <c r="P10" s="26"/>
      <c r="Q10" s="30"/>
      <c r="R10" s="73"/>
      <c r="S10" s="8"/>
      <c r="T10" s="8"/>
      <c r="U10" s="2"/>
      <c r="V10" s="2"/>
      <c r="W10" s="4"/>
    </row>
    <row r="11" spans="1:23">
      <c r="A11" s="2" t="s">
        <v>26</v>
      </c>
      <c r="B11" s="8">
        <v>104</v>
      </c>
      <c r="C11" s="13">
        <v>2</v>
      </c>
      <c r="D11" s="6">
        <v>195</v>
      </c>
      <c r="E11" s="75">
        <v>138</v>
      </c>
      <c r="F11" s="3">
        <f t="shared" si="0"/>
        <v>70.769230769230774</v>
      </c>
      <c r="G11" s="3">
        <v>953.35500000000002</v>
      </c>
      <c r="H11" s="75">
        <v>0</v>
      </c>
      <c r="I11" s="18">
        <f t="shared" si="1"/>
        <v>521.10703777711342</v>
      </c>
      <c r="J11" s="18">
        <f t="shared" si="5"/>
        <v>8.6851172962852239</v>
      </c>
      <c r="K11" s="8">
        <f t="shared" si="6"/>
        <v>0</v>
      </c>
      <c r="L11" s="8">
        <f t="shared" si="7"/>
        <v>0</v>
      </c>
      <c r="M11" s="23"/>
      <c r="N11" s="26"/>
      <c r="O11" s="26"/>
      <c r="P11" s="26"/>
      <c r="Q11" s="30"/>
      <c r="R11" s="73"/>
      <c r="S11" s="8"/>
      <c r="T11" s="8"/>
      <c r="U11" s="2"/>
      <c r="V11" s="2"/>
      <c r="W11" s="4"/>
    </row>
    <row r="12" spans="1:23">
      <c r="A12" s="2" t="s">
        <v>26</v>
      </c>
      <c r="B12" s="8">
        <v>104</v>
      </c>
      <c r="C12" s="13">
        <v>3</v>
      </c>
      <c r="D12" s="6">
        <v>192</v>
      </c>
      <c r="E12" s="41">
        <v>120</v>
      </c>
      <c r="F12" s="3">
        <f t="shared" si="0"/>
        <v>62.5</v>
      </c>
      <c r="G12" s="3">
        <v>992.99099999999999</v>
      </c>
      <c r="H12" s="41">
        <v>4</v>
      </c>
      <c r="I12" s="19">
        <f t="shared" si="1"/>
        <v>435.04926026519877</v>
      </c>
      <c r="J12" s="19">
        <f t="shared" si="5"/>
        <v>7.2508210044199792</v>
      </c>
      <c r="K12" s="2">
        <f t="shared" si="6"/>
        <v>14.501999999999999</v>
      </c>
      <c r="L12" s="2">
        <f t="shared" si="7"/>
        <v>0.24169403348066598</v>
      </c>
      <c r="M12" s="23"/>
      <c r="N12" s="25"/>
      <c r="O12" s="25"/>
      <c r="P12" s="25"/>
      <c r="Q12" s="30"/>
      <c r="R12" s="73"/>
      <c r="S12" s="2"/>
      <c r="T12" s="2"/>
      <c r="U12" s="2"/>
      <c r="V12" s="2"/>
      <c r="W12" s="4"/>
    </row>
    <row r="13" spans="1:23">
      <c r="A13" s="9" t="s">
        <v>27</v>
      </c>
      <c r="B13" s="9">
        <v>104</v>
      </c>
      <c r="C13" s="17" t="s">
        <v>4</v>
      </c>
      <c r="D13" s="11">
        <f>SUM(D10:D12)</f>
        <v>556</v>
      </c>
      <c r="E13" s="42">
        <f>SUM(E10:E12)</f>
        <v>377</v>
      </c>
      <c r="F13" s="10">
        <f t="shared" si="0"/>
        <v>67.805755395683448</v>
      </c>
      <c r="G13" s="10">
        <f xml:space="preserve"> SUM(G10:G12)</f>
        <v>2787.951</v>
      </c>
      <c r="H13" s="42">
        <f>SUM(H10:H12)</f>
        <v>4</v>
      </c>
      <c r="I13" s="20">
        <f t="shared" si="1"/>
        <v>486.80912971569444</v>
      </c>
      <c r="J13" s="20">
        <f t="shared" si="5"/>
        <v>8.1134854952615729</v>
      </c>
      <c r="K13" s="9">
        <f t="shared" si="6"/>
        <v>5.1660000000000004</v>
      </c>
      <c r="L13" s="11">
        <f t="shared" si="7"/>
        <v>8.6084726740175851E-2</v>
      </c>
      <c r="M13" s="27" t="s">
        <v>23</v>
      </c>
      <c r="N13" s="28" t="s">
        <v>33</v>
      </c>
      <c r="O13" s="29">
        <v>20</v>
      </c>
      <c r="P13" s="28" t="s">
        <v>30</v>
      </c>
      <c r="Q13" s="31">
        <v>150</v>
      </c>
      <c r="R13" s="69">
        <v>91.56</v>
      </c>
      <c r="S13" s="67">
        <v>0</v>
      </c>
      <c r="T13" s="67">
        <v>1.5</v>
      </c>
      <c r="U13" s="2"/>
      <c r="V13" s="2"/>
      <c r="W13" s="4"/>
    </row>
    <row r="14" spans="1:23">
      <c r="A14" s="8" t="s">
        <v>26</v>
      </c>
      <c r="B14" s="8">
        <v>104</v>
      </c>
      <c r="C14" s="70">
        <v>1</v>
      </c>
      <c r="D14" s="71">
        <v>169</v>
      </c>
      <c r="E14" s="41">
        <v>60</v>
      </c>
      <c r="F14" s="3">
        <f t="shared" si="0"/>
        <v>35.502958579881657</v>
      </c>
      <c r="G14" s="12">
        <v>841.60500000000002</v>
      </c>
      <c r="H14" s="41">
        <v>0</v>
      </c>
      <c r="I14" s="18">
        <f t="shared" si="1"/>
        <v>256.65246760653753</v>
      </c>
      <c r="J14" s="18">
        <f t="shared" si="5"/>
        <v>4.2775411267756249</v>
      </c>
      <c r="K14" s="8">
        <f t="shared" si="6"/>
        <v>0</v>
      </c>
      <c r="L14" s="8">
        <f t="shared" si="7"/>
        <v>0</v>
      </c>
      <c r="M14" s="23"/>
      <c r="N14" s="26"/>
      <c r="O14" s="26"/>
      <c r="P14" s="26"/>
      <c r="Q14" s="30"/>
      <c r="R14" s="73"/>
      <c r="S14" s="8"/>
      <c r="T14" s="8"/>
      <c r="U14" s="2"/>
      <c r="V14" s="2"/>
      <c r="W14" s="4"/>
    </row>
    <row r="15" spans="1:23">
      <c r="A15" s="2" t="s">
        <v>26</v>
      </c>
      <c r="B15" s="8">
        <v>104</v>
      </c>
      <c r="C15" s="13">
        <v>2</v>
      </c>
      <c r="D15" s="6">
        <v>195</v>
      </c>
      <c r="E15" s="41">
        <v>69</v>
      </c>
      <c r="F15" s="3">
        <f t="shared" si="0"/>
        <v>35.384615384615387</v>
      </c>
      <c r="G15" s="3">
        <v>953.35500000000002</v>
      </c>
      <c r="H15" s="41">
        <v>0</v>
      </c>
      <c r="I15" s="18">
        <f t="shared" si="1"/>
        <v>260.55351888855671</v>
      </c>
      <c r="J15" s="18">
        <f t="shared" si="5"/>
        <v>4.3425586481426119</v>
      </c>
      <c r="K15" s="8">
        <f t="shared" si="6"/>
        <v>0</v>
      </c>
      <c r="L15" s="8">
        <f t="shared" si="7"/>
        <v>0</v>
      </c>
      <c r="M15" s="23"/>
      <c r="N15" s="26"/>
      <c r="O15" s="26"/>
      <c r="P15" s="26"/>
      <c r="Q15" s="30"/>
      <c r="R15" s="73"/>
      <c r="S15" s="8"/>
      <c r="T15" s="8"/>
      <c r="U15" s="2"/>
      <c r="V15" s="2"/>
      <c r="W15" s="4"/>
    </row>
    <row r="16" spans="1:23">
      <c r="A16" s="2" t="s">
        <v>26</v>
      </c>
      <c r="B16" s="8">
        <v>104</v>
      </c>
      <c r="C16" s="13">
        <v>3</v>
      </c>
      <c r="D16" s="6">
        <v>192</v>
      </c>
      <c r="E16" s="41">
        <v>73</v>
      </c>
      <c r="F16" s="3">
        <f t="shared" si="0"/>
        <v>38.020833333333329</v>
      </c>
      <c r="G16" s="3">
        <v>992.99099999999999</v>
      </c>
      <c r="H16" s="41">
        <v>4</v>
      </c>
      <c r="I16" s="19">
        <f t="shared" si="1"/>
        <v>264.6549666613293</v>
      </c>
      <c r="J16" s="19">
        <f t="shared" si="5"/>
        <v>4.4109161110221544</v>
      </c>
      <c r="K16" s="2">
        <f t="shared" si="6"/>
        <v>14.501999999999999</v>
      </c>
      <c r="L16" s="2">
        <f t="shared" si="7"/>
        <v>0.24169403348066598</v>
      </c>
      <c r="M16" s="23"/>
      <c r="N16" s="25"/>
      <c r="O16" s="25"/>
      <c r="P16" s="25"/>
      <c r="Q16" s="30"/>
      <c r="R16" s="73"/>
      <c r="S16" s="2"/>
      <c r="T16" s="2"/>
      <c r="U16" s="2"/>
      <c r="V16" s="2"/>
      <c r="W16" s="4"/>
    </row>
    <row r="17" spans="1:25">
      <c r="A17" s="9" t="s">
        <v>27</v>
      </c>
      <c r="B17" s="9">
        <v>104</v>
      </c>
      <c r="C17" s="17" t="s">
        <v>4</v>
      </c>
      <c r="D17" s="11">
        <f>SUM(D14:D16)</f>
        <v>556</v>
      </c>
      <c r="E17" s="42">
        <f>SUM(E14:E16)</f>
        <v>202</v>
      </c>
      <c r="F17" s="10">
        <f t="shared" si="0"/>
        <v>36.330935251798564</v>
      </c>
      <c r="G17" s="10">
        <f xml:space="preserve"> SUM(G14:G16)</f>
        <v>2787.951</v>
      </c>
      <c r="H17" s="42">
        <f>SUM(H14:H16)</f>
        <v>4</v>
      </c>
      <c r="I17" s="20">
        <f t="shared" si="1"/>
        <v>260.83672202273283</v>
      </c>
      <c r="J17" s="20">
        <f t="shared" si="5"/>
        <v>4.3472787003788804</v>
      </c>
      <c r="K17" s="9">
        <f t="shared" si="6"/>
        <v>5.1660000000000004</v>
      </c>
      <c r="L17" s="11">
        <f t="shared" si="7"/>
        <v>8.6084726740175851E-2</v>
      </c>
      <c r="M17" s="27" t="s">
        <v>24</v>
      </c>
      <c r="N17" s="28" t="s">
        <v>33</v>
      </c>
      <c r="O17" s="29">
        <v>10</v>
      </c>
      <c r="P17" s="28" t="s">
        <v>31</v>
      </c>
      <c r="Q17" s="31">
        <v>300</v>
      </c>
      <c r="R17" s="69">
        <v>89.79</v>
      </c>
      <c r="S17" s="67">
        <v>0</v>
      </c>
      <c r="T17" s="67">
        <v>1.5</v>
      </c>
      <c r="U17" s="2"/>
      <c r="V17" s="2"/>
      <c r="W17" s="4"/>
    </row>
    <row r="18" spans="1:25">
      <c r="A18" s="8" t="s">
        <v>26</v>
      </c>
      <c r="B18" s="8">
        <v>104</v>
      </c>
      <c r="C18" s="70">
        <v>1</v>
      </c>
      <c r="D18" s="71">
        <v>169</v>
      </c>
      <c r="E18" s="41">
        <v>107</v>
      </c>
      <c r="F18" s="3">
        <f t="shared" si="0"/>
        <v>63.31360946745562</v>
      </c>
      <c r="G18" s="12">
        <v>841.60500000000002</v>
      </c>
      <c r="H18" s="41">
        <v>0</v>
      </c>
      <c r="I18" s="18">
        <f t="shared" si="1"/>
        <v>457.69690056499184</v>
      </c>
      <c r="J18" s="18">
        <f t="shared" si="5"/>
        <v>7.6282816760831977</v>
      </c>
      <c r="K18" s="8">
        <f t="shared" si="6"/>
        <v>0</v>
      </c>
      <c r="L18" s="8">
        <f t="shared" si="7"/>
        <v>0</v>
      </c>
      <c r="M18" s="23"/>
      <c r="N18" s="26"/>
      <c r="O18" s="26"/>
      <c r="P18" s="26"/>
      <c r="Q18" s="30"/>
      <c r="R18" s="73"/>
      <c r="S18" s="8"/>
      <c r="T18" s="8"/>
      <c r="U18" s="2"/>
      <c r="V18" s="2"/>
      <c r="W18" s="4"/>
    </row>
    <row r="19" spans="1:25">
      <c r="A19" s="2" t="s">
        <v>26</v>
      </c>
      <c r="B19" s="8">
        <v>104</v>
      </c>
      <c r="C19" s="13">
        <v>2</v>
      </c>
      <c r="D19" s="6">
        <v>195</v>
      </c>
      <c r="E19" s="41">
        <v>120</v>
      </c>
      <c r="F19" s="3">
        <f t="shared" si="0"/>
        <v>61.53846153846154</v>
      </c>
      <c r="G19" s="3">
        <v>953.35500000000002</v>
      </c>
      <c r="H19" s="41">
        <v>0</v>
      </c>
      <c r="I19" s="18">
        <f t="shared" si="1"/>
        <v>453.13655458879435</v>
      </c>
      <c r="J19" s="18">
        <f t="shared" si="5"/>
        <v>7.5522759098132388</v>
      </c>
      <c r="K19" s="8">
        <f t="shared" si="6"/>
        <v>0</v>
      </c>
      <c r="L19" s="8">
        <f t="shared" si="7"/>
        <v>0</v>
      </c>
      <c r="M19" s="23"/>
      <c r="N19" s="26"/>
      <c r="O19" s="26"/>
      <c r="P19" s="26"/>
      <c r="Q19" s="30"/>
      <c r="R19" s="73"/>
      <c r="S19" s="8"/>
      <c r="T19" s="8"/>
      <c r="U19" s="2"/>
      <c r="V19" s="2"/>
      <c r="W19" s="4"/>
    </row>
    <row r="20" spans="1:25">
      <c r="A20" s="2" t="s">
        <v>26</v>
      </c>
      <c r="B20" s="8">
        <v>104</v>
      </c>
      <c r="C20" s="13">
        <v>3</v>
      </c>
      <c r="D20" s="6">
        <v>192</v>
      </c>
      <c r="E20" s="41">
        <v>104</v>
      </c>
      <c r="F20" s="3">
        <f t="shared" si="0"/>
        <v>54.166666666666664</v>
      </c>
      <c r="G20" s="3">
        <v>992.99099999999999</v>
      </c>
      <c r="H20" s="41">
        <v>2</v>
      </c>
      <c r="I20" s="19">
        <f t="shared" si="1"/>
        <v>377.04269222983896</v>
      </c>
      <c r="J20" s="19">
        <f t="shared" si="5"/>
        <v>6.2840448704973157</v>
      </c>
      <c r="K20" s="2">
        <f t="shared" si="6"/>
        <v>7.2510000000000003</v>
      </c>
      <c r="L20" s="2">
        <f t="shared" si="7"/>
        <v>0.12084701674033299</v>
      </c>
      <c r="M20" s="23"/>
      <c r="N20" s="25"/>
      <c r="O20" s="25"/>
      <c r="P20" s="25"/>
      <c r="Q20" s="30"/>
      <c r="R20" s="73"/>
      <c r="S20" s="2"/>
      <c r="T20" s="2"/>
      <c r="U20" s="2"/>
      <c r="V20" s="2"/>
      <c r="W20" s="4"/>
    </row>
    <row r="21" spans="1:25">
      <c r="A21" s="9" t="s">
        <v>27</v>
      </c>
      <c r="B21" s="9">
        <v>104</v>
      </c>
      <c r="C21" s="17" t="s">
        <v>4</v>
      </c>
      <c r="D21" s="11">
        <f>SUM(D18:D20)</f>
        <v>556</v>
      </c>
      <c r="E21" s="74">
        <v>104</v>
      </c>
      <c r="F21" s="10">
        <f t="shared" si="0"/>
        <v>18.705035971223023</v>
      </c>
      <c r="G21" s="10">
        <f xml:space="preserve"> SUM(G18:G20)</f>
        <v>2787.951</v>
      </c>
      <c r="H21" s="42">
        <f>SUM(H18:H20)</f>
        <v>2</v>
      </c>
      <c r="I21" s="20">
        <f t="shared" si="1"/>
        <v>134.29217371467433</v>
      </c>
      <c r="J21" s="20">
        <f t="shared" si="5"/>
        <v>2.2382028952445721</v>
      </c>
      <c r="K21" s="9">
        <f t="shared" si="6"/>
        <v>2.5829999999999997</v>
      </c>
      <c r="L21" s="11">
        <f t="shared" si="7"/>
        <v>4.3042363370087926E-2</v>
      </c>
      <c r="M21" s="27" t="s">
        <v>25</v>
      </c>
      <c r="N21" s="28" t="s">
        <v>33</v>
      </c>
      <c r="O21" s="29">
        <v>10</v>
      </c>
      <c r="P21" s="28" t="s">
        <v>32</v>
      </c>
      <c r="Q21" s="31">
        <v>390</v>
      </c>
      <c r="R21" s="31">
        <v>92.54</v>
      </c>
      <c r="S21" s="67">
        <v>0</v>
      </c>
      <c r="T21" s="67">
        <v>1.5</v>
      </c>
      <c r="U21" s="2"/>
      <c r="V21" s="2"/>
      <c r="W21" s="4"/>
    </row>
    <row r="22" spans="1:25">
      <c r="A22" s="8" t="s">
        <v>26</v>
      </c>
      <c r="B22" s="8">
        <v>104</v>
      </c>
      <c r="C22" s="70">
        <v>1</v>
      </c>
      <c r="D22" s="71">
        <v>169</v>
      </c>
      <c r="E22" s="72">
        <v>97</v>
      </c>
      <c r="F22" s="3">
        <f t="shared" si="0"/>
        <v>57.396449704142015</v>
      </c>
      <c r="G22" s="12">
        <v>841.60500000000002</v>
      </c>
      <c r="H22" s="41">
        <v>0</v>
      </c>
      <c r="I22" s="18">
        <f t="shared" si="1"/>
        <v>414.92148929723561</v>
      </c>
      <c r="J22" s="18">
        <f t="shared" si="5"/>
        <v>6.9153581549539274</v>
      </c>
      <c r="K22" s="8">
        <f t="shared" si="6"/>
        <v>0</v>
      </c>
      <c r="L22" s="8">
        <f t="shared" si="7"/>
        <v>0</v>
      </c>
      <c r="M22" s="23"/>
      <c r="N22" s="26"/>
      <c r="O22" s="26"/>
      <c r="P22" s="26"/>
      <c r="Q22" s="30"/>
      <c r="R22" s="30"/>
      <c r="S22" s="8"/>
      <c r="T22" s="8"/>
      <c r="U22" s="2"/>
      <c r="V22" s="2"/>
      <c r="W22" s="4"/>
    </row>
    <row r="23" spans="1:25">
      <c r="A23" s="2" t="s">
        <v>26</v>
      </c>
      <c r="B23" s="8">
        <v>104</v>
      </c>
      <c r="C23" s="13">
        <v>2</v>
      </c>
      <c r="D23" s="6">
        <v>195</v>
      </c>
      <c r="E23" s="41">
        <v>117</v>
      </c>
      <c r="F23" s="3">
        <f t="shared" si="0"/>
        <v>60</v>
      </c>
      <c r="G23" s="3">
        <v>953.35500000000002</v>
      </c>
      <c r="H23" s="41">
        <v>0</v>
      </c>
      <c r="I23" s="18">
        <f t="shared" si="1"/>
        <v>441.80814072407441</v>
      </c>
      <c r="J23" s="18">
        <f t="shared" si="5"/>
        <v>7.3634690120679069</v>
      </c>
      <c r="K23" s="8">
        <f t="shared" si="6"/>
        <v>0</v>
      </c>
      <c r="L23" s="8">
        <f t="shared" si="7"/>
        <v>0</v>
      </c>
      <c r="M23" s="23"/>
      <c r="N23" s="26"/>
      <c r="O23" s="26"/>
      <c r="P23" s="26"/>
      <c r="Q23" s="30"/>
      <c r="R23" s="30"/>
      <c r="S23" s="8"/>
      <c r="T23" s="8"/>
      <c r="U23" s="2"/>
      <c r="V23" s="2"/>
      <c r="W23" s="4"/>
    </row>
    <row r="24" spans="1:25">
      <c r="A24" s="2" t="s">
        <v>26</v>
      </c>
      <c r="B24" s="8">
        <v>104</v>
      </c>
      <c r="C24" s="13">
        <v>3</v>
      </c>
      <c r="D24" s="6">
        <v>192</v>
      </c>
      <c r="E24" s="41">
        <v>108</v>
      </c>
      <c r="F24" s="3">
        <f t="shared" si="0"/>
        <v>56.25</v>
      </c>
      <c r="G24" s="3">
        <v>992.99099999999999</v>
      </c>
      <c r="H24" s="41">
        <v>4</v>
      </c>
      <c r="I24" s="19">
        <f t="shared" si="1"/>
        <v>391.54433423867891</v>
      </c>
      <c r="J24" s="19">
        <f t="shared" si="5"/>
        <v>6.5257389039779818</v>
      </c>
      <c r="K24" s="2">
        <f t="shared" si="6"/>
        <v>14.501999999999999</v>
      </c>
      <c r="L24" s="2">
        <f t="shared" si="7"/>
        <v>0.24169403348066598</v>
      </c>
      <c r="M24" s="23"/>
      <c r="N24" s="25"/>
      <c r="O24" s="25"/>
      <c r="P24" s="25"/>
      <c r="Q24" s="30"/>
      <c r="R24" s="30"/>
      <c r="S24" s="2"/>
      <c r="T24" s="2"/>
      <c r="U24" s="2"/>
      <c r="V24" s="2"/>
      <c r="W24" s="4"/>
    </row>
    <row r="25" spans="1:25">
      <c r="A25" s="9" t="s">
        <v>27</v>
      </c>
      <c r="B25" s="9">
        <v>104</v>
      </c>
      <c r="C25" s="17" t="s">
        <v>4</v>
      </c>
      <c r="D25" s="11">
        <f>SUM(D22:D24)</f>
        <v>556</v>
      </c>
      <c r="E25" s="42">
        <f>SUM(E22:E24)</f>
        <v>322</v>
      </c>
      <c r="F25" s="10">
        <f t="shared" si="0"/>
        <v>57.913669064748198</v>
      </c>
      <c r="G25" s="10">
        <f xml:space="preserve"> SUM(G22:G24)</f>
        <v>2787.951</v>
      </c>
      <c r="H25" s="42">
        <f>SUM(H22:H24)</f>
        <v>4</v>
      </c>
      <c r="I25" s="20">
        <f t="shared" si="1"/>
        <v>415.78923015504938</v>
      </c>
      <c r="J25" s="20">
        <f t="shared" si="5"/>
        <v>6.9298205025841559</v>
      </c>
      <c r="K25" s="9">
        <f t="shared" si="6"/>
        <v>5.1660000000000004</v>
      </c>
      <c r="L25" s="11">
        <f t="shared" si="7"/>
        <v>8.6084726740175851E-2</v>
      </c>
      <c r="M25" s="27" t="s">
        <v>25</v>
      </c>
      <c r="N25" s="28" t="s">
        <v>33</v>
      </c>
      <c r="O25" s="29">
        <v>10</v>
      </c>
      <c r="P25" s="28" t="s">
        <v>34</v>
      </c>
      <c r="Q25" s="31">
        <v>480</v>
      </c>
      <c r="R25" s="31">
        <v>92.89</v>
      </c>
      <c r="S25" s="67">
        <v>0</v>
      </c>
      <c r="T25" s="67">
        <v>1.5</v>
      </c>
      <c r="U25" s="2"/>
      <c r="V25" s="2"/>
      <c r="W25" s="4"/>
    </row>
    <row r="26" spans="1:25">
      <c r="A26" s="45"/>
      <c r="B26" s="45"/>
      <c r="C26" s="46"/>
      <c r="D26" s="47"/>
      <c r="E26" s="48"/>
      <c r="F26" s="22"/>
      <c r="G26" s="49"/>
      <c r="H26" s="48"/>
      <c r="I26" s="50"/>
      <c r="J26" s="50"/>
      <c r="K26" s="45"/>
      <c r="L26" s="47"/>
      <c r="O26" s="51"/>
      <c r="P26" s="52"/>
      <c r="Q26" s="53"/>
      <c r="R26" s="52"/>
      <c r="S26" s="54"/>
      <c r="U26" s="8"/>
      <c r="V26" s="8"/>
      <c r="W26" s="2"/>
      <c r="X26" s="2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2"/>
      <c r="V27" s="2"/>
      <c r="W27" s="2"/>
      <c r="X27" s="2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2"/>
      <c r="V28" s="2"/>
      <c r="W28" s="2"/>
      <c r="X28" s="2"/>
      <c r="Y28" s="4"/>
    </row>
    <row r="29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2"/>
      <c r="V29" s="2"/>
      <c r="W29" s="2"/>
      <c r="X29" s="2"/>
      <c r="Y29" s="4"/>
    </row>
    <row r="30" spans="1:25">
      <c r="A30" s="2"/>
      <c r="B30" s="2"/>
      <c r="C30" s="2"/>
      <c r="D30" s="6"/>
      <c r="E30" s="41"/>
      <c r="F30" s="3"/>
      <c r="G30" s="1"/>
      <c r="H30" s="41"/>
      <c r="I30" s="19"/>
      <c r="J30" s="19"/>
      <c r="K30" s="2"/>
      <c r="L30" s="2"/>
      <c r="M30" s="4"/>
      <c r="N30" s="4"/>
      <c r="O30" s="44"/>
      <c r="P30" s="25"/>
      <c r="Q30" s="25"/>
      <c r="R30" s="25"/>
      <c r="S30" s="34"/>
      <c r="U30" s="2"/>
      <c r="V30" s="2"/>
      <c r="W30" s="2"/>
      <c r="X30" s="2"/>
      <c r="Y30" s="4"/>
    </row>
    <row r="31" spans="1:25">
      <c r="A31" s="2"/>
      <c r="B31" s="2"/>
      <c r="C31" s="2"/>
      <c r="D31" s="6"/>
      <c r="E31" s="41"/>
      <c r="F31" s="3"/>
      <c r="G31" s="1"/>
      <c r="H31" s="41"/>
      <c r="I31" s="19"/>
      <c r="J31" s="19"/>
      <c r="K31" s="2"/>
      <c r="L31" s="2"/>
      <c r="M31" s="4"/>
      <c r="N31" s="4"/>
      <c r="O31" s="44"/>
      <c r="P31" s="25"/>
      <c r="Q31" s="25"/>
      <c r="R31" s="25"/>
      <c r="S31" s="34"/>
      <c r="U31" s="2"/>
      <c r="V31" s="2"/>
      <c r="W31" s="2"/>
      <c r="X31" s="2"/>
      <c r="Y31" s="4"/>
    </row>
    <row r="32" spans="1:25">
      <c r="A32" s="55"/>
      <c r="B32" s="55"/>
      <c r="C32" s="56"/>
      <c r="D32" s="5"/>
      <c r="E32" s="57"/>
      <c r="F32" s="32"/>
      <c r="G32" s="32"/>
      <c r="H32" s="57"/>
      <c r="I32" s="59"/>
      <c r="J32" s="59"/>
      <c r="K32" s="55"/>
      <c r="L32" s="5"/>
      <c r="M32" s="4"/>
      <c r="N32" s="4"/>
      <c r="O32" s="60"/>
      <c r="P32" s="61"/>
      <c r="Q32" s="43"/>
      <c r="R32" s="61"/>
      <c r="S32" s="62"/>
      <c r="U32" s="2"/>
      <c r="V32" s="2"/>
      <c r="W32" s="2"/>
      <c r="X32" s="2"/>
      <c r="Y32" s="4"/>
    </row>
    <row r="33" spans="1:25">
      <c r="A33" s="2"/>
      <c r="B33" s="2"/>
      <c r="C33" s="2"/>
      <c r="D33" s="6"/>
      <c r="E33" s="41"/>
      <c r="F33" s="3"/>
      <c r="G33" s="3"/>
      <c r="H33" s="41"/>
      <c r="I33" s="19"/>
      <c r="J33" s="19"/>
      <c r="K33" s="6"/>
      <c r="L33" s="2"/>
      <c r="M33" s="4"/>
      <c r="N33" s="4"/>
      <c r="O33" s="44"/>
      <c r="P33" s="25"/>
      <c r="Q33" s="25"/>
      <c r="R33" s="25"/>
      <c r="S33" s="34"/>
      <c r="U33" s="2"/>
      <c r="V33" s="2"/>
      <c r="W33" s="2"/>
      <c r="X33" s="2"/>
      <c r="Y33" s="4"/>
    </row>
    <row r="34" spans="1:25">
      <c r="A34" s="2"/>
      <c r="B34" s="2"/>
      <c r="C34" s="2"/>
      <c r="D34" s="6"/>
      <c r="E34" s="41"/>
      <c r="F34" s="3"/>
      <c r="G34" s="3"/>
      <c r="H34" s="41"/>
      <c r="I34" s="19"/>
      <c r="J34" s="19"/>
      <c r="K34" s="6"/>
      <c r="L34" s="2"/>
      <c r="M34" s="4"/>
      <c r="N34" s="63"/>
      <c r="O34" s="44"/>
      <c r="P34" s="25"/>
      <c r="Q34" s="25"/>
      <c r="R34" s="25"/>
      <c r="S34" s="34"/>
      <c r="U34" s="2"/>
      <c r="V34" s="2"/>
      <c r="W34" s="2"/>
      <c r="X34" s="2"/>
      <c r="Y34" s="4"/>
    </row>
    <row r="35" spans="1:25">
      <c r="A35" s="2"/>
      <c r="B35" s="2"/>
      <c r="C35" s="2"/>
      <c r="D35" s="6"/>
      <c r="E35" s="41"/>
      <c r="F35" s="3"/>
      <c r="G35" s="3"/>
      <c r="H35" s="41"/>
      <c r="I35" s="19"/>
      <c r="J35" s="19"/>
      <c r="K35" s="6"/>
      <c r="L35" s="2"/>
      <c r="M35" s="4"/>
      <c r="N35" s="4"/>
      <c r="O35" s="44"/>
      <c r="P35" s="25"/>
      <c r="Q35" s="25"/>
      <c r="R35" s="25"/>
      <c r="S35" s="34"/>
      <c r="U35" s="2"/>
      <c r="V35" s="2"/>
      <c r="W35" s="2"/>
      <c r="X35" s="2"/>
      <c r="Y35" s="4"/>
    </row>
    <row r="36" spans="1:25">
      <c r="A36" s="55"/>
      <c r="B36" s="55"/>
      <c r="C36" s="56"/>
      <c r="D36" s="5"/>
      <c r="E36" s="57"/>
      <c r="F36" s="32"/>
      <c r="G36" s="32"/>
      <c r="H36" s="57"/>
      <c r="I36" s="59"/>
      <c r="J36" s="59"/>
      <c r="K36" s="5"/>
      <c r="L36" s="5"/>
      <c r="M36" s="4"/>
      <c r="N36" s="4"/>
      <c r="O36" s="60"/>
      <c r="P36" s="61"/>
      <c r="Q36" s="43"/>
      <c r="R36" s="61"/>
      <c r="S36" s="62"/>
      <c r="U36" s="7"/>
      <c r="V36" s="2"/>
      <c r="W36" s="2"/>
      <c r="X36" s="2"/>
      <c r="Y36" s="4"/>
    </row>
    <row r="37" spans="1:25">
      <c r="A37" s="2"/>
      <c r="B37" s="2"/>
      <c r="C37" s="2"/>
      <c r="D37" s="6"/>
      <c r="E37" s="41"/>
      <c r="F37" s="3"/>
      <c r="G37" s="1"/>
      <c r="H37" s="41"/>
      <c r="I37" s="19"/>
      <c r="J37" s="19"/>
      <c r="K37" s="6"/>
      <c r="L37" s="2"/>
      <c r="M37" s="4"/>
      <c r="N37" s="4"/>
      <c r="O37" s="44"/>
      <c r="P37" s="25"/>
      <c r="Q37" s="25"/>
      <c r="R37" s="25"/>
      <c r="S37" s="34"/>
      <c r="U37" s="7"/>
      <c r="V37" s="2"/>
      <c r="W37" s="2"/>
      <c r="X37" s="7"/>
      <c r="Y37" s="4"/>
    </row>
    <row r="38" spans="1:25">
      <c r="A38" s="2"/>
      <c r="B38" s="2"/>
      <c r="C38" s="2"/>
      <c r="D38" s="6"/>
      <c r="E38" s="41"/>
      <c r="F38" s="3"/>
      <c r="G38" s="1"/>
      <c r="H38" s="41"/>
      <c r="I38" s="19"/>
      <c r="J38" s="19"/>
      <c r="K38" s="6"/>
      <c r="L38" s="2"/>
      <c r="M38" s="4"/>
      <c r="N38" s="4"/>
      <c r="O38" s="44"/>
      <c r="P38" s="25"/>
      <c r="Q38" s="25"/>
      <c r="R38" s="25"/>
      <c r="S38" s="34"/>
      <c r="U38" s="7"/>
      <c r="V38" s="2"/>
      <c r="W38" s="2"/>
      <c r="X38" s="7"/>
      <c r="Y38" s="4"/>
    </row>
    <row r="39" spans="1:25">
      <c r="A39" s="2"/>
      <c r="B39" s="2"/>
      <c r="C39" s="2"/>
      <c r="D39" s="6"/>
      <c r="E39" s="41"/>
      <c r="F39" s="3"/>
      <c r="G39" s="1"/>
      <c r="H39" s="41"/>
      <c r="I39" s="19"/>
      <c r="J39" s="19"/>
      <c r="K39" s="6"/>
      <c r="L39" s="2"/>
      <c r="M39" s="4"/>
      <c r="N39" s="4"/>
      <c r="O39" s="44"/>
      <c r="P39" s="25"/>
      <c r="Q39" s="25"/>
      <c r="R39" s="25"/>
      <c r="S39" s="34"/>
      <c r="U39" s="7"/>
      <c r="V39" s="2"/>
      <c r="W39" s="2"/>
      <c r="X39" s="7"/>
      <c r="Y39" s="4"/>
    </row>
    <row r="40" spans="1:25">
      <c r="A40" s="55"/>
      <c r="B40" s="55"/>
      <c r="C40" s="56"/>
      <c r="D40" s="5"/>
      <c r="E40" s="57"/>
      <c r="F40" s="32"/>
      <c r="G40" s="58"/>
      <c r="H40" s="57"/>
      <c r="I40" s="59"/>
      <c r="J40" s="59"/>
      <c r="K40" s="5"/>
      <c r="L40" s="5"/>
      <c r="M40" s="4"/>
      <c r="N40" s="4"/>
      <c r="O40" s="60"/>
      <c r="P40" s="61"/>
      <c r="Q40" s="43"/>
      <c r="R40" s="61"/>
      <c r="S40" s="62"/>
      <c r="U40" s="7"/>
      <c r="V40" s="2"/>
      <c r="W40" s="2"/>
      <c r="X40" s="7"/>
      <c r="Y40" s="4"/>
    </row>
    <row r="41" spans="1:25">
      <c r="A41" s="2"/>
      <c r="B41" s="2"/>
      <c r="C41" s="2"/>
      <c r="D41" s="14"/>
      <c r="E41" s="40"/>
      <c r="F41" s="3"/>
      <c r="G41" s="64"/>
      <c r="H41" s="40"/>
      <c r="I41" s="14"/>
      <c r="J41" s="19"/>
      <c r="K41" s="14"/>
      <c r="L41" s="2"/>
      <c r="M41" s="4"/>
      <c r="N41" s="4"/>
      <c r="O41" s="44"/>
      <c r="P41" s="24"/>
      <c r="Q41" s="24"/>
      <c r="R41" s="24"/>
      <c r="S41" s="34"/>
      <c r="U41" s="7"/>
      <c r="V41" s="2"/>
      <c r="W41" s="2"/>
      <c r="X41" s="7"/>
      <c r="Y41" s="4"/>
    </row>
    <row r="42" spans="1:25">
      <c r="A42" s="2"/>
      <c r="B42" s="2"/>
      <c r="C42" s="2"/>
      <c r="D42" s="14"/>
      <c r="E42" s="40"/>
      <c r="F42" s="3"/>
      <c r="G42" s="64"/>
      <c r="H42" s="40"/>
      <c r="I42" s="19"/>
      <c r="J42" s="19"/>
      <c r="K42" s="14"/>
      <c r="L42" s="2"/>
      <c r="M42" s="4"/>
      <c r="N42" s="4"/>
      <c r="O42" s="44"/>
      <c r="P42" s="24"/>
      <c r="Q42" s="24"/>
      <c r="R42" s="24"/>
      <c r="S42" s="34"/>
      <c r="U42" s="7"/>
      <c r="V42" s="2"/>
      <c r="W42" s="2"/>
      <c r="X42" s="7"/>
      <c r="Y42" s="4"/>
    </row>
    <row r="43" spans="1:25">
      <c r="A43" s="2"/>
      <c r="B43" s="2"/>
      <c r="C43" s="2"/>
      <c r="D43" s="14"/>
      <c r="E43" s="40"/>
      <c r="F43" s="3"/>
      <c r="G43" s="64"/>
      <c r="H43" s="40"/>
      <c r="I43" s="19"/>
      <c r="J43" s="19"/>
      <c r="K43" s="14"/>
      <c r="L43" s="2"/>
      <c r="M43" s="4"/>
      <c r="N43" s="4"/>
      <c r="O43" s="44"/>
      <c r="P43" s="24"/>
      <c r="Q43" s="24"/>
      <c r="R43" s="24"/>
      <c r="S43" s="34"/>
      <c r="U43" s="7"/>
      <c r="V43" s="2"/>
      <c r="W43" s="2"/>
      <c r="X43" s="7"/>
      <c r="Y43" s="4"/>
    </row>
    <row r="44" spans="1:25">
      <c r="A44" s="55"/>
      <c r="B44" s="55"/>
      <c r="C44" s="56"/>
      <c r="D44" s="37"/>
      <c r="E44" s="65"/>
      <c r="F44" s="32"/>
      <c r="G44" s="32"/>
      <c r="H44" s="65"/>
      <c r="I44" s="59"/>
      <c r="J44" s="59"/>
      <c r="K44" s="37"/>
      <c r="L44" s="5"/>
      <c r="M44" s="4"/>
      <c r="N44" s="4"/>
      <c r="O44" s="60"/>
      <c r="P44" s="61"/>
      <c r="Q44" s="43"/>
      <c r="R44" s="61"/>
      <c r="S44" s="62"/>
      <c r="U44" s="7"/>
      <c r="V44" s="2"/>
      <c r="W44" s="2"/>
      <c r="X44" s="7"/>
      <c r="Y44" s="4"/>
    </row>
    <row r="45" spans="1:25">
      <c r="A45" s="2"/>
      <c r="B45" s="2"/>
      <c r="C45" s="2"/>
      <c r="D45" s="33"/>
      <c r="E45" s="24"/>
      <c r="F45" s="3"/>
      <c r="G45" s="33"/>
      <c r="H45" s="40"/>
      <c r="I45" s="19"/>
      <c r="J45" s="19"/>
      <c r="K45" s="14"/>
      <c r="L45" s="2"/>
      <c r="M45" s="4"/>
      <c r="N45" s="4"/>
      <c r="O45" s="44"/>
      <c r="P45" s="24"/>
      <c r="Q45" s="24"/>
      <c r="R45" s="24"/>
      <c r="S45" s="34"/>
      <c r="U45" s="5"/>
      <c r="V45" s="2"/>
      <c r="W45" s="2"/>
      <c r="X45" s="7"/>
      <c r="Y45" s="4"/>
    </row>
    <row r="46" spans="1:25">
      <c r="A46" s="2"/>
      <c r="B46" s="2"/>
      <c r="C46" s="2"/>
      <c r="D46" s="33"/>
      <c r="E46" s="24"/>
      <c r="F46" s="3"/>
      <c r="G46" s="33"/>
      <c r="H46" s="40"/>
      <c r="I46" s="19"/>
      <c r="J46" s="19"/>
      <c r="K46" s="14"/>
      <c r="L46" s="2"/>
      <c r="M46" s="4"/>
      <c r="N46" s="4"/>
      <c r="O46" s="44"/>
      <c r="P46" s="24"/>
      <c r="Q46" s="24"/>
      <c r="R46" s="25"/>
      <c r="S46" s="34"/>
      <c r="U46" s="7"/>
      <c r="V46" s="5"/>
      <c r="W46" s="5"/>
      <c r="X46" s="7"/>
      <c r="Y46" s="4"/>
    </row>
    <row r="47" spans="1:25">
      <c r="A47" s="2"/>
      <c r="B47" s="2"/>
      <c r="C47" s="2"/>
      <c r="D47" s="64"/>
      <c r="E47" s="24"/>
      <c r="F47" s="3"/>
      <c r="G47" s="33"/>
      <c r="H47" s="40"/>
      <c r="I47" s="19"/>
      <c r="J47" s="19"/>
      <c r="K47" s="14"/>
      <c r="L47" s="2"/>
      <c r="M47" s="4"/>
      <c r="N47" s="4"/>
      <c r="O47" s="44"/>
      <c r="P47" s="24"/>
      <c r="Q47" s="24"/>
      <c r="R47" s="24"/>
      <c r="S47" s="34"/>
      <c r="U47" s="4"/>
      <c r="V47" s="4"/>
      <c r="W47" s="4"/>
      <c r="X47" s="4"/>
      <c r="Y47" s="4"/>
    </row>
    <row r="48" spans="1:25">
      <c r="A48" s="55"/>
      <c r="B48" s="55"/>
      <c r="C48" s="56"/>
      <c r="D48" s="37"/>
      <c r="E48" s="65"/>
      <c r="F48" s="32"/>
      <c r="G48" s="37"/>
      <c r="H48" s="65"/>
      <c r="I48" s="59"/>
      <c r="J48" s="59"/>
      <c r="K48" s="37"/>
      <c r="L48" s="5"/>
      <c r="M48" s="4"/>
      <c r="N48" s="4"/>
      <c r="O48" s="60"/>
      <c r="P48" s="61"/>
      <c r="Q48" s="43"/>
      <c r="R48" s="61"/>
      <c r="S48" s="62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6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6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6"/>
      <c r="U72" s="4"/>
    </row>
    <row r="73" spans="1:21">
      <c r="A73" s="13"/>
      <c r="B73" s="13"/>
      <c r="C73" s="13"/>
      <c r="D73" s="13"/>
      <c r="E73" s="13"/>
      <c r="F73" s="3"/>
      <c r="G73" s="33"/>
      <c r="H73" s="16"/>
      <c r="I73" s="13"/>
      <c r="J73" s="13"/>
      <c r="K73" s="14"/>
      <c r="L73" s="6"/>
      <c r="M73" s="4"/>
      <c r="N73" s="4"/>
      <c r="O73" s="15"/>
      <c r="P73" s="33"/>
      <c r="Q73" s="33"/>
      <c r="R73" s="33"/>
      <c r="S73" s="34"/>
      <c r="T73" s="66"/>
      <c r="U73" s="4"/>
    </row>
    <row r="74" spans="1:21">
      <c r="A74" s="13"/>
      <c r="B74" s="13"/>
      <c r="C74" s="13"/>
      <c r="D74" s="13"/>
      <c r="E74" s="13"/>
      <c r="F74" s="3"/>
      <c r="G74" s="33"/>
      <c r="H74" s="16"/>
      <c r="I74" s="13"/>
      <c r="J74" s="13"/>
      <c r="K74" s="14"/>
      <c r="L74" s="6"/>
      <c r="M74" s="4"/>
      <c r="N74" s="4"/>
      <c r="O74" s="15"/>
      <c r="P74" s="33"/>
      <c r="Q74" s="33"/>
      <c r="R74" s="33"/>
      <c r="S74" s="34"/>
      <c r="T74" s="66"/>
      <c r="U74" s="4"/>
    </row>
    <row r="75" spans="1:21">
      <c r="A75" s="35"/>
      <c r="B75" s="35"/>
      <c r="C75" s="36"/>
      <c r="D75" s="35"/>
      <c r="E75" s="35"/>
      <c r="F75" s="32"/>
      <c r="G75" s="35"/>
      <c r="H75" s="39"/>
      <c r="I75" s="35"/>
      <c r="J75" s="35"/>
      <c r="K75" s="37"/>
      <c r="L75" s="5"/>
      <c r="M75" s="4"/>
      <c r="N75" s="4"/>
      <c r="O75" s="15"/>
      <c r="P75" s="38"/>
      <c r="Q75" s="38"/>
      <c r="R75" s="38"/>
      <c r="S75" s="34"/>
      <c r="T75" s="66"/>
      <c r="U75" s="4"/>
    </row>
    <row r="76" spans="1:21">
      <c r="A76" s="13"/>
      <c r="B76" s="13"/>
      <c r="C76" s="13"/>
      <c r="D76" s="13"/>
      <c r="E76" s="13"/>
      <c r="F76" s="3"/>
      <c r="G76" s="33"/>
      <c r="H76" s="16"/>
      <c r="I76" s="13"/>
      <c r="J76" s="13"/>
      <c r="K76" s="14"/>
      <c r="L76" s="6"/>
      <c r="M76" s="4"/>
      <c r="N76" s="4"/>
      <c r="O76" s="15"/>
      <c r="P76" s="33"/>
      <c r="Q76" s="33"/>
      <c r="R76" s="33"/>
      <c r="S76" s="34"/>
      <c r="T76" s="66"/>
      <c r="U76" s="4"/>
    </row>
    <row r="77" spans="1:21">
      <c r="A77" s="35"/>
      <c r="B77" s="35"/>
      <c r="C77" s="36"/>
      <c r="D77" s="35"/>
      <c r="E77" s="35"/>
      <c r="F77" s="32"/>
      <c r="G77" s="35"/>
      <c r="H77" s="39"/>
      <c r="I77" s="35"/>
      <c r="J77" s="35"/>
      <c r="K77" s="37"/>
      <c r="L77" s="5"/>
      <c r="M77" s="4"/>
      <c r="N77" s="4"/>
      <c r="O77" s="15"/>
      <c r="P77" s="38"/>
      <c r="Q77" s="38"/>
      <c r="R77" s="38"/>
      <c r="S77" s="34"/>
      <c r="T77" s="66"/>
      <c r="U77" s="4"/>
    </row>
    <row r="78" spans="1:21">
      <c r="A78" s="13"/>
      <c r="B78" s="13"/>
      <c r="C78" s="13"/>
      <c r="D78" s="13"/>
      <c r="E78" s="13"/>
      <c r="F78" s="3"/>
      <c r="G78" s="33"/>
      <c r="H78" s="16"/>
      <c r="I78" s="13"/>
      <c r="J78" s="13"/>
      <c r="K78" s="14"/>
      <c r="L78" s="6"/>
      <c r="M78" s="4"/>
      <c r="N78" s="4"/>
      <c r="O78" s="15"/>
      <c r="P78" s="33"/>
      <c r="Q78" s="33"/>
      <c r="R78" s="33"/>
      <c r="S78" s="4"/>
      <c r="T78" s="66"/>
      <c r="U78" s="4"/>
    </row>
    <row r="79" spans="1:21">
      <c r="A79" s="35"/>
      <c r="B79" s="35"/>
      <c r="C79" s="36"/>
      <c r="D79" s="35"/>
      <c r="E79" s="35"/>
      <c r="F79" s="32"/>
      <c r="G79" s="35"/>
      <c r="H79" s="39"/>
      <c r="I79" s="35"/>
      <c r="J79" s="35"/>
      <c r="K79" s="37"/>
      <c r="L79" s="5"/>
      <c r="M79" s="4"/>
      <c r="N79" s="4"/>
      <c r="O79" s="15"/>
      <c r="P79" s="38"/>
      <c r="Q79" s="38"/>
      <c r="R79" s="38"/>
      <c r="S79" s="4"/>
      <c r="T79" s="66"/>
      <c r="U79" s="4"/>
    </row>
    <row r="80" spans="1:21">
      <c r="A80" s="13"/>
      <c r="B80" s="13"/>
      <c r="C80" s="13"/>
      <c r="D80" s="13"/>
      <c r="E80" s="13"/>
      <c r="F80" s="3"/>
      <c r="G80" s="33"/>
      <c r="H80" s="16"/>
      <c r="I80" s="13"/>
      <c r="J80" s="13"/>
      <c r="K80" s="14"/>
      <c r="L80" s="6"/>
      <c r="M80" s="4"/>
      <c r="N80" s="4"/>
      <c r="O80" s="15"/>
      <c r="P80" s="33"/>
      <c r="Q80" s="33"/>
      <c r="R80" s="33"/>
      <c r="S80" s="4"/>
      <c r="T80" s="66"/>
      <c r="U80" s="4"/>
    </row>
    <row r="81" spans="1:21">
      <c r="A81" s="13"/>
      <c r="B81" s="13"/>
      <c r="C81" s="13"/>
      <c r="D81" s="13"/>
      <c r="E81" s="13"/>
      <c r="F81" s="3"/>
      <c r="G81" s="33"/>
      <c r="H81" s="16"/>
      <c r="I81" s="13"/>
      <c r="J81" s="13"/>
      <c r="K81" s="14"/>
      <c r="L81" s="6"/>
      <c r="M81" s="4"/>
      <c r="N81" s="4"/>
      <c r="O81" s="15"/>
      <c r="P81" s="33"/>
      <c r="Q81" s="33"/>
      <c r="R81" s="33"/>
      <c r="S81" s="4"/>
      <c r="T81" s="66"/>
      <c r="U81" s="4"/>
    </row>
    <row r="82" spans="1:21">
      <c r="A82" s="35"/>
      <c r="B82" s="35"/>
      <c r="C82" s="36"/>
      <c r="D82" s="35"/>
      <c r="E82" s="35"/>
      <c r="F82" s="32"/>
      <c r="G82" s="35"/>
      <c r="H82" s="39"/>
      <c r="I82" s="35"/>
      <c r="J82" s="35"/>
      <c r="K82" s="37"/>
      <c r="L82" s="5"/>
      <c r="M82" s="4"/>
      <c r="N82" s="4"/>
      <c r="O82" s="15"/>
      <c r="P82" s="38"/>
      <c r="Q82" s="38"/>
      <c r="R82" s="38"/>
      <c r="S82" s="4"/>
      <c r="T82" s="66"/>
      <c r="U82" s="4"/>
    </row>
    <row r="83" spans="1:21">
      <c r="A83" s="13"/>
      <c r="B83" s="13"/>
      <c r="C83" s="13"/>
      <c r="D83" s="13"/>
      <c r="E83" s="13"/>
      <c r="F83" s="3"/>
      <c r="G83" s="33"/>
      <c r="H83" s="16"/>
      <c r="I83" s="13"/>
      <c r="J83" s="13"/>
      <c r="K83" s="14"/>
      <c r="L83" s="6"/>
      <c r="M83" s="4"/>
      <c r="N83" s="4"/>
      <c r="O83" s="15"/>
      <c r="P83" s="33"/>
      <c r="Q83" s="33"/>
      <c r="R83" s="33"/>
      <c r="S83" s="4"/>
      <c r="T83" s="66"/>
      <c r="U83" s="4"/>
    </row>
    <row r="84" spans="1:21">
      <c r="A84" s="13"/>
      <c r="B84" s="13"/>
      <c r="C84" s="13"/>
      <c r="D84" s="13"/>
      <c r="E84" s="13"/>
      <c r="F84" s="3"/>
      <c r="G84" s="33"/>
      <c r="H84" s="16"/>
      <c r="I84" s="13"/>
      <c r="J84" s="13"/>
      <c r="K84" s="14"/>
      <c r="L84" s="6"/>
      <c r="M84" s="4"/>
      <c r="N84" s="4"/>
      <c r="O84" s="15"/>
      <c r="P84" s="33"/>
      <c r="Q84" s="33"/>
      <c r="R84" s="33"/>
      <c r="S84" s="4"/>
      <c r="T84" s="66"/>
      <c r="U84" s="4"/>
    </row>
    <row r="85" spans="1:21">
      <c r="A85" s="35"/>
      <c r="B85" s="35"/>
      <c r="C85" s="36"/>
      <c r="D85" s="35"/>
      <c r="E85" s="35"/>
      <c r="F85" s="32"/>
      <c r="G85" s="35"/>
      <c r="H85" s="39"/>
      <c r="I85" s="35"/>
      <c r="J85" s="35"/>
      <c r="K85" s="37"/>
      <c r="L85" s="5"/>
      <c r="M85" s="4"/>
      <c r="N85" s="4"/>
      <c r="O85" s="15"/>
      <c r="P85" s="38"/>
      <c r="Q85" s="38"/>
      <c r="R85" s="38"/>
      <c r="S85" s="4"/>
      <c r="T85" s="66"/>
      <c r="U85" s="4"/>
    </row>
    <row r="86" spans="1:21">
      <c r="A86" s="13"/>
      <c r="B86" s="13"/>
      <c r="C86" s="13"/>
      <c r="D86" s="13"/>
      <c r="E86" s="13"/>
      <c r="F86" s="3"/>
      <c r="G86" s="33"/>
      <c r="H86" s="16"/>
      <c r="I86" s="13"/>
      <c r="J86" s="13"/>
      <c r="K86" s="14"/>
      <c r="L86" s="6"/>
      <c r="M86" s="4"/>
      <c r="N86" s="4"/>
      <c r="O86" s="15"/>
      <c r="P86" s="33"/>
      <c r="Q86" s="33"/>
      <c r="R86" s="33"/>
      <c r="S86" s="4"/>
      <c r="T86" s="66"/>
      <c r="U86" s="4"/>
    </row>
    <row r="87" spans="1:21">
      <c r="A87" s="13"/>
      <c r="B87" s="13"/>
      <c r="C87" s="13"/>
      <c r="D87" s="13"/>
      <c r="E87" s="13"/>
      <c r="F87" s="3"/>
      <c r="G87" s="33"/>
      <c r="H87" s="16"/>
      <c r="I87" s="13"/>
      <c r="J87" s="13"/>
      <c r="K87" s="14"/>
      <c r="L87" s="6"/>
      <c r="M87" s="4"/>
      <c r="N87" s="4"/>
      <c r="O87" s="15"/>
      <c r="P87" s="33"/>
      <c r="Q87" s="33"/>
      <c r="R87" s="33"/>
      <c r="S87" s="4"/>
      <c r="T87" s="66"/>
      <c r="U87" s="4"/>
    </row>
    <row r="88" spans="1:21">
      <c r="A88" s="35"/>
      <c r="B88" s="35"/>
      <c r="C88" s="36"/>
      <c r="D88" s="35"/>
      <c r="E88" s="35"/>
      <c r="F88" s="32"/>
      <c r="G88" s="35"/>
      <c r="H88" s="39"/>
      <c r="I88" s="35"/>
      <c r="J88" s="35"/>
      <c r="K88" s="37"/>
      <c r="L88" s="5"/>
      <c r="M88" s="4"/>
      <c r="N88" s="4"/>
      <c r="O88" s="15"/>
      <c r="P88" s="38"/>
      <c r="Q88" s="38"/>
      <c r="R88" s="38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4_votes</vt:lpstr>
      <vt:lpstr>7_votes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DanCandrea</dc:creator>
  <cp:lastModifiedBy>Daniel Candrea</cp:lastModifiedBy>
  <dcterms:created xsi:type="dcterms:W3CDTF">2022-12-29T00:39:05Z</dcterms:created>
  <dcterms:modified xsi:type="dcterms:W3CDTF">2024-06-21T19:40:44Z</dcterms:modified>
</cp:coreProperties>
</file>