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Candrea\Downloads\"/>
    </mc:Choice>
  </mc:AlternateContent>
  <xr:revisionPtr revIDLastSave="0" documentId="13_ncr:1_{E2F224A3-B779-47A8-AF11-BC70A315408E}" xr6:coauthVersionLast="47" xr6:coauthVersionMax="47" xr10:uidLastSave="{00000000-0000-0000-0000-000000000000}"/>
  <bookViews>
    <workbookView xWindow="43545" yWindow="2280" windowWidth="32100" windowHeight="15780" tabRatio="640" activeTab="1" xr2:uid="{79707531-4519-46E9-8260-C7BB790F6B62}"/>
  </bookViews>
  <sheets>
    <sheet name="4_votes" sheetId="6" r:id="rId1"/>
    <sheet name="7_vot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5" l="1"/>
  <c r="G25" i="5"/>
  <c r="E25" i="5"/>
  <c r="J25" i="5" s="1"/>
  <c r="D25" i="5"/>
  <c r="L24" i="5"/>
  <c r="K24" i="5"/>
  <c r="J24" i="5"/>
  <c r="I24" i="5"/>
  <c r="F24" i="5"/>
  <c r="L23" i="5"/>
  <c r="K23" i="5"/>
  <c r="J23" i="5"/>
  <c r="I23" i="5"/>
  <c r="F23" i="5"/>
  <c r="L22" i="5"/>
  <c r="K22" i="5"/>
  <c r="J22" i="5"/>
  <c r="I22" i="5"/>
  <c r="F22" i="5"/>
  <c r="H21" i="5"/>
  <c r="K21" i="5" s="1"/>
  <c r="G21" i="5"/>
  <c r="E21" i="5"/>
  <c r="J21" i="5" s="1"/>
  <c r="D21" i="5"/>
  <c r="L20" i="5"/>
  <c r="K20" i="5"/>
  <c r="J20" i="5"/>
  <c r="I20" i="5"/>
  <c r="F20" i="5"/>
  <c r="L19" i="5"/>
  <c r="K19" i="5"/>
  <c r="J19" i="5"/>
  <c r="I19" i="5"/>
  <c r="F19" i="5"/>
  <c r="L18" i="5"/>
  <c r="K18" i="5"/>
  <c r="J18" i="5"/>
  <c r="I18" i="5"/>
  <c r="F18" i="5"/>
  <c r="H17" i="5"/>
  <c r="K17" i="5" s="1"/>
  <c r="G17" i="5"/>
  <c r="E17" i="5"/>
  <c r="J17" i="5" s="1"/>
  <c r="D17" i="5"/>
  <c r="L16" i="5"/>
  <c r="K16" i="5"/>
  <c r="J16" i="5"/>
  <c r="I16" i="5"/>
  <c r="F16" i="5"/>
  <c r="L15" i="5"/>
  <c r="K15" i="5"/>
  <c r="J15" i="5"/>
  <c r="I15" i="5"/>
  <c r="F15" i="5"/>
  <c r="L14" i="5"/>
  <c r="K14" i="5"/>
  <c r="J14" i="5"/>
  <c r="I14" i="5"/>
  <c r="F14" i="5"/>
  <c r="H13" i="5"/>
  <c r="G13" i="5"/>
  <c r="E13" i="5"/>
  <c r="D13" i="5"/>
  <c r="L12" i="5"/>
  <c r="K12" i="5"/>
  <c r="J12" i="5"/>
  <c r="I12" i="5"/>
  <c r="F12" i="5"/>
  <c r="L11" i="5"/>
  <c r="K11" i="5"/>
  <c r="J11" i="5"/>
  <c r="I11" i="5"/>
  <c r="F11" i="5"/>
  <c r="L10" i="5"/>
  <c r="K10" i="5"/>
  <c r="J10" i="5"/>
  <c r="I10" i="5"/>
  <c r="F10" i="5"/>
  <c r="H9" i="5"/>
  <c r="G9" i="5"/>
  <c r="E9" i="5"/>
  <c r="D9" i="5"/>
  <c r="L8" i="5"/>
  <c r="K8" i="5"/>
  <c r="J8" i="5"/>
  <c r="I8" i="5"/>
  <c r="F8" i="5"/>
  <c r="L7" i="5"/>
  <c r="K7" i="5"/>
  <c r="J7" i="5"/>
  <c r="I7" i="5"/>
  <c r="F7" i="5"/>
  <c r="L6" i="5"/>
  <c r="K6" i="5"/>
  <c r="J6" i="5"/>
  <c r="I6" i="5"/>
  <c r="F6" i="5"/>
  <c r="H5" i="5"/>
  <c r="G5" i="5"/>
  <c r="E5" i="5"/>
  <c r="J5" i="5" s="1"/>
  <c r="D5" i="5"/>
  <c r="L4" i="5"/>
  <c r="K4" i="5"/>
  <c r="J4" i="5"/>
  <c r="I4" i="5"/>
  <c r="F4" i="5"/>
  <c r="L3" i="5"/>
  <c r="K3" i="5"/>
  <c r="J3" i="5"/>
  <c r="I3" i="5"/>
  <c r="F3" i="5"/>
  <c r="L2" i="5"/>
  <c r="K2" i="5"/>
  <c r="J2" i="5"/>
  <c r="I2" i="5"/>
  <c r="F2" i="5"/>
  <c r="H25" i="6"/>
  <c r="L25" i="6" s="1"/>
  <c r="G25" i="6"/>
  <c r="E25" i="6"/>
  <c r="J25" i="6" s="1"/>
  <c r="D25" i="6"/>
  <c r="L24" i="6"/>
  <c r="K24" i="6"/>
  <c r="J24" i="6"/>
  <c r="I24" i="6"/>
  <c r="F24" i="6"/>
  <c r="L23" i="6"/>
  <c r="K23" i="6"/>
  <c r="J23" i="6"/>
  <c r="I23" i="6"/>
  <c r="F23" i="6"/>
  <c r="L22" i="6"/>
  <c r="K22" i="6"/>
  <c r="J22" i="6"/>
  <c r="I22" i="6"/>
  <c r="F22" i="6"/>
  <c r="H21" i="6"/>
  <c r="L21" i="6" s="1"/>
  <c r="G21" i="6"/>
  <c r="E21" i="6"/>
  <c r="J21" i="6" s="1"/>
  <c r="D21" i="6"/>
  <c r="L20" i="6"/>
  <c r="K20" i="6"/>
  <c r="J20" i="6"/>
  <c r="I20" i="6"/>
  <c r="F20" i="6"/>
  <c r="L19" i="6"/>
  <c r="K19" i="6"/>
  <c r="J19" i="6"/>
  <c r="I19" i="6"/>
  <c r="F19" i="6"/>
  <c r="L18" i="6"/>
  <c r="K18" i="6"/>
  <c r="J18" i="6"/>
  <c r="I18" i="6"/>
  <c r="F18" i="6"/>
  <c r="H17" i="6"/>
  <c r="K17" i="6" s="1"/>
  <c r="G17" i="6"/>
  <c r="E17" i="6"/>
  <c r="J17" i="6" s="1"/>
  <c r="D17" i="6"/>
  <c r="L16" i="6"/>
  <c r="K16" i="6"/>
  <c r="J16" i="6"/>
  <c r="I16" i="6"/>
  <c r="F16" i="6"/>
  <c r="L15" i="6"/>
  <c r="K15" i="6"/>
  <c r="J15" i="6"/>
  <c r="I15" i="6"/>
  <c r="F15" i="6"/>
  <c r="L14" i="6"/>
  <c r="K14" i="6"/>
  <c r="J14" i="6"/>
  <c r="I14" i="6"/>
  <c r="F14" i="6"/>
  <c r="H13" i="6"/>
  <c r="G13" i="6"/>
  <c r="E13" i="6"/>
  <c r="J13" i="6" s="1"/>
  <c r="D13" i="6"/>
  <c r="L12" i="6"/>
  <c r="K12" i="6"/>
  <c r="J12" i="6"/>
  <c r="I12" i="6"/>
  <c r="F12" i="6"/>
  <c r="L11" i="6"/>
  <c r="K11" i="6"/>
  <c r="J11" i="6"/>
  <c r="I11" i="6"/>
  <c r="F11" i="6"/>
  <c r="L10" i="6"/>
  <c r="K10" i="6"/>
  <c r="J10" i="6"/>
  <c r="I10" i="6"/>
  <c r="F10" i="6"/>
  <c r="H9" i="6"/>
  <c r="G9" i="6"/>
  <c r="E9" i="6"/>
  <c r="D9" i="6"/>
  <c r="L8" i="6"/>
  <c r="K8" i="6"/>
  <c r="J8" i="6"/>
  <c r="I8" i="6"/>
  <c r="F8" i="6"/>
  <c r="L7" i="6"/>
  <c r="K7" i="6"/>
  <c r="J7" i="6"/>
  <c r="I7" i="6"/>
  <c r="F7" i="6"/>
  <c r="L6" i="6"/>
  <c r="K6" i="6"/>
  <c r="J6" i="6"/>
  <c r="I6" i="6"/>
  <c r="F6" i="6"/>
  <c r="H5" i="6"/>
  <c r="G5" i="6"/>
  <c r="E5" i="6"/>
  <c r="J5" i="6" s="1"/>
  <c r="D5" i="6"/>
  <c r="L4" i="6"/>
  <c r="K4" i="6"/>
  <c r="J4" i="6"/>
  <c r="I4" i="6"/>
  <c r="F4" i="6"/>
  <c r="L3" i="6"/>
  <c r="K3" i="6"/>
  <c r="J3" i="6"/>
  <c r="I3" i="6"/>
  <c r="F3" i="6"/>
  <c r="L2" i="6"/>
  <c r="K2" i="6"/>
  <c r="J2" i="6"/>
  <c r="I2" i="6"/>
  <c r="F2" i="6"/>
  <c r="L9" i="6" l="1"/>
  <c r="L5" i="6"/>
  <c r="K13" i="6"/>
  <c r="J9" i="6"/>
  <c r="K25" i="5"/>
  <c r="K5" i="5"/>
  <c r="J13" i="5"/>
  <c r="K13" i="5"/>
  <c r="J9" i="5"/>
  <c r="K9" i="5"/>
  <c r="F13" i="6"/>
  <c r="F21" i="6"/>
  <c r="F25" i="6"/>
  <c r="L25" i="5"/>
  <c r="K25" i="6"/>
  <c r="L21" i="5"/>
  <c r="K21" i="6"/>
  <c r="F17" i="6"/>
  <c r="L17" i="5"/>
  <c r="L17" i="6"/>
  <c r="L13" i="6"/>
  <c r="L13" i="5"/>
  <c r="L9" i="5"/>
  <c r="K9" i="6"/>
  <c r="F9" i="6"/>
  <c r="F5" i="6"/>
  <c r="L5" i="5"/>
  <c r="K5" i="6"/>
  <c r="F5" i="5"/>
  <c r="F9" i="5"/>
  <c r="F13" i="5"/>
  <c r="F17" i="5"/>
  <c r="F21" i="5"/>
  <c r="F25" i="5"/>
  <c r="I5" i="5"/>
  <c r="I9" i="5"/>
  <c r="I13" i="5"/>
  <c r="I17" i="5"/>
  <c r="I21" i="5"/>
  <c r="I25" i="5"/>
  <c r="I9" i="6"/>
  <c r="I13" i="6"/>
  <c r="I17" i="6"/>
  <c r="I21" i="6"/>
  <c r="I25" i="6"/>
  <c r="I5" i="6"/>
</calcChain>
</file>

<file path=xl/sharedStrings.xml><?xml version="1.0" encoding="utf-8"?>
<sst xmlns="http://schemas.openxmlformats.org/spreadsheetml/2006/main" count="138" uniqueCount="35">
  <si>
    <t>Date</t>
  </si>
  <si>
    <t>Block</t>
  </si>
  <si>
    <t>Block Time (s)</t>
  </si>
  <si>
    <t>FPs</t>
  </si>
  <si>
    <t>---</t>
  </si>
  <si>
    <t>N Grasps</t>
  </si>
  <si>
    <t>N Detections</t>
  </si>
  <si>
    <t>Days Post-Training</t>
  </si>
  <si>
    <t>TPF ( /hr)</t>
  </si>
  <si>
    <t>TPF ( /min)</t>
  </si>
  <si>
    <t>FPF ( /hr)</t>
  </si>
  <si>
    <t>FPF ( /min)</t>
  </si>
  <si>
    <t>Model Training Sessions</t>
  </si>
  <si>
    <t>Grasp Label Bounds Relative to Click</t>
  </si>
  <si>
    <t>LSTM Training Epochs</t>
  </si>
  <si>
    <t>Model Name</t>
  </si>
  <si>
    <t>N Trials</t>
  </si>
  <si>
    <t>Sensitivity (%)</t>
  </si>
  <si>
    <t>Trained on 2022-09-08 - 2022-09-08</t>
  </si>
  <si>
    <t>CM Accuracy</t>
  </si>
  <si>
    <t>Affine Warp Start Time</t>
  </si>
  <si>
    <t>Affine Warp End Time</t>
  </si>
  <si>
    <t>--</t>
  </si>
  <si>
    <t>Trained on 2022-09-08 - 2022-09-09</t>
  </si>
  <si>
    <t>Trained on 2022-09-08 - 2022-09-22</t>
  </si>
  <si>
    <t>Trained on 2022-09-08 - 2022-09-23</t>
  </si>
  <si>
    <t>2023_01_12</t>
  </si>
  <si>
    <t>2023_01_12_Total</t>
  </si>
  <si>
    <t>ModelTrainedOn_2022_09_08_until_2022_09_23_6blocks_2</t>
  </si>
  <si>
    <t>ModelTrainedOn_2022_09_08_until_2022_09_23_5blocks_2</t>
  </si>
  <si>
    <t>ModelTrainedOn_2022_09_08_until_2022_09_22_4blocks_2</t>
  </si>
  <si>
    <t>ModelTrainedOn_2022_09_08_until_2022_09_09_3blocks_2</t>
  </si>
  <si>
    <t>ModelTrainedOn_2022_09_08_until_2022_09_09_2blocks_2</t>
  </si>
  <si>
    <t>ModelTrainedOn_2022_09_08_until_2022_09_08_1block_2</t>
  </si>
  <si>
    <t>[0.3, 1.1]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</si>
</sst>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0"/>
      <color theme="1"/>
      <name val="Var(--jp-code-font-family)"/>
    </font>
    <font>
      <b/>
      <sz val="10"/>
      <name val="Var(--jp-code-font-family)"/>
    </font>
    <font>
      <sz val="10"/>
      <name val="Var(--jp-code-font-family)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FF0000"/>
      <name val="Var(--jp-code-font-family)"/>
    </font>
    <font>
      <sz val="10"/>
      <color rgb="FF00B050"/>
      <name val="Var(--jp-code-font-family)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0" fillId="0" borderId="2" xfId="0" applyBorder="1"/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/>
    <xf numFmtId="0" fontId="0" fillId="2" borderId="4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0" borderId="2" xfId="0" quotePrefix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10" fillId="0" borderId="4" xfId="0" quotePrefix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1" fillId="0" borderId="3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2" xfId="0" quotePrefix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4" fillId="0" borderId="6" xfId="0" quotePrefix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/>
    </xf>
    <xf numFmtId="0" fontId="11" fillId="0" borderId="6" xfId="0" quotePrefix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0" borderId="2" xfId="0" quotePrefix="1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11" fillId="0" borderId="2" xfId="0" quotePrefix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0" fontId="5" fillId="0" borderId="2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5" xfId="0" applyBorder="1"/>
    <xf numFmtId="0" fontId="0" fillId="2" borderId="3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4" fillId="0" borderId="9" xfId="0" quotePrefix="1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/>
    </xf>
    <xf numFmtId="0" fontId="11" fillId="0" borderId="9" xfId="0" quotePrefix="1" applyFont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61A08-54E5-4DF0-8C39-7C2531C768A2}">
  <dimension ref="A1:Y98"/>
  <sheetViews>
    <sheetView topLeftCell="K1" workbookViewId="0">
      <selection activeCell="S25" sqref="S25"/>
    </sheetView>
  </sheetViews>
  <sheetFormatPr defaultColWidth="8.85546875" defaultRowHeight="15"/>
  <cols>
    <col min="1" max="2" width="20.42578125" customWidth="1"/>
    <col min="3" max="4" width="11" customWidth="1"/>
    <col min="5" max="5" width="12.42578125" bestFit="1" customWidth="1"/>
    <col min="6" max="6" width="14.42578125" customWidth="1"/>
    <col min="7" max="7" width="17.140625" customWidth="1"/>
    <col min="8" max="10" width="12.85546875" customWidth="1"/>
    <col min="11" max="12" width="14.140625" customWidth="1"/>
    <col min="13" max="13" width="30.85546875" bestFit="1" customWidth="1"/>
    <col min="14" max="14" width="33.5703125" bestFit="1" customWidth="1"/>
    <col min="15" max="15" width="20.140625" bestFit="1" customWidth="1"/>
    <col min="16" max="16" width="51.7109375" bestFit="1" customWidth="1"/>
    <col min="17" max="17" width="7.5703125" bestFit="1" customWidth="1"/>
    <col min="18" max="18" width="12.140625" bestFit="1" customWidth="1"/>
    <col min="19" max="19" width="21.7109375" bestFit="1" customWidth="1"/>
    <col min="20" max="20" width="20.7109375" bestFit="1" customWidth="1"/>
  </cols>
  <sheetData>
    <row r="1" spans="1:23">
      <c r="A1" s="21" t="s">
        <v>0</v>
      </c>
      <c r="B1" s="21" t="s">
        <v>7</v>
      </c>
      <c r="C1" s="21" t="s">
        <v>1</v>
      </c>
      <c r="D1" s="21" t="s">
        <v>5</v>
      </c>
      <c r="E1" s="21" t="s">
        <v>6</v>
      </c>
      <c r="F1" s="21" t="s">
        <v>17</v>
      </c>
      <c r="G1" s="21" t="s">
        <v>2</v>
      </c>
      <c r="H1" s="21" t="s">
        <v>3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19</v>
      </c>
      <c r="S1" s="21" t="s">
        <v>20</v>
      </c>
      <c r="T1" s="21" t="s">
        <v>21</v>
      </c>
    </row>
    <row r="2" spans="1:23">
      <c r="A2" s="2" t="s">
        <v>26</v>
      </c>
      <c r="B2" s="2">
        <v>111</v>
      </c>
      <c r="C2" s="13">
        <v>1</v>
      </c>
      <c r="D2" s="33">
        <v>164</v>
      </c>
      <c r="E2" s="41">
        <v>131</v>
      </c>
      <c r="F2" s="3">
        <f t="shared" ref="F2:F25" si="0">(E2/D2)*100</f>
        <v>79.878048780487802</v>
      </c>
      <c r="G2" s="33">
        <v>832.08699999999999</v>
      </c>
      <c r="H2" s="41">
        <v>2</v>
      </c>
      <c r="I2" s="19">
        <f t="shared" ref="I2:I25" si="1" xml:space="preserve"> E2/G2*3600</f>
        <v>566.76765770886936</v>
      </c>
      <c r="J2" s="19">
        <f t="shared" ref="J2:J25" si="2" xml:space="preserve"> E2/G2*60</f>
        <v>9.4461276284811557</v>
      </c>
      <c r="K2" s="2">
        <f t="shared" ref="K2:K25" si="3" xml:space="preserve"> ROUNDUP((H2/G2)*3600,3)</f>
        <v>8.6529999999999987</v>
      </c>
      <c r="L2" s="2">
        <f t="shared" ref="L2:L25" si="4" xml:space="preserve"> H2/G2 * 60</f>
        <v>0.14421568898444515</v>
      </c>
      <c r="M2" s="44"/>
      <c r="N2" s="25"/>
      <c r="O2" s="25"/>
      <c r="P2" s="25"/>
      <c r="Q2" s="34"/>
      <c r="R2" s="34"/>
      <c r="S2" s="2"/>
      <c r="T2" s="2"/>
    </row>
    <row r="3" spans="1:23">
      <c r="A3" s="2" t="s">
        <v>26</v>
      </c>
      <c r="B3" s="2">
        <v>111</v>
      </c>
      <c r="C3" s="13">
        <v>2</v>
      </c>
      <c r="D3" s="33">
        <v>184</v>
      </c>
      <c r="E3" s="41">
        <v>144</v>
      </c>
      <c r="F3" s="3">
        <f t="shared" si="0"/>
        <v>78.260869565217391</v>
      </c>
      <c r="G3" s="33">
        <v>968.15</v>
      </c>
      <c r="H3" s="41">
        <v>0</v>
      </c>
      <c r="I3" s="19">
        <f t="shared" si="1"/>
        <v>535.45421680524714</v>
      </c>
      <c r="J3" s="19">
        <f t="shared" si="2"/>
        <v>8.9242369467541192</v>
      </c>
      <c r="K3" s="2">
        <f t="shared" si="3"/>
        <v>0</v>
      </c>
      <c r="L3" s="2">
        <f t="shared" si="4"/>
        <v>0</v>
      </c>
      <c r="M3" s="44"/>
      <c r="N3" s="25"/>
      <c r="O3" s="25"/>
      <c r="P3" s="25"/>
      <c r="Q3" s="34"/>
      <c r="R3" s="34"/>
      <c r="S3" s="2"/>
      <c r="T3" s="2"/>
      <c r="U3" s="76"/>
      <c r="V3" s="2"/>
      <c r="W3" s="4"/>
    </row>
    <row r="4" spans="1:23">
      <c r="A4" s="2" t="s">
        <v>26</v>
      </c>
      <c r="B4" s="2">
        <v>111</v>
      </c>
      <c r="C4" s="13">
        <v>3</v>
      </c>
      <c r="D4" s="64">
        <v>168</v>
      </c>
      <c r="E4" s="41">
        <v>127</v>
      </c>
      <c r="F4" s="3">
        <f t="shared" si="0"/>
        <v>75.595238095238088</v>
      </c>
      <c r="G4" s="33">
        <v>862.41700000000003</v>
      </c>
      <c r="H4" s="41">
        <v>0</v>
      </c>
      <c r="I4" s="19">
        <f t="shared" si="1"/>
        <v>530.13797269766258</v>
      </c>
      <c r="J4" s="19">
        <f t="shared" si="2"/>
        <v>8.8356328782943763</v>
      </c>
      <c r="K4" s="2">
        <f t="shared" si="3"/>
        <v>0</v>
      </c>
      <c r="L4" s="2">
        <f t="shared" si="4"/>
        <v>0</v>
      </c>
      <c r="M4" s="44"/>
      <c r="N4" s="25"/>
      <c r="O4" s="25"/>
      <c r="P4" s="25"/>
      <c r="Q4" s="34"/>
      <c r="R4" s="34"/>
      <c r="S4" s="2"/>
      <c r="T4" s="2"/>
      <c r="U4" s="76"/>
      <c r="V4" s="2"/>
      <c r="W4" s="4"/>
    </row>
    <row r="5" spans="1:23">
      <c r="A5" s="77" t="s">
        <v>27</v>
      </c>
      <c r="B5" s="77">
        <v>111</v>
      </c>
      <c r="C5" s="78" t="s">
        <v>4</v>
      </c>
      <c r="D5" s="79">
        <f>SUM(D2:D4)</f>
        <v>516</v>
      </c>
      <c r="E5" s="80">
        <f>SUM(E2:E4)</f>
        <v>402</v>
      </c>
      <c r="F5" s="81">
        <f t="shared" si="0"/>
        <v>77.906976744186053</v>
      </c>
      <c r="G5" s="81">
        <f xml:space="preserve"> SUM(G2:G4)</f>
        <v>2662.654</v>
      </c>
      <c r="H5" s="80">
        <f>SUM(H2:H4)</f>
        <v>2</v>
      </c>
      <c r="I5" s="82">
        <f t="shared" si="1"/>
        <v>543.51785849757425</v>
      </c>
      <c r="J5" s="82">
        <f t="shared" si="2"/>
        <v>9.0586309749595717</v>
      </c>
      <c r="K5" s="77">
        <f t="shared" si="3"/>
        <v>2.7050000000000001</v>
      </c>
      <c r="L5" s="79">
        <f t="shared" si="4"/>
        <v>4.5067815795818755E-2</v>
      </c>
      <c r="M5" s="83" t="s">
        <v>18</v>
      </c>
      <c r="N5" s="28" t="s">
        <v>34</v>
      </c>
      <c r="O5" s="84">
        <v>30</v>
      </c>
      <c r="P5" s="28" t="s">
        <v>33</v>
      </c>
      <c r="Q5" s="31">
        <v>50</v>
      </c>
      <c r="R5" s="68" t="s">
        <v>22</v>
      </c>
      <c r="S5" s="85">
        <v>0</v>
      </c>
      <c r="T5" s="85">
        <v>1.5</v>
      </c>
      <c r="U5" s="2"/>
      <c r="V5" s="2"/>
      <c r="W5" s="4"/>
    </row>
    <row r="6" spans="1:23">
      <c r="A6" s="8" t="s">
        <v>26</v>
      </c>
      <c r="B6" s="8">
        <v>111</v>
      </c>
      <c r="C6" s="69">
        <v>1</v>
      </c>
      <c r="D6" s="71">
        <v>164</v>
      </c>
      <c r="E6" s="41">
        <v>146</v>
      </c>
      <c r="F6" s="12">
        <f t="shared" si="0"/>
        <v>89.024390243902445</v>
      </c>
      <c r="G6" s="71">
        <v>832.08699999999999</v>
      </c>
      <c r="H6" s="41">
        <v>4</v>
      </c>
      <c r="I6" s="18">
        <f t="shared" si="1"/>
        <v>631.66471775186972</v>
      </c>
      <c r="J6" s="18">
        <f t="shared" si="2"/>
        <v>10.527745295864495</v>
      </c>
      <c r="K6" s="8">
        <f t="shared" si="3"/>
        <v>17.306000000000001</v>
      </c>
      <c r="L6" s="8">
        <f t="shared" si="4"/>
        <v>0.28843137796889029</v>
      </c>
      <c r="M6" s="23"/>
      <c r="N6" s="26"/>
      <c r="O6" s="26"/>
      <c r="P6" s="26"/>
      <c r="Q6" s="30"/>
      <c r="R6" s="30"/>
      <c r="S6" s="8"/>
      <c r="T6" s="8"/>
      <c r="U6" s="2"/>
      <c r="V6" s="2"/>
      <c r="W6" s="4"/>
    </row>
    <row r="7" spans="1:23">
      <c r="A7" s="8" t="s">
        <v>26</v>
      </c>
      <c r="B7" s="8">
        <v>111</v>
      </c>
      <c r="C7" s="13">
        <v>2</v>
      </c>
      <c r="D7" s="71">
        <v>184</v>
      </c>
      <c r="E7" s="41">
        <v>160</v>
      </c>
      <c r="F7" s="12">
        <f t="shared" si="0"/>
        <v>86.956521739130437</v>
      </c>
      <c r="G7" s="71">
        <v>968.15</v>
      </c>
      <c r="H7" s="41">
        <v>1</v>
      </c>
      <c r="I7" s="18">
        <f t="shared" si="1"/>
        <v>594.94912978360787</v>
      </c>
      <c r="J7" s="18">
        <f t="shared" si="2"/>
        <v>9.9158188297267991</v>
      </c>
      <c r="K7" s="8">
        <f t="shared" si="3"/>
        <v>3.7189999999999999</v>
      </c>
      <c r="L7" s="8">
        <f t="shared" si="4"/>
        <v>6.1973867685792494E-2</v>
      </c>
      <c r="M7" s="23"/>
      <c r="N7" s="26"/>
      <c r="O7" s="26"/>
      <c r="P7" s="26"/>
      <c r="Q7" s="30"/>
      <c r="R7" s="30"/>
      <c r="S7" s="8"/>
      <c r="T7" s="8"/>
      <c r="U7" s="2"/>
      <c r="V7" s="2"/>
      <c r="W7" s="4"/>
    </row>
    <row r="8" spans="1:23">
      <c r="A8" s="8" t="s">
        <v>26</v>
      </c>
      <c r="B8" s="8">
        <v>111</v>
      </c>
      <c r="C8" s="13">
        <v>3</v>
      </c>
      <c r="D8" s="70">
        <v>168</v>
      </c>
      <c r="E8" s="41">
        <v>138</v>
      </c>
      <c r="F8" s="3">
        <f t="shared" si="0"/>
        <v>82.142857142857139</v>
      </c>
      <c r="G8" s="71">
        <v>862.41700000000003</v>
      </c>
      <c r="H8" s="41">
        <v>1</v>
      </c>
      <c r="I8" s="19">
        <f t="shared" si="1"/>
        <v>576.05543489982222</v>
      </c>
      <c r="J8" s="19">
        <f t="shared" si="2"/>
        <v>9.6009239149970362</v>
      </c>
      <c r="K8" s="2">
        <f t="shared" si="3"/>
        <v>4.1750000000000007</v>
      </c>
      <c r="L8" s="2">
        <f t="shared" si="4"/>
        <v>6.9571912427514759E-2</v>
      </c>
      <c r="M8" s="23"/>
      <c r="N8" s="25"/>
      <c r="O8" s="25"/>
      <c r="P8" s="25"/>
      <c r="Q8" s="30"/>
      <c r="R8" s="30"/>
      <c r="S8" s="2"/>
      <c r="T8" s="2"/>
      <c r="U8" s="2"/>
      <c r="V8" s="2"/>
      <c r="W8" s="4"/>
    </row>
    <row r="9" spans="1:23">
      <c r="A9" s="9" t="s">
        <v>27</v>
      </c>
      <c r="B9" s="9">
        <v>111</v>
      </c>
      <c r="C9" s="17" t="s">
        <v>4</v>
      </c>
      <c r="D9" s="11">
        <f>SUM(D6:D8)</f>
        <v>516</v>
      </c>
      <c r="E9" s="42">
        <f>SUM(E6:E8)</f>
        <v>444</v>
      </c>
      <c r="F9" s="10">
        <f t="shared" si="0"/>
        <v>86.04651162790698</v>
      </c>
      <c r="G9" s="10">
        <f xml:space="preserve"> SUM(G6:G8)</f>
        <v>2662.654</v>
      </c>
      <c r="H9" s="42">
        <f>SUM(H6:H8)</f>
        <v>6</v>
      </c>
      <c r="I9" s="20">
        <f t="shared" si="1"/>
        <v>600.30330640030593</v>
      </c>
      <c r="J9" s="20">
        <f t="shared" si="2"/>
        <v>10.005055106671765</v>
      </c>
      <c r="K9" s="9">
        <f t="shared" si="3"/>
        <v>8.1129999999999995</v>
      </c>
      <c r="L9" s="11">
        <f t="shared" si="4"/>
        <v>0.13520344738745629</v>
      </c>
      <c r="M9" s="27" t="s">
        <v>23</v>
      </c>
      <c r="N9" s="28" t="s">
        <v>34</v>
      </c>
      <c r="O9" s="29">
        <v>30</v>
      </c>
      <c r="P9" s="28" t="s">
        <v>32</v>
      </c>
      <c r="Q9" s="31">
        <v>100</v>
      </c>
      <c r="R9" s="31">
        <v>89.8</v>
      </c>
      <c r="S9" s="67">
        <v>0</v>
      </c>
      <c r="T9" s="67">
        <v>1.5</v>
      </c>
      <c r="U9" s="2"/>
      <c r="V9" s="2"/>
      <c r="W9" s="4"/>
    </row>
    <row r="10" spans="1:23">
      <c r="A10" s="8" t="s">
        <v>26</v>
      </c>
      <c r="B10" s="8">
        <v>111</v>
      </c>
      <c r="C10" s="69">
        <v>1</v>
      </c>
      <c r="D10" s="71">
        <v>164</v>
      </c>
      <c r="E10" s="75">
        <v>147</v>
      </c>
      <c r="F10" s="12">
        <f t="shared" si="0"/>
        <v>89.634146341463421</v>
      </c>
      <c r="G10" s="71">
        <v>832.08699999999999</v>
      </c>
      <c r="H10" s="75">
        <v>5</v>
      </c>
      <c r="I10" s="18">
        <f t="shared" si="1"/>
        <v>635.99118842140297</v>
      </c>
      <c r="J10" s="18">
        <f t="shared" si="2"/>
        <v>10.599853140356718</v>
      </c>
      <c r="K10" s="8">
        <f t="shared" si="3"/>
        <v>21.633000000000003</v>
      </c>
      <c r="L10" s="8">
        <f t="shared" si="4"/>
        <v>0.36053922246111286</v>
      </c>
      <c r="M10" s="23"/>
      <c r="N10" s="26"/>
      <c r="O10" s="26"/>
      <c r="P10" s="26"/>
      <c r="Q10" s="30"/>
      <c r="R10" s="73"/>
      <c r="S10" s="8"/>
      <c r="T10" s="8"/>
      <c r="U10" s="2"/>
      <c r="V10" s="2"/>
      <c r="W10" s="4"/>
    </row>
    <row r="11" spans="1:23">
      <c r="A11" s="8" t="s">
        <v>26</v>
      </c>
      <c r="B11" s="8">
        <v>111</v>
      </c>
      <c r="C11" s="13">
        <v>2</v>
      </c>
      <c r="D11" s="71">
        <v>184</v>
      </c>
      <c r="E11" s="75">
        <v>160</v>
      </c>
      <c r="F11" s="3">
        <f t="shared" si="0"/>
        <v>86.956521739130437</v>
      </c>
      <c r="G11" s="71">
        <v>968.15</v>
      </c>
      <c r="H11" s="75">
        <v>0</v>
      </c>
      <c r="I11" s="18">
        <f t="shared" si="1"/>
        <v>594.94912978360787</v>
      </c>
      <c r="J11" s="18">
        <f t="shared" si="2"/>
        <v>9.9158188297267991</v>
      </c>
      <c r="K11" s="8">
        <f t="shared" si="3"/>
        <v>0</v>
      </c>
      <c r="L11" s="8">
        <f t="shared" si="4"/>
        <v>0</v>
      </c>
      <c r="M11" s="23"/>
      <c r="N11" s="26"/>
      <c r="O11" s="26"/>
      <c r="P11" s="26"/>
      <c r="Q11" s="30"/>
      <c r="R11" s="73"/>
      <c r="S11" s="8"/>
      <c r="T11" s="8"/>
      <c r="U11" s="2"/>
      <c r="V11" s="2"/>
      <c r="W11" s="4"/>
    </row>
    <row r="12" spans="1:23">
      <c r="A12" s="8" t="s">
        <v>26</v>
      </c>
      <c r="B12" s="8">
        <v>111</v>
      </c>
      <c r="C12" s="13">
        <v>3</v>
      </c>
      <c r="D12" s="70">
        <v>168</v>
      </c>
      <c r="E12" s="41">
        <v>144</v>
      </c>
      <c r="F12" s="3">
        <f t="shared" si="0"/>
        <v>85.714285714285708</v>
      </c>
      <c r="G12" s="71">
        <v>862.41700000000003</v>
      </c>
      <c r="H12" s="41">
        <v>2</v>
      </c>
      <c r="I12" s="19">
        <f t="shared" si="1"/>
        <v>601.10132337372761</v>
      </c>
      <c r="J12" s="19">
        <f t="shared" si="2"/>
        <v>10.018355389562126</v>
      </c>
      <c r="K12" s="2">
        <f t="shared" si="3"/>
        <v>8.3490000000000002</v>
      </c>
      <c r="L12" s="2">
        <f t="shared" si="4"/>
        <v>0.13914382485502952</v>
      </c>
      <c r="M12" s="23"/>
      <c r="N12" s="25"/>
      <c r="O12" s="25"/>
      <c r="P12" s="25"/>
      <c r="Q12" s="30"/>
      <c r="R12" s="73"/>
      <c r="S12" s="2"/>
      <c r="T12" s="2"/>
      <c r="U12" s="2"/>
      <c r="V12" s="2"/>
      <c r="W12" s="4"/>
    </row>
    <row r="13" spans="1:23">
      <c r="A13" s="9" t="s">
        <v>27</v>
      </c>
      <c r="B13" s="9">
        <v>111</v>
      </c>
      <c r="C13" s="17" t="s">
        <v>4</v>
      </c>
      <c r="D13" s="11">
        <f>SUM(D10:D12)</f>
        <v>516</v>
      </c>
      <c r="E13" s="42">
        <f>SUM(E10:E12)</f>
        <v>451</v>
      </c>
      <c r="F13" s="10">
        <f t="shared" si="0"/>
        <v>87.403100775193792</v>
      </c>
      <c r="G13" s="10">
        <f xml:space="preserve"> SUM(G10:G12)</f>
        <v>2662.654</v>
      </c>
      <c r="H13" s="42">
        <f>SUM(H10:H12)</f>
        <v>7</v>
      </c>
      <c r="I13" s="20">
        <f t="shared" si="1"/>
        <v>609.76754771742776</v>
      </c>
      <c r="J13" s="20">
        <f t="shared" si="2"/>
        <v>10.16279246195713</v>
      </c>
      <c r="K13" s="9">
        <f t="shared" si="3"/>
        <v>9.4649999999999999</v>
      </c>
      <c r="L13" s="11">
        <f t="shared" si="4"/>
        <v>0.15773735528536567</v>
      </c>
      <c r="M13" s="27" t="s">
        <v>23</v>
      </c>
      <c r="N13" s="28" t="s">
        <v>34</v>
      </c>
      <c r="O13" s="29">
        <v>20</v>
      </c>
      <c r="P13" s="28" t="s">
        <v>31</v>
      </c>
      <c r="Q13" s="31">
        <v>150</v>
      </c>
      <c r="R13" s="74">
        <v>91.56</v>
      </c>
      <c r="S13" s="67">
        <v>0</v>
      </c>
      <c r="T13" s="67">
        <v>1.5</v>
      </c>
      <c r="U13" s="2"/>
      <c r="V13" s="2"/>
      <c r="W13" s="4"/>
    </row>
    <row r="14" spans="1:23">
      <c r="A14" s="8" t="s">
        <v>26</v>
      </c>
      <c r="B14" s="8">
        <v>111</v>
      </c>
      <c r="C14" s="69">
        <v>1</v>
      </c>
      <c r="D14" s="71">
        <v>164</v>
      </c>
      <c r="E14" s="41">
        <v>136</v>
      </c>
      <c r="F14" s="3">
        <f t="shared" si="0"/>
        <v>82.926829268292678</v>
      </c>
      <c r="G14" s="71">
        <v>832.08699999999999</v>
      </c>
      <c r="H14" s="41">
        <v>1</v>
      </c>
      <c r="I14" s="18">
        <f t="shared" si="1"/>
        <v>588.40001105653619</v>
      </c>
      <c r="J14" s="18">
        <f t="shared" si="2"/>
        <v>9.8066668509422694</v>
      </c>
      <c r="K14" s="8">
        <f t="shared" si="3"/>
        <v>4.327</v>
      </c>
      <c r="L14" s="8">
        <f t="shared" si="4"/>
        <v>7.2107844492222573E-2</v>
      </c>
      <c r="M14" s="23"/>
      <c r="N14" s="26"/>
      <c r="O14" s="26"/>
      <c r="P14" s="26"/>
      <c r="Q14" s="30"/>
      <c r="R14" s="73"/>
      <c r="S14" s="8"/>
      <c r="T14" s="8"/>
      <c r="U14" s="2"/>
      <c r="V14" s="2"/>
      <c r="W14" s="4"/>
    </row>
    <row r="15" spans="1:23">
      <c r="A15" s="8" t="s">
        <v>26</v>
      </c>
      <c r="B15" s="8">
        <v>111</v>
      </c>
      <c r="C15" s="13">
        <v>2</v>
      </c>
      <c r="D15" s="71">
        <v>184</v>
      </c>
      <c r="E15" s="41">
        <v>144</v>
      </c>
      <c r="F15" s="3">
        <f t="shared" si="0"/>
        <v>78.260869565217391</v>
      </c>
      <c r="G15" s="71">
        <v>968.15</v>
      </c>
      <c r="H15" s="41">
        <v>1</v>
      </c>
      <c r="I15" s="18">
        <f t="shared" si="1"/>
        <v>535.45421680524714</v>
      </c>
      <c r="J15" s="18">
        <f t="shared" si="2"/>
        <v>8.9242369467541192</v>
      </c>
      <c r="K15" s="8">
        <f t="shared" si="3"/>
        <v>3.7189999999999999</v>
      </c>
      <c r="L15" s="8">
        <f t="shared" si="4"/>
        <v>6.1973867685792494E-2</v>
      </c>
      <c r="M15" s="23"/>
      <c r="N15" s="26"/>
      <c r="O15" s="26"/>
      <c r="P15" s="26"/>
      <c r="Q15" s="30"/>
      <c r="R15" s="73"/>
      <c r="S15" s="8"/>
      <c r="T15" s="8"/>
      <c r="U15" s="2"/>
      <c r="V15" s="2"/>
      <c r="W15" s="4"/>
    </row>
    <row r="16" spans="1:23">
      <c r="A16" s="8" t="s">
        <v>26</v>
      </c>
      <c r="B16" s="8">
        <v>111</v>
      </c>
      <c r="C16" s="13">
        <v>3</v>
      </c>
      <c r="D16" s="70">
        <v>168</v>
      </c>
      <c r="E16" s="41">
        <v>120</v>
      </c>
      <c r="F16" s="3">
        <f t="shared" si="0"/>
        <v>71.428571428571431</v>
      </c>
      <c r="G16" s="71">
        <v>862.41700000000003</v>
      </c>
      <c r="H16" s="41">
        <v>0</v>
      </c>
      <c r="I16" s="19">
        <f t="shared" si="1"/>
        <v>500.91776947810627</v>
      </c>
      <c r="J16" s="19">
        <f t="shared" si="2"/>
        <v>8.3486294913017716</v>
      </c>
      <c r="K16" s="2">
        <f t="shared" si="3"/>
        <v>0</v>
      </c>
      <c r="L16" s="2">
        <f t="shared" si="4"/>
        <v>0</v>
      </c>
      <c r="M16" s="23"/>
      <c r="N16" s="25"/>
      <c r="O16" s="25"/>
      <c r="P16" s="25"/>
      <c r="Q16" s="30"/>
      <c r="R16" s="73"/>
      <c r="S16" s="2"/>
      <c r="T16" s="2"/>
      <c r="U16" s="2"/>
      <c r="V16" s="2"/>
      <c r="W16" s="4"/>
    </row>
    <row r="17" spans="1:25">
      <c r="A17" s="9" t="s">
        <v>27</v>
      </c>
      <c r="B17" s="9">
        <v>111</v>
      </c>
      <c r="C17" s="17" t="s">
        <v>4</v>
      </c>
      <c r="D17" s="11">
        <f>SUM(D14:D16)</f>
        <v>516</v>
      </c>
      <c r="E17" s="42">
        <f>SUM(E14:E16)</f>
        <v>400</v>
      </c>
      <c r="F17" s="10">
        <f t="shared" si="0"/>
        <v>77.51937984496125</v>
      </c>
      <c r="G17" s="10">
        <f xml:space="preserve"> SUM(G14:G16)</f>
        <v>2662.654</v>
      </c>
      <c r="H17" s="42">
        <f>SUM(H14:H16)</f>
        <v>2</v>
      </c>
      <c r="I17" s="20">
        <f t="shared" si="1"/>
        <v>540.81378954982517</v>
      </c>
      <c r="J17" s="20">
        <f t="shared" si="2"/>
        <v>9.0135631591637519</v>
      </c>
      <c r="K17" s="9">
        <f t="shared" si="3"/>
        <v>2.7050000000000001</v>
      </c>
      <c r="L17" s="11">
        <f t="shared" si="4"/>
        <v>4.5067815795818755E-2</v>
      </c>
      <c r="M17" s="27" t="s">
        <v>24</v>
      </c>
      <c r="N17" s="28" t="s">
        <v>34</v>
      </c>
      <c r="O17" s="29">
        <v>10</v>
      </c>
      <c r="P17" s="28" t="s">
        <v>30</v>
      </c>
      <c r="Q17" s="31">
        <v>300</v>
      </c>
      <c r="R17" s="74">
        <v>89.79</v>
      </c>
      <c r="S17" s="67">
        <v>0</v>
      </c>
      <c r="T17" s="67">
        <v>1.5</v>
      </c>
      <c r="U17" s="2"/>
      <c r="V17" s="2"/>
      <c r="W17" s="4"/>
    </row>
    <row r="18" spans="1:25">
      <c r="A18" s="8" t="s">
        <v>26</v>
      </c>
      <c r="B18" s="8">
        <v>111</v>
      </c>
      <c r="C18" s="69">
        <v>1</v>
      </c>
      <c r="D18" s="71">
        <v>164</v>
      </c>
      <c r="E18" s="41">
        <v>143</v>
      </c>
      <c r="F18" s="3">
        <f t="shared" si="0"/>
        <v>87.195121951219505</v>
      </c>
      <c r="G18" s="71">
        <v>832.08699999999999</v>
      </c>
      <c r="H18" s="41">
        <v>1</v>
      </c>
      <c r="I18" s="18">
        <f t="shared" si="1"/>
        <v>618.68530574326962</v>
      </c>
      <c r="J18" s="18">
        <f t="shared" si="2"/>
        <v>10.311421762387829</v>
      </c>
      <c r="K18" s="8">
        <f t="shared" si="3"/>
        <v>4.327</v>
      </c>
      <c r="L18" s="8">
        <f t="shared" si="4"/>
        <v>7.2107844492222573E-2</v>
      </c>
      <c r="M18" s="23"/>
      <c r="N18" s="26"/>
      <c r="O18" s="26"/>
      <c r="P18" s="26"/>
      <c r="Q18" s="30"/>
      <c r="R18" s="73"/>
      <c r="S18" s="8"/>
      <c r="T18" s="8"/>
      <c r="U18" s="2"/>
      <c r="V18" s="2"/>
      <c r="W18" s="4"/>
    </row>
    <row r="19" spans="1:25">
      <c r="A19" s="8" t="s">
        <v>26</v>
      </c>
      <c r="B19" s="8">
        <v>111</v>
      </c>
      <c r="C19" s="13">
        <v>2</v>
      </c>
      <c r="D19" s="71">
        <v>184</v>
      </c>
      <c r="E19" s="41">
        <v>158</v>
      </c>
      <c r="F19" s="3">
        <f t="shared" si="0"/>
        <v>85.869565217391312</v>
      </c>
      <c r="G19" s="71">
        <v>968.15</v>
      </c>
      <c r="H19" s="41">
        <v>0</v>
      </c>
      <c r="I19" s="18">
        <f t="shared" si="1"/>
        <v>587.51226566131288</v>
      </c>
      <c r="J19" s="18">
        <f t="shared" si="2"/>
        <v>9.7918710943552139</v>
      </c>
      <c r="K19" s="8">
        <f t="shared" si="3"/>
        <v>0</v>
      </c>
      <c r="L19" s="8">
        <f t="shared" si="4"/>
        <v>0</v>
      </c>
      <c r="M19" s="23"/>
      <c r="N19" s="26"/>
      <c r="O19" s="26"/>
      <c r="P19" s="26"/>
      <c r="Q19" s="30"/>
      <c r="R19" s="73"/>
      <c r="S19" s="8"/>
      <c r="T19" s="8"/>
      <c r="U19" s="2"/>
      <c r="V19" s="2"/>
      <c r="W19" s="4"/>
    </row>
    <row r="20" spans="1:25">
      <c r="A20" s="8" t="s">
        <v>26</v>
      </c>
      <c r="B20" s="8">
        <v>111</v>
      </c>
      <c r="C20" s="13">
        <v>3</v>
      </c>
      <c r="D20" s="70">
        <v>168</v>
      </c>
      <c r="E20" s="41">
        <v>149</v>
      </c>
      <c r="F20" s="3">
        <f t="shared" si="0"/>
        <v>88.69047619047619</v>
      </c>
      <c r="G20" s="71">
        <v>862.41700000000003</v>
      </c>
      <c r="H20" s="41">
        <v>1</v>
      </c>
      <c r="I20" s="19">
        <f t="shared" si="1"/>
        <v>621.97289710198197</v>
      </c>
      <c r="J20" s="19">
        <f t="shared" si="2"/>
        <v>10.366214951699698</v>
      </c>
      <c r="K20" s="2">
        <f t="shared" si="3"/>
        <v>4.1750000000000007</v>
      </c>
      <c r="L20" s="2">
        <f t="shared" si="4"/>
        <v>6.9571912427514759E-2</v>
      </c>
      <c r="M20" s="23"/>
      <c r="N20" s="25"/>
      <c r="O20" s="25"/>
      <c r="P20" s="25"/>
      <c r="Q20" s="30"/>
      <c r="R20" s="73"/>
      <c r="S20" s="2"/>
      <c r="T20" s="2"/>
      <c r="U20" s="2"/>
      <c r="V20" s="2"/>
      <c r="W20" s="4"/>
    </row>
    <row r="21" spans="1:25">
      <c r="A21" s="9" t="s">
        <v>27</v>
      </c>
      <c r="B21" s="9">
        <v>111</v>
      </c>
      <c r="C21" s="17" t="s">
        <v>4</v>
      </c>
      <c r="D21" s="11">
        <f>SUM(D18:D20)</f>
        <v>516</v>
      </c>
      <c r="E21" s="42">
        <f>SUM(E18:E20)</f>
        <v>450</v>
      </c>
      <c r="F21" s="10">
        <f t="shared" si="0"/>
        <v>87.20930232558139</v>
      </c>
      <c r="G21" s="10">
        <f xml:space="preserve"> SUM(G18:G20)</f>
        <v>2662.654</v>
      </c>
      <c r="H21" s="42">
        <f>SUM(H18:H20)</f>
        <v>2</v>
      </c>
      <c r="I21" s="20">
        <f t="shared" si="1"/>
        <v>608.41551324355316</v>
      </c>
      <c r="J21" s="20">
        <f t="shared" si="2"/>
        <v>10.140258554059219</v>
      </c>
      <c r="K21" s="9">
        <f t="shared" si="3"/>
        <v>2.7050000000000001</v>
      </c>
      <c r="L21" s="11">
        <f t="shared" si="4"/>
        <v>4.5067815795818755E-2</v>
      </c>
      <c r="M21" s="27" t="s">
        <v>25</v>
      </c>
      <c r="N21" s="28" t="s">
        <v>34</v>
      </c>
      <c r="O21" s="29">
        <v>10</v>
      </c>
      <c r="P21" s="28" t="s">
        <v>29</v>
      </c>
      <c r="Q21" s="31">
        <v>390</v>
      </c>
      <c r="R21" s="31">
        <v>92.54</v>
      </c>
      <c r="S21" s="67">
        <v>0</v>
      </c>
      <c r="T21" s="67">
        <v>1.5</v>
      </c>
      <c r="U21" s="2"/>
      <c r="V21" s="2"/>
      <c r="W21" s="4"/>
    </row>
    <row r="22" spans="1:25">
      <c r="A22" s="8" t="s">
        <v>26</v>
      </c>
      <c r="B22" s="8">
        <v>111</v>
      </c>
      <c r="C22" s="69">
        <v>1</v>
      </c>
      <c r="D22" s="71">
        <v>164</v>
      </c>
      <c r="E22" s="72">
        <v>148</v>
      </c>
      <c r="F22" s="3">
        <f t="shared" si="0"/>
        <v>90.243902439024396</v>
      </c>
      <c r="G22" s="71">
        <v>832.08699999999999</v>
      </c>
      <c r="H22" s="41">
        <v>2</v>
      </c>
      <c r="I22" s="18">
        <f t="shared" si="1"/>
        <v>640.31765909093644</v>
      </c>
      <c r="J22" s="18">
        <f t="shared" si="2"/>
        <v>10.671960984848941</v>
      </c>
      <c r="K22" s="8">
        <f t="shared" si="3"/>
        <v>8.6529999999999987</v>
      </c>
      <c r="L22" s="8">
        <f t="shared" si="4"/>
        <v>0.14421568898444515</v>
      </c>
      <c r="M22" s="23"/>
      <c r="N22" s="26"/>
      <c r="O22" s="26"/>
      <c r="P22" s="26"/>
      <c r="Q22" s="30"/>
      <c r="R22" s="30"/>
      <c r="S22" s="8"/>
      <c r="T22" s="8"/>
      <c r="U22" s="2"/>
      <c r="V22" s="2"/>
      <c r="W22" s="4"/>
    </row>
    <row r="23" spans="1:25">
      <c r="A23" s="8" t="s">
        <v>26</v>
      </c>
      <c r="B23" s="8">
        <v>111</v>
      </c>
      <c r="C23" s="13">
        <v>2</v>
      </c>
      <c r="D23" s="71">
        <v>184</v>
      </c>
      <c r="E23" s="41">
        <v>160</v>
      </c>
      <c r="F23" s="3">
        <f t="shared" si="0"/>
        <v>86.956521739130437</v>
      </c>
      <c r="G23" s="71">
        <v>968.15</v>
      </c>
      <c r="H23" s="41">
        <v>0</v>
      </c>
      <c r="I23" s="18">
        <f t="shared" si="1"/>
        <v>594.94912978360787</v>
      </c>
      <c r="J23" s="18">
        <f t="shared" si="2"/>
        <v>9.9158188297267991</v>
      </c>
      <c r="K23" s="8">
        <f t="shared" si="3"/>
        <v>0</v>
      </c>
      <c r="L23" s="8">
        <f t="shared" si="4"/>
        <v>0</v>
      </c>
      <c r="M23" s="23"/>
      <c r="N23" s="26"/>
      <c r="O23" s="26"/>
      <c r="P23" s="26"/>
      <c r="Q23" s="30"/>
      <c r="R23" s="30"/>
      <c r="S23" s="8"/>
      <c r="T23" s="8"/>
      <c r="U23" s="2"/>
      <c r="V23" s="2"/>
      <c r="W23" s="4"/>
    </row>
    <row r="24" spans="1:25">
      <c r="A24" s="8" t="s">
        <v>26</v>
      </c>
      <c r="B24" s="8">
        <v>111</v>
      </c>
      <c r="C24" s="13">
        <v>3</v>
      </c>
      <c r="D24" s="70">
        <v>168</v>
      </c>
      <c r="E24" s="41">
        <v>144</v>
      </c>
      <c r="F24" s="3">
        <f t="shared" si="0"/>
        <v>85.714285714285708</v>
      </c>
      <c r="G24" s="71">
        <v>862.41700000000003</v>
      </c>
      <c r="H24" s="41">
        <v>1</v>
      </c>
      <c r="I24" s="19">
        <f t="shared" si="1"/>
        <v>601.10132337372761</v>
      </c>
      <c r="J24" s="19">
        <f t="shared" si="2"/>
        <v>10.018355389562126</v>
      </c>
      <c r="K24" s="2">
        <f t="shared" si="3"/>
        <v>4.1750000000000007</v>
      </c>
      <c r="L24" s="2">
        <f t="shared" si="4"/>
        <v>6.9571912427514759E-2</v>
      </c>
      <c r="M24" s="23"/>
      <c r="N24" s="25"/>
      <c r="O24" s="25"/>
      <c r="P24" s="25"/>
      <c r="Q24" s="30"/>
      <c r="R24" s="30"/>
      <c r="S24" s="2"/>
      <c r="T24" s="2"/>
      <c r="U24" s="2"/>
      <c r="V24" s="2"/>
      <c r="W24" s="4"/>
    </row>
    <row r="25" spans="1:25">
      <c r="A25" s="9" t="s">
        <v>27</v>
      </c>
      <c r="B25" s="9">
        <v>111</v>
      </c>
      <c r="C25" s="17" t="s">
        <v>4</v>
      </c>
      <c r="D25" s="11">
        <f>SUM(D22:D24)</f>
        <v>516</v>
      </c>
      <c r="E25" s="42">
        <f>SUM(E22:E24)</f>
        <v>452</v>
      </c>
      <c r="F25" s="10">
        <f t="shared" si="0"/>
        <v>87.596899224806208</v>
      </c>
      <c r="G25" s="10">
        <f xml:space="preserve"> SUM(G22:G24)</f>
        <v>2662.654</v>
      </c>
      <c r="H25" s="42">
        <f>SUM(H22:H24)</f>
        <v>3</v>
      </c>
      <c r="I25" s="20">
        <f t="shared" si="1"/>
        <v>611.11958219130236</v>
      </c>
      <c r="J25" s="20">
        <f t="shared" si="2"/>
        <v>10.185326369855039</v>
      </c>
      <c r="K25" s="9">
        <f t="shared" si="3"/>
        <v>4.0570000000000004</v>
      </c>
      <c r="L25" s="11">
        <f t="shared" si="4"/>
        <v>6.7601723693728147E-2</v>
      </c>
      <c r="M25" s="27" t="s">
        <v>25</v>
      </c>
      <c r="N25" s="28" t="s">
        <v>34</v>
      </c>
      <c r="O25" s="29">
        <v>10</v>
      </c>
      <c r="P25" s="28" t="s">
        <v>28</v>
      </c>
      <c r="Q25" s="31">
        <v>480</v>
      </c>
      <c r="R25" s="31">
        <v>92.89</v>
      </c>
      <c r="S25" s="67">
        <v>0</v>
      </c>
      <c r="T25" s="67">
        <v>1.5</v>
      </c>
      <c r="U25" s="2"/>
      <c r="V25" s="2"/>
      <c r="W25" s="4"/>
    </row>
    <row r="26" spans="1:25">
      <c r="A26" s="45"/>
      <c r="B26" s="45"/>
      <c r="C26" s="46"/>
      <c r="D26" s="47"/>
      <c r="E26" s="48"/>
      <c r="F26" s="22"/>
      <c r="G26" s="49"/>
      <c r="H26" s="48"/>
      <c r="I26" s="50"/>
      <c r="J26" s="50"/>
      <c r="K26" s="45"/>
      <c r="L26" s="47"/>
      <c r="O26" s="51"/>
      <c r="P26" s="52"/>
      <c r="Q26" s="53"/>
      <c r="R26" s="52"/>
      <c r="S26" s="54"/>
      <c r="U26" s="2"/>
      <c r="V26" s="2"/>
      <c r="W26" s="2"/>
      <c r="X26" s="2"/>
      <c r="Y26" s="4"/>
    </row>
    <row r="27" spans="1:25">
      <c r="A27" s="2"/>
      <c r="B27" s="2"/>
      <c r="C27" s="2"/>
      <c r="D27" s="6"/>
      <c r="E27" s="41"/>
      <c r="F27" s="3"/>
      <c r="G27" s="1"/>
      <c r="H27" s="41"/>
      <c r="I27" s="19"/>
      <c r="J27" s="19"/>
      <c r="K27" s="2"/>
      <c r="L27" s="2"/>
      <c r="M27" s="4"/>
      <c r="N27" s="4"/>
      <c r="O27" s="44"/>
      <c r="P27" s="25"/>
      <c r="Q27" s="25"/>
      <c r="R27" s="25"/>
      <c r="S27" s="34"/>
      <c r="U27" s="2"/>
      <c r="V27" s="2"/>
      <c r="W27" s="2"/>
      <c r="X27" s="2"/>
      <c r="Y27" s="4"/>
    </row>
    <row r="28" spans="1:25">
      <c r="A28" s="2"/>
      <c r="B28" s="2"/>
      <c r="C28" s="2"/>
      <c r="D28" s="6"/>
      <c r="E28" s="41"/>
      <c r="F28" s="3"/>
      <c r="G28" s="1"/>
      <c r="H28" s="41"/>
      <c r="I28" s="19"/>
      <c r="J28" s="19"/>
      <c r="K28" s="2"/>
      <c r="L28" s="2"/>
      <c r="M28" s="4"/>
      <c r="N28" s="4"/>
      <c r="O28" s="44"/>
      <c r="P28" s="25"/>
      <c r="Q28" s="25"/>
      <c r="R28" s="25"/>
      <c r="S28" s="34"/>
      <c r="U28" s="2"/>
      <c r="V28" s="2"/>
      <c r="W28" s="2"/>
      <c r="X28" s="2"/>
      <c r="Y28" s="4"/>
    </row>
    <row r="29" spans="1:25">
      <c r="A29" s="55"/>
      <c r="B29" s="55"/>
      <c r="C29" s="56"/>
      <c r="D29" s="5"/>
      <c r="E29" s="57"/>
      <c r="F29" s="32"/>
      <c r="G29" s="58"/>
      <c r="H29" s="57"/>
      <c r="I29" s="59"/>
      <c r="J29" s="59"/>
      <c r="K29" s="55"/>
      <c r="L29" s="5"/>
      <c r="M29" s="4"/>
      <c r="N29" s="4"/>
      <c r="O29" s="60"/>
      <c r="P29" s="61"/>
      <c r="Q29" s="43"/>
      <c r="R29" s="61"/>
      <c r="S29" s="62"/>
      <c r="U29" s="2"/>
      <c r="V29" s="2"/>
      <c r="W29" s="2"/>
      <c r="X29" s="2"/>
      <c r="Y29" s="4"/>
    </row>
    <row r="30" spans="1:25">
      <c r="A30" s="2"/>
      <c r="B30" s="2"/>
      <c r="C30" s="2"/>
      <c r="D30" s="6"/>
      <c r="E30" s="41"/>
      <c r="F30" s="3"/>
      <c r="G30" s="1"/>
      <c r="H30" s="41"/>
      <c r="I30" s="19"/>
      <c r="J30" s="19"/>
      <c r="K30" s="2"/>
      <c r="L30" s="2"/>
      <c r="M30" s="4"/>
      <c r="N30" s="4"/>
      <c r="O30" s="44"/>
      <c r="P30" s="25"/>
      <c r="Q30" s="25"/>
      <c r="R30" s="25"/>
      <c r="S30" s="34"/>
      <c r="U30" s="2"/>
      <c r="V30" s="2"/>
      <c r="W30" s="2"/>
      <c r="X30" s="2"/>
      <c r="Y30" s="4"/>
    </row>
    <row r="31" spans="1:25">
      <c r="A31" s="2"/>
      <c r="B31" s="2"/>
      <c r="C31" s="2"/>
      <c r="D31" s="6"/>
      <c r="E31" s="41"/>
      <c r="F31" s="3"/>
      <c r="G31" s="1"/>
      <c r="H31" s="41"/>
      <c r="I31" s="19"/>
      <c r="J31" s="19"/>
      <c r="K31" s="2"/>
      <c r="L31" s="2"/>
      <c r="M31" s="4"/>
      <c r="N31" s="4"/>
      <c r="O31" s="44"/>
      <c r="P31" s="25"/>
      <c r="Q31" s="25"/>
      <c r="R31" s="25"/>
      <c r="S31" s="34"/>
      <c r="U31" s="2"/>
      <c r="V31" s="2"/>
      <c r="W31" s="2"/>
      <c r="X31" s="2"/>
      <c r="Y31" s="4"/>
    </row>
    <row r="32" spans="1:25">
      <c r="A32" s="55"/>
      <c r="B32" s="55"/>
      <c r="C32" s="56"/>
      <c r="D32" s="5"/>
      <c r="E32" s="57"/>
      <c r="F32" s="32"/>
      <c r="G32" s="58"/>
      <c r="H32" s="57"/>
      <c r="I32" s="59"/>
      <c r="J32" s="59"/>
      <c r="K32" s="55"/>
      <c r="L32" s="5"/>
      <c r="M32" s="4"/>
      <c r="N32" s="4"/>
      <c r="O32" s="60"/>
      <c r="P32" s="61"/>
      <c r="Q32" s="43"/>
      <c r="R32" s="61"/>
      <c r="S32" s="62"/>
      <c r="U32" s="2"/>
      <c r="V32" s="2"/>
      <c r="W32" s="2"/>
      <c r="X32" s="2"/>
      <c r="Y32" s="4"/>
    </row>
    <row r="33" spans="1:25">
      <c r="A33" s="2"/>
      <c r="B33" s="2"/>
      <c r="C33" s="2"/>
      <c r="D33" s="6"/>
      <c r="E33" s="41"/>
      <c r="F33" s="3"/>
      <c r="G33" s="3"/>
      <c r="H33" s="41"/>
      <c r="I33" s="19"/>
      <c r="J33" s="19"/>
      <c r="K33" s="6"/>
      <c r="L33" s="2"/>
      <c r="M33" s="4"/>
      <c r="N33" s="4"/>
      <c r="O33" s="44"/>
      <c r="P33" s="25"/>
      <c r="Q33" s="25"/>
      <c r="R33" s="25"/>
      <c r="S33" s="34"/>
      <c r="U33" s="2"/>
      <c r="V33" s="2"/>
      <c r="W33" s="2"/>
      <c r="X33" s="2"/>
      <c r="Y33" s="4"/>
    </row>
    <row r="34" spans="1:25">
      <c r="A34" s="2"/>
      <c r="B34" s="2"/>
      <c r="C34" s="2"/>
      <c r="D34" s="6"/>
      <c r="E34" s="41"/>
      <c r="F34" s="3"/>
      <c r="G34" s="3"/>
      <c r="H34" s="41"/>
      <c r="I34" s="19"/>
      <c r="J34" s="19"/>
      <c r="K34" s="6"/>
      <c r="L34" s="2"/>
      <c r="M34" s="4"/>
      <c r="N34" s="63"/>
      <c r="O34" s="44"/>
      <c r="P34" s="25"/>
      <c r="Q34" s="25"/>
      <c r="R34" s="25"/>
      <c r="S34" s="34"/>
      <c r="U34" s="2"/>
      <c r="V34" s="2"/>
      <c r="W34" s="2"/>
      <c r="X34" s="2"/>
      <c r="Y34" s="4"/>
    </row>
    <row r="35" spans="1:25">
      <c r="A35" s="2"/>
      <c r="B35" s="2"/>
      <c r="C35" s="2"/>
      <c r="D35" s="6"/>
      <c r="E35" s="41"/>
      <c r="F35" s="3"/>
      <c r="G35" s="3"/>
      <c r="H35" s="41"/>
      <c r="I35" s="19"/>
      <c r="J35" s="19"/>
      <c r="K35" s="6"/>
      <c r="L35" s="2"/>
      <c r="M35" s="4"/>
      <c r="N35" s="4"/>
      <c r="O35" s="44"/>
      <c r="P35" s="25"/>
      <c r="Q35" s="25"/>
      <c r="R35" s="25"/>
      <c r="S35" s="34"/>
      <c r="U35" s="2"/>
      <c r="V35" s="2"/>
      <c r="W35" s="2"/>
      <c r="X35" s="2"/>
      <c r="Y35" s="4"/>
    </row>
    <row r="36" spans="1:25">
      <c r="A36" s="55"/>
      <c r="B36" s="55"/>
      <c r="C36" s="56"/>
      <c r="D36" s="5"/>
      <c r="E36" s="57"/>
      <c r="F36" s="32"/>
      <c r="G36" s="32"/>
      <c r="H36" s="57"/>
      <c r="I36" s="59"/>
      <c r="J36" s="59"/>
      <c r="K36" s="5"/>
      <c r="L36" s="5"/>
      <c r="M36" s="4"/>
      <c r="N36" s="4"/>
      <c r="O36" s="60"/>
      <c r="P36" s="61"/>
      <c r="Q36" s="43"/>
      <c r="R36" s="61"/>
      <c r="S36" s="62"/>
      <c r="U36" s="7"/>
      <c r="V36" s="2"/>
      <c r="W36" s="2"/>
      <c r="X36" s="2"/>
      <c r="Y36" s="4"/>
    </row>
    <row r="37" spans="1:25">
      <c r="A37" s="2"/>
      <c r="B37" s="2"/>
      <c r="C37" s="2"/>
      <c r="D37" s="6"/>
      <c r="E37" s="41"/>
      <c r="F37" s="3"/>
      <c r="G37" s="1"/>
      <c r="H37" s="41"/>
      <c r="I37" s="19"/>
      <c r="J37" s="19"/>
      <c r="K37" s="6"/>
      <c r="L37" s="2"/>
      <c r="M37" s="4"/>
      <c r="N37" s="4"/>
      <c r="O37" s="44"/>
      <c r="P37" s="25"/>
      <c r="Q37" s="25"/>
      <c r="R37" s="25"/>
      <c r="S37" s="34"/>
      <c r="U37" s="7"/>
      <c r="V37" s="2"/>
      <c r="W37" s="2"/>
      <c r="X37" s="7"/>
      <c r="Y37" s="4"/>
    </row>
    <row r="38" spans="1:25">
      <c r="A38" s="2"/>
      <c r="B38" s="2"/>
      <c r="C38" s="2"/>
      <c r="D38" s="6"/>
      <c r="E38" s="41"/>
      <c r="F38" s="3"/>
      <c r="G38" s="1"/>
      <c r="H38" s="41"/>
      <c r="I38" s="19"/>
      <c r="J38" s="19"/>
      <c r="K38" s="6"/>
      <c r="L38" s="2"/>
      <c r="M38" s="4"/>
      <c r="N38" s="4"/>
      <c r="O38" s="44"/>
      <c r="P38" s="25"/>
      <c r="Q38" s="25"/>
      <c r="R38" s="25"/>
      <c r="S38" s="34"/>
      <c r="U38" s="7"/>
      <c r="V38" s="2"/>
      <c r="W38" s="2"/>
      <c r="X38" s="7"/>
      <c r="Y38" s="4"/>
    </row>
    <row r="39" spans="1:25">
      <c r="A39" s="2"/>
      <c r="B39" s="2"/>
      <c r="C39" s="2"/>
      <c r="D39" s="6"/>
      <c r="E39" s="41"/>
      <c r="F39" s="3"/>
      <c r="G39" s="1"/>
      <c r="H39" s="41"/>
      <c r="I39" s="19"/>
      <c r="J39" s="19"/>
      <c r="K39" s="6"/>
      <c r="L39" s="2"/>
      <c r="M39" s="4"/>
      <c r="N39" s="4"/>
      <c r="O39" s="44"/>
      <c r="P39" s="25"/>
      <c r="Q39" s="25"/>
      <c r="R39" s="25"/>
      <c r="S39" s="34"/>
      <c r="U39" s="7"/>
      <c r="V39" s="2"/>
      <c r="W39" s="2"/>
      <c r="X39" s="7"/>
      <c r="Y39" s="4"/>
    </row>
    <row r="40" spans="1:25">
      <c r="A40" s="55"/>
      <c r="B40" s="55"/>
      <c r="C40" s="56"/>
      <c r="D40" s="5"/>
      <c r="E40" s="57"/>
      <c r="F40" s="32"/>
      <c r="G40" s="58"/>
      <c r="H40" s="57"/>
      <c r="I40" s="59"/>
      <c r="J40" s="59"/>
      <c r="K40" s="5"/>
      <c r="L40" s="5"/>
      <c r="M40" s="4"/>
      <c r="N40" s="4"/>
      <c r="O40" s="60"/>
      <c r="P40" s="61"/>
      <c r="Q40" s="43"/>
      <c r="R40" s="61"/>
      <c r="S40" s="62"/>
      <c r="U40" s="7"/>
      <c r="V40" s="2"/>
      <c r="W40" s="2"/>
      <c r="X40" s="7"/>
      <c r="Y40" s="4"/>
    </row>
    <row r="41" spans="1:25">
      <c r="A41" s="2"/>
      <c r="B41" s="2"/>
      <c r="C41" s="2"/>
      <c r="D41" s="14"/>
      <c r="E41" s="40"/>
      <c r="F41" s="3"/>
      <c r="G41" s="64"/>
      <c r="H41" s="40"/>
      <c r="I41" s="14"/>
      <c r="J41" s="19"/>
      <c r="K41" s="14"/>
      <c r="L41" s="2"/>
      <c r="M41" s="4"/>
      <c r="N41" s="4"/>
      <c r="O41" s="44"/>
      <c r="P41" s="24"/>
      <c r="Q41" s="24"/>
      <c r="R41" s="24"/>
      <c r="S41" s="34"/>
      <c r="U41" s="7"/>
      <c r="V41" s="2"/>
      <c r="W41" s="2"/>
      <c r="X41" s="7"/>
      <c r="Y41" s="4"/>
    </row>
    <row r="42" spans="1:25">
      <c r="A42" s="2"/>
      <c r="B42" s="2"/>
      <c r="C42" s="2"/>
      <c r="D42" s="14"/>
      <c r="E42" s="40"/>
      <c r="F42" s="3"/>
      <c r="G42" s="64"/>
      <c r="H42" s="40"/>
      <c r="I42" s="19"/>
      <c r="J42" s="19"/>
      <c r="K42" s="14"/>
      <c r="L42" s="2"/>
      <c r="M42" s="4"/>
      <c r="N42" s="4"/>
      <c r="O42" s="44"/>
      <c r="P42" s="24"/>
      <c r="Q42" s="24"/>
      <c r="R42" s="24"/>
      <c r="S42" s="34"/>
      <c r="U42" s="7"/>
      <c r="V42" s="2"/>
      <c r="W42" s="2"/>
      <c r="X42" s="7"/>
      <c r="Y42" s="4"/>
    </row>
    <row r="43" spans="1:25">
      <c r="A43" s="2"/>
      <c r="B43" s="2"/>
      <c r="C43" s="2"/>
      <c r="D43" s="14"/>
      <c r="E43" s="40"/>
      <c r="F43" s="3"/>
      <c r="G43" s="64"/>
      <c r="H43" s="40"/>
      <c r="I43" s="19"/>
      <c r="J43" s="19"/>
      <c r="K43" s="14"/>
      <c r="L43" s="2"/>
      <c r="M43" s="4"/>
      <c r="N43" s="4"/>
      <c r="O43" s="44"/>
      <c r="P43" s="24"/>
      <c r="Q43" s="24"/>
      <c r="R43" s="24"/>
      <c r="S43" s="34"/>
      <c r="U43" s="7"/>
      <c r="V43" s="2"/>
      <c r="W43" s="2"/>
      <c r="X43" s="7"/>
      <c r="Y43" s="4"/>
    </row>
    <row r="44" spans="1:25">
      <c r="A44" s="55"/>
      <c r="B44" s="55"/>
      <c r="C44" s="56"/>
      <c r="D44" s="37"/>
      <c r="E44" s="65"/>
      <c r="F44" s="32"/>
      <c r="G44" s="32"/>
      <c r="H44" s="65"/>
      <c r="I44" s="59"/>
      <c r="J44" s="59"/>
      <c r="K44" s="37"/>
      <c r="L44" s="5"/>
      <c r="M44" s="4"/>
      <c r="N44" s="4"/>
      <c r="O44" s="60"/>
      <c r="P44" s="61"/>
      <c r="Q44" s="43"/>
      <c r="R44" s="61"/>
      <c r="S44" s="62"/>
      <c r="U44" s="7"/>
      <c r="V44" s="2"/>
      <c r="W44" s="2"/>
      <c r="X44" s="7"/>
      <c r="Y44" s="4"/>
    </row>
    <row r="45" spans="1:25">
      <c r="A45" s="2"/>
      <c r="B45" s="2"/>
      <c r="C45" s="2"/>
      <c r="D45" s="33"/>
      <c r="E45" s="24"/>
      <c r="F45" s="3"/>
      <c r="G45" s="33"/>
      <c r="H45" s="40"/>
      <c r="I45" s="19"/>
      <c r="J45" s="19"/>
      <c r="K45" s="14"/>
      <c r="L45" s="2"/>
      <c r="M45" s="4"/>
      <c r="N45" s="4"/>
      <c r="O45" s="44"/>
      <c r="P45" s="24"/>
      <c r="Q45" s="24"/>
      <c r="R45" s="24"/>
      <c r="S45" s="34"/>
      <c r="U45" s="5"/>
      <c r="V45" s="2"/>
      <c r="W45" s="2"/>
      <c r="X45" s="7"/>
      <c r="Y45" s="4"/>
    </row>
    <row r="46" spans="1:25">
      <c r="A46" s="2"/>
      <c r="B46" s="2"/>
      <c r="C46" s="2"/>
      <c r="D46" s="33"/>
      <c r="E46" s="24"/>
      <c r="F46" s="3"/>
      <c r="G46" s="33"/>
      <c r="H46" s="40"/>
      <c r="I46" s="19"/>
      <c r="J46" s="19"/>
      <c r="K46" s="14"/>
      <c r="L46" s="2"/>
      <c r="M46" s="4"/>
      <c r="N46" s="4"/>
      <c r="O46" s="44"/>
      <c r="P46" s="24"/>
      <c r="Q46" s="24"/>
      <c r="R46" s="25"/>
      <c r="S46" s="34"/>
      <c r="U46" s="7"/>
      <c r="V46" s="5"/>
      <c r="W46" s="5"/>
      <c r="X46" s="7"/>
      <c r="Y46" s="4"/>
    </row>
    <row r="47" spans="1:25">
      <c r="A47" s="2"/>
      <c r="B47" s="2"/>
      <c r="C47" s="2"/>
      <c r="D47" s="64"/>
      <c r="E47" s="24"/>
      <c r="F47" s="3"/>
      <c r="G47" s="33"/>
      <c r="H47" s="40"/>
      <c r="I47" s="19"/>
      <c r="J47" s="19"/>
      <c r="K47" s="14"/>
      <c r="L47" s="2"/>
      <c r="M47" s="4"/>
      <c r="N47" s="4"/>
      <c r="O47" s="44"/>
      <c r="P47" s="24"/>
      <c r="Q47" s="24"/>
      <c r="R47" s="24"/>
      <c r="S47" s="34"/>
      <c r="U47" s="4"/>
      <c r="V47" s="4"/>
      <c r="W47" s="4"/>
      <c r="X47" s="4"/>
      <c r="Y47" s="4"/>
    </row>
    <row r="48" spans="1:25">
      <c r="A48" s="55"/>
      <c r="B48" s="55"/>
      <c r="C48" s="56"/>
      <c r="D48" s="37"/>
      <c r="E48" s="65"/>
      <c r="F48" s="32"/>
      <c r="G48" s="37"/>
      <c r="H48" s="65"/>
      <c r="I48" s="59"/>
      <c r="J48" s="59"/>
      <c r="K48" s="37"/>
      <c r="L48" s="5"/>
      <c r="M48" s="4"/>
      <c r="N48" s="4"/>
      <c r="O48" s="60"/>
      <c r="P48" s="61"/>
      <c r="Q48" s="43"/>
      <c r="R48" s="61"/>
      <c r="S48" s="62"/>
      <c r="U48" s="4"/>
      <c r="V48" s="4"/>
      <c r="W48" s="4"/>
      <c r="X48" s="4"/>
      <c r="Y48" s="4"/>
    </row>
    <row r="49" spans="1: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U49" s="4"/>
      <c r="V49" s="4"/>
      <c r="W49" s="4"/>
      <c r="X49" s="4"/>
      <c r="Y49" s="4"/>
    </row>
    <row r="50" spans="1: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66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66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66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66"/>
      <c r="U72" s="4"/>
    </row>
    <row r="73" spans="1:21">
      <c r="A73" s="13"/>
      <c r="B73" s="13"/>
      <c r="C73" s="13"/>
      <c r="D73" s="13"/>
      <c r="E73" s="13"/>
      <c r="F73" s="3"/>
      <c r="G73" s="33"/>
      <c r="H73" s="16"/>
      <c r="I73" s="13"/>
      <c r="J73" s="13"/>
      <c r="K73" s="14"/>
      <c r="L73" s="6"/>
      <c r="M73" s="4"/>
      <c r="N73" s="4"/>
      <c r="O73" s="15"/>
      <c r="P73" s="33"/>
      <c r="Q73" s="33"/>
      <c r="R73" s="33"/>
      <c r="S73" s="34"/>
      <c r="T73" s="66"/>
      <c r="U73" s="4"/>
    </row>
    <row r="74" spans="1:21">
      <c r="A74" s="13"/>
      <c r="B74" s="13"/>
      <c r="C74" s="13"/>
      <c r="D74" s="13"/>
      <c r="E74" s="13"/>
      <c r="F74" s="3"/>
      <c r="G74" s="33"/>
      <c r="H74" s="16"/>
      <c r="I74" s="13"/>
      <c r="J74" s="13"/>
      <c r="K74" s="14"/>
      <c r="L74" s="6"/>
      <c r="M74" s="4"/>
      <c r="N74" s="4"/>
      <c r="O74" s="15"/>
      <c r="P74" s="33"/>
      <c r="Q74" s="33"/>
      <c r="R74" s="33"/>
      <c r="S74" s="34"/>
      <c r="T74" s="66"/>
      <c r="U74" s="4"/>
    </row>
    <row r="75" spans="1:21">
      <c r="A75" s="35"/>
      <c r="B75" s="35"/>
      <c r="C75" s="36"/>
      <c r="D75" s="35"/>
      <c r="E75" s="37"/>
      <c r="F75" s="32"/>
      <c r="G75" s="35"/>
      <c r="H75" s="37"/>
      <c r="I75" s="35"/>
      <c r="J75" s="35"/>
      <c r="K75" s="37"/>
      <c r="L75" s="5"/>
      <c r="M75" s="4"/>
      <c r="N75" s="4"/>
      <c r="O75" s="15"/>
      <c r="P75" s="38"/>
      <c r="Q75" s="38"/>
      <c r="R75" s="38"/>
      <c r="S75" s="34"/>
      <c r="T75" s="66"/>
      <c r="U75" s="4"/>
    </row>
    <row r="76" spans="1:21">
      <c r="A76" s="13"/>
      <c r="B76" s="13"/>
      <c r="C76" s="13"/>
      <c r="D76" s="13"/>
      <c r="E76" s="13"/>
      <c r="F76" s="3"/>
      <c r="G76" s="33"/>
      <c r="H76" s="16"/>
      <c r="I76" s="13"/>
      <c r="J76" s="13"/>
      <c r="K76" s="14"/>
      <c r="L76" s="6"/>
      <c r="M76" s="4"/>
      <c r="N76" s="4"/>
      <c r="O76" s="15"/>
      <c r="P76" s="33"/>
      <c r="Q76" s="33"/>
      <c r="R76" s="33"/>
      <c r="S76" s="34"/>
      <c r="T76" s="66"/>
      <c r="U76" s="4"/>
    </row>
    <row r="77" spans="1:21">
      <c r="A77" s="35"/>
      <c r="B77" s="35"/>
      <c r="C77" s="36"/>
      <c r="D77" s="35"/>
      <c r="E77" s="37"/>
      <c r="F77" s="32"/>
      <c r="G77" s="35"/>
      <c r="H77" s="37"/>
      <c r="I77" s="35"/>
      <c r="J77" s="35"/>
      <c r="K77" s="37"/>
      <c r="L77" s="5"/>
      <c r="M77" s="4"/>
      <c r="N77" s="4"/>
      <c r="O77" s="15"/>
      <c r="P77" s="38"/>
      <c r="Q77" s="38"/>
      <c r="R77" s="38"/>
      <c r="S77" s="34"/>
      <c r="T77" s="66"/>
      <c r="U77" s="4"/>
    </row>
    <row r="78" spans="1:21">
      <c r="A78" s="13"/>
      <c r="B78" s="13"/>
      <c r="C78" s="13"/>
      <c r="D78" s="13"/>
      <c r="E78" s="13"/>
      <c r="F78" s="3"/>
      <c r="G78" s="33"/>
      <c r="H78" s="16"/>
      <c r="I78" s="13"/>
      <c r="J78" s="13"/>
      <c r="K78" s="14"/>
      <c r="L78" s="6"/>
      <c r="M78" s="4"/>
      <c r="N78" s="4"/>
      <c r="O78" s="15"/>
      <c r="P78" s="33"/>
      <c r="Q78" s="33"/>
      <c r="R78" s="33"/>
      <c r="S78" s="4"/>
      <c r="T78" s="66"/>
      <c r="U78" s="4"/>
    </row>
    <row r="79" spans="1:21">
      <c r="A79" s="35"/>
      <c r="B79" s="35"/>
      <c r="C79" s="36"/>
      <c r="D79" s="35"/>
      <c r="E79" s="37"/>
      <c r="F79" s="32"/>
      <c r="G79" s="35"/>
      <c r="H79" s="37"/>
      <c r="I79" s="35"/>
      <c r="J79" s="35"/>
      <c r="K79" s="37"/>
      <c r="L79" s="5"/>
      <c r="M79" s="4"/>
      <c r="N79" s="4"/>
      <c r="O79" s="15"/>
      <c r="P79" s="38"/>
      <c r="Q79" s="38"/>
      <c r="R79" s="38"/>
      <c r="S79" s="4"/>
      <c r="T79" s="66"/>
      <c r="U79" s="4"/>
    </row>
    <row r="80" spans="1:21">
      <c r="A80" s="13"/>
      <c r="B80" s="13"/>
      <c r="C80" s="13"/>
      <c r="D80" s="13"/>
      <c r="E80" s="13"/>
      <c r="F80" s="3"/>
      <c r="G80" s="33"/>
      <c r="H80" s="16"/>
      <c r="I80" s="13"/>
      <c r="J80" s="13"/>
      <c r="K80" s="14"/>
      <c r="L80" s="6"/>
      <c r="M80" s="4"/>
      <c r="N80" s="4"/>
      <c r="O80" s="15"/>
      <c r="P80" s="33"/>
      <c r="Q80" s="33"/>
      <c r="R80" s="33"/>
      <c r="S80" s="4"/>
      <c r="T80" s="66"/>
      <c r="U80" s="4"/>
    </row>
    <row r="81" spans="1:21">
      <c r="A81" s="13"/>
      <c r="B81" s="13"/>
      <c r="C81" s="13"/>
      <c r="D81" s="13"/>
      <c r="E81" s="13"/>
      <c r="F81" s="3"/>
      <c r="G81" s="33"/>
      <c r="H81" s="16"/>
      <c r="I81" s="13"/>
      <c r="J81" s="13"/>
      <c r="K81" s="14"/>
      <c r="L81" s="6"/>
      <c r="M81" s="4"/>
      <c r="N81" s="4"/>
      <c r="O81" s="15"/>
      <c r="P81" s="33"/>
      <c r="Q81" s="33"/>
      <c r="R81" s="33"/>
      <c r="S81" s="4"/>
      <c r="T81" s="66"/>
      <c r="U81" s="4"/>
    </row>
    <row r="82" spans="1:21">
      <c r="A82" s="35"/>
      <c r="B82" s="35"/>
      <c r="C82" s="36"/>
      <c r="D82" s="35"/>
      <c r="E82" s="37"/>
      <c r="F82" s="32"/>
      <c r="G82" s="35"/>
      <c r="H82" s="37"/>
      <c r="I82" s="35"/>
      <c r="J82" s="35"/>
      <c r="K82" s="37"/>
      <c r="L82" s="5"/>
      <c r="M82" s="4"/>
      <c r="N82" s="4"/>
      <c r="O82" s="15"/>
      <c r="P82" s="38"/>
      <c r="Q82" s="38"/>
      <c r="R82" s="38"/>
      <c r="S82" s="4"/>
      <c r="T82" s="4"/>
      <c r="U82" s="4"/>
    </row>
    <row r="83" spans="1:21">
      <c r="A83" s="13"/>
      <c r="B83" s="13"/>
      <c r="C83" s="13"/>
      <c r="D83" s="13"/>
      <c r="E83" s="13"/>
      <c r="F83" s="3"/>
      <c r="G83" s="33"/>
      <c r="H83" s="16"/>
      <c r="I83" s="13"/>
      <c r="J83" s="13"/>
      <c r="K83" s="14"/>
      <c r="L83" s="6"/>
      <c r="M83" s="4"/>
      <c r="N83" s="4"/>
      <c r="O83" s="15"/>
      <c r="P83" s="33"/>
      <c r="Q83" s="33"/>
      <c r="R83" s="33"/>
      <c r="S83" s="4"/>
      <c r="T83" s="4"/>
      <c r="U83" s="4"/>
    </row>
    <row r="84" spans="1:21">
      <c r="A84" s="13"/>
      <c r="B84" s="13"/>
      <c r="C84" s="13"/>
      <c r="D84" s="13"/>
      <c r="E84" s="13"/>
      <c r="F84" s="3"/>
      <c r="G84" s="33"/>
      <c r="H84" s="16"/>
      <c r="I84" s="13"/>
      <c r="J84" s="13"/>
      <c r="K84" s="14"/>
      <c r="L84" s="6"/>
      <c r="M84" s="4"/>
      <c r="N84" s="4"/>
      <c r="O84" s="15"/>
      <c r="P84" s="33"/>
      <c r="Q84" s="33"/>
      <c r="R84" s="33"/>
      <c r="S84" s="4"/>
      <c r="T84" s="4"/>
      <c r="U84" s="4"/>
    </row>
    <row r="85" spans="1:21">
      <c r="A85" s="35"/>
      <c r="B85" s="35"/>
      <c r="C85" s="36"/>
      <c r="D85" s="35"/>
      <c r="E85" s="37"/>
      <c r="F85" s="32"/>
      <c r="G85" s="35"/>
      <c r="H85" s="37"/>
      <c r="I85" s="35"/>
      <c r="J85" s="35"/>
      <c r="K85" s="37"/>
      <c r="L85" s="5"/>
      <c r="M85" s="4"/>
      <c r="N85" s="4"/>
      <c r="O85" s="15"/>
      <c r="P85" s="38"/>
      <c r="Q85" s="38"/>
      <c r="R85" s="38"/>
      <c r="S85" s="4"/>
      <c r="T85" s="4"/>
      <c r="U85" s="4"/>
    </row>
    <row r="86" spans="1:21">
      <c r="A86" s="13"/>
      <c r="B86" s="13"/>
      <c r="C86" s="13"/>
      <c r="D86" s="13"/>
      <c r="E86" s="13"/>
      <c r="F86" s="3"/>
      <c r="G86" s="33"/>
      <c r="H86" s="16"/>
      <c r="I86" s="13"/>
      <c r="J86" s="13"/>
      <c r="K86" s="14"/>
      <c r="L86" s="6"/>
      <c r="M86" s="4"/>
      <c r="N86" s="4"/>
      <c r="O86" s="15"/>
      <c r="P86" s="33"/>
      <c r="Q86" s="33"/>
      <c r="R86" s="33"/>
      <c r="S86" s="4"/>
      <c r="T86" s="4"/>
      <c r="U86" s="4"/>
    </row>
    <row r="87" spans="1:21">
      <c r="A87" s="13"/>
      <c r="B87" s="13"/>
      <c r="C87" s="13"/>
      <c r="D87" s="13"/>
      <c r="E87" s="13"/>
      <c r="F87" s="3"/>
      <c r="G87" s="33"/>
      <c r="H87" s="16"/>
      <c r="I87" s="13"/>
      <c r="J87" s="13"/>
      <c r="K87" s="14"/>
      <c r="L87" s="6"/>
      <c r="M87" s="4"/>
      <c r="N87" s="4"/>
      <c r="O87" s="15"/>
      <c r="P87" s="33"/>
      <c r="Q87" s="33"/>
      <c r="R87" s="33"/>
      <c r="S87" s="4"/>
      <c r="T87" s="4"/>
      <c r="U87" s="4"/>
    </row>
    <row r="88" spans="1:21">
      <c r="A88" s="35"/>
      <c r="B88" s="35"/>
      <c r="C88" s="36"/>
      <c r="D88" s="35"/>
      <c r="E88" s="37"/>
      <c r="F88" s="32"/>
      <c r="G88" s="35"/>
      <c r="H88" s="37"/>
      <c r="I88" s="35"/>
      <c r="J88" s="35"/>
      <c r="K88" s="37"/>
      <c r="L88" s="5"/>
      <c r="M88" s="4"/>
      <c r="N88" s="4"/>
      <c r="O88" s="15"/>
      <c r="P88" s="38"/>
      <c r="Q88" s="38"/>
      <c r="R88" s="38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9BFD-EB32-1647-AA62-8EB321F10F90}">
  <dimension ref="A1:Y94"/>
  <sheetViews>
    <sheetView tabSelected="1" topLeftCell="K1" workbookViewId="0">
      <selection activeCell="V6" sqref="V6"/>
    </sheetView>
  </sheetViews>
  <sheetFormatPr defaultColWidth="8.85546875" defaultRowHeight="15"/>
  <cols>
    <col min="1" max="2" width="20.42578125" customWidth="1"/>
    <col min="3" max="4" width="11" customWidth="1"/>
    <col min="5" max="5" width="12.42578125" bestFit="1" customWidth="1"/>
    <col min="6" max="6" width="14.42578125" customWidth="1"/>
    <col min="7" max="7" width="17.140625" customWidth="1"/>
    <col min="8" max="10" width="12.85546875" customWidth="1"/>
    <col min="11" max="12" width="14.140625" customWidth="1"/>
    <col min="13" max="13" width="30.85546875" bestFit="1" customWidth="1"/>
    <col min="14" max="14" width="33.5703125" bestFit="1" customWidth="1"/>
    <col min="15" max="15" width="20.140625" bestFit="1" customWidth="1"/>
    <col min="16" max="16" width="51.7109375" bestFit="1" customWidth="1"/>
    <col min="17" max="17" width="7.5703125" bestFit="1" customWidth="1"/>
    <col min="18" max="18" width="12.140625" bestFit="1" customWidth="1"/>
    <col min="19" max="19" width="21.7109375" bestFit="1" customWidth="1"/>
    <col min="20" max="20" width="20.7109375" bestFit="1" customWidth="1"/>
    <col min="21" max="21" width="21.7109375" bestFit="1" customWidth="1"/>
    <col min="22" max="22" width="20.7109375" bestFit="1" customWidth="1"/>
  </cols>
  <sheetData>
    <row r="1" spans="1:23">
      <c r="A1" s="21" t="s">
        <v>0</v>
      </c>
      <c r="B1" s="21" t="s">
        <v>7</v>
      </c>
      <c r="C1" s="21" t="s">
        <v>1</v>
      </c>
      <c r="D1" s="21" t="s">
        <v>5</v>
      </c>
      <c r="E1" s="21" t="s">
        <v>6</v>
      </c>
      <c r="F1" s="21" t="s">
        <v>17</v>
      </c>
      <c r="G1" s="21" t="s">
        <v>2</v>
      </c>
      <c r="H1" s="21" t="s">
        <v>3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19</v>
      </c>
      <c r="S1" s="21" t="s">
        <v>20</v>
      </c>
      <c r="T1" s="21" t="s">
        <v>21</v>
      </c>
      <c r="U1" s="4"/>
    </row>
    <row r="2" spans="1:23">
      <c r="A2" s="2" t="s">
        <v>26</v>
      </c>
      <c r="B2" s="2">
        <v>111</v>
      </c>
      <c r="C2" s="13">
        <v>1</v>
      </c>
      <c r="D2" s="33">
        <v>164</v>
      </c>
      <c r="E2" s="41">
        <v>45</v>
      </c>
      <c r="F2" s="3">
        <f t="shared" ref="F2:F25" si="0">(E2/D2)*100</f>
        <v>27.439024390243905</v>
      </c>
      <c r="G2" s="33">
        <v>832.08699999999999</v>
      </c>
      <c r="H2" s="41">
        <v>0</v>
      </c>
      <c r="I2" s="19">
        <f t="shared" ref="I2:I25" si="1" xml:space="preserve"> E2/G2*3600</f>
        <v>194.69118012900094</v>
      </c>
      <c r="J2" s="19">
        <f t="shared" ref="J2:J25" si="2" xml:space="preserve"> E2/G2*60</f>
        <v>3.2448530021500157</v>
      </c>
      <c r="K2" s="2">
        <f t="shared" ref="K2:K25" si="3" xml:space="preserve"> ROUNDUP((H2/G2)*3600,3)</f>
        <v>0</v>
      </c>
      <c r="L2" s="2">
        <f t="shared" ref="L2:L25" si="4" xml:space="preserve"> H2/G2 * 60</f>
        <v>0</v>
      </c>
      <c r="M2" s="44"/>
      <c r="N2" s="25"/>
      <c r="O2" s="25"/>
      <c r="P2" s="25"/>
      <c r="Q2" s="34"/>
      <c r="R2" s="34"/>
      <c r="S2" s="2"/>
      <c r="T2" s="2"/>
      <c r="U2" s="2"/>
      <c r="V2" s="76"/>
      <c r="W2" s="4"/>
    </row>
    <row r="3" spans="1:23">
      <c r="A3" s="2" t="s">
        <v>26</v>
      </c>
      <c r="B3" s="2">
        <v>111</v>
      </c>
      <c r="C3" s="13">
        <v>2</v>
      </c>
      <c r="D3" s="33">
        <v>184</v>
      </c>
      <c r="E3" s="41">
        <v>39</v>
      </c>
      <c r="F3" s="3">
        <f t="shared" si="0"/>
        <v>21.195652173913043</v>
      </c>
      <c r="G3" s="33">
        <v>968.15</v>
      </c>
      <c r="H3" s="41">
        <v>0</v>
      </c>
      <c r="I3" s="19">
        <f t="shared" si="1"/>
        <v>145.01885038475444</v>
      </c>
      <c r="J3" s="19">
        <f t="shared" si="2"/>
        <v>2.4169808397459072</v>
      </c>
      <c r="K3" s="2">
        <f t="shared" si="3"/>
        <v>0</v>
      </c>
      <c r="L3" s="2">
        <f t="shared" si="4"/>
        <v>0</v>
      </c>
      <c r="M3" s="44"/>
      <c r="N3" s="25"/>
      <c r="O3" s="25"/>
      <c r="P3" s="25"/>
      <c r="Q3" s="34"/>
      <c r="R3" s="34"/>
      <c r="S3" s="2"/>
      <c r="T3" s="2"/>
      <c r="U3" s="2"/>
      <c r="V3" s="76"/>
      <c r="W3" s="4"/>
    </row>
    <row r="4" spans="1:23">
      <c r="A4" s="2" t="s">
        <v>26</v>
      </c>
      <c r="B4" s="2">
        <v>111</v>
      </c>
      <c r="C4" s="13">
        <v>3</v>
      </c>
      <c r="D4" s="64">
        <v>168</v>
      </c>
      <c r="E4" s="41">
        <v>34</v>
      </c>
      <c r="F4" s="3">
        <f t="shared" si="0"/>
        <v>20.238095238095237</v>
      </c>
      <c r="G4" s="33">
        <v>862.41700000000003</v>
      </c>
      <c r="H4" s="41">
        <v>0</v>
      </c>
      <c r="I4" s="19">
        <f t="shared" si="1"/>
        <v>141.9267013521301</v>
      </c>
      <c r="J4" s="19">
        <f t="shared" si="2"/>
        <v>2.3654450225355017</v>
      </c>
      <c r="K4" s="2">
        <f t="shared" si="3"/>
        <v>0</v>
      </c>
      <c r="L4" s="2">
        <f t="shared" si="4"/>
        <v>0</v>
      </c>
      <c r="M4" s="44"/>
      <c r="N4" s="25"/>
      <c r="O4" s="25"/>
      <c r="P4" s="25"/>
      <c r="Q4" s="34"/>
      <c r="R4" s="34"/>
      <c r="S4" s="2"/>
      <c r="T4" s="2"/>
      <c r="U4" s="2"/>
      <c r="V4" s="76"/>
      <c r="W4" s="4"/>
    </row>
    <row r="5" spans="1:23">
      <c r="A5" s="77" t="s">
        <v>27</v>
      </c>
      <c r="B5" s="77">
        <v>111</v>
      </c>
      <c r="C5" s="78" t="s">
        <v>4</v>
      </c>
      <c r="D5" s="79">
        <f>SUM(D2:D4)</f>
        <v>516</v>
      </c>
      <c r="E5" s="80">
        <f>SUM(E2:E4)</f>
        <v>118</v>
      </c>
      <c r="F5" s="81">
        <f t="shared" si="0"/>
        <v>22.868217054263564</v>
      </c>
      <c r="G5" s="81">
        <f xml:space="preserve"> SUM(G2:G4)</f>
        <v>2662.654</v>
      </c>
      <c r="H5" s="80">
        <f>SUM(H2:H4)</f>
        <v>0</v>
      </c>
      <c r="I5" s="82">
        <f t="shared" si="1"/>
        <v>159.5400679171984</v>
      </c>
      <c r="J5" s="82">
        <f t="shared" si="2"/>
        <v>2.6590011319533069</v>
      </c>
      <c r="K5" s="77">
        <f t="shared" si="3"/>
        <v>0</v>
      </c>
      <c r="L5" s="79">
        <f t="shared" si="4"/>
        <v>0</v>
      </c>
      <c r="M5" s="83" t="s">
        <v>18</v>
      </c>
      <c r="N5" s="28" t="s">
        <v>34</v>
      </c>
      <c r="O5" s="84">
        <v>30</v>
      </c>
      <c r="P5" s="28" t="s">
        <v>33</v>
      </c>
      <c r="Q5" s="31">
        <v>50</v>
      </c>
      <c r="R5" s="68" t="s">
        <v>22</v>
      </c>
      <c r="S5" s="85">
        <v>0</v>
      </c>
      <c r="T5" s="85">
        <v>1.5</v>
      </c>
      <c r="U5" s="8"/>
      <c r="V5" s="2"/>
      <c r="W5" s="4"/>
    </row>
    <row r="6" spans="1:23">
      <c r="A6" s="8" t="s">
        <v>26</v>
      </c>
      <c r="B6" s="8">
        <v>111</v>
      </c>
      <c r="C6" s="69">
        <v>1</v>
      </c>
      <c r="D6" s="71">
        <v>164</v>
      </c>
      <c r="E6" s="41">
        <v>60</v>
      </c>
      <c r="F6" s="12">
        <f t="shared" si="0"/>
        <v>36.585365853658537</v>
      </c>
      <c r="G6" s="71">
        <v>832.08699999999999</v>
      </c>
      <c r="H6" s="41">
        <v>1</v>
      </c>
      <c r="I6" s="18">
        <f t="shared" si="1"/>
        <v>259.58824017200124</v>
      </c>
      <c r="J6" s="18">
        <f t="shared" si="2"/>
        <v>4.3264706695333546</v>
      </c>
      <c r="K6" s="8">
        <f t="shared" si="3"/>
        <v>4.327</v>
      </c>
      <c r="L6" s="8">
        <f t="shared" si="4"/>
        <v>7.2107844492222573E-2</v>
      </c>
      <c r="M6" s="23"/>
      <c r="N6" s="26"/>
      <c r="O6" s="26"/>
      <c r="P6" s="26"/>
      <c r="Q6" s="30"/>
      <c r="R6" s="30"/>
      <c r="S6" s="8"/>
      <c r="T6" s="8"/>
      <c r="U6" s="2"/>
      <c r="V6" s="2"/>
      <c r="W6" s="4"/>
    </row>
    <row r="7" spans="1:23">
      <c r="A7" s="8" t="s">
        <v>26</v>
      </c>
      <c r="B7" s="8">
        <v>111</v>
      </c>
      <c r="C7" s="13">
        <v>2</v>
      </c>
      <c r="D7" s="71">
        <v>184</v>
      </c>
      <c r="E7" s="41">
        <v>40</v>
      </c>
      <c r="F7" s="12">
        <f t="shared" si="0"/>
        <v>21.739130434782609</v>
      </c>
      <c r="G7" s="71">
        <v>968.15</v>
      </c>
      <c r="H7" s="41">
        <v>1</v>
      </c>
      <c r="I7" s="18">
        <f t="shared" si="1"/>
        <v>148.73728244590197</v>
      </c>
      <c r="J7" s="18">
        <f t="shared" si="2"/>
        <v>2.4789547074316998</v>
      </c>
      <c r="K7" s="8">
        <f t="shared" si="3"/>
        <v>3.7189999999999999</v>
      </c>
      <c r="L7" s="8">
        <f t="shared" si="4"/>
        <v>6.1973867685792494E-2</v>
      </c>
      <c r="M7" s="23"/>
      <c r="N7" s="26"/>
      <c r="O7" s="26"/>
      <c r="P7" s="26"/>
      <c r="Q7" s="30"/>
      <c r="R7" s="30"/>
      <c r="S7" s="8"/>
      <c r="T7" s="8"/>
      <c r="U7" s="2"/>
      <c r="V7" s="2"/>
      <c r="W7" s="4"/>
    </row>
    <row r="8" spans="1:23">
      <c r="A8" s="8" t="s">
        <v>26</v>
      </c>
      <c r="B8" s="8">
        <v>111</v>
      </c>
      <c r="C8" s="13">
        <v>3</v>
      </c>
      <c r="D8" s="70">
        <v>168</v>
      </c>
      <c r="E8" s="41">
        <v>49</v>
      </c>
      <c r="F8" s="3">
        <f t="shared" si="0"/>
        <v>29.166666666666668</v>
      </c>
      <c r="G8" s="71">
        <v>862.41700000000003</v>
      </c>
      <c r="H8" s="41">
        <v>0</v>
      </c>
      <c r="I8" s="19">
        <f t="shared" si="1"/>
        <v>204.54142253689338</v>
      </c>
      <c r="J8" s="19">
        <f t="shared" si="2"/>
        <v>3.4090237089482232</v>
      </c>
      <c r="K8" s="2">
        <f t="shared" si="3"/>
        <v>0</v>
      </c>
      <c r="L8" s="2">
        <f t="shared" si="4"/>
        <v>0</v>
      </c>
      <c r="M8" s="23"/>
      <c r="N8" s="25"/>
      <c r="O8" s="25"/>
      <c r="P8" s="25"/>
      <c r="Q8" s="30"/>
      <c r="R8" s="30"/>
      <c r="S8" s="2"/>
      <c r="T8" s="2"/>
      <c r="U8" s="2"/>
      <c r="V8" s="2"/>
      <c r="W8" s="4"/>
    </row>
    <row r="9" spans="1:23">
      <c r="A9" s="9" t="s">
        <v>27</v>
      </c>
      <c r="B9" s="9">
        <v>111</v>
      </c>
      <c r="C9" s="17" t="s">
        <v>4</v>
      </c>
      <c r="D9" s="11">
        <f>SUM(D6:D8)</f>
        <v>516</v>
      </c>
      <c r="E9" s="42">
        <f>SUM(E6:E8)</f>
        <v>149</v>
      </c>
      <c r="F9" s="10">
        <f t="shared" si="0"/>
        <v>28.875968992248062</v>
      </c>
      <c r="G9" s="10">
        <f xml:space="preserve"> SUM(G6:G8)</f>
        <v>2662.654</v>
      </c>
      <c r="H9" s="42">
        <f>SUM(H6:H8)</f>
        <v>2</v>
      </c>
      <c r="I9" s="20">
        <f t="shared" si="1"/>
        <v>201.45313660730986</v>
      </c>
      <c r="J9" s="20">
        <f t="shared" si="2"/>
        <v>3.3575522767884975</v>
      </c>
      <c r="K9" s="9">
        <f t="shared" si="3"/>
        <v>2.7050000000000001</v>
      </c>
      <c r="L9" s="11">
        <f t="shared" si="4"/>
        <v>4.5067815795818755E-2</v>
      </c>
      <c r="M9" s="27" t="s">
        <v>23</v>
      </c>
      <c r="N9" s="28" t="s">
        <v>34</v>
      </c>
      <c r="O9" s="29">
        <v>30</v>
      </c>
      <c r="P9" s="28" t="s">
        <v>32</v>
      </c>
      <c r="Q9" s="31">
        <v>100</v>
      </c>
      <c r="R9" s="31">
        <v>89.8</v>
      </c>
      <c r="S9" s="67">
        <v>0</v>
      </c>
      <c r="T9" s="67">
        <v>1.5</v>
      </c>
      <c r="U9" s="2"/>
      <c r="V9" s="2"/>
      <c r="W9" s="4"/>
    </row>
    <row r="10" spans="1:23">
      <c r="A10" s="8" t="s">
        <v>26</v>
      </c>
      <c r="B10" s="8">
        <v>111</v>
      </c>
      <c r="C10" s="69">
        <v>1</v>
      </c>
      <c r="D10" s="71">
        <v>164</v>
      </c>
      <c r="E10" s="75">
        <v>79</v>
      </c>
      <c r="F10" s="12">
        <f t="shared" si="0"/>
        <v>48.170731707317074</v>
      </c>
      <c r="G10" s="71">
        <v>832.08699999999999</v>
      </c>
      <c r="H10" s="75">
        <v>2</v>
      </c>
      <c r="I10" s="18">
        <f t="shared" si="1"/>
        <v>341.79118289313499</v>
      </c>
      <c r="J10" s="18">
        <f t="shared" si="2"/>
        <v>5.6965197148855831</v>
      </c>
      <c r="K10" s="8">
        <f t="shared" si="3"/>
        <v>8.6529999999999987</v>
      </c>
      <c r="L10" s="8">
        <f t="shared" si="4"/>
        <v>0.14421568898444515</v>
      </c>
      <c r="M10" s="23"/>
      <c r="N10" s="26"/>
      <c r="O10" s="26"/>
      <c r="P10" s="26"/>
      <c r="Q10" s="30"/>
      <c r="R10" s="73"/>
      <c r="S10" s="8"/>
      <c r="T10" s="8"/>
      <c r="U10" s="2"/>
      <c r="V10" s="2"/>
      <c r="W10" s="4"/>
    </row>
    <row r="11" spans="1:23">
      <c r="A11" s="8" t="s">
        <v>26</v>
      </c>
      <c r="B11" s="8">
        <v>111</v>
      </c>
      <c r="C11" s="13">
        <v>2</v>
      </c>
      <c r="D11" s="71">
        <v>184</v>
      </c>
      <c r="E11" s="75">
        <v>66</v>
      </c>
      <c r="F11" s="3">
        <f t="shared" si="0"/>
        <v>35.869565217391305</v>
      </c>
      <c r="G11" s="71">
        <v>968.15</v>
      </c>
      <c r="H11" s="75">
        <v>0</v>
      </c>
      <c r="I11" s="18">
        <f t="shared" si="1"/>
        <v>245.41651603573825</v>
      </c>
      <c r="J11" s="18">
        <f t="shared" si="2"/>
        <v>4.0902752672623039</v>
      </c>
      <c r="K11" s="8">
        <f t="shared" si="3"/>
        <v>0</v>
      </c>
      <c r="L11" s="8">
        <f t="shared" si="4"/>
        <v>0</v>
      </c>
      <c r="M11" s="23"/>
      <c r="N11" s="26"/>
      <c r="O11" s="26"/>
      <c r="P11" s="26"/>
      <c r="Q11" s="30"/>
      <c r="R11" s="73"/>
      <c r="S11" s="8"/>
      <c r="T11" s="8"/>
      <c r="U11" s="2"/>
      <c r="V11" s="2"/>
      <c r="W11" s="4"/>
    </row>
    <row r="12" spans="1:23">
      <c r="A12" s="8" t="s">
        <v>26</v>
      </c>
      <c r="B12" s="8">
        <v>111</v>
      </c>
      <c r="C12" s="13">
        <v>3</v>
      </c>
      <c r="D12" s="70">
        <v>168</v>
      </c>
      <c r="E12" s="41">
        <v>66</v>
      </c>
      <c r="F12" s="3">
        <f t="shared" si="0"/>
        <v>39.285714285714285</v>
      </c>
      <c r="G12" s="71">
        <v>862.41700000000003</v>
      </c>
      <c r="H12" s="41">
        <v>1</v>
      </c>
      <c r="I12" s="19">
        <f t="shared" si="1"/>
        <v>275.50477321295841</v>
      </c>
      <c r="J12" s="19">
        <f t="shared" si="2"/>
        <v>4.591746220215974</v>
      </c>
      <c r="K12" s="2">
        <f t="shared" si="3"/>
        <v>4.1750000000000007</v>
      </c>
      <c r="L12" s="2">
        <f t="shared" si="4"/>
        <v>6.9571912427514759E-2</v>
      </c>
      <c r="M12" s="23"/>
      <c r="N12" s="25"/>
      <c r="O12" s="25"/>
      <c r="P12" s="25"/>
      <c r="Q12" s="30"/>
      <c r="R12" s="73"/>
      <c r="S12" s="2"/>
      <c r="T12" s="2"/>
      <c r="U12" s="2"/>
      <c r="V12" s="2"/>
      <c r="W12" s="4"/>
    </row>
    <row r="13" spans="1:23">
      <c r="A13" s="9" t="s">
        <v>27</v>
      </c>
      <c r="B13" s="9">
        <v>111</v>
      </c>
      <c r="C13" s="17" t="s">
        <v>4</v>
      </c>
      <c r="D13" s="11">
        <f>SUM(D10:D12)</f>
        <v>516</v>
      </c>
      <c r="E13" s="42">
        <f>SUM(E10:E12)</f>
        <v>211</v>
      </c>
      <c r="F13" s="10">
        <f t="shared" si="0"/>
        <v>40.891472868217058</v>
      </c>
      <c r="G13" s="10">
        <f xml:space="preserve"> SUM(G10:G12)</f>
        <v>2662.654</v>
      </c>
      <c r="H13" s="42">
        <f>SUM(H10:H12)</f>
        <v>3</v>
      </c>
      <c r="I13" s="20">
        <f t="shared" si="1"/>
        <v>285.27927398753275</v>
      </c>
      <c r="J13" s="20">
        <f t="shared" si="2"/>
        <v>4.7546545664588784</v>
      </c>
      <c r="K13" s="9">
        <f t="shared" si="3"/>
        <v>4.0570000000000004</v>
      </c>
      <c r="L13" s="11">
        <f t="shared" si="4"/>
        <v>6.7601723693728147E-2</v>
      </c>
      <c r="M13" s="27" t="s">
        <v>23</v>
      </c>
      <c r="N13" s="28" t="s">
        <v>34</v>
      </c>
      <c r="O13" s="29">
        <v>20</v>
      </c>
      <c r="P13" s="28" t="s">
        <v>31</v>
      </c>
      <c r="Q13" s="31">
        <v>150</v>
      </c>
      <c r="R13" s="74">
        <v>91.56</v>
      </c>
      <c r="S13" s="67">
        <v>0</v>
      </c>
      <c r="T13" s="67">
        <v>1.5</v>
      </c>
      <c r="U13" s="2"/>
      <c r="V13" s="2"/>
      <c r="W13" s="4"/>
    </row>
    <row r="14" spans="1:23">
      <c r="A14" s="8" t="s">
        <v>26</v>
      </c>
      <c r="B14" s="8">
        <v>111</v>
      </c>
      <c r="C14" s="69">
        <v>1</v>
      </c>
      <c r="D14" s="71">
        <v>164</v>
      </c>
      <c r="E14" s="41">
        <v>40</v>
      </c>
      <c r="F14" s="3">
        <f t="shared" si="0"/>
        <v>24.390243902439025</v>
      </c>
      <c r="G14" s="71">
        <v>832.08699999999999</v>
      </c>
      <c r="H14" s="41">
        <v>1</v>
      </c>
      <c r="I14" s="18">
        <f t="shared" si="1"/>
        <v>173.05882678133418</v>
      </c>
      <c r="J14" s="18">
        <f t="shared" si="2"/>
        <v>2.8843137796889029</v>
      </c>
      <c r="K14" s="8">
        <f t="shared" si="3"/>
        <v>4.327</v>
      </c>
      <c r="L14" s="8">
        <f t="shared" si="4"/>
        <v>7.2107844492222573E-2</v>
      </c>
      <c r="M14" s="23"/>
      <c r="N14" s="26"/>
      <c r="O14" s="26"/>
      <c r="P14" s="26"/>
      <c r="Q14" s="30"/>
      <c r="R14" s="73"/>
      <c r="S14" s="8"/>
      <c r="T14" s="8"/>
      <c r="U14" s="2"/>
      <c r="V14" s="2"/>
      <c r="W14" s="4"/>
    </row>
    <row r="15" spans="1:23">
      <c r="A15" s="8" t="s">
        <v>26</v>
      </c>
      <c r="B15" s="8">
        <v>111</v>
      </c>
      <c r="C15" s="13">
        <v>2</v>
      </c>
      <c r="D15" s="71">
        <v>184</v>
      </c>
      <c r="E15" s="41">
        <v>28</v>
      </c>
      <c r="F15" s="3">
        <f t="shared" si="0"/>
        <v>15.217391304347828</v>
      </c>
      <c r="G15" s="71">
        <v>968.15</v>
      </c>
      <c r="H15" s="41">
        <v>0</v>
      </c>
      <c r="I15" s="18">
        <f t="shared" si="1"/>
        <v>104.11609771213139</v>
      </c>
      <c r="J15" s="18">
        <f t="shared" si="2"/>
        <v>1.7352682952021898</v>
      </c>
      <c r="K15" s="8">
        <f t="shared" si="3"/>
        <v>0</v>
      </c>
      <c r="L15" s="8">
        <f t="shared" si="4"/>
        <v>0</v>
      </c>
      <c r="M15" s="23"/>
      <c r="N15" s="26"/>
      <c r="O15" s="26"/>
      <c r="P15" s="26"/>
      <c r="Q15" s="30"/>
      <c r="R15" s="73"/>
      <c r="S15" s="8"/>
      <c r="T15" s="8"/>
      <c r="U15" s="2"/>
      <c r="V15" s="2"/>
      <c r="W15" s="4"/>
    </row>
    <row r="16" spans="1:23">
      <c r="A16" s="8" t="s">
        <v>26</v>
      </c>
      <c r="B16" s="8">
        <v>111</v>
      </c>
      <c r="C16" s="13">
        <v>3</v>
      </c>
      <c r="D16" s="70">
        <v>168</v>
      </c>
      <c r="E16" s="41">
        <v>27</v>
      </c>
      <c r="F16" s="3">
        <f t="shared" si="0"/>
        <v>16.071428571428573</v>
      </c>
      <c r="G16" s="71">
        <v>862.41700000000003</v>
      </c>
      <c r="H16" s="41">
        <v>0</v>
      </c>
      <c r="I16" s="19">
        <f t="shared" si="1"/>
        <v>112.70649813257391</v>
      </c>
      <c r="J16" s="19">
        <f t="shared" si="2"/>
        <v>1.8784416355428986</v>
      </c>
      <c r="K16" s="2">
        <f t="shared" si="3"/>
        <v>0</v>
      </c>
      <c r="L16" s="2">
        <f t="shared" si="4"/>
        <v>0</v>
      </c>
      <c r="M16" s="23"/>
      <c r="N16" s="25"/>
      <c r="O16" s="25"/>
      <c r="P16" s="25"/>
      <c r="Q16" s="30"/>
      <c r="R16" s="73"/>
      <c r="S16" s="2"/>
      <c r="T16" s="2"/>
      <c r="U16" s="2"/>
      <c r="V16" s="2"/>
      <c r="W16" s="4"/>
    </row>
    <row r="17" spans="1:25">
      <c r="A17" s="9" t="s">
        <v>27</v>
      </c>
      <c r="B17" s="9">
        <v>111</v>
      </c>
      <c r="C17" s="17" t="s">
        <v>4</v>
      </c>
      <c r="D17" s="11">
        <f>SUM(D14:D16)</f>
        <v>516</v>
      </c>
      <c r="E17" s="42">
        <f>SUM(E14:E16)</f>
        <v>95</v>
      </c>
      <c r="F17" s="10">
        <f t="shared" si="0"/>
        <v>18.410852713178294</v>
      </c>
      <c r="G17" s="10">
        <f xml:space="preserve"> SUM(G14:G16)</f>
        <v>2662.654</v>
      </c>
      <c r="H17" s="42">
        <f>SUM(H14:H16)</f>
        <v>1</v>
      </c>
      <c r="I17" s="20">
        <f t="shared" si="1"/>
        <v>128.44327501808345</v>
      </c>
      <c r="J17" s="20">
        <f t="shared" si="2"/>
        <v>2.1407212503013908</v>
      </c>
      <c r="K17" s="9">
        <f t="shared" si="3"/>
        <v>1.353</v>
      </c>
      <c r="L17" s="11">
        <f t="shared" si="4"/>
        <v>2.2533907897909378E-2</v>
      </c>
      <c r="M17" s="27" t="s">
        <v>24</v>
      </c>
      <c r="N17" s="28" t="s">
        <v>34</v>
      </c>
      <c r="O17" s="29">
        <v>10</v>
      </c>
      <c r="P17" s="28" t="s">
        <v>30</v>
      </c>
      <c r="Q17" s="31">
        <v>300</v>
      </c>
      <c r="R17" s="74">
        <v>89.79</v>
      </c>
      <c r="S17" s="67">
        <v>0</v>
      </c>
      <c r="T17" s="67">
        <v>1.5</v>
      </c>
      <c r="U17" s="2"/>
      <c r="V17" s="2"/>
      <c r="W17" s="4"/>
    </row>
    <row r="18" spans="1:25">
      <c r="A18" s="8" t="s">
        <v>26</v>
      </c>
      <c r="B18" s="8">
        <v>111</v>
      </c>
      <c r="C18" s="69">
        <v>1</v>
      </c>
      <c r="D18" s="71">
        <v>164</v>
      </c>
      <c r="E18" s="41">
        <v>62</v>
      </c>
      <c r="F18" s="3">
        <f t="shared" si="0"/>
        <v>37.804878048780488</v>
      </c>
      <c r="G18" s="71">
        <v>832.08699999999999</v>
      </c>
      <c r="H18" s="41">
        <v>1</v>
      </c>
      <c r="I18" s="18">
        <f t="shared" si="1"/>
        <v>268.24118151106791</v>
      </c>
      <c r="J18" s="18">
        <f t="shared" si="2"/>
        <v>4.4706863585177992</v>
      </c>
      <c r="K18" s="8">
        <f t="shared" si="3"/>
        <v>4.327</v>
      </c>
      <c r="L18" s="8">
        <f t="shared" si="4"/>
        <v>7.2107844492222573E-2</v>
      </c>
      <c r="M18" s="23"/>
      <c r="N18" s="26"/>
      <c r="O18" s="26"/>
      <c r="P18" s="26"/>
      <c r="Q18" s="30"/>
      <c r="R18" s="73"/>
      <c r="S18" s="8"/>
      <c r="T18" s="8"/>
      <c r="U18" s="2"/>
      <c r="V18" s="2"/>
      <c r="W18" s="4"/>
    </row>
    <row r="19" spans="1:25">
      <c r="A19" s="8" t="s">
        <v>26</v>
      </c>
      <c r="B19" s="8">
        <v>111</v>
      </c>
      <c r="C19" s="13">
        <v>2</v>
      </c>
      <c r="D19" s="71">
        <v>184</v>
      </c>
      <c r="E19" s="41">
        <v>66</v>
      </c>
      <c r="F19" s="3">
        <f t="shared" si="0"/>
        <v>35.869565217391305</v>
      </c>
      <c r="G19" s="71">
        <v>968.15</v>
      </c>
      <c r="H19" s="41">
        <v>0</v>
      </c>
      <c r="I19" s="18">
        <f t="shared" si="1"/>
        <v>245.41651603573825</v>
      </c>
      <c r="J19" s="18">
        <f t="shared" si="2"/>
        <v>4.0902752672623039</v>
      </c>
      <c r="K19" s="8">
        <f t="shared" si="3"/>
        <v>0</v>
      </c>
      <c r="L19" s="8">
        <f t="shared" si="4"/>
        <v>0</v>
      </c>
      <c r="M19" s="23"/>
      <c r="N19" s="26"/>
      <c r="O19" s="26"/>
      <c r="P19" s="26"/>
      <c r="Q19" s="30"/>
      <c r="R19" s="73"/>
      <c r="S19" s="8"/>
      <c r="T19" s="8"/>
      <c r="U19" s="2"/>
      <c r="V19" s="2"/>
      <c r="W19" s="4"/>
    </row>
    <row r="20" spans="1:25">
      <c r="A20" s="8" t="s">
        <v>26</v>
      </c>
      <c r="B20" s="8">
        <v>111</v>
      </c>
      <c r="C20" s="13">
        <v>3</v>
      </c>
      <c r="D20" s="70">
        <v>168</v>
      </c>
      <c r="E20" s="41">
        <v>50</v>
      </c>
      <c r="F20" s="3">
        <f t="shared" si="0"/>
        <v>29.761904761904763</v>
      </c>
      <c r="G20" s="71">
        <v>862.41700000000003</v>
      </c>
      <c r="H20" s="41">
        <v>0</v>
      </c>
      <c r="I20" s="19">
        <f t="shared" si="1"/>
        <v>208.7157372825443</v>
      </c>
      <c r="J20" s="19">
        <f t="shared" si="2"/>
        <v>3.4785956213757383</v>
      </c>
      <c r="K20" s="2">
        <f t="shared" si="3"/>
        <v>0</v>
      </c>
      <c r="L20" s="2">
        <f t="shared" si="4"/>
        <v>0</v>
      </c>
      <c r="M20" s="23"/>
      <c r="N20" s="25"/>
      <c r="O20" s="25"/>
      <c r="P20" s="25"/>
      <c r="Q20" s="30"/>
      <c r="R20" s="73"/>
      <c r="S20" s="2"/>
      <c r="T20" s="2"/>
      <c r="U20" s="2"/>
      <c r="V20" s="2"/>
      <c r="W20" s="4"/>
    </row>
    <row r="21" spans="1:25">
      <c r="A21" s="9" t="s">
        <v>27</v>
      </c>
      <c r="B21" s="9">
        <v>111</v>
      </c>
      <c r="C21" s="17" t="s">
        <v>4</v>
      </c>
      <c r="D21" s="11">
        <f>SUM(D18:D20)</f>
        <v>516</v>
      </c>
      <c r="E21" s="42">
        <f>SUM(E18:E20)</f>
        <v>178</v>
      </c>
      <c r="F21" s="10">
        <f t="shared" si="0"/>
        <v>34.496124031007753</v>
      </c>
      <c r="G21" s="10">
        <f xml:space="preserve"> SUM(G18:G20)</f>
        <v>2662.654</v>
      </c>
      <c r="H21" s="42">
        <f>SUM(H18:H20)</f>
        <v>1</v>
      </c>
      <c r="I21" s="20">
        <f t="shared" si="1"/>
        <v>240.66213634967218</v>
      </c>
      <c r="J21" s="20">
        <f t="shared" si="2"/>
        <v>4.0110356058278702</v>
      </c>
      <c r="K21" s="9">
        <f t="shared" si="3"/>
        <v>1.353</v>
      </c>
      <c r="L21" s="11">
        <f t="shared" si="4"/>
        <v>2.2533907897909378E-2</v>
      </c>
      <c r="M21" s="27" t="s">
        <v>25</v>
      </c>
      <c r="N21" s="28" t="s">
        <v>34</v>
      </c>
      <c r="O21" s="29">
        <v>10</v>
      </c>
      <c r="P21" s="28" t="s">
        <v>29</v>
      </c>
      <c r="Q21" s="31">
        <v>390</v>
      </c>
      <c r="R21" s="31">
        <v>92.54</v>
      </c>
      <c r="S21" s="67">
        <v>0</v>
      </c>
      <c r="T21" s="67">
        <v>1.5</v>
      </c>
      <c r="U21" s="2"/>
      <c r="V21" s="2"/>
      <c r="W21" s="4"/>
    </row>
    <row r="22" spans="1:25">
      <c r="A22" s="8" t="s">
        <v>26</v>
      </c>
      <c r="B22" s="8">
        <v>111</v>
      </c>
      <c r="C22" s="69">
        <v>1</v>
      </c>
      <c r="D22" s="71">
        <v>164</v>
      </c>
      <c r="E22" s="72">
        <v>71</v>
      </c>
      <c r="F22" s="3">
        <f t="shared" si="0"/>
        <v>43.292682926829265</v>
      </c>
      <c r="G22" s="71">
        <v>832.08699999999999</v>
      </c>
      <c r="H22" s="41">
        <v>0</v>
      </c>
      <c r="I22" s="18">
        <f t="shared" si="1"/>
        <v>307.17941753686813</v>
      </c>
      <c r="J22" s="18">
        <f t="shared" si="2"/>
        <v>5.119656958947802</v>
      </c>
      <c r="K22" s="8">
        <f t="shared" si="3"/>
        <v>0</v>
      </c>
      <c r="L22" s="8">
        <f t="shared" si="4"/>
        <v>0</v>
      </c>
      <c r="M22" s="23"/>
      <c r="N22" s="26"/>
      <c r="O22" s="26"/>
      <c r="P22" s="26"/>
      <c r="Q22" s="30"/>
      <c r="R22" s="30"/>
      <c r="S22" s="8"/>
      <c r="T22" s="8"/>
      <c r="U22" s="2"/>
      <c r="V22" s="2"/>
      <c r="W22" s="4"/>
    </row>
    <row r="23" spans="1:25">
      <c r="A23" s="8" t="s">
        <v>26</v>
      </c>
      <c r="B23" s="8">
        <v>111</v>
      </c>
      <c r="C23" s="13">
        <v>2</v>
      </c>
      <c r="D23" s="71">
        <v>184</v>
      </c>
      <c r="E23" s="41">
        <v>56</v>
      </c>
      <c r="F23" s="3">
        <f t="shared" si="0"/>
        <v>30.434782608695656</v>
      </c>
      <c r="G23" s="71">
        <v>968.15</v>
      </c>
      <c r="H23" s="41">
        <v>0</v>
      </c>
      <c r="I23" s="18">
        <f t="shared" si="1"/>
        <v>208.23219542426278</v>
      </c>
      <c r="J23" s="18">
        <f t="shared" si="2"/>
        <v>3.4705365904043797</v>
      </c>
      <c r="K23" s="8">
        <f t="shared" si="3"/>
        <v>0</v>
      </c>
      <c r="L23" s="8">
        <f t="shared" si="4"/>
        <v>0</v>
      </c>
      <c r="M23" s="23"/>
      <c r="N23" s="26"/>
      <c r="O23" s="26"/>
      <c r="P23" s="26"/>
      <c r="Q23" s="30"/>
      <c r="R23" s="30"/>
      <c r="S23" s="8"/>
      <c r="T23" s="8"/>
      <c r="U23" s="2"/>
      <c r="V23" s="2"/>
      <c r="W23" s="4"/>
    </row>
    <row r="24" spans="1:25">
      <c r="A24" s="8" t="s">
        <v>26</v>
      </c>
      <c r="B24" s="8">
        <v>111</v>
      </c>
      <c r="C24" s="13">
        <v>3</v>
      </c>
      <c r="D24" s="70">
        <v>168</v>
      </c>
      <c r="E24" s="41">
        <v>64</v>
      </c>
      <c r="F24" s="3">
        <f t="shared" si="0"/>
        <v>38.095238095238095</v>
      </c>
      <c r="G24" s="71">
        <v>862.41700000000003</v>
      </c>
      <c r="H24" s="41">
        <v>0</v>
      </c>
      <c r="I24" s="19">
        <f t="shared" si="1"/>
        <v>267.15614372165669</v>
      </c>
      <c r="J24" s="19">
        <f t="shared" si="2"/>
        <v>4.4526023953609446</v>
      </c>
      <c r="K24" s="2">
        <f t="shared" si="3"/>
        <v>0</v>
      </c>
      <c r="L24" s="2">
        <f t="shared" si="4"/>
        <v>0</v>
      </c>
      <c r="M24" s="23"/>
      <c r="N24" s="25"/>
      <c r="O24" s="25"/>
      <c r="P24" s="25"/>
      <c r="Q24" s="30"/>
      <c r="R24" s="30"/>
      <c r="S24" s="2"/>
      <c r="T24" s="2"/>
      <c r="U24" s="2"/>
      <c r="V24" s="2"/>
      <c r="W24" s="4"/>
    </row>
    <row r="25" spans="1:25">
      <c r="A25" s="9" t="s">
        <v>27</v>
      </c>
      <c r="B25" s="9">
        <v>111</v>
      </c>
      <c r="C25" s="17" t="s">
        <v>4</v>
      </c>
      <c r="D25" s="11">
        <f>SUM(D22:D24)</f>
        <v>516</v>
      </c>
      <c r="E25" s="42">
        <f>SUM(E22:E24)</f>
        <v>191</v>
      </c>
      <c r="F25" s="10">
        <f t="shared" si="0"/>
        <v>37.015503875968989</v>
      </c>
      <c r="G25" s="10">
        <f xml:space="preserve"> SUM(G22:G24)</f>
        <v>2662.654</v>
      </c>
      <c r="H25" s="42">
        <f>SUM(H22:H24)</f>
        <v>0</v>
      </c>
      <c r="I25" s="20">
        <f t="shared" si="1"/>
        <v>258.23858451004151</v>
      </c>
      <c r="J25" s="20">
        <f t="shared" si="2"/>
        <v>4.3039764085006915</v>
      </c>
      <c r="K25" s="9">
        <f t="shared" si="3"/>
        <v>0</v>
      </c>
      <c r="L25" s="11">
        <f t="shared" si="4"/>
        <v>0</v>
      </c>
      <c r="M25" s="27" t="s">
        <v>25</v>
      </c>
      <c r="N25" s="28" t="s">
        <v>34</v>
      </c>
      <c r="O25" s="29">
        <v>10</v>
      </c>
      <c r="P25" s="28" t="s">
        <v>28</v>
      </c>
      <c r="Q25" s="31">
        <v>480</v>
      </c>
      <c r="R25" s="31">
        <v>92.89</v>
      </c>
      <c r="S25" s="67">
        <v>0</v>
      </c>
      <c r="T25" s="67">
        <v>1.5</v>
      </c>
      <c r="U25" s="2"/>
      <c r="V25" s="2"/>
      <c r="W25" s="4"/>
    </row>
    <row r="26" spans="1:25">
      <c r="A26" s="45"/>
      <c r="B26" s="45"/>
      <c r="C26" s="46"/>
      <c r="D26" s="47"/>
      <c r="E26" s="48"/>
      <c r="F26" s="22"/>
      <c r="G26" s="49"/>
      <c r="H26" s="48"/>
      <c r="I26" s="50"/>
      <c r="J26" s="50"/>
      <c r="K26" s="45"/>
      <c r="L26" s="47"/>
      <c r="O26" s="51"/>
      <c r="P26" s="52"/>
      <c r="Q26" s="53"/>
      <c r="R26" s="52"/>
      <c r="S26" s="54"/>
      <c r="U26" s="8"/>
      <c r="V26" s="8"/>
      <c r="W26" s="2"/>
      <c r="X26" s="2"/>
      <c r="Y26" s="4"/>
    </row>
    <row r="27" spans="1: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U27" s="2"/>
      <c r="V27" s="2"/>
      <c r="W27" s="2"/>
      <c r="X27" s="2"/>
      <c r="Y27" s="4"/>
    </row>
    <row r="28" spans="1: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U28" s="2"/>
      <c r="V28" s="2"/>
      <c r="W28" s="2"/>
      <c r="X28" s="2"/>
      <c r="Y28" s="4"/>
    </row>
    <row r="29" spans="1: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U29" s="2"/>
      <c r="V29" s="2"/>
      <c r="W29" s="2"/>
      <c r="X29" s="2"/>
      <c r="Y29" s="4"/>
    </row>
    <row r="30" spans="1:25">
      <c r="A30" s="2"/>
      <c r="B30" s="2"/>
      <c r="C30" s="2"/>
      <c r="D30" s="6"/>
      <c r="E30" s="41"/>
      <c r="F30" s="3"/>
      <c r="G30" s="1"/>
      <c r="H30" s="41"/>
      <c r="I30" s="19"/>
      <c r="J30" s="19"/>
      <c r="K30" s="2"/>
      <c r="L30" s="2"/>
      <c r="M30" s="4"/>
      <c r="N30" s="4"/>
      <c r="O30" s="44"/>
      <c r="P30" s="25"/>
      <c r="Q30" s="25"/>
      <c r="R30" s="25"/>
      <c r="S30" s="34"/>
      <c r="U30" s="2"/>
      <c r="V30" s="2"/>
      <c r="W30" s="2"/>
      <c r="X30" s="2"/>
      <c r="Y30" s="4"/>
    </row>
    <row r="31" spans="1:25">
      <c r="A31" s="2"/>
      <c r="B31" s="2"/>
      <c r="C31" s="2"/>
      <c r="D31" s="6"/>
      <c r="E31" s="41"/>
      <c r="F31" s="3"/>
      <c r="G31" s="1"/>
      <c r="H31" s="41"/>
      <c r="I31" s="19"/>
      <c r="J31" s="19"/>
      <c r="K31" s="2"/>
      <c r="L31" s="2"/>
      <c r="M31" s="4"/>
      <c r="N31" s="4"/>
      <c r="O31" s="44"/>
      <c r="P31" s="25"/>
      <c r="Q31" s="25"/>
      <c r="R31" s="25"/>
      <c r="S31" s="34"/>
      <c r="U31" s="2"/>
      <c r="V31" s="2"/>
      <c r="W31" s="2"/>
      <c r="X31" s="2"/>
      <c r="Y31" s="4"/>
    </row>
    <row r="32" spans="1:25">
      <c r="A32" s="55"/>
      <c r="B32" s="55"/>
      <c r="C32" s="56"/>
      <c r="D32" s="5"/>
      <c r="E32" s="57"/>
      <c r="F32" s="32"/>
      <c r="G32" s="32"/>
      <c r="H32" s="57"/>
      <c r="I32" s="59"/>
      <c r="J32" s="59"/>
      <c r="K32" s="55"/>
      <c r="L32" s="5"/>
      <c r="M32" s="4"/>
      <c r="N32" s="4"/>
      <c r="O32" s="60"/>
      <c r="P32" s="61"/>
      <c r="Q32" s="43"/>
      <c r="R32" s="61"/>
      <c r="S32" s="62"/>
      <c r="U32" s="2"/>
      <c r="V32" s="2"/>
      <c r="W32" s="2"/>
      <c r="X32" s="2"/>
      <c r="Y32" s="4"/>
    </row>
    <row r="33" spans="1:25">
      <c r="A33" s="2"/>
      <c r="B33" s="2"/>
      <c r="C33" s="2"/>
      <c r="D33" s="6"/>
      <c r="E33" s="41"/>
      <c r="F33" s="3"/>
      <c r="G33" s="3"/>
      <c r="H33" s="41"/>
      <c r="I33" s="19"/>
      <c r="J33" s="19"/>
      <c r="K33" s="6"/>
      <c r="L33" s="2"/>
      <c r="M33" s="4"/>
      <c r="N33" s="4"/>
      <c r="O33" s="44"/>
      <c r="P33" s="25"/>
      <c r="Q33" s="25"/>
      <c r="R33" s="25"/>
      <c r="S33" s="34"/>
      <c r="U33" s="2"/>
      <c r="V33" s="2"/>
      <c r="W33" s="2"/>
      <c r="X33" s="2"/>
      <c r="Y33" s="4"/>
    </row>
    <row r="34" spans="1:25">
      <c r="A34" s="2"/>
      <c r="B34" s="2"/>
      <c r="C34" s="2"/>
      <c r="D34" s="6"/>
      <c r="E34" s="41"/>
      <c r="F34" s="3"/>
      <c r="G34" s="3"/>
      <c r="H34" s="41"/>
      <c r="I34" s="19"/>
      <c r="J34" s="19"/>
      <c r="K34" s="6"/>
      <c r="L34" s="2"/>
      <c r="M34" s="4"/>
      <c r="N34" s="63"/>
      <c r="O34" s="44"/>
      <c r="P34" s="25"/>
      <c r="Q34" s="25"/>
      <c r="R34" s="25"/>
      <c r="S34" s="34"/>
      <c r="U34" s="2"/>
      <c r="V34" s="2"/>
      <c r="W34" s="2"/>
      <c r="X34" s="2"/>
      <c r="Y34" s="4"/>
    </row>
    <row r="35" spans="1:25">
      <c r="A35" s="2"/>
      <c r="B35" s="2"/>
      <c r="C35" s="2"/>
      <c r="D35" s="6"/>
      <c r="E35" s="41"/>
      <c r="F35" s="3"/>
      <c r="G35" s="3"/>
      <c r="H35" s="41"/>
      <c r="I35" s="19"/>
      <c r="J35" s="19"/>
      <c r="K35" s="6"/>
      <c r="L35" s="2"/>
      <c r="M35" s="4"/>
      <c r="N35" s="4"/>
      <c r="O35" s="44"/>
      <c r="P35" s="25"/>
      <c r="Q35" s="25"/>
      <c r="R35" s="25"/>
      <c r="S35" s="34"/>
      <c r="U35" s="2"/>
      <c r="V35" s="2"/>
      <c r="W35" s="2"/>
      <c r="X35" s="2"/>
      <c r="Y35" s="4"/>
    </row>
    <row r="36" spans="1:25">
      <c r="A36" s="55"/>
      <c r="B36" s="55"/>
      <c r="C36" s="56"/>
      <c r="D36" s="5"/>
      <c r="E36" s="57"/>
      <c r="F36" s="32"/>
      <c r="G36" s="32"/>
      <c r="H36" s="57"/>
      <c r="I36" s="59"/>
      <c r="J36" s="59"/>
      <c r="K36" s="5"/>
      <c r="L36" s="5"/>
      <c r="M36" s="4"/>
      <c r="N36" s="4"/>
      <c r="O36" s="60"/>
      <c r="P36" s="61"/>
      <c r="Q36" s="43"/>
      <c r="R36" s="61"/>
      <c r="S36" s="62"/>
      <c r="U36" s="7"/>
      <c r="V36" s="2"/>
      <c r="W36" s="2"/>
      <c r="X36" s="2"/>
      <c r="Y36" s="4"/>
    </row>
    <row r="37" spans="1:25">
      <c r="A37" s="2"/>
      <c r="B37" s="2"/>
      <c r="C37" s="2"/>
      <c r="D37" s="6"/>
      <c r="E37" s="41"/>
      <c r="F37" s="3"/>
      <c r="G37" s="1"/>
      <c r="H37" s="41"/>
      <c r="I37" s="19"/>
      <c r="J37" s="19"/>
      <c r="K37" s="6"/>
      <c r="L37" s="2"/>
      <c r="M37" s="4"/>
      <c r="N37" s="4"/>
      <c r="O37" s="44"/>
      <c r="P37" s="25"/>
      <c r="Q37" s="25"/>
      <c r="R37" s="25"/>
      <c r="S37" s="34"/>
      <c r="U37" s="7"/>
      <c r="V37" s="2"/>
      <c r="W37" s="2"/>
      <c r="X37" s="7"/>
      <c r="Y37" s="4"/>
    </row>
    <row r="38" spans="1:25">
      <c r="A38" s="2"/>
      <c r="B38" s="2"/>
      <c r="C38" s="2"/>
      <c r="D38" s="6"/>
      <c r="E38" s="41"/>
      <c r="F38" s="3"/>
      <c r="G38" s="1"/>
      <c r="H38" s="41"/>
      <c r="I38" s="19"/>
      <c r="J38" s="19"/>
      <c r="K38" s="6"/>
      <c r="L38" s="2"/>
      <c r="M38" s="4"/>
      <c r="N38" s="4"/>
      <c r="O38" s="44"/>
      <c r="P38" s="25"/>
      <c r="Q38" s="25"/>
      <c r="R38" s="25"/>
      <c r="S38" s="34"/>
      <c r="U38" s="7"/>
      <c r="V38" s="2"/>
      <c r="W38" s="2"/>
      <c r="X38" s="7"/>
      <c r="Y38" s="4"/>
    </row>
    <row r="39" spans="1:25">
      <c r="A39" s="2"/>
      <c r="B39" s="2"/>
      <c r="C39" s="2"/>
      <c r="D39" s="6"/>
      <c r="E39" s="41"/>
      <c r="F39" s="3"/>
      <c r="G39" s="1"/>
      <c r="H39" s="41"/>
      <c r="I39" s="19"/>
      <c r="J39" s="19"/>
      <c r="K39" s="6"/>
      <c r="L39" s="2"/>
      <c r="M39" s="4"/>
      <c r="N39" s="4"/>
      <c r="O39" s="44"/>
      <c r="P39" s="25"/>
      <c r="Q39" s="25"/>
      <c r="R39" s="25"/>
      <c r="S39" s="34"/>
      <c r="U39" s="7"/>
      <c r="V39" s="2"/>
      <c r="W39" s="2"/>
      <c r="X39" s="7"/>
      <c r="Y39" s="4"/>
    </row>
    <row r="40" spans="1:25">
      <c r="A40" s="55"/>
      <c r="B40" s="55"/>
      <c r="C40" s="56"/>
      <c r="D40" s="5"/>
      <c r="E40" s="57"/>
      <c r="F40" s="32"/>
      <c r="G40" s="58"/>
      <c r="H40" s="57"/>
      <c r="I40" s="59"/>
      <c r="J40" s="59"/>
      <c r="K40" s="5"/>
      <c r="L40" s="5"/>
      <c r="M40" s="4"/>
      <c r="N40" s="4"/>
      <c r="O40" s="60"/>
      <c r="P40" s="61"/>
      <c r="Q40" s="43"/>
      <c r="R40" s="61"/>
      <c r="S40" s="62"/>
      <c r="U40" s="7"/>
      <c r="V40" s="2"/>
      <c r="W40" s="2"/>
      <c r="X40" s="7"/>
      <c r="Y40" s="4"/>
    </row>
    <row r="41" spans="1:25">
      <c r="A41" s="2"/>
      <c r="B41" s="2"/>
      <c r="C41" s="2"/>
      <c r="D41" s="14"/>
      <c r="E41" s="40"/>
      <c r="F41" s="3"/>
      <c r="G41" s="64"/>
      <c r="H41" s="40"/>
      <c r="I41" s="14"/>
      <c r="J41" s="19"/>
      <c r="K41" s="14"/>
      <c r="L41" s="2"/>
      <c r="M41" s="4"/>
      <c r="N41" s="4"/>
      <c r="O41" s="44"/>
      <c r="P41" s="24"/>
      <c r="Q41" s="24"/>
      <c r="R41" s="24"/>
      <c r="S41" s="34"/>
      <c r="U41" s="7"/>
      <c r="V41" s="2"/>
      <c r="W41" s="2"/>
      <c r="X41" s="7"/>
      <c r="Y41" s="4"/>
    </row>
    <row r="42" spans="1:25">
      <c r="A42" s="2"/>
      <c r="B42" s="2"/>
      <c r="C42" s="2"/>
      <c r="D42" s="14"/>
      <c r="E42" s="40"/>
      <c r="F42" s="3"/>
      <c r="G42" s="64"/>
      <c r="H42" s="40"/>
      <c r="I42" s="19"/>
      <c r="J42" s="19"/>
      <c r="K42" s="14"/>
      <c r="L42" s="2"/>
      <c r="M42" s="4"/>
      <c r="N42" s="4"/>
      <c r="O42" s="44"/>
      <c r="P42" s="24"/>
      <c r="Q42" s="24"/>
      <c r="R42" s="24"/>
      <c r="S42" s="34"/>
      <c r="U42" s="7"/>
      <c r="V42" s="2"/>
      <c r="W42" s="2"/>
      <c r="X42" s="7"/>
      <c r="Y42" s="4"/>
    </row>
    <row r="43" spans="1:25">
      <c r="A43" s="2"/>
      <c r="B43" s="2"/>
      <c r="C43" s="2"/>
      <c r="D43" s="14"/>
      <c r="E43" s="40"/>
      <c r="F43" s="3"/>
      <c r="G43" s="64"/>
      <c r="H43" s="40"/>
      <c r="I43" s="19"/>
      <c r="J43" s="19"/>
      <c r="K43" s="14"/>
      <c r="L43" s="2"/>
      <c r="M43" s="4"/>
      <c r="N43" s="4"/>
      <c r="O43" s="44"/>
      <c r="P43" s="24"/>
      <c r="Q43" s="24"/>
      <c r="R43" s="24"/>
      <c r="S43" s="34"/>
      <c r="U43" s="7"/>
      <c r="V43" s="2"/>
      <c r="W43" s="2"/>
      <c r="X43" s="7"/>
      <c r="Y43" s="4"/>
    </row>
    <row r="44" spans="1:25">
      <c r="A44" s="55"/>
      <c r="B44" s="55"/>
      <c r="C44" s="56"/>
      <c r="D44" s="37"/>
      <c r="E44" s="65"/>
      <c r="F44" s="32"/>
      <c r="G44" s="32"/>
      <c r="H44" s="65"/>
      <c r="I44" s="59"/>
      <c r="J44" s="59"/>
      <c r="K44" s="37"/>
      <c r="L44" s="5"/>
      <c r="M44" s="4"/>
      <c r="N44" s="4"/>
      <c r="O44" s="60"/>
      <c r="P44" s="61"/>
      <c r="Q44" s="43"/>
      <c r="R44" s="61"/>
      <c r="S44" s="62"/>
      <c r="U44" s="7"/>
      <c r="V44" s="2"/>
      <c r="W44" s="2"/>
      <c r="X44" s="7"/>
      <c r="Y44" s="4"/>
    </row>
    <row r="45" spans="1:25">
      <c r="A45" s="2"/>
      <c r="B45" s="2"/>
      <c r="C45" s="2"/>
      <c r="D45" s="33"/>
      <c r="E45" s="24"/>
      <c r="F45" s="3"/>
      <c r="G45" s="33"/>
      <c r="H45" s="40"/>
      <c r="I45" s="19"/>
      <c r="J45" s="19"/>
      <c r="K45" s="14"/>
      <c r="L45" s="2"/>
      <c r="M45" s="4"/>
      <c r="N45" s="4"/>
      <c r="O45" s="44"/>
      <c r="P45" s="24"/>
      <c r="Q45" s="24"/>
      <c r="R45" s="24"/>
      <c r="S45" s="34"/>
      <c r="U45" s="5"/>
      <c r="V45" s="2"/>
      <c r="W45" s="2"/>
      <c r="X45" s="7"/>
      <c r="Y45" s="4"/>
    </row>
    <row r="46" spans="1:25">
      <c r="A46" s="2"/>
      <c r="B46" s="2"/>
      <c r="C46" s="2"/>
      <c r="D46" s="33"/>
      <c r="E46" s="24"/>
      <c r="F46" s="3"/>
      <c r="G46" s="33"/>
      <c r="H46" s="40"/>
      <c r="I46" s="19"/>
      <c r="J46" s="19"/>
      <c r="K46" s="14"/>
      <c r="L46" s="2"/>
      <c r="M46" s="4"/>
      <c r="N46" s="4"/>
      <c r="O46" s="44"/>
      <c r="P46" s="24"/>
      <c r="Q46" s="24"/>
      <c r="R46" s="25"/>
      <c r="S46" s="34"/>
      <c r="U46" s="7"/>
      <c r="V46" s="5"/>
      <c r="W46" s="5"/>
      <c r="X46" s="7"/>
      <c r="Y46" s="4"/>
    </row>
    <row r="47" spans="1:25">
      <c r="A47" s="2"/>
      <c r="B47" s="2"/>
      <c r="C47" s="2"/>
      <c r="D47" s="64"/>
      <c r="E47" s="24"/>
      <c r="F47" s="3"/>
      <c r="G47" s="33"/>
      <c r="H47" s="40"/>
      <c r="I47" s="19"/>
      <c r="J47" s="19"/>
      <c r="K47" s="14"/>
      <c r="L47" s="2"/>
      <c r="M47" s="4"/>
      <c r="N47" s="4"/>
      <c r="O47" s="44"/>
      <c r="P47" s="24"/>
      <c r="Q47" s="24"/>
      <c r="R47" s="24"/>
      <c r="S47" s="34"/>
      <c r="U47" s="4"/>
      <c r="V47" s="4"/>
      <c r="W47" s="4"/>
      <c r="X47" s="4"/>
      <c r="Y47" s="4"/>
    </row>
    <row r="48" spans="1:25">
      <c r="A48" s="55"/>
      <c r="B48" s="55"/>
      <c r="C48" s="56"/>
      <c r="D48" s="37"/>
      <c r="E48" s="65"/>
      <c r="F48" s="32"/>
      <c r="G48" s="37"/>
      <c r="H48" s="65"/>
      <c r="I48" s="59"/>
      <c r="J48" s="59"/>
      <c r="K48" s="37"/>
      <c r="L48" s="5"/>
      <c r="M48" s="4"/>
      <c r="N48" s="4"/>
      <c r="O48" s="60"/>
      <c r="P48" s="61"/>
      <c r="Q48" s="43"/>
      <c r="R48" s="61"/>
      <c r="S48" s="62"/>
      <c r="U48" s="4"/>
      <c r="V48" s="4"/>
      <c r="W48" s="4"/>
      <c r="X48" s="4"/>
      <c r="Y48" s="4"/>
    </row>
    <row r="49" spans="1: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U49" s="4"/>
      <c r="V49" s="4"/>
      <c r="W49" s="4"/>
      <c r="X49" s="4"/>
      <c r="Y49" s="4"/>
    </row>
    <row r="50" spans="1: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66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66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66"/>
      <c r="U72" s="4"/>
    </row>
    <row r="73" spans="1:21">
      <c r="A73" s="13"/>
      <c r="B73" s="13"/>
      <c r="C73" s="13"/>
      <c r="D73" s="13"/>
      <c r="E73" s="13"/>
      <c r="F73" s="3"/>
      <c r="G73" s="33"/>
      <c r="H73" s="16"/>
      <c r="I73" s="13"/>
      <c r="J73" s="13"/>
      <c r="K73" s="14"/>
      <c r="L73" s="6"/>
      <c r="M73" s="4"/>
      <c r="N73" s="4"/>
      <c r="O73" s="15"/>
      <c r="P73" s="33"/>
      <c r="Q73" s="33"/>
      <c r="R73" s="33"/>
      <c r="S73" s="34"/>
      <c r="T73" s="66"/>
      <c r="U73" s="4"/>
    </row>
    <row r="74" spans="1:21">
      <c r="A74" s="13"/>
      <c r="B74" s="13"/>
      <c r="C74" s="13"/>
      <c r="D74" s="13"/>
      <c r="E74" s="13"/>
      <c r="F74" s="3"/>
      <c r="G74" s="33"/>
      <c r="H74" s="16"/>
      <c r="I74" s="13"/>
      <c r="J74" s="13"/>
      <c r="K74" s="14"/>
      <c r="L74" s="6"/>
      <c r="M74" s="4"/>
      <c r="N74" s="4"/>
      <c r="O74" s="15"/>
      <c r="P74" s="33"/>
      <c r="Q74" s="33"/>
      <c r="R74" s="33"/>
      <c r="S74" s="34"/>
      <c r="T74" s="66"/>
      <c r="U74" s="4"/>
    </row>
    <row r="75" spans="1:21">
      <c r="A75" s="35"/>
      <c r="B75" s="35"/>
      <c r="C75" s="36"/>
      <c r="D75" s="35"/>
      <c r="E75" s="35"/>
      <c r="F75" s="32"/>
      <c r="G75" s="35"/>
      <c r="H75" s="39"/>
      <c r="I75" s="35"/>
      <c r="J75" s="35"/>
      <c r="K75" s="37"/>
      <c r="L75" s="5"/>
      <c r="M75" s="4"/>
      <c r="N75" s="4"/>
      <c r="O75" s="15"/>
      <c r="P75" s="38"/>
      <c r="Q75" s="38"/>
      <c r="R75" s="38"/>
      <c r="S75" s="34"/>
      <c r="T75" s="66"/>
      <c r="U75" s="4"/>
    </row>
    <row r="76" spans="1:21">
      <c r="A76" s="13"/>
      <c r="B76" s="13"/>
      <c r="C76" s="13"/>
      <c r="D76" s="13"/>
      <c r="E76" s="13"/>
      <c r="F76" s="3"/>
      <c r="G76" s="33"/>
      <c r="H76" s="16"/>
      <c r="I76" s="13"/>
      <c r="J76" s="13"/>
      <c r="K76" s="14"/>
      <c r="L76" s="6"/>
      <c r="M76" s="4"/>
      <c r="N76" s="4"/>
      <c r="O76" s="15"/>
      <c r="P76" s="33"/>
      <c r="Q76" s="33"/>
      <c r="R76" s="33"/>
      <c r="S76" s="34"/>
      <c r="T76" s="66"/>
      <c r="U76" s="4"/>
    </row>
    <row r="77" spans="1:21">
      <c r="A77" s="35"/>
      <c r="B77" s="35"/>
      <c r="C77" s="36"/>
      <c r="D77" s="35"/>
      <c r="E77" s="35"/>
      <c r="F77" s="32"/>
      <c r="G77" s="35"/>
      <c r="H77" s="39"/>
      <c r="I77" s="35"/>
      <c r="J77" s="35"/>
      <c r="K77" s="37"/>
      <c r="L77" s="5"/>
      <c r="M77" s="4"/>
      <c r="N77" s="4"/>
      <c r="O77" s="15"/>
      <c r="P77" s="38"/>
      <c r="Q77" s="38"/>
      <c r="R77" s="38"/>
      <c r="S77" s="34"/>
      <c r="T77" s="66"/>
      <c r="U77" s="4"/>
    </row>
    <row r="78" spans="1:21">
      <c r="A78" s="13"/>
      <c r="B78" s="13"/>
      <c r="C78" s="13"/>
      <c r="D78" s="13"/>
      <c r="E78" s="13"/>
      <c r="F78" s="3"/>
      <c r="G78" s="33"/>
      <c r="H78" s="16"/>
      <c r="I78" s="13"/>
      <c r="J78" s="13"/>
      <c r="K78" s="14"/>
      <c r="L78" s="6"/>
      <c r="M78" s="4"/>
      <c r="N78" s="4"/>
      <c r="O78" s="15"/>
      <c r="P78" s="33"/>
      <c r="Q78" s="33"/>
      <c r="R78" s="33"/>
      <c r="S78" s="4"/>
      <c r="T78" s="66"/>
      <c r="U78" s="4"/>
    </row>
    <row r="79" spans="1:21">
      <c r="A79" s="35"/>
      <c r="B79" s="35"/>
      <c r="C79" s="36"/>
      <c r="D79" s="35"/>
      <c r="E79" s="35"/>
      <c r="F79" s="32"/>
      <c r="G79" s="35"/>
      <c r="H79" s="39"/>
      <c r="I79" s="35"/>
      <c r="J79" s="35"/>
      <c r="K79" s="37"/>
      <c r="L79" s="5"/>
      <c r="M79" s="4"/>
      <c r="N79" s="4"/>
      <c r="O79" s="15"/>
      <c r="P79" s="38"/>
      <c r="Q79" s="38"/>
      <c r="R79" s="38"/>
      <c r="S79" s="4"/>
      <c r="T79" s="66"/>
      <c r="U79" s="4"/>
    </row>
    <row r="80" spans="1:21">
      <c r="A80" s="13"/>
      <c r="B80" s="13"/>
      <c r="C80" s="13"/>
      <c r="D80" s="13"/>
      <c r="E80" s="13"/>
      <c r="F80" s="3"/>
      <c r="G80" s="33"/>
      <c r="H80" s="16"/>
      <c r="I80" s="13"/>
      <c r="J80" s="13"/>
      <c r="K80" s="14"/>
      <c r="L80" s="6"/>
      <c r="M80" s="4"/>
      <c r="N80" s="4"/>
      <c r="O80" s="15"/>
      <c r="P80" s="33"/>
      <c r="Q80" s="33"/>
      <c r="R80" s="33"/>
      <c r="S80" s="4"/>
      <c r="T80" s="66"/>
      <c r="U80" s="4"/>
    </row>
    <row r="81" spans="1:21">
      <c r="A81" s="13"/>
      <c r="B81" s="13"/>
      <c r="C81" s="13"/>
      <c r="D81" s="13"/>
      <c r="E81" s="13"/>
      <c r="F81" s="3"/>
      <c r="G81" s="33"/>
      <c r="H81" s="16"/>
      <c r="I81" s="13"/>
      <c r="J81" s="13"/>
      <c r="K81" s="14"/>
      <c r="L81" s="6"/>
      <c r="M81" s="4"/>
      <c r="N81" s="4"/>
      <c r="O81" s="15"/>
      <c r="P81" s="33"/>
      <c r="Q81" s="33"/>
      <c r="R81" s="33"/>
      <c r="S81" s="4"/>
      <c r="T81" s="66"/>
      <c r="U81" s="4"/>
    </row>
    <row r="82" spans="1:21">
      <c r="A82" s="35"/>
      <c r="B82" s="35"/>
      <c r="C82" s="36"/>
      <c r="D82" s="35"/>
      <c r="E82" s="35"/>
      <c r="F82" s="32"/>
      <c r="G82" s="35"/>
      <c r="H82" s="39"/>
      <c r="I82" s="35"/>
      <c r="J82" s="35"/>
      <c r="K82" s="37"/>
      <c r="L82" s="5"/>
      <c r="M82" s="4"/>
      <c r="N82" s="4"/>
      <c r="O82" s="15"/>
      <c r="P82" s="38"/>
      <c r="Q82" s="38"/>
      <c r="R82" s="38"/>
      <c r="S82" s="4"/>
      <c r="T82" s="66"/>
      <c r="U82" s="4"/>
    </row>
    <row r="83" spans="1:21">
      <c r="A83" s="13"/>
      <c r="B83" s="13"/>
      <c r="C83" s="13"/>
      <c r="D83" s="13"/>
      <c r="E83" s="13"/>
      <c r="F83" s="3"/>
      <c r="G83" s="33"/>
      <c r="H83" s="16"/>
      <c r="I83" s="13"/>
      <c r="J83" s="13"/>
      <c r="K83" s="14"/>
      <c r="L83" s="6"/>
      <c r="M83" s="4"/>
      <c r="N83" s="4"/>
      <c r="O83" s="15"/>
      <c r="P83" s="33"/>
      <c r="Q83" s="33"/>
      <c r="R83" s="33"/>
      <c r="S83" s="4"/>
      <c r="T83" s="66"/>
      <c r="U83" s="4"/>
    </row>
    <row r="84" spans="1:21">
      <c r="A84" s="13"/>
      <c r="B84" s="13"/>
      <c r="C84" s="13"/>
      <c r="D84" s="13"/>
      <c r="E84" s="13"/>
      <c r="F84" s="3"/>
      <c r="G84" s="33"/>
      <c r="H84" s="16"/>
      <c r="I84" s="13"/>
      <c r="J84" s="13"/>
      <c r="K84" s="14"/>
      <c r="L84" s="6"/>
      <c r="M84" s="4"/>
      <c r="N84" s="4"/>
      <c r="O84" s="15"/>
      <c r="P84" s="33"/>
      <c r="Q84" s="33"/>
      <c r="R84" s="33"/>
      <c r="S84" s="4"/>
      <c r="T84" s="66"/>
      <c r="U84" s="4"/>
    </row>
    <row r="85" spans="1:21">
      <c r="A85" s="35"/>
      <c r="B85" s="35"/>
      <c r="C85" s="36"/>
      <c r="D85" s="35"/>
      <c r="E85" s="35"/>
      <c r="F85" s="32"/>
      <c r="G85" s="35"/>
      <c r="H85" s="39"/>
      <c r="I85" s="35"/>
      <c r="J85" s="35"/>
      <c r="K85" s="37"/>
      <c r="L85" s="5"/>
      <c r="M85" s="4"/>
      <c r="N85" s="4"/>
      <c r="O85" s="15"/>
      <c r="P85" s="38"/>
      <c r="Q85" s="38"/>
      <c r="R85" s="38"/>
      <c r="S85" s="4"/>
      <c r="T85" s="66"/>
      <c r="U85" s="4"/>
    </row>
    <row r="86" spans="1:21">
      <c r="A86" s="13"/>
      <c r="B86" s="13"/>
      <c r="C86" s="13"/>
      <c r="D86" s="13"/>
      <c r="E86" s="13"/>
      <c r="F86" s="3"/>
      <c r="G86" s="33"/>
      <c r="H86" s="16"/>
      <c r="I86" s="13"/>
      <c r="J86" s="13"/>
      <c r="K86" s="14"/>
      <c r="L86" s="6"/>
      <c r="M86" s="4"/>
      <c r="N86" s="4"/>
      <c r="O86" s="15"/>
      <c r="P86" s="33"/>
      <c r="Q86" s="33"/>
      <c r="R86" s="33"/>
      <c r="S86" s="4"/>
      <c r="T86" s="66"/>
      <c r="U86" s="4"/>
    </row>
    <row r="87" spans="1:21">
      <c r="A87" s="13"/>
      <c r="B87" s="13"/>
      <c r="C87" s="13"/>
      <c r="D87" s="13"/>
      <c r="E87" s="13"/>
      <c r="F87" s="3"/>
      <c r="G87" s="33"/>
      <c r="H87" s="16"/>
      <c r="I87" s="13"/>
      <c r="J87" s="13"/>
      <c r="K87" s="14"/>
      <c r="L87" s="6"/>
      <c r="M87" s="4"/>
      <c r="N87" s="4"/>
      <c r="O87" s="15"/>
      <c r="P87" s="33"/>
      <c r="Q87" s="33"/>
      <c r="R87" s="33"/>
      <c r="S87" s="4"/>
      <c r="T87" s="66"/>
      <c r="U87" s="4"/>
    </row>
    <row r="88" spans="1:21">
      <c r="A88" s="35"/>
      <c r="B88" s="35"/>
      <c r="C88" s="36"/>
      <c r="D88" s="35"/>
      <c r="E88" s="35"/>
      <c r="F88" s="32"/>
      <c r="G88" s="35"/>
      <c r="H88" s="39"/>
      <c r="I88" s="35"/>
      <c r="J88" s="35"/>
      <c r="K88" s="37"/>
      <c r="L88" s="5"/>
      <c r="M88" s="4"/>
      <c r="N88" s="4"/>
      <c r="O88" s="15"/>
      <c r="P88" s="38"/>
      <c r="Q88" s="38"/>
      <c r="R88" s="38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4_votes</vt:lpstr>
      <vt:lpstr>7_votes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DanCandrea</dc:creator>
  <cp:lastModifiedBy>Daniel Candrea</cp:lastModifiedBy>
  <dcterms:created xsi:type="dcterms:W3CDTF">2022-12-29T00:39:05Z</dcterms:created>
  <dcterms:modified xsi:type="dcterms:W3CDTF">2024-06-21T19:45:34Z</dcterms:modified>
</cp:coreProperties>
</file>