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us\Scripts\git\ODE_FBA_Photosynthesis2021\sensitivityAnalyses\phloemComposition\"/>
    </mc:Choice>
  </mc:AlternateContent>
  <xr:revisionPtr revIDLastSave="0" documentId="13_ncr:1_{3F4FE5C6-E85A-45FA-B471-5481FE5E3CEB}" xr6:coauthVersionLast="46" xr6:coauthVersionMax="46" xr10:uidLastSave="{00000000-0000-0000-0000-000000000000}"/>
  <bookViews>
    <workbookView xWindow="-108" yWindow="-108" windowWidth="23256" windowHeight="12576" activeTab="4" xr2:uid="{C94C3547-597F-4633-AAB4-E9F8CF5D6F73}"/>
  </bookViews>
  <sheets>
    <sheet name="Phloem_compositions" sheetId="1" r:id="rId1"/>
    <sheet name="ProcessedCanariniData" sheetId="5" r:id="rId2"/>
    <sheet name="Hail and Baker 1972" sheetId="2" r:id="rId3"/>
    <sheet name="Wilkinson and Douglas 2003" sheetId="3" r:id="rId4"/>
    <sheet name="ProcessedWilkinsonDouglas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E28" i="5"/>
  <c r="E29" i="5"/>
  <c r="E30" i="5"/>
  <c r="E31" i="5"/>
  <c r="E33" i="5"/>
  <c r="E4" i="5"/>
  <c r="E5" i="5"/>
  <c r="E6" i="5"/>
  <c r="E7" i="5"/>
  <c r="E12" i="5"/>
  <c r="E13" i="5"/>
  <c r="E14" i="5"/>
  <c r="E17" i="5"/>
  <c r="E18" i="5"/>
  <c r="E19" i="5"/>
  <c r="E20" i="5"/>
  <c r="E21" i="5"/>
  <c r="E22" i="5"/>
  <c r="E23" i="5"/>
  <c r="E24" i="5"/>
  <c r="E25" i="5"/>
  <c r="E3" i="5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7" i="4"/>
  <c r="L67" i="3"/>
  <c r="M67" i="3"/>
  <c r="N67" i="3"/>
  <c r="O67" i="3"/>
  <c r="P67" i="3"/>
  <c r="Q67" i="3"/>
  <c r="R67" i="3"/>
  <c r="S67" i="3"/>
  <c r="T67" i="3"/>
  <c r="L68" i="3"/>
  <c r="M68" i="3"/>
  <c r="N68" i="3"/>
  <c r="O68" i="3"/>
  <c r="P68" i="3"/>
  <c r="Q68" i="3"/>
  <c r="R68" i="3"/>
  <c r="S68" i="3"/>
  <c r="T68" i="3"/>
  <c r="L69" i="3"/>
  <c r="M69" i="3"/>
  <c r="N69" i="3"/>
  <c r="O69" i="3"/>
  <c r="P69" i="3"/>
  <c r="Q69" i="3"/>
  <c r="R69" i="3"/>
  <c r="S69" i="3"/>
  <c r="T69" i="3"/>
  <c r="L70" i="3"/>
  <c r="M70" i="3"/>
  <c r="N70" i="3"/>
  <c r="O70" i="3"/>
  <c r="P70" i="3"/>
  <c r="Q70" i="3"/>
  <c r="R70" i="3"/>
  <c r="S70" i="3"/>
  <c r="T70" i="3"/>
  <c r="L71" i="3"/>
  <c r="M71" i="3"/>
  <c r="N71" i="3"/>
  <c r="O71" i="3"/>
  <c r="P71" i="3"/>
  <c r="Q71" i="3"/>
  <c r="R71" i="3"/>
  <c r="S71" i="3"/>
  <c r="T71" i="3"/>
  <c r="L72" i="3"/>
  <c r="M72" i="3"/>
  <c r="N72" i="3"/>
  <c r="O72" i="3"/>
  <c r="P72" i="3"/>
  <c r="Q72" i="3"/>
  <c r="R72" i="3"/>
  <c r="S72" i="3"/>
  <c r="T72" i="3"/>
  <c r="L73" i="3"/>
  <c r="M73" i="3"/>
  <c r="N73" i="3"/>
  <c r="O73" i="3"/>
  <c r="P73" i="3"/>
  <c r="Q73" i="3"/>
  <c r="R73" i="3"/>
  <c r="S73" i="3"/>
  <c r="T73" i="3"/>
  <c r="L74" i="3"/>
  <c r="M74" i="3"/>
  <c r="N74" i="3"/>
  <c r="O74" i="3"/>
  <c r="P74" i="3"/>
  <c r="Q74" i="3"/>
  <c r="R74" i="3"/>
  <c r="S74" i="3"/>
  <c r="T74" i="3"/>
  <c r="L75" i="3"/>
  <c r="M75" i="3"/>
  <c r="N75" i="3"/>
  <c r="O75" i="3"/>
  <c r="P75" i="3"/>
  <c r="Q75" i="3"/>
  <c r="R75" i="3"/>
  <c r="S75" i="3"/>
  <c r="T75" i="3"/>
  <c r="L76" i="3"/>
  <c r="M76" i="3"/>
  <c r="N76" i="3"/>
  <c r="O76" i="3"/>
  <c r="P76" i="3"/>
  <c r="Q76" i="3"/>
  <c r="R76" i="3"/>
  <c r="S76" i="3"/>
  <c r="T76" i="3"/>
  <c r="L77" i="3"/>
  <c r="M77" i="3"/>
  <c r="N77" i="3"/>
  <c r="O77" i="3"/>
  <c r="P77" i="3"/>
  <c r="Q77" i="3"/>
  <c r="R77" i="3"/>
  <c r="S77" i="3"/>
  <c r="T77" i="3"/>
  <c r="L78" i="3"/>
  <c r="M78" i="3"/>
  <c r="N78" i="3"/>
  <c r="O78" i="3"/>
  <c r="P78" i="3"/>
  <c r="Q78" i="3"/>
  <c r="R78" i="3"/>
  <c r="S78" i="3"/>
  <c r="T78" i="3"/>
  <c r="L79" i="3"/>
  <c r="M79" i="3"/>
  <c r="N79" i="3"/>
  <c r="O79" i="3"/>
  <c r="P79" i="3"/>
  <c r="Q79" i="3"/>
  <c r="R79" i="3"/>
  <c r="S79" i="3"/>
  <c r="T79" i="3"/>
  <c r="L80" i="3"/>
  <c r="M80" i="3"/>
  <c r="N80" i="3"/>
  <c r="O80" i="3"/>
  <c r="P80" i="3"/>
  <c r="Q80" i="3"/>
  <c r="R80" i="3"/>
  <c r="S80" i="3"/>
  <c r="T80" i="3"/>
  <c r="L81" i="3"/>
  <c r="M81" i="3"/>
  <c r="N81" i="3"/>
  <c r="O81" i="3"/>
  <c r="P81" i="3"/>
  <c r="Q81" i="3"/>
  <c r="R81" i="3"/>
  <c r="S81" i="3"/>
  <c r="T81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T66" i="3"/>
  <c r="N66" i="3"/>
  <c r="O66" i="3"/>
  <c r="P66" i="3"/>
  <c r="Q66" i="3"/>
  <c r="R66" i="3"/>
  <c r="S66" i="3"/>
  <c r="M66" i="3"/>
  <c r="L66" i="3"/>
  <c r="K66" i="3"/>
  <c r="E66" i="3"/>
  <c r="F66" i="3"/>
  <c r="G66" i="3"/>
  <c r="H66" i="3"/>
  <c r="I66" i="3"/>
  <c r="J66" i="3"/>
  <c r="D66" i="3"/>
  <c r="C66" i="3"/>
  <c r="B81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67" i="3"/>
  <c r="B66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45" i="3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H6" i="1"/>
  <c r="H7" i="1"/>
  <c r="H8" i="1"/>
  <c r="H9" i="1"/>
  <c r="H10" i="1"/>
  <c r="H3" i="1"/>
  <c r="H4" i="1"/>
  <c r="D2" i="2"/>
  <c r="H2" i="1"/>
  <c r="D27" i="2"/>
  <c r="D12" i="2"/>
  <c r="D6" i="2"/>
  <c r="C27" i="2"/>
  <c r="C6" i="2"/>
  <c r="C2" i="2"/>
  <c r="F6" i="5" l="1"/>
  <c r="F7" i="5"/>
  <c r="F24" i="5"/>
  <c r="F23" i="5"/>
  <c r="F12" i="5"/>
  <c r="F22" i="5"/>
  <c r="F25" i="5"/>
  <c r="F21" i="5"/>
  <c r="F33" i="5"/>
  <c r="F20" i="5"/>
  <c r="F31" i="5"/>
  <c r="F19" i="5"/>
  <c r="F30" i="5"/>
  <c r="F18" i="5"/>
  <c r="F29" i="5"/>
  <c r="F28" i="5"/>
  <c r="F27" i="5"/>
  <c r="F4" i="5"/>
  <c r="F14" i="5"/>
  <c r="F13" i="5"/>
  <c r="F3" i="5"/>
  <c r="F5" i="5"/>
  <c r="F17" i="5"/>
</calcChain>
</file>

<file path=xl/sharedStrings.xml><?xml version="1.0" encoding="utf-8"?>
<sst xmlns="http://schemas.openxmlformats.org/spreadsheetml/2006/main" count="363" uniqueCount="114">
  <si>
    <t>Metabolite</t>
  </si>
  <si>
    <t>Sugars</t>
  </si>
  <si>
    <t>myo-inositol</t>
  </si>
  <si>
    <t>sucrose</t>
  </si>
  <si>
    <t>fructose</t>
  </si>
  <si>
    <t>glucose</t>
  </si>
  <si>
    <t>pinitol</t>
  </si>
  <si>
    <t>amino acids</t>
  </si>
  <si>
    <t>histidine</t>
  </si>
  <si>
    <t>arginine</t>
  </si>
  <si>
    <t>asparagine</t>
  </si>
  <si>
    <t>glutamine</t>
  </si>
  <si>
    <t>threonine</t>
  </si>
  <si>
    <t>glutamate</t>
  </si>
  <si>
    <t>proline</t>
  </si>
  <si>
    <t>valine</t>
  </si>
  <si>
    <t>methionine</t>
  </si>
  <si>
    <t>isoleucine</t>
  </si>
  <si>
    <t>leucine</t>
  </si>
  <si>
    <t>tyrosine</t>
  </si>
  <si>
    <t>phenylalanine</t>
  </si>
  <si>
    <t>tryptophan</t>
  </si>
  <si>
    <t>organic acids</t>
  </si>
  <si>
    <t>tartarate</t>
  </si>
  <si>
    <t>malate</t>
  </si>
  <si>
    <t>isocitrate</t>
  </si>
  <si>
    <t>maleate</t>
  </si>
  <si>
    <t>citrate</t>
  </si>
  <si>
    <t>fumarate</t>
  </si>
  <si>
    <t>succinate</t>
  </si>
  <si>
    <t>-</t>
  </si>
  <si>
    <t>[1] Canarini, A., Merchant, A., &amp; Dijkstra, F. A. (2016). Drought effects on Helianthus annuus and Glycine max metabolites: from phloem to root exudates. Rhizosphere, 2, 85–97. https://doi.org/10.1016/j.rhisph.2016.06.003</t>
  </si>
  <si>
    <r>
      <t>Soy (ug/gDW)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</si>
  <si>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>Sunflower (ug/gDW)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</si>
  <si>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t>[2] Shelp, B. J. (1987). The composition of phloem exudate and xylem sap from broccoli (Brassica oleracea var. Italica) supplied with NH4+, NO{squared minus}3 or NH4NO3. Journal of Experimental Botany, 38(10), 1619–1636. https://doi.org/10.1093/jxb/38.10.1619</t>
  </si>
  <si>
    <r>
      <t>Brocolli var. italica cv. Futura (mg/cm-3)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</si>
  <si>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>Brocolli var. italica cv. Premium (mg/cm-3)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</si>
  <si>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t>raffinose</t>
  </si>
  <si>
    <t>stachyose</t>
  </si>
  <si>
    <t>varbascore</t>
  </si>
  <si>
    <r>
      <t xml:space="preserve">Pumpkin (mM)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</si>
  <si>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[3] Zhang, B., Tolstikov, V., Turnbull, C., Hicks, L. M., &amp; Fiehn, O. (2010). Divergent metabolome and proteome suggest functional independence of dual phloem transport systems in cucurbits. Proceedings of the National Academy of Sciences of the United States of America, 107(30), 13532–13537. https://doi.org/10.1073/pnas.0910558107</t>
  </si>
  <si>
    <t>Dry weight</t>
  </si>
  <si>
    <r>
      <t xml:space="preserve">castor bean (mg/ml)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</si>
  <si>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[4] Hall, S. M., &amp; Baker, D. A. (1972). The chemical composition of Ricinus phloem exudate. Planta, 106(2), 131–140. https://doi.org/10.1007/BF00383992</t>
  </si>
  <si>
    <r>
      <t xml:space="preserve">castor bean (%DW) 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</si>
  <si>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castor bean (%DW)</t>
  </si>
  <si>
    <t>Plant species</t>
  </si>
  <si>
    <t>Sugar : amino acid ratio (mol/mol)</t>
  </si>
  <si>
    <t>Relative amount of nonessential amino acid in exudates (mol%)a</t>
  </si>
  <si>
    <t>tyr</t>
  </si>
  <si>
    <t>ala</t>
  </si>
  <si>
    <t>arg</t>
  </si>
  <si>
    <t>asn</t>
  </si>
  <si>
    <t>asp</t>
  </si>
  <si>
    <t>glu</t>
  </si>
  <si>
    <t>gln</t>
  </si>
  <si>
    <t>gly</t>
  </si>
  <si>
    <t>ser</t>
  </si>
  <si>
    <t>Arabidopsis thaliana</t>
  </si>
  <si>
    <t>Non-essential amino acids</t>
  </si>
  <si>
    <t>Chenopodium hybridum</t>
  </si>
  <si>
    <t>Plantago lanceolata</t>
  </si>
  <si>
    <t>Rumex acetosella</t>
  </si>
  <si>
    <t>Trifolium repens</t>
  </si>
  <si>
    <t>Viola arvensis</t>
  </si>
  <si>
    <t>Rumex acetosa</t>
  </si>
  <si>
    <t>Rumex obtusifolius</t>
  </si>
  <si>
    <t>Arctium minus</t>
  </si>
  <si>
    <t>Chenopodium album</t>
  </si>
  <si>
    <t>Cirsium arvense</t>
  </si>
  <si>
    <t>Lamium purpureum</t>
  </si>
  <si>
    <t>Papaver dubium</t>
  </si>
  <si>
    <t>Solanum nigrum</t>
  </si>
  <si>
    <t>Tropaeolum majus</t>
  </si>
  <si>
    <t>Vicia faba</t>
  </si>
  <si>
    <t>essential amino acids</t>
  </si>
  <si>
    <t>% essential amino acid content</t>
  </si>
  <si>
    <t>Relative amount of essential amino acid in exudates (mol%)</t>
  </si>
  <si>
    <t>his</t>
  </si>
  <si>
    <t>ile</t>
  </si>
  <si>
    <t>leu</t>
  </si>
  <si>
    <t>lys</t>
  </si>
  <si>
    <t>met</t>
  </si>
  <si>
    <t>phe</t>
  </si>
  <si>
    <t>thr</t>
  </si>
  <si>
    <t>trp</t>
  </si>
  <si>
    <t>val</t>
  </si>
  <si>
    <t>Relative amount of amino acid in exudates (mol%)</t>
  </si>
  <si>
    <t>Total</t>
  </si>
  <si>
    <t>Mol %</t>
  </si>
  <si>
    <r>
      <t xml:space="preserve">Wilkinson, T. L., &amp; Douglas, A. E. (2003). Phloem amino acids and the host plant range of the polyphagous aphid, Aphis fabae. </t>
    </r>
    <r>
      <rPr>
        <i/>
        <sz val="11"/>
        <color theme="1"/>
        <rFont val="Calibri"/>
        <family val="2"/>
        <scheme val="minor"/>
      </rPr>
      <t>Entomologia Experimentalis et Applicata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106</t>
    </r>
    <r>
      <rPr>
        <sz val="11"/>
        <color theme="1"/>
        <rFont val="Calibri"/>
        <family val="2"/>
        <scheme val="minor"/>
      </rPr>
      <t>(2), 103–113. https://doi.org/10.1046/j.1570-7458.2003.00014.x</t>
    </r>
  </si>
  <si>
    <t>sSUCROSE_b</t>
  </si>
  <si>
    <t>L_ALPHA_ALANINE_c</t>
  </si>
  <si>
    <t>ARG_c</t>
  </si>
  <si>
    <t>ASN_c</t>
  </si>
  <si>
    <t>L_ASPARTATE_c</t>
  </si>
  <si>
    <t>GLN_c</t>
  </si>
  <si>
    <t>GLT_c</t>
  </si>
  <si>
    <t>GLY_c</t>
  </si>
  <si>
    <t>SER_c</t>
  </si>
  <si>
    <t>TYR_c</t>
  </si>
  <si>
    <t>HIS_c</t>
  </si>
  <si>
    <t>ILE_c</t>
  </si>
  <si>
    <t>LEU_c</t>
  </si>
  <si>
    <t>LYS_c</t>
  </si>
  <si>
    <t>MET_c</t>
  </si>
  <si>
    <t>PHE_c</t>
  </si>
  <si>
    <t>THR_c</t>
  </si>
  <si>
    <t>TRP_c</t>
  </si>
  <si>
    <t>VAL_c</t>
  </si>
  <si>
    <t>Soy (umol/gDW)</t>
  </si>
  <si>
    <t>MW</t>
  </si>
  <si>
    <t>Soy (% 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</si>
</sst>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Font="1" applyBorder="1"/>
    <xf numFmtId="0" fontId="0" fillId="0" borderId="0" xfId="0" applyFill="1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4" xfId="0" applyBorder="1"/>
    <xf numFmtId="0" fontId="0" fillId="0" borderId="10" xfId="0" applyBorder="1"/>
    <xf numFmtId="0" fontId="0" fillId="0" borderId="15" xfId="0" applyBorder="1"/>
    <xf numFmtId="0" fontId="0" fillId="0" borderId="0" xfId="0" applyAlignment="1">
      <alignment horizontal="left" vertical="center" indent="3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 (mol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ProcessedCanariniData!$K$1</c:f>
              <c:strCache>
                <c:ptCount val="1"/>
                <c:pt idx="0">
                  <c:v>Soy (% mol)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ProcessedCanariniData!$J$2:$J$24</c:f>
              <c:strCache>
                <c:ptCount val="23"/>
                <c:pt idx="0">
                  <c:v>fructose</c:v>
                </c:pt>
                <c:pt idx="1">
                  <c:v>glucose</c:v>
                </c:pt>
                <c:pt idx="2">
                  <c:v>sucrose</c:v>
                </c:pt>
                <c:pt idx="3">
                  <c:v>pinitol</c:v>
                </c:pt>
                <c:pt idx="4">
                  <c:v>myo-inositol</c:v>
                </c:pt>
                <c:pt idx="5">
                  <c:v>histidine</c:v>
                </c:pt>
                <c:pt idx="6">
                  <c:v>arginine</c:v>
                </c:pt>
                <c:pt idx="7">
                  <c:v>asparagine</c:v>
                </c:pt>
                <c:pt idx="8">
                  <c:v>glutamate</c:v>
                </c:pt>
                <c:pt idx="9">
                  <c:v>proline</c:v>
                </c:pt>
                <c:pt idx="10">
                  <c:v>valine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tryptophan</c:v>
                </c:pt>
                <c:pt idx="17">
                  <c:v>tartarate</c:v>
                </c:pt>
                <c:pt idx="18">
                  <c:v>malate</c:v>
                </c:pt>
                <c:pt idx="19">
                  <c:v>isocitrate</c:v>
                </c:pt>
                <c:pt idx="20">
                  <c:v>maleate</c:v>
                </c:pt>
                <c:pt idx="21">
                  <c:v>citrate</c:v>
                </c:pt>
                <c:pt idx="22">
                  <c:v>succinate</c:v>
                </c:pt>
              </c:strCache>
            </c:strRef>
          </c:cat>
          <c:val>
            <c:numRef>
              <c:f>ProcessedCanariniData!$K$2:$K$24</c:f>
              <c:numCache>
                <c:formatCode>General</c:formatCode>
                <c:ptCount val="23"/>
                <c:pt idx="0">
                  <c:v>4.1152623344847195</c:v>
                </c:pt>
                <c:pt idx="1">
                  <c:v>4.9243450282518708</c:v>
                </c:pt>
                <c:pt idx="2">
                  <c:v>3.884536410589039</c:v>
                </c:pt>
                <c:pt idx="3">
                  <c:v>14.116311037775247</c:v>
                </c:pt>
                <c:pt idx="4">
                  <c:v>2.2525759032821293</c:v>
                </c:pt>
                <c:pt idx="5">
                  <c:v>0.11489763977216218</c:v>
                </c:pt>
                <c:pt idx="6">
                  <c:v>0.93908151043690491</c:v>
                </c:pt>
                <c:pt idx="7">
                  <c:v>14.961310344210933</c:v>
                </c:pt>
                <c:pt idx="8">
                  <c:v>2.7226321595552849</c:v>
                </c:pt>
                <c:pt idx="9">
                  <c:v>0.33700788447451974</c:v>
                </c:pt>
                <c:pt idx="10">
                  <c:v>1.1726060692474833</c:v>
                </c:pt>
                <c:pt idx="11">
                  <c:v>0.16164294256230263</c:v>
                </c:pt>
                <c:pt idx="12">
                  <c:v>0.73549572187912404</c:v>
                </c:pt>
                <c:pt idx="13">
                  <c:v>0.88739157748459541</c:v>
                </c:pt>
                <c:pt idx="14">
                  <c:v>3.408850161558914</c:v>
                </c:pt>
                <c:pt idx="15">
                  <c:v>1.7330286243519006</c:v>
                </c:pt>
                <c:pt idx="16">
                  <c:v>0.96530632991098708</c:v>
                </c:pt>
                <c:pt idx="17">
                  <c:v>3.2577488295699566</c:v>
                </c:pt>
                <c:pt idx="18">
                  <c:v>33.221816911272064</c:v>
                </c:pt>
                <c:pt idx="19">
                  <c:v>0.15828667278936953</c:v>
                </c:pt>
                <c:pt idx="20">
                  <c:v>0.5961266780292841</c:v>
                </c:pt>
                <c:pt idx="21">
                  <c:v>3.8152565930812243</c:v>
                </c:pt>
                <c:pt idx="22">
                  <c:v>1.5184826354299854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1EE-80DC-93F5A263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421568"/>
        <c:axId val="2101390208"/>
      </c:barChart>
      <c:catAx>
        <c:axId val="20254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90208"/>
        <c:crosses val="autoZero"/>
        <c:auto val="1"/>
        <c:lblAlgn val="ctr"/>
        <c:lblOffset val="100"/>
        <c:noMultiLvlLbl val="0"/>
      </c:catAx>
      <c:valAx>
        <c:axId val="2101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ProcessedWilkinsonDouglas!$B$26</c:f>
              <c:strCache>
                <c:ptCount val="1"/>
                <c:pt idx="0">
                  <c:v>Sugars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ProcessedWilkinsonDouglas!$B$27:$B$42</c:f>
              <c:numCache>
                <c:formatCode>General</c:formatCode>
                <c:ptCount val="16"/>
                <c:pt idx="0">
                  <c:v>68.75</c:v>
                </c:pt>
                <c:pt idx="1">
                  <c:v>61.54</c:v>
                </c:pt>
                <c:pt idx="2">
                  <c:v>87.01</c:v>
                </c:pt>
                <c:pt idx="3">
                  <c:v>50</c:v>
                </c:pt>
                <c:pt idx="4">
                  <c:v>83.87</c:v>
                </c:pt>
                <c:pt idx="5">
                  <c:v>76.739999999999995</c:v>
                </c:pt>
                <c:pt idx="6">
                  <c:v>88.76</c:v>
                </c:pt>
                <c:pt idx="7">
                  <c:v>79.59</c:v>
                </c:pt>
                <c:pt idx="8">
                  <c:v>56.52</c:v>
                </c:pt>
                <c:pt idx="9">
                  <c:v>78.260000000000005</c:v>
                </c:pt>
                <c:pt idx="10">
                  <c:v>54.55</c:v>
                </c:pt>
                <c:pt idx="11">
                  <c:v>9.09</c:v>
                </c:pt>
                <c:pt idx="12">
                  <c:v>28.57</c:v>
                </c:pt>
                <c:pt idx="13">
                  <c:v>75</c:v>
                </c:pt>
                <c:pt idx="14">
                  <c:v>89.69</c:v>
                </c:pt>
                <c:pt idx="15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D-4BE5-9B95-993BE28EA8B0}"/>
            </c:ext>
          </c:extLst>
        </c:ser>
        <c:ser>
          <c:idx val="1"/>
          <c:order val="1"/>
          <c:tx>
            <c:strRef>
              <c:f>ProcessedWilkinsonDouglas!$C$26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ProcessedWilkinsonDouglas!$C$27:$C$42</c:f>
              <c:numCache>
                <c:formatCode>General</c:formatCode>
                <c:ptCount val="16"/>
                <c:pt idx="0">
                  <c:v>3.03</c:v>
                </c:pt>
                <c:pt idx="1">
                  <c:v>2.46</c:v>
                </c:pt>
                <c:pt idx="2">
                  <c:v>1.22</c:v>
                </c:pt>
                <c:pt idx="3">
                  <c:v>2.6</c:v>
                </c:pt>
                <c:pt idx="4">
                  <c:v>1.21</c:v>
                </c:pt>
                <c:pt idx="5">
                  <c:v>1.26</c:v>
                </c:pt>
                <c:pt idx="6">
                  <c:v>0.56000000000000005</c:v>
                </c:pt>
                <c:pt idx="7">
                  <c:v>0.88</c:v>
                </c:pt>
                <c:pt idx="8">
                  <c:v>4.22</c:v>
                </c:pt>
                <c:pt idx="9">
                  <c:v>1.1100000000000001</c:v>
                </c:pt>
                <c:pt idx="10">
                  <c:v>4.59</c:v>
                </c:pt>
                <c:pt idx="11">
                  <c:v>5.73</c:v>
                </c:pt>
                <c:pt idx="12">
                  <c:v>4.3600000000000003</c:v>
                </c:pt>
                <c:pt idx="13">
                  <c:v>2.33</c:v>
                </c:pt>
                <c:pt idx="14">
                  <c:v>0.77</c:v>
                </c:pt>
                <c:pt idx="15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D-4BE5-9B95-993BE28EA8B0}"/>
            </c:ext>
          </c:extLst>
        </c:ser>
        <c:ser>
          <c:idx val="2"/>
          <c:order val="2"/>
          <c:tx>
            <c:strRef>
              <c:f>ProcessedWilkinsonDouglas!$D$26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ProcessedWilkinsonDouglas!$D$27:$D$42</c:f>
              <c:numCache>
                <c:formatCode>General</c:formatCode>
                <c:ptCount val="16"/>
                <c:pt idx="0">
                  <c:v>0.5</c:v>
                </c:pt>
                <c:pt idx="1">
                  <c:v>0.35</c:v>
                </c:pt>
                <c:pt idx="2">
                  <c:v>1.06</c:v>
                </c:pt>
                <c:pt idx="3">
                  <c:v>0.4</c:v>
                </c:pt>
                <c:pt idx="4">
                  <c:v>0.11</c:v>
                </c:pt>
                <c:pt idx="5">
                  <c:v>0.28000000000000003</c:v>
                </c:pt>
                <c:pt idx="6">
                  <c:v>0.09</c:v>
                </c:pt>
                <c:pt idx="7">
                  <c:v>0.31</c:v>
                </c:pt>
                <c:pt idx="8">
                  <c:v>0.56999999999999995</c:v>
                </c:pt>
                <c:pt idx="9">
                  <c:v>0.26</c:v>
                </c:pt>
                <c:pt idx="10">
                  <c:v>0.45</c:v>
                </c:pt>
                <c:pt idx="11">
                  <c:v>0.64</c:v>
                </c:pt>
                <c:pt idx="12">
                  <c:v>0.28999999999999998</c:v>
                </c:pt>
                <c:pt idx="13">
                  <c:v>0.35</c:v>
                </c:pt>
                <c:pt idx="14">
                  <c:v>0.1</c:v>
                </c:pt>
                <c:pt idx="1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D-4BE5-9B95-993BE28EA8B0}"/>
            </c:ext>
          </c:extLst>
        </c:ser>
        <c:ser>
          <c:idx val="3"/>
          <c:order val="3"/>
          <c:tx>
            <c:strRef>
              <c:f>ProcessedWilkinsonDouglas!$E$26</c:f>
              <c:strCache>
                <c:ptCount val="1"/>
                <c:pt idx="0">
                  <c:v>asn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ProcessedWilkinsonDouglas!$E$27:$E$42</c:f>
              <c:numCache>
                <c:formatCode>General</c:formatCode>
                <c:ptCount val="16"/>
                <c:pt idx="0">
                  <c:v>3.16</c:v>
                </c:pt>
                <c:pt idx="1">
                  <c:v>0.73</c:v>
                </c:pt>
                <c:pt idx="2">
                  <c:v>0.34</c:v>
                </c:pt>
                <c:pt idx="3">
                  <c:v>2.15</c:v>
                </c:pt>
                <c:pt idx="4">
                  <c:v>7.34</c:v>
                </c:pt>
                <c:pt idx="5">
                  <c:v>0.81</c:v>
                </c:pt>
                <c:pt idx="6">
                  <c:v>0.17</c:v>
                </c:pt>
                <c:pt idx="7">
                  <c:v>0.33</c:v>
                </c:pt>
                <c:pt idx="8">
                  <c:v>17.09</c:v>
                </c:pt>
                <c:pt idx="9">
                  <c:v>0.61</c:v>
                </c:pt>
                <c:pt idx="10">
                  <c:v>14.64</c:v>
                </c:pt>
                <c:pt idx="11">
                  <c:v>2.5499999999999998</c:v>
                </c:pt>
                <c:pt idx="12">
                  <c:v>2.79</c:v>
                </c:pt>
                <c:pt idx="13">
                  <c:v>1.35</c:v>
                </c:pt>
                <c:pt idx="14">
                  <c:v>4.3</c:v>
                </c:pt>
                <c:pt idx="15">
                  <c:v>32.71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D-4BE5-9B95-993BE28EA8B0}"/>
            </c:ext>
          </c:extLst>
        </c:ser>
        <c:ser>
          <c:idx val="4"/>
          <c:order val="4"/>
          <c:tx>
            <c:strRef>
              <c:f>ProcessedWilkinsonDouglas!$F$26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ProcessedWilkinsonDouglas!$F$27:$F$42</c:f>
              <c:numCache>
                <c:formatCode>General</c:formatCode>
                <c:ptCount val="16"/>
                <c:pt idx="0">
                  <c:v>2.97</c:v>
                </c:pt>
                <c:pt idx="1">
                  <c:v>3.04</c:v>
                </c:pt>
                <c:pt idx="2">
                  <c:v>1</c:v>
                </c:pt>
                <c:pt idx="3">
                  <c:v>4.75</c:v>
                </c:pt>
                <c:pt idx="4">
                  <c:v>1.34</c:v>
                </c:pt>
                <c:pt idx="5">
                  <c:v>2.58</c:v>
                </c:pt>
                <c:pt idx="6">
                  <c:v>0.72</c:v>
                </c:pt>
                <c:pt idx="7">
                  <c:v>2.2000000000000002</c:v>
                </c:pt>
                <c:pt idx="8">
                  <c:v>2.17</c:v>
                </c:pt>
                <c:pt idx="9">
                  <c:v>1.67</c:v>
                </c:pt>
                <c:pt idx="10">
                  <c:v>1.77</c:v>
                </c:pt>
                <c:pt idx="11">
                  <c:v>1.91</c:v>
                </c:pt>
                <c:pt idx="12">
                  <c:v>16.5</c:v>
                </c:pt>
                <c:pt idx="13">
                  <c:v>1.65</c:v>
                </c:pt>
                <c:pt idx="14">
                  <c:v>0.94</c:v>
                </c:pt>
                <c:pt idx="1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D-4BE5-9B95-993BE28EA8B0}"/>
            </c:ext>
          </c:extLst>
        </c:ser>
        <c:ser>
          <c:idx val="5"/>
          <c:order val="5"/>
          <c:tx>
            <c:strRef>
              <c:f>ProcessedWilkinsonDouglas!$G$26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ProcessedWilkinsonDouglas!$G$27:$G$42</c:f>
              <c:numCache>
                <c:formatCode>General</c:formatCode>
                <c:ptCount val="16"/>
                <c:pt idx="0">
                  <c:v>3.56</c:v>
                </c:pt>
                <c:pt idx="1">
                  <c:v>6.73</c:v>
                </c:pt>
                <c:pt idx="2">
                  <c:v>2.7</c:v>
                </c:pt>
                <c:pt idx="3">
                  <c:v>9.25</c:v>
                </c:pt>
                <c:pt idx="4">
                  <c:v>1.82</c:v>
                </c:pt>
                <c:pt idx="5">
                  <c:v>2.72</c:v>
                </c:pt>
                <c:pt idx="6">
                  <c:v>2.4500000000000002</c:v>
                </c:pt>
                <c:pt idx="7">
                  <c:v>4.3899999999999997</c:v>
                </c:pt>
                <c:pt idx="8">
                  <c:v>6.52</c:v>
                </c:pt>
                <c:pt idx="9">
                  <c:v>4.67</c:v>
                </c:pt>
                <c:pt idx="10">
                  <c:v>5.36</c:v>
                </c:pt>
                <c:pt idx="11">
                  <c:v>7.36</c:v>
                </c:pt>
                <c:pt idx="12">
                  <c:v>8</c:v>
                </c:pt>
                <c:pt idx="13">
                  <c:v>3.1</c:v>
                </c:pt>
                <c:pt idx="14">
                  <c:v>1.1499999999999999</c:v>
                </c:pt>
                <c:pt idx="15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D-4BE5-9B95-993BE28EA8B0}"/>
            </c:ext>
          </c:extLst>
        </c:ser>
        <c:ser>
          <c:idx val="6"/>
          <c:order val="6"/>
          <c:tx>
            <c:strRef>
              <c:f>ProcessedWilkinsonDouglas!$H$26</c:f>
              <c:strCache>
                <c:ptCount val="1"/>
                <c:pt idx="0">
                  <c:v>gln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ProcessedWilkinsonDouglas!$H$27:$H$42</c:f>
              <c:numCache>
                <c:formatCode>General</c:formatCode>
                <c:ptCount val="16"/>
                <c:pt idx="0">
                  <c:v>10.38</c:v>
                </c:pt>
                <c:pt idx="1">
                  <c:v>16.309999999999999</c:v>
                </c:pt>
                <c:pt idx="2">
                  <c:v>3.51</c:v>
                </c:pt>
                <c:pt idx="3">
                  <c:v>15.45</c:v>
                </c:pt>
                <c:pt idx="4">
                  <c:v>0.37</c:v>
                </c:pt>
                <c:pt idx="5">
                  <c:v>10.79</c:v>
                </c:pt>
                <c:pt idx="6">
                  <c:v>5.01</c:v>
                </c:pt>
                <c:pt idx="7">
                  <c:v>7.37</c:v>
                </c:pt>
                <c:pt idx="8">
                  <c:v>3.96</c:v>
                </c:pt>
                <c:pt idx="9">
                  <c:v>7</c:v>
                </c:pt>
                <c:pt idx="10">
                  <c:v>8.5500000000000007</c:v>
                </c:pt>
                <c:pt idx="11">
                  <c:v>55.91</c:v>
                </c:pt>
                <c:pt idx="12">
                  <c:v>23.86</c:v>
                </c:pt>
                <c:pt idx="13">
                  <c:v>8.1999999999999993</c:v>
                </c:pt>
                <c:pt idx="14">
                  <c:v>0.4</c:v>
                </c:pt>
                <c:pt idx="15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D-4BE5-9B95-993BE28EA8B0}"/>
            </c:ext>
          </c:extLst>
        </c:ser>
        <c:ser>
          <c:idx val="7"/>
          <c:order val="7"/>
          <c:tx>
            <c:strRef>
              <c:f>ProcessedWilkinsonDouglas!$I$26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ProcessedWilkinsonDouglas!$I$27:$I$42</c:f>
              <c:numCache>
                <c:formatCode>General</c:formatCode>
                <c:ptCount val="16"/>
                <c:pt idx="0">
                  <c:v>0.22</c:v>
                </c:pt>
                <c:pt idx="1">
                  <c:v>0.77</c:v>
                </c:pt>
                <c:pt idx="2">
                  <c:v>0.16</c:v>
                </c:pt>
                <c:pt idx="3">
                  <c:v>1.45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0.12</c:v>
                </c:pt>
                <c:pt idx="7">
                  <c:v>0.18</c:v>
                </c:pt>
                <c:pt idx="8">
                  <c:v>0.56999999999999995</c:v>
                </c:pt>
                <c:pt idx="9">
                  <c:v>0.43</c:v>
                </c:pt>
                <c:pt idx="10">
                  <c:v>1.0900000000000001</c:v>
                </c:pt>
                <c:pt idx="11">
                  <c:v>4.91</c:v>
                </c:pt>
                <c:pt idx="12">
                  <c:v>0.56999999999999995</c:v>
                </c:pt>
                <c:pt idx="13">
                  <c:v>0.68</c:v>
                </c:pt>
                <c:pt idx="14">
                  <c:v>0.12</c:v>
                </c:pt>
                <c:pt idx="1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D-4BE5-9B95-993BE28EA8B0}"/>
            </c:ext>
          </c:extLst>
        </c:ser>
        <c:ser>
          <c:idx val="8"/>
          <c:order val="8"/>
          <c:tx>
            <c:strRef>
              <c:f>ProcessedWilkinsonDouglas!$J$26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ProcessedWilkinsonDouglas!$J$27:$J$42</c:f>
              <c:numCache>
                <c:formatCode>General</c:formatCode>
                <c:ptCount val="16"/>
                <c:pt idx="0">
                  <c:v>2.41</c:v>
                </c:pt>
                <c:pt idx="1">
                  <c:v>1.54</c:v>
                </c:pt>
                <c:pt idx="2">
                  <c:v>0.99</c:v>
                </c:pt>
                <c:pt idx="3">
                  <c:v>7</c:v>
                </c:pt>
                <c:pt idx="4">
                  <c:v>1.65</c:v>
                </c:pt>
                <c:pt idx="5">
                  <c:v>2.16</c:v>
                </c:pt>
                <c:pt idx="6">
                  <c:v>0.71</c:v>
                </c:pt>
                <c:pt idx="7">
                  <c:v>1.59</c:v>
                </c:pt>
                <c:pt idx="8">
                  <c:v>3.09</c:v>
                </c:pt>
                <c:pt idx="9">
                  <c:v>1.24</c:v>
                </c:pt>
                <c:pt idx="10">
                  <c:v>3.73</c:v>
                </c:pt>
                <c:pt idx="11">
                  <c:v>5.55</c:v>
                </c:pt>
                <c:pt idx="12">
                  <c:v>5.5</c:v>
                </c:pt>
                <c:pt idx="13">
                  <c:v>2.4500000000000002</c:v>
                </c:pt>
                <c:pt idx="14">
                  <c:v>0.82</c:v>
                </c:pt>
                <c:pt idx="1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D-4BE5-9B95-993BE28EA8B0}"/>
            </c:ext>
          </c:extLst>
        </c:ser>
        <c:ser>
          <c:idx val="9"/>
          <c:order val="9"/>
          <c:tx>
            <c:strRef>
              <c:f>ProcessedWilkinsonDouglas!$K$26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ProcessedWilkinsonDouglas!$K$27:$K$42</c:f>
              <c:numCache>
                <c:formatCode>General</c:formatCode>
                <c:ptCount val="16"/>
                <c:pt idx="0">
                  <c:v>0.19</c:v>
                </c:pt>
                <c:pt idx="1">
                  <c:v>0.62</c:v>
                </c:pt>
                <c:pt idx="2">
                  <c:v>0.14000000000000001</c:v>
                </c:pt>
                <c:pt idx="3">
                  <c:v>0.9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0.24</c:v>
                </c:pt>
                <c:pt idx="8">
                  <c:v>0.61</c:v>
                </c:pt>
                <c:pt idx="9">
                  <c:v>0.33</c:v>
                </c:pt>
                <c:pt idx="10">
                  <c:v>0.41</c:v>
                </c:pt>
                <c:pt idx="11">
                  <c:v>0.45</c:v>
                </c:pt>
                <c:pt idx="12">
                  <c:v>0.86</c:v>
                </c:pt>
                <c:pt idx="13">
                  <c:v>0.38</c:v>
                </c:pt>
                <c:pt idx="14">
                  <c:v>0.14000000000000001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5D-4BE5-9B95-993BE28EA8B0}"/>
            </c:ext>
          </c:extLst>
        </c:ser>
        <c:ser>
          <c:idx val="10"/>
          <c:order val="10"/>
          <c:tx>
            <c:strRef>
              <c:f>ProcessedWilkinsonDouglas!$L$26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ProcessedWilkinsonDouglas!$L$27:$L$42</c:f>
              <c:numCache>
                <c:formatCode>General</c:formatCode>
                <c:ptCount val="16"/>
                <c:pt idx="0">
                  <c:v>0.13</c:v>
                </c:pt>
                <c:pt idx="1">
                  <c:v>0.35</c:v>
                </c:pt>
                <c:pt idx="2">
                  <c:v>0.04</c:v>
                </c:pt>
                <c:pt idx="3">
                  <c:v>0.3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0.1</c:v>
                </c:pt>
                <c:pt idx="8">
                  <c:v>0.3</c:v>
                </c:pt>
                <c:pt idx="9">
                  <c:v>0.11</c:v>
                </c:pt>
                <c:pt idx="10">
                  <c:v>0.27</c:v>
                </c:pt>
                <c:pt idx="11">
                  <c:v>0.27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7.0000000000000007E-2</c:v>
                </c:pt>
                <c:pt idx="15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5D-4BE5-9B95-993BE28EA8B0}"/>
            </c:ext>
          </c:extLst>
        </c:ser>
        <c:ser>
          <c:idx val="11"/>
          <c:order val="11"/>
          <c:tx>
            <c:strRef>
              <c:f>ProcessedWilkinsonDouglas!$M$26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ProcessedWilkinsonDouglas!$M$27:$M$42</c:f>
              <c:numCache>
                <c:formatCode>General</c:formatCode>
                <c:ptCount val="16"/>
                <c:pt idx="0">
                  <c:v>0.38</c:v>
                </c:pt>
                <c:pt idx="1">
                  <c:v>0.62</c:v>
                </c:pt>
                <c:pt idx="2">
                  <c:v>0.17</c:v>
                </c:pt>
                <c:pt idx="3">
                  <c:v>0.55000000000000004</c:v>
                </c:pt>
                <c:pt idx="4">
                  <c:v>0.13</c:v>
                </c:pt>
                <c:pt idx="5">
                  <c:v>0.21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0.39</c:v>
                </c:pt>
                <c:pt idx="9">
                  <c:v>0.52</c:v>
                </c:pt>
                <c:pt idx="10">
                  <c:v>0.45</c:v>
                </c:pt>
                <c:pt idx="11">
                  <c:v>0.45</c:v>
                </c:pt>
                <c:pt idx="12">
                  <c:v>0.71</c:v>
                </c:pt>
                <c:pt idx="13">
                  <c:v>0.55000000000000004</c:v>
                </c:pt>
                <c:pt idx="14">
                  <c:v>0.13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5D-4BE5-9B95-993BE28EA8B0}"/>
            </c:ext>
          </c:extLst>
        </c:ser>
        <c:ser>
          <c:idx val="12"/>
          <c:order val="12"/>
          <c:tx>
            <c:strRef>
              <c:f>ProcessedWilkinsonDouglas!$N$26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ProcessedWilkinsonDouglas!$N$27:$N$42</c:f>
              <c:numCache>
                <c:formatCode>General</c:formatCode>
                <c:ptCount val="16"/>
                <c:pt idx="0">
                  <c:v>0.38</c:v>
                </c:pt>
                <c:pt idx="1">
                  <c:v>0.65</c:v>
                </c:pt>
                <c:pt idx="2">
                  <c:v>0.21</c:v>
                </c:pt>
                <c:pt idx="3">
                  <c:v>0.75</c:v>
                </c:pt>
                <c:pt idx="4">
                  <c:v>0.18</c:v>
                </c:pt>
                <c:pt idx="5">
                  <c:v>0.26</c:v>
                </c:pt>
                <c:pt idx="6">
                  <c:v>0.09</c:v>
                </c:pt>
                <c:pt idx="7">
                  <c:v>0.31</c:v>
                </c:pt>
                <c:pt idx="8">
                  <c:v>0.56999999999999995</c:v>
                </c:pt>
                <c:pt idx="9">
                  <c:v>0.65</c:v>
                </c:pt>
                <c:pt idx="10">
                  <c:v>0.55000000000000004</c:v>
                </c:pt>
                <c:pt idx="11">
                  <c:v>0.64</c:v>
                </c:pt>
                <c:pt idx="12">
                  <c:v>0.64</c:v>
                </c:pt>
                <c:pt idx="13">
                  <c:v>0.57999999999999996</c:v>
                </c:pt>
                <c:pt idx="14">
                  <c:v>0.24</c:v>
                </c:pt>
                <c:pt idx="1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5D-4BE5-9B95-993BE28EA8B0}"/>
            </c:ext>
          </c:extLst>
        </c:ser>
        <c:ser>
          <c:idx val="13"/>
          <c:order val="13"/>
          <c:tx>
            <c:strRef>
              <c:f>ProcessedWilkinsonDouglas!$O$26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ProcessedWilkinsonDouglas!$O$27:$O$42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0.77</c:v>
                </c:pt>
                <c:pt idx="2">
                  <c:v>0.25</c:v>
                </c:pt>
                <c:pt idx="3">
                  <c:v>0.65</c:v>
                </c:pt>
                <c:pt idx="4">
                  <c:v>0.21</c:v>
                </c:pt>
                <c:pt idx="5">
                  <c:v>0.3</c:v>
                </c:pt>
                <c:pt idx="6">
                  <c:v>0.09</c:v>
                </c:pt>
                <c:pt idx="7">
                  <c:v>0.27</c:v>
                </c:pt>
                <c:pt idx="8">
                  <c:v>0.61</c:v>
                </c:pt>
                <c:pt idx="9">
                  <c:v>0.54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0.43</c:v>
                </c:pt>
                <c:pt idx="13">
                  <c:v>0.48</c:v>
                </c:pt>
                <c:pt idx="14">
                  <c:v>0.21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5D-4BE5-9B95-993BE28EA8B0}"/>
            </c:ext>
          </c:extLst>
        </c:ser>
        <c:ser>
          <c:idx val="14"/>
          <c:order val="14"/>
          <c:tx>
            <c:strRef>
              <c:f>ProcessedWilkinsonDouglas!$P$26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ProcessedWilkinsonDouglas!$P$27:$P$42</c:f>
              <c:numCache>
                <c:formatCode>General</c:formatCode>
                <c:ptCount val="16"/>
                <c:pt idx="0">
                  <c:v>0.22</c:v>
                </c:pt>
                <c:pt idx="1">
                  <c:v>0.42</c:v>
                </c:pt>
                <c:pt idx="2">
                  <c:v>0.1</c:v>
                </c:pt>
                <c:pt idx="3">
                  <c:v>0.35</c:v>
                </c:pt>
                <c:pt idx="4">
                  <c:v>0.06</c:v>
                </c:pt>
                <c:pt idx="5">
                  <c:v>0.09</c:v>
                </c:pt>
                <c:pt idx="6">
                  <c:v>0.04</c:v>
                </c:pt>
                <c:pt idx="7">
                  <c:v>0.2</c:v>
                </c:pt>
                <c:pt idx="8">
                  <c:v>0.26</c:v>
                </c:pt>
                <c:pt idx="9">
                  <c:v>0.26</c:v>
                </c:pt>
                <c:pt idx="10">
                  <c:v>0.14000000000000001</c:v>
                </c:pt>
                <c:pt idx="11">
                  <c:v>0.36</c:v>
                </c:pt>
                <c:pt idx="12">
                  <c:v>0.21</c:v>
                </c:pt>
                <c:pt idx="13">
                  <c:v>0.25</c:v>
                </c:pt>
                <c:pt idx="14">
                  <c:v>0.05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5D-4BE5-9B95-993BE28EA8B0}"/>
            </c:ext>
          </c:extLst>
        </c:ser>
        <c:ser>
          <c:idx val="15"/>
          <c:order val="15"/>
          <c:tx>
            <c:strRef>
              <c:f>ProcessedWilkinsonDouglas!$Q$26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ProcessedWilkinsonDouglas!$Q$27:$Q$42</c:f>
              <c:numCache>
                <c:formatCode>General</c:formatCode>
                <c:ptCount val="16"/>
                <c:pt idx="0">
                  <c:v>0.34</c:v>
                </c:pt>
                <c:pt idx="1">
                  <c:v>0.46</c:v>
                </c:pt>
                <c:pt idx="2">
                  <c:v>0.13</c:v>
                </c:pt>
                <c:pt idx="3">
                  <c:v>0.4</c:v>
                </c:pt>
                <c:pt idx="4">
                  <c:v>0.11</c:v>
                </c:pt>
                <c:pt idx="5">
                  <c:v>0.16</c:v>
                </c:pt>
                <c:pt idx="6">
                  <c:v>0.09</c:v>
                </c:pt>
                <c:pt idx="7">
                  <c:v>0.27</c:v>
                </c:pt>
                <c:pt idx="8">
                  <c:v>0.83</c:v>
                </c:pt>
                <c:pt idx="9">
                  <c:v>0.2</c:v>
                </c:pt>
                <c:pt idx="10">
                  <c:v>0.59</c:v>
                </c:pt>
                <c:pt idx="11">
                  <c:v>0.27</c:v>
                </c:pt>
                <c:pt idx="12">
                  <c:v>0.21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5D-4BE5-9B95-993BE28EA8B0}"/>
            </c:ext>
          </c:extLst>
        </c:ser>
        <c:ser>
          <c:idx val="16"/>
          <c:order val="16"/>
          <c:tx>
            <c:strRef>
              <c:f>ProcessedWilkinsonDouglas!$R$26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ProcessedWilkinsonDouglas!$R$27:$R$42</c:f>
              <c:numCache>
                <c:formatCode>General</c:formatCode>
                <c:ptCount val="16"/>
                <c:pt idx="0">
                  <c:v>1.75</c:v>
                </c:pt>
                <c:pt idx="1">
                  <c:v>0.42</c:v>
                </c:pt>
                <c:pt idx="2">
                  <c:v>0.44</c:v>
                </c:pt>
                <c:pt idx="3">
                  <c:v>1.3</c:v>
                </c:pt>
                <c:pt idx="4">
                  <c:v>0.35</c:v>
                </c:pt>
                <c:pt idx="5">
                  <c:v>0.4</c:v>
                </c:pt>
                <c:pt idx="6">
                  <c:v>0.28000000000000003</c:v>
                </c:pt>
                <c:pt idx="7">
                  <c:v>0.86</c:v>
                </c:pt>
                <c:pt idx="8">
                  <c:v>0.78</c:v>
                </c:pt>
                <c:pt idx="9">
                  <c:v>0.72</c:v>
                </c:pt>
                <c:pt idx="10">
                  <c:v>1</c:v>
                </c:pt>
                <c:pt idx="11">
                  <c:v>2</c:v>
                </c:pt>
                <c:pt idx="12">
                  <c:v>3.5</c:v>
                </c:pt>
                <c:pt idx="13">
                  <c:v>0.9</c:v>
                </c:pt>
                <c:pt idx="14">
                  <c:v>0.33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5D-4BE5-9B95-993BE28EA8B0}"/>
            </c:ext>
          </c:extLst>
        </c:ser>
        <c:ser>
          <c:idx val="17"/>
          <c:order val="17"/>
          <c:tx>
            <c:strRef>
              <c:f>ProcessedWilkinsonDouglas!$S$26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ProcessedWilkinsonDouglas!$S$27:$S$42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1.19</c:v>
                </c:pt>
                <c:pt idx="2">
                  <c:v>0.1</c:v>
                </c:pt>
                <c:pt idx="3">
                  <c:v>0.6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0.39</c:v>
                </c:pt>
                <c:pt idx="7">
                  <c:v>0.27</c:v>
                </c:pt>
                <c:pt idx="8">
                  <c:v>0.17</c:v>
                </c:pt>
                <c:pt idx="9">
                  <c:v>0.61</c:v>
                </c:pt>
                <c:pt idx="10">
                  <c:v>0.32</c:v>
                </c:pt>
                <c:pt idx="11">
                  <c:v>0.55000000000000004</c:v>
                </c:pt>
                <c:pt idx="12">
                  <c:v>0.86</c:v>
                </c:pt>
                <c:pt idx="13">
                  <c:v>0.5</c:v>
                </c:pt>
                <c:pt idx="14">
                  <c:v>0.14000000000000001</c:v>
                </c:pt>
                <c:pt idx="1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5D-4BE5-9B95-993BE28EA8B0}"/>
            </c:ext>
          </c:extLst>
        </c:ser>
        <c:ser>
          <c:idx val="18"/>
          <c:order val="18"/>
          <c:tx>
            <c:strRef>
              <c:f>ProcessedWilkinsonDouglas!$T$26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ProcessedWilkinsonDouglas!$A$27:$A$42</c:f>
              <c:strCache>
                <c:ptCount val="16"/>
                <c:pt idx="0">
                  <c:v>Arabidopsis thaliana</c:v>
                </c:pt>
                <c:pt idx="1">
                  <c:v>Chenopodium hybridum</c:v>
                </c:pt>
                <c:pt idx="2">
                  <c:v>Plantago lanceolata</c:v>
                </c:pt>
                <c:pt idx="3">
                  <c:v>Rumex acetosella</c:v>
                </c:pt>
                <c:pt idx="4">
                  <c:v>Trifolium repens</c:v>
                </c:pt>
                <c:pt idx="5">
                  <c:v>Viola arvensis</c:v>
                </c:pt>
                <c:pt idx="6">
                  <c:v>Rumex acetosa</c:v>
                </c:pt>
                <c:pt idx="7">
                  <c:v>Rumex obtusifolius</c:v>
                </c:pt>
                <c:pt idx="8">
                  <c:v>Arctium minus</c:v>
                </c:pt>
                <c:pt idx="9">
                  <c:v>Chenopodium album</c:v>
                </c:pt>
                <c:pt idx="10">
                  <c:v>Cirsium arvense</c:v>
                </c:pt>
                <c:pt idx="11">
                  <c:v>Lamium purpureum</c:v>
                </c:pt>
                <c:pt idx="12">
                  <c:v>Papaver dubium</c:v>
                </c:pt>
                <c:pt idx="13">
                  <c:v>Solanum nigrum</c:v>
                </c:pt>
                <c:pt idx="14">
                  <c:v>Tropaeolum majus</c:v>
                </c:pt>
                <c:pt idx="15">
                  <c:v>Vicia faba</c:v>
                </c:pt>
              </c:strCache>
            </c:strRef>
          </c:cat>
          <c:val>
            <c:numRef>
              <c:f>ProcessedWilkinsonDouglas!$T$27:$T$42</c:f>
              <c:numCache>
                <c:formatCode>General</c:formatCode>
                <c:ptCount val="16"/>
                <c:pt idx="0">
                  <c:v>0.75</c:v>
                </c:pt>
                <c:pt idx="1">
                  <c:v>1.04</c:v>
                </c:pt>
                <c:pt idx="2">
                  <c:v>0.43</c:v>
                </c:pt>
                <c:pt idx="3">
                  <c:v>1.1000000000000001</c:v>
                </c:pt>
                <c:pt idx="4">
                  <c:v>0.28999999999999998</c:v>
                </c:pt>
                <c:pt idx="5">
                  <c:v>0.47</c:v>
                </c:pt>
                <c:pt idx="6">
                  <c:v>0.16</c:v>
                </c:pt>
                <c:pt idx="7">
                  <c:v>0.47</c:v>
                </c:pt>
                <c:pt idx="8">
                  <c:v>0.87</c:v>
                </c:pt>
                <c:pt idx="9">
                  <c:v>0.67</c:v>
                </c:pt>
                <c:pt idx="10">
                  <c:v>1</c:v>
                </c:pt>
                <c:pt idx="11">
                  <c:v>0.82</c:v>
                </c:pt>
                <c:pt idx="12">
                  <c:v>2</c:v>
                </c:pt>
                <c:pt idx="13">
                  <c:v>0.68</c:v>
                </c:pt>
                <c:pt idx="14">
                  <c:v>0.2</c:v>
                </c:pt>
                <c:pt idx="1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5D-4BE5-9B95-993BE28E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3936"/>
        <c:axId val="123894352"/>
      </c:barChart>
      <c:catAx>
        <c:axId val="1238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352"/>
        <c:crosses val="autoZero"/>
        <c:auto val="1"/>
        <c:lblAlgn val="ctr"/>
        <c:lblOffset val="100"/>
        <c:noMultiLvlLbl val="0"/>
      </c:catAx>
      <c:valAx>
        <c:axId val="1238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156210</xdr:rowOff>
    </xdr:from>
    <xdr:to>
      <xdr:col>13</xdr:col>
      <xdr:colOff>236220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AC09-6E67-4C48-867B-AC70FE75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550545</xdr:colOff>
      <xdr:row>20</xdr:row>
      <xdr:rowOff>34290</xdr:rowOff>
    </xdr:from>
    <xdr:to>
      <xdr:col>20</xdr:col>
      <xdr:colOff>339090</xdr:colOff>
      <xdr:row>42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84EF-FFD6-4E42-99A9-180D59F7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BDBF-A234-4979-A64D-ECEEA7BF135B}">
  <dimension ref="A1:H38"/>
  <sheetViews>
    <sheetView zoomScale="70" zoomScaleNormal="70" workbookViewId="0">
      <selection activeCell="C33" sqref="A1:C33"/>
    </sheetView>
  </sheetViews>
  <sheetFormatPr defaultColWidth="14.140625" defaultRowHeight="15" x14ac:dyDescent="0.25"/>
  <cols>
    <col min="3" max="3" width="20.5703125" style="3" bestFit="1" customWidth="1"/>
    <col min="4" max="4" width="27.85546875" style="3" bestFit="1" customWidth="1"/>
    <col min="5" max="5" width="51.42578125" bestFit="1" customWidth="1"/>
    <col min="6" max="6" width="53.85546875" bestFit="1" customWidth="1"/>
    <col min="7" max="7" width="21.140625" bestFit="1" customWidth="1"/>
    <col min="8" max="8" width="28.140625" bestFit="1" customWidth="1"/>
  </cols>
  <sheetData>
    <row r="1" spans="1:8" ht="17.25" x14ac:dyDescent="0.25">
      <c r="A1" s="36" t="s">
        <v>0</v>
      </c>
      <c r="B1" s="37"/>
      <c r="C1" s="2" t="s">
        <v>32</v>
      </c>
      <c r="D1" s="2" t="s">
        <v>33</v>
      </c>
      <c r="E1" s="1" t="s">
        <v>35</v>
      </c>
      <c r="F1" s="1" t="s">
        <v>36</v>
      </c>
      <c r="G1" s="1" t="s">
        <v>40</v>
      </c>
      <c r="H1" s="1" t="s">
        <v>45</v>
      </c>
    </row>
    <row r="2" spans="1:8" s="4" customFormat="1" x14ac:dyDescent="0.25">
      <c r="A2" s="5" t="s">
        <v>1</v>
      </c>
      <c r="B2" s="19"/>
      <c r="C2" s="6"/>
      <c r="D2" s="6"/>
      <c r="E2" s="12">
        <v>118</v>
      </c>
      <c r="F2" s="4">
        <v>116</v>
      </c>
      <c r="H2" s="4">
        <f>'Hail and Baker 1972'!D3</f>
        <v>0</v>
      </c>
    </row>
    <row r="3" spans="1:8" s="7" customFormat="1" x14ac:dyDescent="0.25">
      <c r="A3" s="16"/>
      <c r="B3" s="17" t="s">
        <v>4</v>
      </c>
      <c r="C3" s="8">
        <v>707</v>
      </c>
      <c r="D3" s="8">
        <v>2863</v>
      </c>
      <c r="H3" s="7">
        <f>'Hail and Baker 1972'!D4</f>
        <v>0</v>
      </c>
    </row>
    <row r="4" spans="1:8" s="7" customFormat="1" x14ac:dyDescent="0.25">
      <c r="A4" s="16"/>
      <c r="B4" s="17" t="s">
        <v>5</v>
      </c>
      <c r="C4" s="8">
        <v>846</v>
      </c>
      <c r="D4" s="8">
        <v>17423</v>
      </c>
      <c r="H4" s="7">
        <f>'Hail and Baker 1972'!D5</f>
        <v>0</v>
      </c>
    </row>
    <row r="5" spans="1:8" s="7" customFormat="1" x14ac:dyDescent="0.25">
      <c r="A5" s="16"/>
      <c r="B5" s="17" t="s">
        <v>3</v>
      </c>
      <c r="C5" s="8">
        <v>1268</v>
      </c>
      <c r="D5" s="8">
        <v>8853</v>
      </c>
      <c r="G5" s="7">
        <v>0.4</v>
      </c>
      <c r="H5" s="7">
        <f>'Hail and Baker 1972'!D6</f>
        <v>82.666666666666671</v>
      </c>
    </row>
    <row r="6" spans="1:8" s="7" customFormat="1" x14ac:dyDescent="0.25">
      <c r="A6" s="16"/>
      <c r="B6" s="17" t="s">
        <v>6</v>
      </c>
      <c r="C6" s="8">
        <v>2614</v>
      </c>
      <c r="D6" s="8" t="s">
        <v>30</v>
      </c>
      <c r="H6" s="7">
        <f>'Hail and Baker 1972'!D7</f>
        <v>0</v>
      </c>
    </row>
    <row r="7" spans="1:8" s="7" customFormat="1" x14ac:dyDescent="0.25">
      <c r="A7" s="16"/>
      <c r="B7" s="17" t="s">
        <v>2</v>
      </c>
      <c r="C7" s="8">
        <v>387</v>
      </c>
      <c r="D7" s="8">
        <v>2409</v>
      </c>
      <c r="H7" s="7">
        <f>'Hail and Baker 1972'!D8</f>
        <v>0</v>
      </c>
    </row>
    <row r="8" spans="1:8" s="7" customFormat="1" x14ac:dyDescent="0.25">
      <c r="A8" s="16"/>
      <c r="B8" s="20" t="s">
        <v>37</v>
      </c>
      <c r="C8" s="8"/>
      <c r="D8" s="8"/>
      <c r="G8" s="7">
        <v>17.5</v>
      </c>
      <c r="H8" s="7">
        <f>'Hail and Baker 1972'!D9</f>
        <v>0</v>
      </c>
    </row>
    <row r="9" spans="1:8" s="7" customFormat="1" x14ac:dyDescent="0.25">
      <c r="A9" s="16"/>
      <c r="B9" s="20" t="s">
        <v>38</v>
      </c>
      <c r="C9" s="8"/>
      <c r="D9" s="8"/>
      <c r="G9" s="7">
        <v>9.5</v>
      </c>
      <c r="H9" s="7">
        <f>'Hail and Baker 1972'!D10</f>
        <v>0</v>
      </c>
    </row>
    <row r="10" spans="1:8" s="7" customFormat="1" x14ac:dyDescent="0.25">
      <c r="A10" s="16"/>
      <c r="B10" s="20" t="s">
        <v>39</v>
      </c>
      <c r="C10" s="8"/>
      <c r="D10" s="8"/>
      <c r="G10" s="13">
        <v>1.7</v>
      </c>
      <c r="H10" s="7">
        <f>'Hail and Baker 1972'!D11</f>
        <v>0</v>
      </c>
    </row>
    <row r="11" spans="1:8" s="4" customFormat="1" x14ac:dyDescent="0.25">
      <c r="A11" s="5" t="s">
        <v>7</v>
      </c>
      <c r="B11" s="19"/>
      <c r="C11" s="9"/>
      <c r="D11" s="9"/>
      <c r="E11" s="4">
        <v>8.1</v>
      </c>
      <c r="F11" s="4">
        <v>22</v>
      </c>
      <c r="H11" s="4">
        <f>'Hail and Baker 1972'!D12</f>
        <v>4.6222222222222227</v>
      </c>
    </row>
    <row r="12" spans="1:8" s="7" customFormat="1" x14ac:dyDescent="0.25">
      <c r="A12" s="16"/>
      <c r="B12" s="17" t="s">
        <v>8</v>
      </c>
      <c r="C12" s="8">
        <v>17</v>
      </c>
      <c r="D12" s="8" t="s">
        <v>30</v>
      </c>
      <c r="H12" s="7">
        <f>'Hail and Baker 1972'!D13</f>
        <v>0</v>
      </c>
    </row>
    <row r="13" spans="1:8" s="7" customFormat="1" x14ac:dyDescent="0.25">
      <c r="A13" s="16"/>
      <c r="B13" s="17" t="s">
        <v>9</v>
      </c>
      <c r="C13" s="8">
        <v>156</v>
      </c>
      <c r="D13" s="8" t="s">
        <v>30</v>
      </c>
      <c r="H13" s="7">
        <f>'Hail and Baker 1972'!D14</f>
        <v>0</v>
      </c>
    </row>
    <row r="14" spans="1:8" s="7" customFormat="1" x14ac:dyDescent="0.25">
      <c r="A14" s="16"/>
      <c r="B14" s="17" t="s">
        <v>10</v>
      </c>
      <c r="C14" s="8">
        <v>1885</v>
      </c>
      <c r="D14" s="8" t="s">
        <v>30</v>
      </c>
      <c r="H14" s="7">
        <f>'Hail and Baker 1972'!D15</f>
        <v>0</v>
      </c>
    </row>
    <row r="15" spans="1:8" s="7" customFormat="1" x14ac:dyDescent="0.25">
      <c r="A15" s="16"/>
      <c r="B15" s="17" t="s">
        <v>11</v>
      </c>
      <c r="C15" s="8" t="s">
        <v>30</v>
      </c>
      <c r="D15" s="8">
        <v>86</v>
      </c>
      <c r="H15" s="7">
        <f>'Hail and Baker 1972'!D16</f>
        <v>0</v>
      </c>
    </row>
    <row r="16" spans="1:8" s="7" customFormat="1" x14ac:dyDescent="0.25">
      <c r="A16" s="16"/>
      <c r="B16" s="17" t="s">
        <v>12</v>
      </c>
      <c r="C16" s="8" t="s">
        <v>30</v>
      </c>
      <c r="D16" s="8">
        <v>145</v>
      </c>
      <c r="H16" s="7">
        <f>'Hail and Baker 1972'!D17</f>
        <v>0</v>
      </c>
    </row>
    <row r="17" spans="1:8" s="7" customFormat="1" x14ac:dyDescent="0.25">
      <c r="A17" s="16"/>
      <c r="B17" s="17" t="s">
        <v>13</v>
      </c>
      <c r="C17" s="8">
        <v>382</v>
      </c>
      <c r="D17" s="8">
        <v>262</v>
      </c>
      <c r="H17" s="7">
        <f>'Hail and Baker 1972'!D18</f>
        <v>0</v>
      </c>
    </row>
    <row r="18" spans="1:8" s="7" customFormat="1" x14ac:dyDescent="0.25">
      <c r="A18" s="16"/>
      <c r="B18" s="17" t="s">
        <v>14</v>
      </c>
      <c r="C18" s="8">
        <v>37</v>
      </c>
      <c r="D18" s="8">
        <v>335</v>
      </c>
      <c r="H18" s="7">
        <f>'Hail and Baker 1972'!D19</f>
        <v>0</v>
      </c>
    </row>
    <row r="19" spans="1:8" s="7" customFormat="1" x14ac:dyDescent="0.25">
      <c r="A19" s="16"/>
      <c r="B19" s="17" t="s">
        <v>15</v>
      </c>
      <c r="C19" s="8">
        <v>131</v>
      </c>
      <c r="D19" s="8">
        <v>757</v>
      </c>
      <c r="H19" s="7">
        <f>'Hail and Baker 1972'!D20</f>
        <v>0</v>
      </c>
    </row>
    <row r="20" spans="1:8" s="7" customFormat="1" x14ac:dyDescent="0.25">
      <c r="A20" s="16"/>
      <c r="B20" s="17" t="s">
        <v>16</v>
      </c>
      <c r="C20" s="8">
        <v>23</v>
      </c>
      <c r="D20" s="8" t="s">
        <v>30</v>
      </c>
      <c r="H20" s="7">
        <f>'Hail and Baker 1972'!D21</f>
        <v>0</v>
      </c>
    </row>
    <row r="21" spans="1:8" s="7" customFormat="1" x14ac:dyDescent="0.25">
      <c r="A21" s="16"/>
      <c r="B21" s="17" t="s">
        <v>17</v>
      </c>
      <c r="C21" s="8">
        <v>92</v>
      </c>
      <c r="D21" s="8">
        <v>159</v>
      </c>
      <c r="H21" s="7">
        <f>'Hail and Baker 1972'!D22</f>
        <v>0</v>
      </c>
    </row>
    <row r="22" spans="1:8" s="7" customFormat="1" x14ac:dyDescent="0.25">
      <c r="A22" s="16"/>
      <c r="B22" s="17" t="s">
        <v>18</v>
      </c>
      <c r="C22" s="8">
        <v>111</v>
      </c>
      <c r="D22" s="8">
        <v>105</v>
      </c>
      <c r="H22" s="7">
        <f>'Hail and Baker 1972'!D23</f>
        <v>0</v>
      </c>
    </row>
    <row r="23" spans="1:8" s="7" customFormat="1" x14ac:dyDescent="0.25">
      <c r="A23" s="16"/>
      <c r="B23" s="17" t="s">
        <v>19</v>
      </c>
      <c r="C23" s="8">
        <v>589</v>
      </c>
      <c r="D23" s="8">
        <v>255</v>
      </c>
      <c r="H23" s="7">
        <f>'Hail and Baker 1972'!D24</f>
        <v>0</v>
      </c>
    </row>
    <row r="24" spans="1:8" s="7" customFormat="1" x14ac:dyDescent="0.25">
      <c r="A24" s="16"/>
      <c r="B24" s="17" t="s">
        <v>20</v>
      </c>
      <c r="C24" s="8">
        <v>273</v>
      </c>
      <c r="D24" s="8" t="s">
        <v>30</v>
      </c>
      <c r="H24" s="7">
        <f>'Hail and Baker 1972'!D25</f>
        <v>0</v>
      </c>
    </row>
    <row r="25" spans="1:8" s="7" customFormat="1" x14ac:dyDescent="0.25">
      <c r="A25" s="16"/>
      <c r="B25" s="17" t="s">
        <v>21</v>
      </c>
      <c r="C25" s="8">
        <v>188</v>
      </c>
      <c r="D25" s="8">
        <v>109</v>
      </c>
      <c r="H25" s="7">
        <f>'Hail and Baker 1972'!D26</f>
        <v>0</v>
      </c>
    </row>
    <row r="26" spans="1:8" s="4" customFormat="1" x14ac:dyDescent="0.25">
      <c r="A26" s="5" t="s">
        <v>22</v>
      </c>
      <c r="B26" s="19"/>
      <c r="C26" s="9"/>
      <c r="D26" s="9"/>
      <c r="H26" s="4">
        <f>'Hail and Baker 1972'!D27</f>
        <v>2.3111111111111113</v>
      </c>
    </row>
    <row r="27" spans="1:8" s="7" customFormat="1" x14ac:dyDescent="0.25">
      <c r="A27" s="16"/>
      <c r="B27" s="17" t="s">
        <v>23</v>
      </c>
      <c r="C27" s="8">
        <v>460</v>
      </c>
      <c r="D27" s="8">
        <v>190</v>
      </c>
      <c r="H27" s="7">
        <f>'Hail and Baker 1972'!D28</f>
        <v>0</v>
      </c>
    </row>
    <row r="28" spans="1:8" s="7" customFormat="1" x14ac:dyDescent="0.25">
      <c r="A28" s="16"/>
      <c r="B28" s="17" t="s">
        <v>24</v>
      </c>
      <c r="C28" s="8">
        <v>4248</v>
      </c>
      <c r="D28" s="8">
        <v>1564</v>
      </c>
      <c r="H28" s="7">
        <f>'Hail and Baker 1972'!D29</f>
        <v>0</v>
      </c>
    </row>
    <row r="29" spans="1:8" s="7" customFormat="1" x14ac:dyDescent="0.25">
      <c r="A29" s="16"/>
      <c r="B29" s="17" t="s">
        <v>25</v>
      </c>
      <c r="C29" s="8">
        <v>29</v>
      </c>
      <c r="D29" s="8">
        <v>991</v>
      </c>
      <c r="H29" s="7">
        <f>'Hail and Baker 1972'!D30</f>
        <v>0</v>
      </c>
    </row>
    <row r="30" spans="1:8" s="7" customFormat="1" x14ac:dyDescent="0.25">
      <c r="A30" s="16"/>
      <c r="B30" s="17" t="s">
        <v>26</v>
      </c>
      <c r="C30" s="8">
        <v>66</v>
      </c>
      <c r="D30" s="8">
        <v>231</v>
      </c>
      <c r="H30" s="7">
        <f>'Hail and Baker 1972'!D31</f>
        <v>0</v>
      </c>
    </row>
    <row r="31" spans="1:8" s="7" customFormat="1" x14ac:dyDescent="0.25">
      <c r="A31" s="16"/>
      <c r="B31" s="17" t="s">
        <v>27</v>
      </c>
      <c r="C31" s="8">
        <v>688</v>
      </c>
      <c r="D31" s="8">
        <v>419</v>
      </c>
      <c r="H31" s="7">
        <f>'Hail and Baker 1972'!D32</f>
        <v>0</v>
      </c>
    </row>
    <row r="32" spans="1:8" s="7" customFormat="1" x14ac:dyDescent="0.25">
      <c r="A32" s="16"/>
      <c r="B32" s="17" t="s">
        <v>28</v>
      </c>
      <c r="C32" s="8" t="s">
        <v>30</v>
      </c>
      <c r="D32" s="8">
        <v>1474</v>
      </c>
      <c r="H32" s="7">
        <f>'Hail and Baker 1972'!D33</f>
        <v>0</v>
      </c>
    </row>
    <row r="33" spans="1:8" s="10" customFormat="1" x14ac:dyDescent="0.25">
      <c r="A33" s="21"/>
      <c r="B33" s="22" t="s">
        <v>29</v>
      </c>
      <c r="C33" s="11">
        <v>171</v>
      </c>
      <c r="D33" s="11">
        <v>86</v>
      </c>
      <c r="H33" s="7">
        <f>'Hail and Baker 1972'!D34</f>
        <v>0</v>
      </c>
    </row>
    <row r="34" spans="1:8" x14ac:dyDescent="0.25">
      <c r="H34" s="4"/>
    </row>
    <row r="35" spans="1:8" x14ac:dyDescent="0.25">
      <c r="A35" t="s">
        <v>31</v>
      </c>
    </row>
    <row r="36" spans="1:8" x14ac:dyDescent="0.25">
      <c r="A36" t="s">
        <v>34</v>
      </c>
    </row>
    <row r="37" spans="1:8" x14ac:dyDescent="0.25">
      <c r="A37" t="s">
        <v>41</v>
      </c>
    </row>
    <row r="38" spans="1:8" x14ac:dyDescent="0.25">
      <c r="A38" t="s">
        <v>44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05FA-A023-4EE6-8056-C3DF8591EEA1}">
  <dimension ref="A1:K33"/>
  <sheetViews>
    <sheetView workbookViewId="0">
      <selection activeCell="R15" sqref="R15"/>
    </sheetView>
  </sheetViews>
  <sheetFormatPr defaultRowHeight="15" x14ac:dyDescent="0.25"/>
  <cols>
    <col min="2" max="2" width="12.85546875" bestFit="1" customWidth="1"/>
    <col min="3" max="3" width="12.85546875" customWidth="1"/>
    <col min="4" max="4" width="14.5703125" bestFit="1" customWidth="1"/>
    <col min="10" max="10" width="12.85546875" bestFit="1" customWidth="1"/>
  </cols>
  <sheetData>
    <row r="1" spans="1:11" ht="17.25" x14ac:dyDescent="0.25">
      <c r="A1" s="36" t="s">
        <v>0</v>
      </c>
      <c r="B1" s="37"/>
      <c r="C1" t="s">
        <v>112</v>
      </c>
      <c r="D1" s="2" t="s">
        <v>32</v>
      </c>
      <c r="E1" t="s">
        <v>111</v>
      </c>
      <c r="F1" t="s">
        <v>113</v>
      </c>
      <c r="K1" t="s">
        <v>113</v>
      </c>
    </row>
    <row r="2" spans="1:11" x14ac:dyDescent="0.25">
      <c r="A2" s="5" t="s">
        <v>1</v>
      </c>
      <c r="B2" s="19"/>
      <c r="D2" s="6"/>
      <c r="J2" s="17" t="s">
        <v>4</v>
      </c>
      <c r="K2">
        <v>4.1152623344847195</v>
      </c>
    </row>
    <row r="3" spans="1:11" x14ac:dyDescent="0.25">
      <c r="A3" s="16"/>
      <c r="B3" s="17" t="s">
        <v>4</v>
      </c>
      <c r="C3">
        <v>180.15600000000001</v>
      </c>
      <c r="D3" s="8">
        <v>707</v>
      </c>
      <c r="E3">
        <f>D3/C3</f>
        <v>3.9243766513466105</v>
      </c>
      <c r="F3">
        <f>100*E3/SUM(E$2:E$33)</f>
        <v>4.1152623344847195</v>
      </c>
      <c r="J3" s="17" t="s">
        <v>5</v>
      </c>
      <c r="K3">
        <v>4.9243450282518708</v>
      </c>
    </row>
    <row r="4" spans="1:11" x14ac:dyDescent="0.25">
      <c r="A4" s="16"/>
      <c r="B4" s="17" t="s">
        <v>5</v>
      </c>
      <c r="C4">
        <v>180.15600000000001</v>
      </c>
      <c r="D4" s="8">
        <v>846</v>
      </c>
      <c r="E4">
        <f t="shared" ref="E4:E33" si="0">D4/C4</f>
        <v>4.6959301938320124</v>
      </c>
      <c r="F4">
        <f t="shared" ref="F4:F7" si="1">100*E4/SUM(E$2:E$33)</f>
        <v>4.9243450282518708</v>
      </c>
      <c r="J4" s="17" t="s">
        <v>3</v>
      </c>
      <c r="K4">
        <v>3.884536410589039</v>
      </c>
    </row>
    <row r="5" spans="1:11" x14ac:dyDescent="0.25">
      <c r="A5" s="16"/>
      <c r="B5" s="17" t="s">
        <v>3</v>
      </c>
      <c r="C5">
        <v>342.3</v>
      </c>
      <c r="D5" s="8">
        <v>1268</v>
      </c>
      <c r="E5">
        <f t="shared" si="0"/>
        <v>3.7043529068068946</v>
      </c>
      <c r="F5">
        <f t="shared" si="1"/>
        <v>3.884536410589039</v>
      </c>
      <c r="J5" s="17" t="s">
        <v>6</v>
      </c>
      <c r="K5">
        <v>14.116311037775247</v>
      </c>
    </row>
    <row r="6" spans="1:11" x14ac:dyDescent="0.25">
      <c r="A6" s="16"/>
      <c r="B6" s="17" t="s">
        <v>6</v>
      </c>
      <c r="C6">
        <v>194.18299999999999</v>
      </c>
      <c r="D6" s="8">
        <v>2614</v>
      </c>
      <c r="E6">
        <f t="shared" si="0"/>
        <v>13.461528558112709</v>
      </c>
      <c r="F6">
        <f t="shared" si="1"/>
        <v>14.116311037775247</v>
      </c>
      <c r="J6" s="17" t="s">
        <v>2</v>
      </c>
      <c r="K6">
        <v>2.2525759032821293</v>
      </c>
    </row>
    <row r="7" spans="1:11" x14ac:dyDescent="0.25">
      <c r="A7" s="16"/>
      <c r="B7" s="17" t="s">
        <v>2</v>
      </c>
      <c r="C7">
        <v>180.16</v>
      </c>
      <c r="D7" s="8">
        <v>387</v>
      </c>
      <c r="E7">
        <f t="shared" si="0"/>
        <v>2.1480905861456483</v>
      </c>
      <c r="F7">
        <f t="shared" si="1"/>
        <v>2.2525759032821293</v>
      </c>
      <c r="J7" s="17" t="s">
        <v>8</v>
      </c>
      <c r="K7">
        <v>0.11489763977216218</v>
      </c>
    </row>
    <row r="8" spans="1:11" x14ac:dyDescent="0.25">
      <c r="A8" s="16"/>
      <c r="B8" s="20" t="s">
        <v>37</v>
      </c>
      <c r="D8" s="8"/>
      <c r="J8" s="17" t="s">
        <v>9</v>
      </c>
      <c r="K8">
        <v>0.93908151043690491</v>
      </c>
    </row>
    <row r="9" spans="1:11" x14ac:dyDescent="0.25">
      <c r="A9" s="16"/>
      <c r="B9" s="20" t="s">
        <v>38</v>
      </c>
      <c r="D9" s="8"/>
      <c r="J9" s="17" t="s">
        <v>10</v>
      </c>
      <c r="K9">
        <v>14.961310344210933</v>
      </c>
    </row>
    <row r="10" spans="1:11" x14ac:dyDescent="0.25">
      <c r="A10" s="16"/>
      <c r="B10" s="20" t="s">
        <v>39</v>
      </c>
      <c r="D10" s="8"/>
      <c r="J10" s="17" t="s">
        <v>13</v>
      </c>
      <c r="K10">
        <v>2.7226321595552849</v>
      </c>
    </row>
    <row r="11" spans="1:11" x14ac:dyDescent="0.25">
      <c r="A11" s="5" t="s">
        <v>7</v>
      </c>
      <c r="B11" s="19"/>
      <c r="D11" s="9"/>
      <c r="J11" s="17" t="s">
        <v>14</v>
      </c>
      <c r="K11">
        <v>0.33700788447451974</v>
      </c>
    </row>
    <row r="12" spans="1:11" x14ac:dyDescent="0.25">
      <c r="A12" s="16"/>
      <c r="B12" s="17" t="s">
        <v>8</v>
      </c>
      <c r="C12">
        <v>155.15459999999999</v>
      </c>
      <c r="D12" s="8">
        <v>17</v>
      </c>
      <c r="E12">
        <f t="shared" si="0"/>
        <v>0.10956813397733617</v>
      </c>
      <c r="F12">
        <f>100*E12/SUM(E$2:E$33)</f>
        <v>0.11489763977216218</v>
      </c>
      <c r="J12" s="17" t="s">
        <v>15</v>
      </c>
      <c r="K12">
        <v>1.1726060692474833</v>
      </c>
    </row>
    <row r="13" spans="1:11" x14ac:dyDescent="0.25">
      <c r="A13" s="16"/>
      <c r="B13" s="17" t="s">
        <v>9</v>
      </c>
      <c r="C13">
        <v>174.2</v>
      </c>
      <c r="D13" s="8">
        <v>156</v>
      </c>
      <c r="E13">
        <f t="shared" si="0"/>
        <v>0.89552238805970152</v>
      </c>
      <c r="F13">
        <f t="shared" ref="F13:F14" si="2">100*E13/SUM(E$2:E$33)</f>
        <v>0.93908151043690491</v>
      </c>
      <c r="J13" s="17" t="s">
        <v>16</v>
      </c>
      <c r="K13">
        <v>0.16164294256230263</v>
      </c>
    </row>
    <row r="14" spans="1:11" x14ac:dyDescent="0.25">
      <c r="A14" s="16"/>
      <c r="B14" s="17" t="s">
        <v>10</v>
      </c>
      <c r="C14">
        <v>132.12</v>
      </c>
      <c r="D14" s="8">
        <v>1885</v>
      </c>
      <c r="E14">
        <f t="shared" si="0"/>
        <v>14.26733272782319</v>
      </c>
      <c r="F14">
        <f t="shared" si="2"/>
        <v>14.961310344210933</v>
      </c>
      <c r="J14" s="17" t="s">
        <v>17</v>
      </c>
      <c r="K14">
        <v>0.73549572187912404</v>
      </c>
    </row>
    <row r="15" spans="1:11" x14ac:dyDescent="0.25">
      <c r="A15" s="16"/>
      <c r="B15" s="17" t="s">
        <v>11</v>
      </c>
      <c r="D15" s="8" t="s">
        <v>30</v>
      </c>
      <c r="J15" s="17" t="s">
        <v>18</v>
      </c>
      <c r="K15">
        <v>0.88739157748459541</v>
      </c>
    </row>
    <row r="16" spans="1:11" x14ac:dyDescent="0.25">
      <c r="A16" s="16"/>
      <c r="B16" s="17" t="s">
        <v>12</v>
      </c>
      <c r="D16" s="8" t="s">
        <v>30</v>
      </c>
      <c r="J16" s="17" t="s">
        <v>19</v>
      </c>
      <c r="K16">
        <v>3.408850161558914</v>
      </c>
    </row>
    <row r="17" spans="1:11" x14ac:dyDescent="0.25">
      <c r="A17" s="16"/>
      <c r="B17" s="17" t="s">
        <v>13</v>
      </c>
      <c r="C17">
        <v>147.13</v>
      </c>
      <c r="D17" s="8">
        <v>382</v>
      </c>
      <c r="E17">
        <f t="shared" si="0"/>
        <v>2.5963433698090124</v>
      </c>
      <c r="F17">
        <f>100*E17/SUM(E$2:E$33)</f>
        <v>2.7226321595552849</v>
      </c>
      <c r="J17" s="17" t="s">
        <v>20</v>
      </c>
      <c r="K17">
        <v>1.7330286243519006</v>
      </c>
    </row>
    <row r="18" spans="1:11" x14ac:dyDescent="0.25">
      <c r="A18" s="16"/>
      <c r="B18" s="17" t="s">
        <v>14</v>
      </c>
      <c r="C18">
        <v>115.13</v>
      </c>
      <c r="D18" s="8">
        <v>37</v>
      </c>
      <c r="E18">
        <f t="shared" si="0"/>
        <v>0.3213758360114653</v>
      </c>
      <c r="F18">
        <f t="shared" ref="F18:F25" si="3">100*E18/SUM(E$2:E$33)</f>
        <v>0.33700788447451974</v>
      </c>
      <c r="J18" s="17" t="s">
        <v>21</v>
      </c>
      <c r="K18">
        <v>0.96530632991098708</v>
      </c>
    </row>
    <row r="19" spans="1:11" x14ac:dyDescent="0.25">
      <c r="A19" s="16"/>
      <c r="B19" s="17" t="s">
        <v>15</v>
      </c>
      <c r="C19">
        <v>117.151</v>
      </c>
      <c r="D19" s="8">
        <v>131</v>
      </c>
      <c r="E19">
        <f t="shared" si="0"/>
        <v>1.1182149533508037</v>
      </c>
      <c r="F19">
        <f t="shared" si="3"/>
        <v>1.1726060692474833</v>
      </c>
      <c r="J19" s="17" t="s">
        <v>23</v>
      </c>
      <c r="K19">
        <v>3.2577488295699566</v>
      </c>
    </row>
    <row r="20" spans="1:11" x14ac:dyDescent="0.25">
      <c r="A20" s="16"/>
      <c r="B20" s="17" t="s">
        <v>16</v>
      </c>
      <c r="C20">
        <v>149.21</v>
      </c>
      <c r="D20" s="8">
        <v>23</v>
      </c>
      <c r="E20">
        <f t="shared" si="0"/>
        <v>0.15414516453320823</v>
      </c>
      <c r="F20">
        <f t="shared" si="3"/>
        <v>0.16164294256230263</v>
      </c>
      <c r="J20" s="17" t="s">
        <v>24</v>
      </c>
      <c r="K20">
        <v>33.221816911272064</v>
      </c>
    </row>
    <row r="21" spans="1:11" x14ac:dyDescent="0.25">
      <c r="A21" s="16"/>
      <c r="B21" s="17" t="s">
        <v>17</v>
      </c>
      <c r="C21">
        <v>131.16999999999999</v>
      </c>
      <c r="D21" s="8">
        <v>92</v>
      </c>
      <c r="E21">
        <f t="shared" si="0"/>
        <v>0.7013798886940612</v>
      </c>
      <c r="F21">
        <f t="shared" si="3"/>
        <v>0.73549572187912404</v>
      </c>
      <c r="J21" s="17" t="s">
        <v>25</v>
      </c>
      <c r="K21">
        <v>0.15828667278936953</v>
      </c>
    </row>
    <row r="22" spans="1:11" x14ac:dyDescent="0.25">
      <c r="A22" s="16"/>
      <c r="B22" s="17" t="s">
        <v>18</v>
      </c>
      <c r="C22">
        <v>131.16999999999999</v>
      </c>
      <c r="D22" s="8">
        <v>111</v>
      </c>
      <c r="E22">
        <f t="shared" si="0"/>
        <v>0.84623008309826953</v>
      </c>
      <c r="F22">
        <f t="shared" si="3"/>
        <v>0.88739157748459541</v>
      </c>
      <c r="J22" s="17" t="s">
        <v>26</v>
      </c>
      <c r="K22">
        <v>0.5961266780292841</v>
      </c>
    </row>
    <row r="23" spans="1:11" x14ac:dyDescent="0.25">
      <c r="A23" s="16"/>
      <c r="B23" s="17" t="s">
        <v>19</v>
      </c>
      <c r="C23">
        <v>181.19</v>
      </c>
      <c r="D23" s="8">
        <v>589</v>
      </c>
      <c r="E23">
        <f t="shared" si="0"/>
        <v>3.2507312765605167</v>
      </c>
      <c r="F23">
        <f t="shared" si="3"/>
        <v>3.408850161558914</v>
      </c>
      <c r="J23" s="17" t="s">
        <v>27</v>
      </c>
      <c r="K23">
        <v>3.8152565930812243</v>
      </c>
    </row>
    <row r="24" spans="1:11" x14ac:dyDescent="0.25">
      <c r="A24" s="16"/>
      <c r="B24" s="17" t="s">
        <v>20</v>
      </c>
      <c r="C24">
        <v>165.19</v>
      </c>
      <c r="D24" s="8">
        <v>273</v>
      </c>
      <c r="E24">
        <f t="shared" si="0"/>
        <v>1.6526424117682668</v>
      </c>
      <c r="F24">
        <f t="shared" si="3"/>
        <v>1.7330286243519006</v>
      </c>
      <c r="J24" s="22" t="s">
        <v>29</v>
      </c>
      <c r="K24">
        <v>1.5184826354299854</v>
      </c>
    </row>
    <row r="25" spans="1:11" x14ac:dyDescent="0.25">
      <c r="A25" s="16"/>
      <c r="B25" s="17" t="s">
        <v>21</v>
      </c>
      <c r="C25">
        <v>204.23</v>
      </c>
      <c r="D25" s="8">
        <v>188</v>
      </c>
      <c r="E25">
        <f t="shared" si="0"/>
        <v>0.92053077412720952</v>
      </c>
      <c r="F25">
        <f t="shared" si="3"/>
        <v>0.96530632991098708</v>
      </c>
    </row>
    <row r="26" spans="1:11" x14ac:dyDescent="0.25">
      <c r="A26" s="5" t="s">
        <v>22</v>
      </c>
      <c r="B26" s="19"/>
      <c r="D26" s="9"/>
    </row>
    <row r="27" spans="1:11" x14ac:dyDescent="0.25">
      <c r="A27" s="16"/>
      <c r="B27" s="17" t="s">
        <v>23</v>
      </c>
      <c r="C27">
        <v>148.07</v>
      </c>
      <c r="D27" s="8">
        <v>460</v>
      </c>
      <c r="E27">
        <f t="shared" si="0"/>
        <v>3.1066387519416492</v>
      </c>
      <c r="F27">
        <f>100*E27/SUM(E$2:E$33)</f>
        <v>3.2577488295699566</v>
      </c>
    </row>
    <row r="28" spans="1:11" x14ac:dyDescent="0.25">
      <c r="A28" s="16"/>
      <c r="B28" s="17" t="s">
        <v>24</v>
      </c>
      <c r="C28">
        <v>134.0874</v>
      </c>
      <c r="D28" s="8">
        <v>4248</v>
      </c>
      <c r="E28">
        <f t="shared" si="0"/>
        <v>31.680829071187897</v>
      </c>
      <c r="F28">
        <f t="shared" ref="F28:F33" si="4">100*E28/SUM(E$2:E$33)</f>
        <v>33.221816911272064</v>
      </c>
    </row>
    <row r="29" spans="1:11" x14ac:dyDescent="0.25">
      <c r="A29" s="16"/>
      <c r="B29" s="17" t="s">
        <v>25</v>
      </c>
      <c r="C29">
        <v>192.12350000000001</v>
      </c>
      <c r="D29" s="8">
        <v>29</v>
      </c>
      <c r="E29">
        <f t="shared" si="0"/>
        <v>0.15094457471366074</v>
      </c>
      <c r="F29">
        <f t="shared" si="4"/>
        <v>0.15828667278936953</v>
      </c>
    </row>
    <row r="30" spans="1:11" x14ac:dyDescent="0.25">
      <c r="A30" s="16"/>
      <c r="B30" s="17" t="s">
        <v>26</v>
      </c>
      <c r="C30">
        <v>116.1</v>
      </c>
      <c r="D30" s="8">
        <v>66</v>
      </c>
      <c r="E30">
        <f t="shared" si="0"/>
        <v>0.5684754521963824</v>
      </c>
      <c r="F30">
        <f t="shared" si="4"/>
        <v>0.5961266780292841</v>
      </c>
    </row>
    <row r="31" spans="1:11" x14ac:dyDescent="0.25">
      <c r="A31" s="16"/>
      <c r="B31" s="17" t="s">
        <v>27</v>
      </c>
      <c r="C31">
        <v>189.1</v>
      </c>
      <c r="D31" s="8">
        <v>688</v>
      </c>
      <c r="E31">
        <f t="shared" si="0"/>
        <v>3.6382866208355367</v>
      </c>
      <c r="F31">
        <f t="shared" si="4"/>
        <v>3.8152565930812243</v>
      </c>
    </row>
    <row r="32" spans="1:11" x14ac:dyDescent="0.25">
      <c r="A32" s="16"/>
      <c r="B32" s="17" t="s">
        <v>28</v>
      </c>
      <c r="C32">
        <v>116.07</v>
      </c>
      <c r="D32" s="8" t="s">
        <v>30</v>
      </c>
    </row>
    <row r="33" spans="1:6" x14ac:dyDescent="0.25">
      <c r="A33" s="21"/>
      <c r="B33" s="22" t="s">
        <v>29</v>
      </c>
      <c r="C33">
        <v>118.09</v>
      </c>
      <c r="D33" s="11">
        <v>171</v>
      </c>
      <c r="E33">
        <f t="shared" si="0"/>
        <v>1.4480480989076128</v>
      </c>
      <c r="F33">
        <f t="shared" si="4"/>
        <v>1.5184826354299854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BC70-BBFB-4C7D-B523-9B7C53EC0F91}">
  <dimension ref="A1:D39"/>
  <sheetViews>
    <sheetView zoomScale="85" zoomScaleNormal="85" workbookViewId="0">
      <selection activeCell="D3" sqref="D3"/>
    </sheetView>
  </sheetViews>
  <sheetFormatPr defaultRowHeight="15" x14ac:dyDescent="0.25"/>
  <cols>
    <col min="1" max="2" width="14.140625"/>
    <col min="3" max="4" width="28.140625" bestFit="1" customWidth="1"/>
  </cols>
  <sheetData>
    <row r="1" spans="1:4" ht="17.25" x14ac:dyDescent="0.25">
      <c r="A1" s="36" t="s">
        <v>0</v>
      </c>
      <c r="B1" s="37"/>
      <c r="C1" s="1" t="s">
        <v>43</v>
      </c>
      <c r="D1" s="1" t="s">
        <v>46</v>
      </c>
    </row>
    <row r="2" spans="1:4" x14ac:dyDescent="0.25">
      <c r="A2" s="14" t="s">
        <v>42</v>
      </c>
      <c r="B2" s="18"/>
      <c r="C2" s="15">
        <f>AVERAGE(100,125)</f>
        <v>112.5</v>
      </c>
      <c r="D2" s="15">
        <f>C2/C2*100</f>
        <v>100</v>
      </c>
    </row>
    <row r="3" spans="1:4" x14ac:dyDescent="0.25">
      <c r="A3" s="5" t="s">
        <v>1</v>
      </c>
      <c r="B3" s="19"/>
      <c r="C3" s="4"/>
      <c r="D3" s="4"/>
    </row>
    <row r="4" spans="1:4" x14ac:dyDescent="0.25">
      <c r="A4" s="16"/>
      <c r="B4" s="17" t="s">
        <v>4</v>
      </c>
      <c r="C4" s="7"/>
      <c r="D4" s="7"/>
    </row>
    <row r="5" spans="1:4" x14ac:dyDescent="0.25">
      <c r="A5" s="16"/>
      <c r="B5" s="17" t="s">
        <v>5</v>
      </c>
      <c r="C5" s="7"/>
      <c r="D5" s="7"/>
    </row>
    <row r="6" spans="1:4" x14ac:dyDescent="0.25">
      <c r="A6" s="16"/>
      <c r="B6" s="17" t="s">
        <v>3</v>
      </c>
      <c r="C6" s="7">
        <f>AVERAGE(80,106)</f>
        <v>93</v>
      </c>
      <c r="D6" s="7">
        <f>C6/C2*100</f>
        <v>82.666666666666671</v>
      </c>
    </row>
    <row r="7" spans="1:4" x14ac:dyDescent="0.25">
      <c r="A7" s="16"/>
      <c r="B7" s="17" t="s">
        <v>6</v>
      </c>
      <c r="C7" s="7"/>
      <c r="D7" s="7"/>
    </row>
    <row r="8" spans="1:4" x14ac:dyDescent="0.25">
      <c r="A8" s="16"/>
      <c r="B8" s="17" t="s">
        <v>2</v>
      </c>
      <c r="C8" s="7"/>
      <c r="D8" s="7"/>
    </row>
    <row r="9" spans="1:4" x14ac:dyDescent="0.25">
      <c r="A9" s="16"/>
      <c r="B9" s="20" t="s">
        <v>37</v>
      </c>
      <c r="C9" s="7"/>
      <c r="D9" s="7"/>
    </row>
    <row r="10" spans="1:4" x14ac:dyDescent="0.25">
      <c r="A10" s="16"/>
      <c r="B10" s="20" t="s">
        <v>38</v>
      </c>
      <c r="C10" s="7"/>
      <c r="D10" s="7"/>
    </row>
    <row r="11" spans="1:4" x14ac:dyDescent="0.25">
      <c r="A11" s="16"/>
      <c r="B11" s="20" t="s">
        <v>39</v>
      </c>
      <c r="C11" s="7"/>
      <c r="D11" s="7"/>
    </row>
    <row r="12" spans="1:4" x14ac:dyDescent="0.25">
      <c r="A12" s="5" t="s">
        <v>7</v>
      </c>
      <c r="B12" s="19"/>
      <c r="C12" s="4">
        <v>5.2</v>
      </c>
      <c r="D12" s="4">
        <f>C12/C2*100</f>
        <v>4.6222222222222227</v>
      </c>
    </row>
    <row r="13" spans="1:4" x14ac:dyDescent="0.25">
      <c r="A13" s="16"/>
      <c r="B13" s="17" t="s">
        <v>8</v>
      </c>
      <c r="C13" s="7"/>
      <c r="D13" s="7"/>
    </row>
    <row r="14" spans="1:4" x14ac:dyDescent="0.25">
      <c r="A14" s="16"/>
      <c r="B14" s="17" t="s">
        <v>9</v>
      </c>
      <c r="C14" s="7"/>
      <c r="D14" s="7"/>
    </row>
    <row r="15" spans="1:4" x14ac:dyDescent="0.25">
      <c r="A15" s="16"/>
      <c r="B15" s="17" t="s">
        <v>10</v>
      </c>
      <c r="C15" s="7"/>
      <c r="D15" s="7"/>
    </row>
    <row r="16" spans="1:4" x14ac:dyDescent="0.25">
      <c r="A16" s="16"/>
      <c r="B16" s="17" t="s">
        <v>11</v>
      </c>
      <c r="C16" s="7"/>
      <c r="D16" s="7"/>
    </row>
    <row r="17" spans="1:4" x14ac:dyDescent="0.25">
      <c r="A17" s="16"/>
      <c r="B17" s="17" t="s">
        <v>12</v>
      </c>
      <c r="C17" s="7"/>
      <c r="D17" s="7"/>
    </row>
    <row r="18" spans="1:4" x14ac:dyDescent="0.25">
      <c r="A18" s="16"/>
      <c r="B18" s="17" t="s">
        <v>13</v>
      </c>
      <c r="C18" s="7"/>
      <c r="D18" s="7"/>
    </row>
    <row r="19" spans="1:4" x14ac:dyDescent="0.25">
      <c r="A19" s="16"/>
      <c r="B19" s="17" t="s">
        <v>14</v>
      </c>
      <c r="C19" s="7"/>
      <c r="D19" s="7"/>
    </row>
    <row r="20" spans="1:4" x14ac:dyDescent="0.25">
      <c r="A20" s="16"/>
      <c r="B20" s="17" t="s">
        <v>15</v>
      </c>
      <c r="C20" s="7"/>
      <c r="D20" s="7"/>
    </row>
    <row r="21" spans="1:4" x14ac:dyDescent="0.25">
      <c r="A21" s="16"/>
      <c r="B21" s="17" t="s">
        <v>16</v>
      </c>
      <c r="C21" s="7"/>
      <c r="D21" s="7"/>
    </row>
    <row r="22" spans="1:4" x14ac:dyDescent="0.25">
      <c r="A22" s="16"/>
      <c r="B22" s="17" t="s">
        <v>17</v>
      </c>
      <c r="C22" s="7"/>
      <c r="D22" s="7"/>
    </row>
    <row r="23" spans="1:4" x14ac:dyDescent="0.25">
      <c r="A23" s="16"/>
      <c r="B23" s="17" t="s">
        <v>18</v>
      </c>
      <c r="C23" s="7"/>
      <c r="D23" s="7"/>
    </row>
    <row r="24" spans="1:4" x14ac:dyDescent="0.25">
      <c r="A24" s="16"/>
      <c r="B24" s="17" t="s">
        <v>19</v>
      </c>
      <c r="C24" s="7"/>
      <c r="D24" s="7"/>
    </row>
    <row r="25" spans="1:4" x14ac:dyDescent="0.25">
      <c r="A25" s="16"/>
      <c r="B25" s="17" t="s">
        <v>20</v>
      </c>
      <c r="C25" s="7"/>
      <c r="D25" s="7"/>
    </row>
    <row r="26" spans="1:4" x14ac:dyDescent="0.25">
      <c r="A26" s="16"/>
      <c r="B26" s="17" t="s">
        <v>21</v>
      </c>
      <c r="C26" s="7"/>
      <c r="D26" s="7"/>
    </row>
    <row r="27" spans="1:4" x14ac:dyDescent="0.25">
      <c r="A27" s="5" t="s">
        <v>22</v>
      </c>
      <c r="B27" s="19"/>
      <c r="C27" s="4">
        <f>AVERAGE(2,3.2)</f>
        <v>2.6</v>
      </c>
      <c r="D27" s="4">
        <f>C27/C2*100</f>
        <v>2.3111111111111113</v>
      </c>
    </row>
    <row r="28" spans="1:4" x14ac:dyDescent="0.25">
      <c r="A28" s="16"/>
      <c r="B28" s="17" t="s">
        <v>23</v>
      </c>
      <c r="C28" s="7"/>
      <c r="D28" s="7"/>
    </row>
    <row r="29" spans="1:4" x14ac:dyDescent="0.25">
      <c r="A29" s="16"/>
      <c r="B29" s="17" t="s">
        <v>24</v>
      </c>
      <c r="C29" s="7"/>
      <c r="D29" s="7"/>
    </row>
    <row r="30" spans="1:4" x14ac:dyDescent="0.25">
      <c r="A30" s="16"/>
      <c r="B30" s="17" t="s">
        <v>25</v>
      </c>
      <c r="C30" s="7"/>
      <c r="D30" s="7"/>
    </row>
    <row r="31" spans="1:4" x14ac:dyDescent="0.25">
      <c r="A31" s="16"/>
      <c r="B31" s="17" t="s">
        <v>26</v>
      </c>
      <c r="C31" s="7"/>
      <c r="D31" s="7"/>
    </row>
    <row r="32" spans="1:4" x14ac:dyDescent="0.25">
      <c r="A32" s="16"/>
      <c r="B32" s="17" t="s">
        <v>27</v>
      </c>
      <c r="C32" s="7"/>
      <c r="D32" s="7"/>
    </row>
    <row r="33" spans="1:4" x14ac:dyDescent="0.25">
      <c r="A33" s="16"/>
      <c r="B33" s="17" t="s">
        <v>28</v>
      </c>
      <c r="C33" s="7"/>
      <c r="D33" s="7"/>
    </row>
    <row r="34" spans="1:4" x14ac:dyDescent="0.25">
      <c r="A34" s="21"/>
      <c r="B34" s="22" t="s">
        <v>29</v>
      </c>
      <c r="C34" s="10"/>
      <c r="D34" s="10"/>
    </row>
    <row r="36" spans="1:4" x14ac:dyDescent="0.25">
      <c r="A36" t="s">
        <v>31</v>
      </c>
    </row>
    <row r="37" spans="1:4" x14ac:dyDescent="0.25">
      <c r="A37" t="s">
        <v>34</v>
      </c>
    </row>
    <row r="38" spans="1:4" x14ac:dyDescent="0.25">
      <c r="A38" t="s">
        <v>41</v>
      </c>
    </row>
    <row r="39" spans="1:4" x14ac:dyDescent="0.25">
      <c r="A39" t="s">
        <v>44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B649-88F6-4CFC-A9B1-61454334EBE6}">
  <dimension ref="A1:U85"/>
  <sheetViews>
    <sheetView topLeftCell="A51" zoomScale="85" zoomScaleNormal="85" workbookViewId="0">
      <selection activeCell="T81" sqref="A64:T81"/>
    </sheetView>
  </sheetViews>
  <sheetFormatPr defaultRowHeight="15" x14ac:dyDescent="0.25"/>
  <cols>
    <col min="1" max="1" width="26.7109375" bestFit="1" customWidth="1"/>
    <col min="2" max="2" width="31.7109375" bestFit="1" customWidth="1"/>
  </cols>
  <sheetData>
    <row r="1" spans="1:11" x14ac:dyDescent="0.25">
      <c r="A1" s="7" t="s">
        <v>60</v>
      </c>
      <c r="B1" s="7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4"/>
      <c r="B2" s="27"/>
      <c r="C2" s="41" t="s">
        <v>49</v>
      </c>
      <c r="D2" s="42"/>
      <c r="E2" s="42"/>
      <c r="F2" s="42"/>
      <c r="G2" s="42"/>
      <c r="H2" s="42"/>
      <c r="I2" s="42"/>
      <c r="J2" s="42"/>
      <c r="K2" s="42"/>
    </row>
    <row r="3" spans="1:11" x14ac:dyDescent="0.25">
      <c r="A3" s="34" t="s">
        <v>47</v>
      </c>
      <c r="B3" s="29" t="s">
        <v>48</v>
      </c>
      <c r="C3" s="24" t="s">
        <v>51</v>
      </c>
      <c r="D3" s="15" t="s">
        <v>52</v>
      </c>
      <c r="E3" s="15" t="s">
        <v>53</v>
      </c>
      <c r="F3" s="15" t="s">
        <v>54</v>
      </c>
      <c r="G3" s="15" t="s">
        <v>55</v>
      </c>
      <c r="H3" s="15" t="s">
        <v>56</v>
      </c>
      <c r="I3" s="15" t="s">
        <v>57</v>
      </c>
      <c r="J3" s="15" t="s">
        <v>58</v>
      </c>
      <c r="K3" s="27" t="s">
        <v>50</v>
      </c>
    </row>
    <row r="4" spans="1:11" x14ac:dyDescent="0.25">
      <c r="A4" s="33" t="s">
        <v>59</v>
      </c>
      <c r="B4" s="28">
        <v>2.2000000000000002</v>
      </c>
      <c r="C4" s="26">
        <v>9.6999999999999993</v>
      </c>
      <c r="D4" s="4">
        <v>1.6</v>
      </c>
      <c r="E4" s="4">
        <v>10.1</v>
      </c>
      <c r="F4" s="4">
        <v>9.5</v>
      </c>
      <c r="G4" s="4">
        <v>11.4</v>
      </c>
      <c r="H4" s="4">
        <v>33.200000000000003</v>
      </c>
      <c r="I4" s="4">
        <v>0.7</v>
      </c>
      <c r="J4" s="4">
        <v>7.7</v>
      </c>
      <c r="K4" s="28">
        <v>0.6</v>
      </c>
    </row>
    <row r="5" spans="1:11" x14ac:dyDescent="0.25">
      <c r="A5" s="34" t="s">
        <v>61</v>
      </c>
      <c r="B5" s="30">
        <v>1.6</v>
      </c>
      <c r="C5" s="29">
        <v>6.4</v>
      </c>
      <c r="D5" s="7">
        <v>0.9</v>
      </c>
      <c r="E5" s="7">
        <v>1.9</v>
      </c>
      <c r="F5" s="7">
        <v>7.9</v>
      </c>
      <c r="G5" s="7">
        <v>17.5</v>
      </c>
      <c r="H5" s="7">
        <v>42.4</v>
      </c>
      <c r="I5" s="7">
        <v>2</v>
      </c>
      <c r="J5" s="7">
        <v>4</v>
      </c>
      <c r="K5" s="30">
        <v>1.6</v>
      </c>
    </row>
    <row r="6" spans="1:11" x14ac:dyDescent="0.25">
      <c r="A6" s="34" t="s">
        <v>62</v>
      </c>
      <c r="B6" s="30">
        <v>6.7</v>
      </c>
      <c r="C6" s="29">
        <v>9.4</v>
      </c>
      <c r="D6" s="7">
        <v>8.1999999999999993</v>
      </c>
      <c r="E6" s="7">
        <v>2.6</v>
      </c>
      <c r="F6" s="7">
        <v>7.7</v>
      </c>
      <c r="G6" s="7">
        <v>20.8</v>
      </c>
      <c r="H6" s="7">
        <v>27</v>
      </c>
      <c r="I6" s="7">
        <v>1.2</v>
      </c>
      <c r="J6" s="7">
        <v>7.6</v>
      </c>
      <c r="K6" s="30">
        <v>1.1000000000000001</v>
      </c>
    </row>
    <row r="7" spans="1:11" x14ac:dyDescent="0.25">
      <c r="A7" s="34" t="s">
        <v>63</v>
      </c>
      <c r="B7" s="30">
        <v>1</v>
      </c>
      <c r="C7" s="29">
        <v>5.2</v>
      </c>
      <c r="D7" s="7">
        <v>0.8</v>
      </c>
      <c r="E7" s="7">
        <v>4.3</v>
      </c>
      <c r="F7" s="7">
        <v>9.5</v>
      </c>
      <c r="G7" s="7">
        <v>18.5</v>
      </c>
      <c r="H7" s="7">
        <v>30.9</v>
      </c>
      <c r="I7" s="7">
        <v>2.9</v>
      </c>
      <c r="J7" s="7">
        <v>14</v>
      </c>
      <c r="K7" s="30">
        <v>1.8</v>
      </c>
    </row>
    <row r="8" spans="1:11" x14ac:dyDescent="0.25">
      <c r="A8" s="34" t="s">
        <v>64</v>
      </c>
      <c r="B8" s="30">
        <v>5.2</v>
      </c>
      <c r="C8" s="29">
        <v>7.5</v>
      </c>
      <c r="D8" s="7">
        <v>0.7</v>
      </c>
      <c r="E8" s="7">
        <v>45.5</v>
      </c>
      <c r="F8" s="7">
        <v>8.3000000000000007</v>
      </c>
      <c r="G8" s="7">
        <v>11.3</v>
      </c>
      <c r="H8" s="7">
        <v>2.2999999999999998</v>
      </c>
      <c r="I8" s="7">
        <v>2</v>
      </c>
      <c r="J8" s="7">
        <v>10.199999999999999</v>
      </c>
      <c r="K8" s="30">
        <v>1.1000000000000001</v>
      </c>
    </row>
    <row r="9" spans="1:11" x14ac:dyDescent="0.25">
      <c r="A9" s="34" t="s">
        <v>65</v>
      </c>
      <c r="B9" s="30">
        <v>3.3</v>
      </c>
      <c r="C9" s="29">
        <v>5.4</v>
      </c>
      <c r="D9" s="7">
        <v>1.2</v>
      </c>
      <c r="E9" s="7">
        <v>3.5</v>
      </c>
      <c r="F9" s="7">
        <v>11.1</v>
      </c>
      <c r="G9" s="7">
        <v>11.7</v>
      </c>
      <c r="H9" s="7">
        <v>46.4</v>
      </c>
      <c r="I9" s="7">
        <v>1.2</v>
      </c>
      <c r="J9" s="7">
        <v>9.3000000000000007</v>
      </c>
      <c r="K9" s="30">
        <v>1</v>
      </c>
    </row>
    <row r="10" spans="1:11" x14ac:dyDescent="0.25">
      <c r="A10" s="34" t="s">
        <v>66</v>
      </c>
      <c r="B10" s="30">
        <v>7.9</v>
      </c>
      <c r="C10" s="29">
        <v>5</v>
      </c>
      <c r="D10" s="7">
        <v>0.8</v>
      </c>
      <c r="E10" s="7">
        <v>1.5</v>
      </c>
      <c r="F10" s="7">
        <v>6.4</v>
      </c>
      <c r="G10" s="7">
        <v>21.8</v>
      </c>
      <c r="H10" s="7">
        <v>44.6</v>
      </c>
      <c r="I10" s="7">
        <v>1.1000000000000001</v>
      </c>
      <c r="J10" s="7">
        <v>6.3</v>
      </c>
      <c r="K10" s="30">
        <v>2.4</v>
      </c>
    </row>
    <row r="11" spans="1:11" x14ac:dyDescent="0.25">
      <c r="A11" s="34" t="s">
        <v>67</v>
      </c>
      <c r="B11" s="30">
        <v>3.9</v>
      </c>
      <c r="C11" s="29">
        <v>4.3</v>
      </c>
      <c r="D11" s="7">
        <v>1.5</v>
      </c>
      <c r="E11" s="7">
        <v>1.6</v>
      </c>
      <c r="F11" s="7">
        <v>10.8</v>
      </c>
      <c r="G11" s="7">
        <v>21.5</v>
      </c>
      <c r="H11" s="7">
        <v>36.1</v>
      </c>
      <c r="I11" s="7">
        <v>0.9</v>
      </c>
      <c r="J11" s="7">
        <v>7.8</v>
      </c>
      <c r="K11" s="30">
        <v>1.2</v>
      </c>
    </row>
    <row r="12" spans="1:11" x14ac:dyDescent="0.25">
      <c r="A12" s="34" t="s">
        <v>68</v>
      </c>
      <c r="B12" s="30">
        <v>1.3</v>
      </c>
      <c r="C12" s="29">
        <v>9.6999999999999993</v>
      </c>
      <c r="D12" s="7">
        <v>1.3</v>
      </c>
      <c r="E12" s="7">
        <v>39.299999999999997</v>
      </c>
      <c r="F12" s="7">
        <v>5</v>
      </c>
      <c r="G12" s="7">
        <v>15</v>
      </c>
      <c r="H12" s="7">
        <v>9.1</v>
      </c>
      <c r="I12" s="7">
        <v>1.3</v>
      </c>
      <c r="J12" s="7">
        <v>7.1</v>
      </c>
      <c r="K12" s="30">
        <v>1.4</v>
      </c>
    </row>
    <row r="13" spans="1:11" x14ac:dyDescent="0.25">
      <c r="A13" s="34" t="s">
        <v>69</v>
      </c>
      <c r="B13" s="30">
        <v>3.6</v>
      </c>
      <c r="C13" s="29">
        <v>5.0999999999999996</v>
      </c>
      <c r="D13" s="7">
        <v>1.2</v>
      </c>
      <c r="E13" s="7">
        <v>2.8</v>
      </c>
      <c r="F13" s="7">
        <v>7.7</v>
      </c>
      <c r="G13" s="7">
        <v>21.5</v>
      </c>
      <c r="H13" s="7">
        <v>32.200000000000003</v>
      </c>
      <c r="I13" s="7">
        <v>2</v>
      </c>
      <c r="J13" s="7">
        <v>5.7</v>
      </c>
      <c r="K13" s="30">
        <v>1.5</v>
      </c>
    </row>
    <row r="14" spans="1:11" x14ac:dyDescent="0.25">
      <c r="A14" s="34" t="s">
        <v>70</v>
      </c>
      <c r="B14" s="30">
        <v>1.2</v>
      </c>
      <c r="C14" s="29">
        <v>10.1</v>
      </c>
      <c r="D14" s="7">
        <v>1</v>
      </c>
      <c r="E14" s="7">
        <v>32.200000000000003</v>
      </c>
      <c r="F14" s="7">
        <v>3.9</v>
      </c>
      <c r="G14" s="7">
        <v>11.8</v>
      </c>
      <c r="H14" s="7">
        <v>18.8</v>
      </c>
      <c r="I14" s="7">
        <v>2.4</v>
      </c>
      <c r="J14" s="7">
        <v>8.1999999999999993</v>
      </c>
      <c r="K14" s="30">
        <v>0.9</v>
      </c>
    </row>
    <row r="15" spans="1:11" x14ac:dyDescent="0.25">
      <c r="A15" s="34" t="s">
        <v>71</v>
      </c>
      <c r="B15" s="30">
        <v>0.1</v>
      </c>
      <c r="C15" s="29">
        <v>6.3</v>
      </c>
      <c r="D15" s="7">
        <v>0.7</v>
      </c>
      <c r="E15" s="7">
        <v>2.8</v>
      </c>
      <c r="F15" s="7">
        <v>2.1</v>
      </c>
      <c r="G15" s="7">
        <v>8.1</v>
      </c>
      <c r="H15" s="7">
        <v>61.5</v>
      </c>
      <c r="I15" s="7">
        <v>5.4</v>
      </c>
      <c r="J15" s="7">
        <v>6.1</v>
      </c>
      <c r="K15" s="30">
        <v>0.5</v>
      </c>
    </row>
    <row r="16" spans="1:11" x14ac:dyDescent="0.25">
      <c r="A16" s="34" t="s">
        <v>72</v>
      </c>
      <c r="B16" s="30">
        <v>0.4</v>
      </c>
      <c r="C16" s="29">
        <v>6.1</v>
      </c>
      <c r="D16" s="7">
        <v>0.4</v>
      </c>
      <c r="E16" s="7">
        <v>3.9</v>
      </c>
      <c r="F16" s="7">
        <v>23.1</v>
      </c>
      <c r="G16" s="7">
        <v>11.2</v>
      </c>
      <c r="H16" s="7">
        <v>33.4</v>
      </c>
      <c r="I16" s="7">
        <v>0.8</v>
      </c>
      <c r="J16" s="7">
        <v>7.7</v>
      </c>
      <c r="K16" s="30">
        <v>1.2</v>
      </c>
    </row>
    <row r="17" spans="1:11" x14ac:dyDescent="0.25">
      <c r="A17" s="34" t="s">
        <v>73</v>
      </c>
      <c r="B17" s="30">
        <v>3</v>
      </c>
      <c r="C17" s="29">
        <v>9.3000000000000007</v>
      </c>
      <c r="D17" s="7">
        <v>1.4</v>
      </c>
      <c r="E17" s="7">
        <v>5.4</v>
      </c>
      <c r="F17" s="7">
        <v>6.6</v>
      </c>
      <c r="G17" s="7">
        <v>12.4</v>
      </c>
      <c r="H17" s="7">
        <v>32.799999999999997</v>
      </c>
      <c r="I17" s="7">
        <v>2.7</v>
      </c>
      <c r="J17" s="7">
        <v>9.8000000000000007</v>
      </c>
      <c r="K17" s="30">
        <v>1.5</v>
      </c>
    </row>
    <row r="18" spans="1:11" x14ac:dyDescent="0.25">
      <c r="A18" s="34" t="s">
        <v>74</v>
      </c>
      <c r="B18" s="30">
        <v>8.6999999999999993</v>
      </c>
      <c r="C18" s="29">
        <v>7.5</v>
      </c>
      <c r="D18" s="7">
        <v>1</v>
      </c>
      <c r="E18" s="7">
        <v>41.7</v>
      </c>
      <c r="F18" s="7">
        <v>9.1</v>
      </c>
      <c r="G18" s="7">
        <v>11.2</v>
      </c>
      <c r="H18" s="7">
        <v>3.9</v>
      </c>
      <c r="I18" s="7">
        <v>1.2</v>
      </c>
      <c r="J18" s="7">
        <v>7.95</v>
      </c>
      <c r="K18" s="30">
        <v>1.4</v>
      </c>
    </row>
    <row r="19" spans="1:11" x14ac:dyDescent="0.25">
      <c r="A19" s="25" t="s">
        <v>75</v>
      </c>
      <c r="B19" s="32">
        <v>1.1000000000000001</v>
      </c>
      <c r="C19" s="31">
        <v>3</v>
      </c>
      <c r="D19" s="10">
        <v>0.6</v>
      </c>
      <c r="E19" s="10">
        <v>68.7</v>
      </c>
      <c r="F19" s="10">
        <v>3.4</v>
      </c>
      <c r="G19" s="10">
        <v>3.7</v>
      </c>
      <c r="H19" s="10">
        <v>6.7</v>
      </c>
      <c r="I19" s="10">
        <v>0.8</v>
      </c>
      <c r="J19" s="10">
        <v>4.4000000000000004</v>
      </c>
      <c r="K19" s="32">
        <v>0.5</v>
      </c>
    </row>
    <row r="21" spans="1:11" x14ac:dyDescent="0.25">
      <c r="A21" t="s">
        <v>76</v>
      </c>
    </row>
    <row r="22" spans="1:11" x14ac:dyDescent="0.25">
      <c r="A22" s="26"/>
      <c r="B22" s="4"/>
      <c r="C22" s="40" t="s">
        <v>78</v>
      </c>
      <c r="D22" s="40"/>
      <c r="E22" s="40"/>
      <c r="F22" s="40"/>
      <c r="G22" s="40"/>
      <c r="H22" s="40"/>
      <c r="I22" s="40"/>
      <c r="J22" s="40"/>
      <c r="K22" s="40"/>
    </row>
    <row r="23" spans="1:11" x14ac:dyDescent="0.25">
      <c r="A23" s="23" t="s">
        <v>47</v>
      </c>
      <c r="B23" s="23" t="s">
        <v>77</v>
      </c>
      <c r="C23" s="24" t="s">
        <v>79</v>
      </c>
      <c r="D23" s="15" t="s">
        <v>80</v>
      </c>
      <c r="E23" s="15" t="s">
        <v>81</v>
      </c>
      <c r="F23" s="15" t="s">
        <v>82</v>
      </c>
      <c r="G23" s="15" t="s">
        <v>83</v>
      </c>
      <c r="H23" s="15" t="s">
        <v>84</v>
      </c>
      <c r="I23" s="15" t="s">
        <v>85</v>
      </c>
      <c r="J23" s="15" t="s">
        <v>86</v>
      </c>
      <c r="K23" s="27" t="s">
        <v>87</v>
      </c>
    </row>
    <row r="24" spans="1:11" x14ac:dyDescent="0.25">
      <c r="A24" s="33" t="s">
        <v>59</v>
      </c>
      <c r="B24" s="7">
        <v>15.3</v>
      </c>
      <c r="C24" s="26">
        <v>0.4</v>
      </c>
      <c r="D24" s="4">
        <v>1.2</v>
      </c>
      <c r="E24" s="4">
        <v>1.2</v>
      </c>
      <c r="F24" s="4">
        <v>1.8</v>
      </c>
      <c r="G24" s="4">
        <v>0.7</v>
      </c>
      <c r="H24" s="4">
        <v>1.1000000000000001</v>
      </c>
      <c r="I24" s="4">
        <v>5.6</v>
      </c>
      <c r="J24" s="4">
        <v>0.9</v>
      </c>
      <c r="K24" s="28">
        <v>2.4</v>
      </c>
    </row>
    <row r="25" spans="1:11" x14ac:dyDescent="0.25">
      <c r="A25" s="34" t="s">
        <v>61</v>
      </c>
      <c r="B25" s="7">
        <v>15.4</v>
      </c>
      <c r="C25" s="29">
        <v>0.9</v>
      </c>
      <c r="D25" s="7">
        <v>1.6</v>
      </c>
      <c r="E25" s="7">
        <v>1.7</v>
      </c>
      <c r="F25" s="7">
        <v>2</v>
      </c>
      <c r="G25" s="7">
        <v>1.1000000000000001</v>
      </c>
      <c r="H25" s="7">
        <v>1.2</v>
      </c>
      <c r="I25" s="7">
        <v>1.1000000000000001</v>
      </c>
      <c r="J25" s="7">
        <v>3.1</v>
      </c>
      <c r="K25" s="30">
        <v>2.7</v>
      </c>
    </row>
    <row r="26" spans="1:11" x14ac:dyDescent="0.25">
      <c r="A26" s="34" t="s">
        <v>62</v>
      </c>
      <c r="B26" s="7">
        <v>14.4</v>
      </c>
      <c r="C26" s="29">
        <v>0.3</v>
      </c>
      <c r="D26" s="7">
        <v>1.3</v>
      </c>
      <c r="E26" s="7">
        <v>1.6</v>
      </c>
      <c r="F26" s="7">
        <v>1.9</v>
      </c>
      <c r="G26" s="7">
        <v>0.8</v>
      </c>
      <c r="H26" s="7">
        <v>1</v>
      </c>
      <c r="I26" s="7">
        <v>3.4</v>
      </c>
      <c r="J26" s="7">
        <v>0.8</v>
      </c>
      <c r="K26" s="30">
        <v>3.3</v>
      </c>
    </row>
    <row r="27" spans="1:11" x14ac:dyDescent="0.25">
      <c r="A27" s="34" t="s">
        <v>63</v>
      </c>
      <c r="B27" s="7">
        <v>12</v>
      </c>
      <c r="C27" s="29">
        <v>0.6</v>
      </c>
      <c r="D27" s="7">
        <v>1.1000000000000001</v>
      </c>
      <c r="E27" s="7">
        <v>1.5</v>
      </c>
      <c r="F27" s="7">
        <v>1.3</v>
      </c>
      <c r="G27" s="7">
        <v>0.7</v>
      </c>
      <c r="H27" s="7">
        <v>0.8</v>
      </c>
      <c r="I27" s="7">
        <v>2.6</v>
      </c>
      <c r="J27" s="7">
        <v>1.2</v>
      </c>
      <c r="K27" s="30">
        <v>2.2000000000000002</v>
      </c>
    </row>
    <row r="28" spans="1:11" x14ac:dyDescent="0.25">
      <c r="A28" s="34" t="s">
        <v>64</v>
      </c>
      <c r="B28" s="7">
        <v>9.5</v>
      </c>
      <c r="C28" s="29">
        <v>0.4</v>
      </c>
      <c r="D28" s="7">
        <v>0.8</v>
      </c>
      <c r="E28" s="7">
        <v>1.1000000000000001</v>
      </c>
      <c r="F28" s="7">
        <v>1.3</v>
      </c>
      <c r="G28" s="7">
        <v>0.4</v>
      </c>
      <c r="H28" s="7">
        <v>0.7</v>
      </c>
      <c r="I28" s="7">
        <v>2.2000000000000002</v>
      </c>
      <c r="J28" s="7">
        <v>0.9</v>
      </c>
      <c r="K28" s="30">
        <v>1.8</v>
      </c>
    </row>
    <row r="29" spans="1:11" x14ac:dyDescent="0.25">
      <c r="A29" s="34" t="s">
        <v>65</v>
      </c>
      <c r="B29" s="7">
        <v>9.1</v>
      </c>
      <c r="C29" s="29">
        <v>0.3</v>
      </c>
      <c r="D29" s="7">
        <v>0.9</v>
      </c>
      <c r="E29" s="7">
        <v>1.1000000000000001</v>
      </c>
      <c r="F29" s="7">
        <v>1.3</v>
      </c>
      <c r="G29" s="7">
        <v>0.4</v>
      </c>
      <c r="H29" s="7">
        <v>0.7</v>
      </c>
      <c r="I29" s="7">
        <v>1.7</v>
      </c>
      <c r="J29" s="7">
        <v>0.6</v>
      </c>
      <c r="K29" s="30">
        <v>2</v>
      </c>
    </row>
    <row r="30" spans="1:11" x14ac:dyDescent="0.25">
      <c r="A30" s="34" t="s">
        <v>66</v>
      </c>
      <c r="B30" s="7">
        <v>11.7</v>
      </c>
      <c r="C30" s="29">
        <v>0.3</v>
      </c>
      <c r="D30" s="7">
        <v>0.6</v>
      </c>
      <c r="E30" s="7">
        <v>0.8</v>
      </c>
      <c r="F30" s="7">
        <v>0.8</v>
      </c>
      <c r="G30" s="7">
        <v>0.4</v>
      </c>
      <c r="H30" s="7">
        <v>0.8</v>
      </c>
      <c r="I30" s="7">
        <v>2.5</v>
      </c>
      <c r="J30" s="7">
        <v>3.5</v>
      </c>
      <c r="K30" s="30">
        <v>1.4</v>
      </c>
    </row>
    <row r="31" spans="1:11" x14ac:dyDescent="0.25">
      <c r="A31" s="34" t="s">
        <v>67</v>
      </c>
      <c r="B31" s="7">
        <v>14.4</v>
      </c>
      <c r="C31" s="29">
        <v>0.5</v>
      </c>
      <c r="D31" s="7">
        <v>1</v>
      </c>
      <c r="E31" s="7">
        <v>1.5</v>
      </c>
      <c r="F31" s="7">
        <v>1.3</v>
      </c>
      <c r="G31" s="7">
        <v>1</v>
      </c>
      <c r="H31" s="7">
        <v>1.3</v>
      </c>
      <c r="I31" s="7">
        <v>4.2</v>
      </c>
      <c r="J31" s="7">
        <v>1.3</v>
      </c>
      <c r="K31" s="30">
        <v>2.2999999999999998</v>
      </c>
    </row>
    <row r="32" spans="1:11" x14ac:dyDescent="0.25">
      <c r="A32" s="34" t="s">
        <v>68</v>
      </c>
      <c r="B32" s="7">
        <v>10.9</v>
      </c>
      <c r="C32" s="29">
        <v>0.7</v>
      </c>
      <c r="D32" s="7">
        <v>0.9</v>
      </c>
      <c r="E32" s="7">
        <v>1.3</v>
      </c>
      <c r="F32" s="7">
        <v>1.4</v>
      </c>
      <c r="G32" s="7">
        <v>0.6</v>
      </c>
      <c r="H32" s="7">
        <v>1.9</v>
      </c>
      <c r="I32" s="7">
        <v>1.8</v>
      </c>
      <c r="J32" s="7">
        <v>0.4</v>
      </c>
      <c r="K32" s="30">
        <v>2</v>
      </c>
    </row>
    <row r="33" spans="1:21" x14ac:dyDescent="0.25">
      <c r="A33" s="34" t="s">
        <v>69</v>
      </c>
      <c r="B33" s="7">
        <v>19.8</v>
      </c>
      <c r="C33" s="29">
        <v>0.5</v>
      </c>
      <c r="D33" s="7">
        <v>2.4</v>
      </c>
      <c r="E33" s="7">
        <v>3</v>
      </c>
      <c r="F33" s="7">
        <v>2.5</v>
      </c>
      <c r="G33" s="7">
        <v>1.2</v>
      </c>
      <c r="H33" s="7">
        <v>0.9</v>
      </c>
      <c r="I33" s="7">
        <v>3.3</v>
      </c>
      <c r="J33" s="7">
        <v>2.8</v>
      </c>
      <c r="K33" s="30">
        <v>3.1</v>
      </c>
    </row>
    <row r="34" spans="1:21" x14ac:dyDescent="0.25">
      <c r="A34" s="34" t="s">
        <v>70</v>
      </c>
      <c r="B34" s="7">
        <v>10.7</v>
      </c>
      <c r="C34" s="29">
        <v>0.6</v>
      </c>
      <c r="D34" s="7">
        <v>1</v>
      </c>
      <c r="E34" s="7">
        <v>1.2</v>
      </c>
      <c r="F34" s="7">
        <v>1.1000000000000001</v>
      </c>
      <c r="G34" s="7">
        <v>0.3</v>
      </c>
      <c r="H34" s="7">
        <v>1.3</v>
      </c>
      <c r="I34" s="7">
        <v>2.2000000000000002</v>
      </c>
      <c r="J34" s="7">
        <v>0.7</v>
      </c>
      <c r="K34" s="30">
        <v>2.2000000000000002</v>
      </c>
    </row>
    <row r="35" spans="1:21" x14ac:dyDescent="0.25">
      <c r="A35" s="34" t="s">
        <v>71</v>
      </c>
      <c r="B35" s="7">
        <v>6.5</v>
      </c>
      <c r="C35" s="29">
        <v>0.3</v>
      </c>
      <c r="D35" s="7">
        <v>0.5</v>
      </c>
      <c r="E35" s="7">
        <v>0.7</v>
      </c>
      <c r="F35" s="7">
        <v>0.6</v>
      </c>
      <c r="G35" s="7">
        <v>0.4</v>
      </c>
      <c r="H35" s="7">
        <v>0.3</v>
      </c>
      <c r="I35" s="7">
        <v>2.2000000000000002</v>
      </c>
      <c r="J35" s="7">
        <v>0.6</v>
      </c>
      <c r="K35" s="30">
        <v>0.9</v>
      </c>
    </row>
    <row r="36" spans="1:21" x14ac:dyDescent="0.25">
      <c r="A36" s="34" t="s">
        <v>72</v>
      </c>
      <c r="B36" s="7">
        <v>12.3</v>
      </c>
      <c r="C36" s="29">
        <v>0.2</v>
      </c>
      <c r="D36" s="7">
        <v>1</v>
      </c>
      <c r="E36" s="7">
        <v>0.9</v>
      </c>
      <c r="F36" s="7">
        <v>0.6</v>
      </c>
      <c r="G36" s="7">
        <v>0.3</v>
      </c>
      <c r="H36" s="7">
        <v>0.3</v>
      </c>
      <c r="I36" s="7">
        <v>4.9000000000000004</v>
      </c>
      <c r="J36" s="7">
        <v>1.2</v>
      </c>
      <c r="K36" s="30">
        <v>2.8</v>
      </c>
    </row>
    <row r="37" spans="1:21" x14ac:dyDescent="0.25">
      <c r="A37" s="34" t="s">
        <v>73</v>
      </c>
      <c r="B37" s="7">
        <v>18.100000000000001</v>
      </c>
      <c r="C37" s="29">
        <v>0.7</v>
      </c>
      <c r="D37" s="7">
        <v>2.2000000000000002</v>
      </c>
      <c r="E37" s="7">
        <v>2.2999999999999998</v>
      </c>
      <c r="F37" s="7">
        <v>1.9</v>
      </c>
      <c r="G37" s="7">
        <v>1</v>
      </c>
      <c r="H37" s="7">
        <v>1.6</v>
      </c>
      <c r="I37" s="7">
        <v>3.6</v>
      </c>
      <c r="J37" s="7">
        <v>2</v>
      </c>
      <c r="K37" s="30">
        <v>2.7</v>
      </c>
    </row>
    <row r="38" spans="1:21" x14ac:dyDescent="0.25">
      <c r="A38" s="34" t="s">
        <v>74</v>
      </c>
      <c r="B38" s="7">
        <v>15.1</v>
      </c>
      <c r="C38" s="29">
        <v>0.7</v>
      </c>
      <c r="D38" s="7">
        <v>1.3</v>
      </c>
      <c r="E38" s="7">
        <v>2.2999999999999998</v>
      </c>
      <c r="F38" s="7">
        <v>2</v>
      </c>
      <c r="G38" s="7">
        <v>0.5</v>
      </c>
      <c r="H38" s="7">
        <v>1.4</v>
      </c>
      <c r="I38" s="7">
        <v>3.2</v>
      </c>
      <c r="J38" s="7">
        <v>1.4</v>
      </c>
      <c r="K38" s="30">
        <v>1.9</v>
      </c>
    </row>
    <row r="39" spans="1:21" x14ac:dyDescent="0.25">
      <c r="A39" s="25" t="s">
        <v>75</v>
      </c>
      <c r="B39" s="10">
        <v>8.1999999999999993</v>
      </c>
      <c r="C39" s="31">
        <v>3.3</v>
      </c>
      <c r="D39" s="10">
        <v>0.5</v>
      </c>
      <c r="E39" s="10">
        <v>0.6</v>
      </c>
      <c r="F39" s="10">
        <v>1</v>
      </c>
      <c r="G39" s="10">
        <v>0.2</v>
      </c>
      <c r="H39" s="10">
        <v>0.4</v>
      </c>
      <c r="I39" s="10">
        <v>1</v>
      </c>
      <c r="J39" s="10">
        <v>0.2</v>
      </c>
      <c r="K39" s="32">
        <v>1</v>
      </c>
    </row>
    <row r="43" spans="1:21" x14ac:dyDescent="0.25">
      <c r="A43" s="24"/>
      <c r="B43" s="27"/>
      <c r="C43" s="43" t="s">
        <v>88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9"/>
      <c r="U43" t="s">
        <v>89</v>
      </c>
    </row>
    <row r="44" spans="1:21" x14ac:dyDescent="0.25">
      <c r="A44" s="34" t="s">
        <v>47</v>
      </c>
      <c r="B44" s="29" t="s">
        <v>48</v>
      </c>
      <c r="C44" s="24" t="s">
        <v>51</v>
      </c>
      <c r="D44" s="15" t="s">
        <v>52</v>
      </c>
      <c r="E44" s="15" t="s">
        <v>53</v>
      </c>
      <c r="F44" s="15" t="s">
        <v>54</v>
      </c>
      <c r="G44" s="15" t="s">
        <v>55</v>
      </c>
      <c r="H44" s="15" t="s">
        <v>56</v>
      </c>
      <c r="I44" s="15" t="s">
        <v>57</v>
      </c>
      <c r="J44" s="15" t="s">
        <v>58</v>
      </c>
      <c r="K44" s="27" t="s">
        <v>50</v>
      </c>
      <c r="L44" s="24" t="s">
        <v>79</v>
      </c>
      <c r="M44" s="15" t="s">
        <v>80</v>
      </c>
      <c r="N44" s="15" t="s">
        <v>81</v>
      </c>
      <c r="O44" s="15" t="s">
        <v>82</v>
      </c>
      <c r="P44" s="15" t="s">
        <v>83</v>
      </c>
      <c r="Q44" s="15" t="s">
        <v>84</v>
      </c>
      <c r="R44" s="15" t="s">
        <v>85</v>
      </c>
      <c r="S44" s="15" t="s">
        <v>86</v>
      </c>
      <c r="T44" s="27" t="s">
        <v>87</v>
      </c>
    </row>
    <row r="45" spans="1:21" x14ac:dyDescent="0.25">
      <c r="A45" s="33" t="s">
        <v>59</v>
      </c>
      <c r="B45" s="28">
        <v>2.2000000000000002</v>
      </c>
      <c r="C45" s="26">
        <v>9.6999999999999993</v>
      </c>
      <c r="D45" s="4">
        <v>1.6</v>
      </c>
      <c r="E45" s="4">
        <v>10.1</v>
      </c>
      <c r="F45" s="4">
        <v>9.5</v>
      </c>
      <c r="G45" s="4">
        <v>11.4</v>
      </c>
      <c r="H45" s="4">
        <v>33.200000000000003</v>
      </c>
      <c r="I45" s="4">
        <v>0.7</v>
      </c>
      <c r="J45" s="4">
        <v>7.7</v>
      </c>
      <c r="K45" s="28">
        <v>0.6</v>
      </c>
      <c r="L45" s="26">
        <v>0.4</v>
      </c>
      <c r="M45" s="4">
        <v>1.2</v>
      </c>
      <c r="N45" s="4">
        <v>1.2</v>
      </c>
      <c r="O45" s="4">
        <v>1.8</v>
      </c>
      <c r="P45" s="4">
        <v>0.7</v>
      </c>
      <c r="Q45" s="4">
        <v>1.1000000000000001</v>
      </c>
      <c r="R45" s="4">
        <v>5.6</v>
      </c>
      <c r="S45" s="4">
        <v>0.9</v>
      </c>
      <c r="T45" s="28">
        <v>2.4</v>
      </c>
      <c r="U45">
        <f>(B45+1)*100</f>
        <v>320</v>
      </c>
    </row>
    <row r="46" spans="1:21" x14ac:dyDescent="0.25">
      <c r="A46" s="34" t="s">
        <v>61</v>
      </c>
      <c r="B46" s="30">
        <v>1.6</v>
      </c>
      <c r="C46" s="29">
        <v>6.4</v>
      </c>
      <c r="D46" s="7">
        <v>0.9</v>
      </c>
      <c r="E46" s="7">
        <v>1.9</v>
      </c>
      <c r="F46" s="7">
        <v>7.9</v>
      </c>
      <c r="G46" s="7">
        <v>17.5</v>
      </c>
      <c r="H46" s="7">
        <v>42.4</v>
      </c>
      <c r="I46" s="7">
        <v>2</v>
      </c>
      <c r="J46" s="7">
        <v>4</v>
      </c>
      <c r="K46" s="30">
        <v>1.6</v>
      </c>
      <c r="L46" s="29">
        <v>0.9</v>
      </c>
      <c r="M46" s="7">
        <v>1.6</v>
      </c>
      <c r="N46" s="7">
        <v>1.7</v>
      </c>
      <c r="O46" s="7">
        <v>2</v>
      </c>
      <c r="P46" s="7">
        <v>1.1000000000000001</v>
      </c>
      <c r="Q46" s="7">
        <v>1.2</v>
      </c>
      <c r="R46" s="7">
        <v>1.1000000000000001</v>
      </c>
      <c r="S46" s="7">
        <v>3.1</v>
      </c>
      <c r="T46" s="30">
        <v>2.7</v>
      </c>
      <c r="U46">
        <f t="shared" ref="U46:U60" si="0">(B46+1)*100</f>
        <v>260</v>
      </c>
    </row>
    <row r="47" spans="1:21" x14ac:dyDescent="0.25">
      <c r="A47" s="34" t="s">
        <v>62</v>
      </c>
      <c r="B47" s="30">
        <v>6.7</v>
      </c>
      <c r="C47" s="29">
        <v>9.4</v>
      </c>
      <c r="D47" s="7">
        <v>8.1999999999999993</v>
      </c>
      <c r="E47" s="7">
        <v>2.6</v>
      </c>
      <c r="F47" s="7">
        <v>7.7</v>
      </c>
      <c r="G47" s="7">
        <v>20.8</v>
      </c>
      <c r="H47" s="7">
        <v>27</v>
      </c>
      <c r="I47" s="7">
        <v>1.2</v>
      </c>
      <c r="J47" s="7">
        <v>7.6</v>
      </c>
      <c r="K47" s="30">
        <v>1.1000000000000001</v>
      </c>
      <c r="L47" s="29">
        <v>0.3</v>
      </c>
      <c r="M47" s="7">
        <v>1.3</v>
      </c>
      <c r="N47" s="7">
        <v>1.6</v>
      </c>
      <c r="O47" s="7">
        <v>1.9</v>
      </c>
      <c r="P47" s="7">
        <v>0.8</v>
      </c>
      <c r="Q47" s="7">
        <v>1</v>
      </c>
      <c r="R47" s="7">
        <v>3.4</v>
      </c>
      <c r="S47" s="7">
        <v>0.8</v>
      </c>
      <c r="T47" s="30">
        <v>3.3</v>
      </c>
      <c r="U47">
        <f t="shared" si="0"/>
        <v>770</v>
      </c>
    </row>
    <row r="48" spans="1:21" x14ac:dyDescent="0.25">
      <c r="A48" s="34" t="s">
        <v>63</v>
      </c>
      <c r="B48" s="30">
        <v>1</v>
      </c>
      <c r="C48" s="29">
        <v>5.2</v>
      </c>
      <c r="D48" s="7">
        <v>0.8</v>
      </c>
      <c r="E48" s="7">
        <v>4.3</v>
      </c>
      <c r="F48" s="7">
        <v>9.5</v>
      </c>
      <c r="G48" s="7">
        <v>18.5</v>
      </c>
      <c r="H48" s="7">
        <v>30.9</v>
      </c>
      <c r="I48" s="7">
        <v>2.9</v>
      </c>
      <c r="J48" s="7">
        <v>14</v>
      </c>
      <c r="K48" s="30">
        <v>1.8</v>
      </c>
      <c r="L48" s="29">
        <v>0.6</v>
      </c>
      <c r="M48" s="7">
        <v>1.1000000000000001</v>
      </c>
      <c r="N48" s="7">
        <v>1.5</v>
      </c>
      <c r="O48" s="7">
        <v>1.3</v>
      </c>
      <c r="P48" s="7">
        <v>0.7</v>
      </c>
      <c r="Q48" s="7">
        <v>0.8</v>
      </c>
      <c r="R48" s="7">
        <v>2.6</v>
      </c>
      <c r="S48" s="7">
        <v>1.2</v>
      </c>
      <c r="T48" s="30">
        <v>2.2000000000000002</v>
      </c>
      <c r="U48">
        <f t="shared" si="0"/>
        <v>200</v>
      </c>
    </row>
    <row r="49" spans="1:21" x14ac:dyDescent="0.25">
      <c r="A49" s="34" t="s">
        <v>64</v>
      </c>
      <c r="B49" s="30">
        <v>5.2</v>
      </c>
      <c r="C49" s="29">
        <v>7.5</v>
      </c>
      <c r="D49" s="7">
        <v>0.7</v>
      </c>
      <c r="E49" s="7">
        <v>45.5</v>
      </c>
      <c r="F49" s="7">
        <v>8.3000000000000007</v>
      </c>
      <c r="G49" s="7">
        <v>11.3</v>
      </c>
      <c r="H49" s="7">
        <v>2.2999999999999998</v>
      </c>
      <c r="I49" s="7">
        <v>2</v>
      </c>
      <c r="J49" s="7">
        <v>10.199999999999999</v>
      </c>
      <c r="K49" s="30">
        <v>1.1000000000000001</v>
      </c>
      <c r="L49" s="29">
        <v>0.4</v>
      </c>
      <c r="M49" s="7">
        <v>0.8</v>
      </c>
      <c r="N49" s="7">
        <v>1.1000000000000001</v>
      </c>
      <c r="O49" s="7">
        <v>1.3</v>
      </c>
      <c r="P49" s="7">
        <v>0.4</v>
      </c>
      <c r="Q49" s="7">
        <v>0.7</v>
      </c>
      <c r="R49" s="7">
        <v>2.2000000000000002</v>
      </c>
      <c r="S49" s="7">
        <v>0.9</v>
      </c>
      <c r="T49" s="30">
        <v>1.8</v>
      </c>
      <c r="U49">
        <f t="shared" si="0"/>
        <v>620</v>
      </c>
    </row>
    <row r="50" spans="1:21" x14ac:dyDescent="0.25">
      <c r="A50" s="34" t="s">
        <v>65</v>
      </c>
      <c r="B50" s="30">
        <v>3.3</v>
      </c>
      <c r="C50" s="29">
        <v>5.4</v>
      </c>
      <c r="D50" s="7">
        <v>1.2</v>
      </c>
      <c r="E50" s="7">
        <v>3.5</v>
      </c>
      <c r="F50" s="7">
        <v>11.1</v>
      </c>
      <c r="G50" s="7">
        <v>11.7</v>
      </c>
      <c r="H50" s="7">
        <v>46.4</v>
      </c>
      <c r="I50" s="7">
        <v>1.2</v>
      </c>
      <c r="J50" s="7">
        <v>9.3000000000000007</v>
      </c>
      <c r="K50" s="30">
        <v>1</v>
      </c>
      <c r="L50" s="29">
        <v>0.3</v>
      </c>
      <c r="M50" s="7">
        <v>0.9</v>
      </c>
      <c r="N50" s="7">
        <v>1.1000000000000001</v>
      </c>
      <c r="O50" s="7">
        <v>1.3</v>
      </c>
      <c r="P50" s="7">
        <v>0.4</v>
      </c>
      <c r="Q50" s="7">
        <v>0.7</v>
      </c>
      <c r="R50" s="7">
        <v>1.7</v>
      </c>
      <c r="S50" s="7">
        <v>0.6</v>
      </c>
      <c r="T50" s="30">
        <v>2</v>
      </c>
      <c r="U50">
        <f t="shared" si="0"/>
        <v>430</v>
      </c>
    </row>
    <row r="51" spans="1:21" x14ac:dyDescent="0.25">
      <c r="A51" s="34" t="s">
        <v>66</v>
      </c>
      <c r="B51" s="30">
        <v>7.9</v>
      </c>
      <c r="C51" s="29">
        <v>5</v>
      </c>
      <c r="D51" s="7">
        <v>0.8</v>
      </c>
      <c r="E51" s="7">
        <v>1.5</v>
      </c>
      <c r="F51" s="7">
        <v>6.4</v>
      </c>
      <c r="G51" s="7">
        <v>21.8</v>
      </c>
      <c r="H51" s="7">
        <v>44.6</v>
      </c>
      <c r="I51" s="7">
        <v>1.1000000000000001</v>
      </c>
      <c r="J51" s="7">
        <v>6.3</v>
      </c>
      <c r="K51" s="30">
        <v>2.4</v>
      </c>
      <c r="L51" s="29">
        <v>0.3</v>
      </c>
      <c r="M51" s="7">
        <v>0.6</v>
      </c>
      <c r="N51" s="7">
        <v>0.8</v>
      </c>
      <c r="O51" s="7">
        <v>0.8</v>
      </c>
      <c r="P51" s="7">
        <v>0.4</v>
      </c>
      <c r="Q51" s="7">
        <v>0.8</v>
      </c>
      <c r="R51" s="7">
        <v>2.5</v>
      </c>
      <c r="S51" s="7">
        <v>3.5</v>
      </c>
      <c r="T51" s="30">
        <v>1.4</v>
      </c>
      <c r="U51">
        <f t="shared" si="0"/>
        <v>890</v>
      </c>
    </row>
    <row r="52" spans="1:21" x14ac:dyDescent="0.25">
      <c r="A52" s="34" t="s">
        <v>67</v>
      </c>
      <c r="B52" s="30">
        <v>3.9</v>
      </c>
      <c r="C52" s="29">
        <v>4.3</v>
      </c>
      <c r="D52" s="7">
        <v>1.5</v>
      </c>
      <c r="E52" s="7">
        <v>1.6</v>
      </c>
      <c r="F52" s="7">
        <v>10.8</v>
      </c>
      <c r="G52" s="7">
        <v>21.5</v>
      </c>
      <c r="H52" s="7">
        <v>36.1</v>
      </c>
      <c r="I52" s="7">
        <v>0.9</v>
      </c>
      <c r="J52" s="7">
        <v>7.8</v>
      </c>
      <c r="K52" s="30">
        <v>1.2</v>
      </c>
      <c r="L52" s="29">
        <v>0.5</v>
      </c>
      <c r="M52" s="7">
        <v>1</v>
      </c>
      <c r="N52" s="7">
        <v>1.5</v>
      </c>
      <c r="O52" s="7">
        <v>1.3</v>
      </c>
      <c r="P52" s="7">
        <v>1</v>
      </c>
      <c r="Q52" s="7">
        <v>1.3</v>
      </c>
      <c r="R52" s="7">
        <v>4.2</v>
      </c>
      <c r="S52" s="7">
        <v>1.3</v>
      </c>
      <c r="T52" s="30">
        <v>2.2999999999999998</v>
      </c>
      <c r="U52">
        <f t="shared" si="0"/>
        <v>490.00000000000006</v>
      </c>
    </row>
    <row r="53" spans="1:21" x14ac:dyDescent="0.25">
      <c r="A53" s="34" t="s">
        <v>68</v>
      </c>
      <c r="B53" s="30">
        <v>1.3</v>
      </c>
      <c r="C53" s="29">
        <v>9.6999999999999993</v>
      </c>
      <c r="D53" s="7">
        <v>1.3</v>
      </c>
      <c r="E53" s="7">
        <v>39.299999999999997</v>
      </c>
      <c r="F53" s="7">
        <v>5</v>
      </c>
      <c r="G53" s="7">
        <v>15</v>
      </c>
      <c r="H53" s="7">
        <v>9.1</v>
      </c>
      <c r="I53" s="7">
        <v>1.3</v>
      </c>
      <c r="J53" s="7">
        <v>7.1</v>
      </c>
      <c r="K53" s="30">
        <v>1.4</v>
      </c>
      <c r="L53" s="29">
        <v>0.7</v>
      </c>
      <c r="M53" s="7">
        <v>0.9</v>
      </c>
      <c r="N53" s="7">
        <v>1.3</v>
      </c>
      <c r="O53" s="7">
        <v>1.4</v>
      </c>
      <c r="P53" s="7">
        <v>0.6</v>
      </c>
      <c r="Q53" s="7">
        <v>1.9</v>
      </c>
      <c r="R53" s="7">
        <v>1.8</v>
      </c>
      <c r="S53" s="7">
        <v>0.4</v>
      </c>
      <c r="T53" s="30">
        <v>2</v>
      </c>
      <c r="U53">
        <f t="shared" si="0"/>
        <v>229.99999999999997</v>
      </c>
    </row>
    <row r="54" spans="1:21" x14ac:dyDescent="0.25">
      <c r="A54" s="34" t="s">
        <v>69</v>
      </c>
      <c r="B54" s="30">
        <v>3.6</v>
      </c>
      <c r="C54" s="29">
        <v>5.0999999999999996</v>
      </c>
      <c r="D54" s="7">
        <v>1.2</v>
      </c>
      <c r="E54" s="7">
        <v>2.8</v>
      </c>
      <c r="F54" s="7">
        <v>7.7</v>
      </c>
      <c r="G54" s="7">
        <v>21.5</v>
      </c>
      <c r="H54" s="7">
        <v>32.200000000000003</v>
      </c>
      <c r="I54" s="7">
        <v>2</v>
      </c>
      <c r="J54" s="7">
        <v>5.7</v>
      </c>
      <c r="K54" s="30">
        <v>1.5</v>
      </c>
      <c r="L54" s="29">
        <v>0.5</v>
      </c>
      <c r="M54" s="7">
        <v>2.4</v>
      </c>
      <c r="N54" s="7">
        <v>3</v>
      </c>
      <c r="O54" s="7">
        <v>2.5</v>
      </c>
      <c r="P54" s="7">
        <v>1.2</v>
      </c>
      <c r="Q54" s="7">
        <v>0.9</v>
      </c>
      <c r="R54" s="7">
        <v>3.3</v>
      </c>
      <c r="S54" s="7">
        <v>2.8</v>
      </c>
      <c r="T54" s="30">
        <v>3.1</v>
      </c>
      <c r="U54">
        <f t="shared" si="0"/>
        <v>459.99999999999994</v>
      </c>
    </row>
    <row r="55" spans="1:21" x14ac:dyDescent="0.25">
      <c r="A55" s="34" t="s">
        <v>70</v>
      </c>
      <c r="B55" s="30">
        <v>1.2</v>
      </c>
      <c r="C55" s="29">
        <v>10.1</v>
      </c>
      <c r="D55" s="7">
        <v>1</v>
      </c>
      <c r="E55" s="7">
        <v>32.200000000000003</v>
      </c>
      <c r="F55" s="7">
        <v>3.9</v>
      </c>
      <c r="G55" s="7">
        <v>11.8</v>
      </c>
      <c r="H55" s="7">
        <v>18.8</v>
      </c>
      <c r="I55" s="7">
        <v>2.4</v>
      </c>
      <c r="J55" s="7">
        <v>8.1999999999999993</v>
      </c>
      <c r="K55" s="30">
        <v>0.9</v>
      </c>
      <c r="L55" s="29">
        <v>0.6</v>
      </c>
      <c r="M55" s="7">
        <v>1</v>
      </c>
      <c r="N55" s="7">
        <v>1.2</v>
      </c>
      <c r="O55" s="7">
        <v>1.1000000000000001</v>
      </c>
      <c r="P55" s="7">
        <v>0.3</v>
      </c>
      <c r="Q55" s="7">
        <v>1.3</v>
      </c>
      <c r="R55" s="7">
        <v>2.2000000000000002</v>
      </c>
      <c r="S55" s="7">
        <v>0.7</v>
      </c>
      <c r="T55" s="30">
        <v>2.2000000000000002</v>
      </c>
      <c r="U55">
        <f t="shared" si="0"/>
        <v>220.00000000000003</v>
      </c>
    </row>
    <row r="56" spans="1:21" x14ac:dyDescent="0.25">
      <c r="A56" s="34" t="s">
        <v>71</v>
      </c>
      <c r="B56" s="30">
        <v>0.1</v>
      </c>
      <c r="C56" s="29">
        <v>6.3</v>
      </c>
      <c r="D56" s="7">
        <v>0.7</v>
      </c>
      <c r="E56" s="7">
        <v>2.8</v>
      </c>
      <c r="F56" s="7">
        <v>2.1</v>
      </c>
      <c r="G56" s="7">
        <v>8.1</v>
      </c>
      <c r="H56" s="7">
        <v>61.5</v>
      </c>
      <c r="I56" s="7">
        <v>5.4</v>
      </c>
      <c r="J56" s="7">
        <v>6.1</v>
      </c>
      <c r="K56" s="30">
        <v>0.5</v>
      </c>
      <c r="L56" s="29">
        <v>0.3</v>
      </c>
      <c r="M56" s="7">
        <v>0.5</v>
      </c>
      <c r="N56" s="7">
        <v>0.7</v>
      </c>
      <c r="O56" s="7">
        <v>0.6</v>
      </c>
      <c r="P56" s="7">
        <v>0.4</v>
      </c>
      <c r="Q56" s="7">
        <v>0.3</v>
      </c>
      <c r="R56" s="7">
        <v>2.2000000000000002</v>
      </c>
      <c r="S56" s="7">
        <v>0.6</v>
      </c>
      <c r="T56" s="30">
        <v>0.9</v>
      </c>
      <c r="U56">
        <f t="shared" si="0"/>
        <v>110.00000000000001</v>
      </c>
    </row>
    <row r="57" spans="1:21" x14ac:dyDescent="0.25">
      <c r="A57" s="34" t="s">
        <v>72</v>
      </c>
      <c r="B57" s="30">
        <v>0.4</v>
      </c>
      <c r="C57" s="29">
        <v>6.1</v>
      </c>
      <c r="D57" s="7">
        <v>0.4</v>
      </c>
      <c r="E57" s="7">
        <v>3.9</v>
      </c>
      <c r="F57" s="7">
        <v>23.1</v>
      </c>
      <c r="G57" s="7">
        <v>11.2</v>
      </c>
      <c r="H57" s="7">
        <v>33.4</v>
      </c>
      <c r="I57" s="7">
        <v>0.8</v>
      </c>
      <c r="J57" s="7">
        <v>7.7</v>
      </c>
      <c r="K57" s="30">
        <v>1.2</v>
      </c>
      <c r="L57" s="29">
        <v>0.2</v>
      </c>
      <c r="M57" s="7">
        <v>1</v>
      </c>
      <c r="N57" s="7">
        <v>0.9</v>
      </c>
      <c r="O57" s="7">
        <v>0.6</v>
      </c>
      <c r="P57" s="7">
        <v>0.3</v>
      </c>
      <c r="Q57" s="7">
        <v>0.3</v>
      </c>
      <c r="R57" s="7">
        <v>4.9000000000000004</v>
      </c>
      <c r="S57" s="7">
        <v>1.2</v>
      </c>
      <c r="T57" s="30">
        <v>2.8</v>
      </c>
      <c r="U57">
        <f t="shared" si="0"/>
        <v>140</v>
      </c>
    </row>
    <row r="58" spans="1:21" x14ac:dyDescent="0.25">
      <c r="A58" s="34" t="s">
        <v>73</v>
      </c>
      <c r="B58" s="30">
        <v>3</v>
      </c>
      <c r="C58" s="29">
        <v>9.3000000000000007</v>
      </c>
      <c r="D58" s="7">
        <v>1.4</v>
      </c>
      <c r="E58" s="7">
        <v>5.4</v>
      </c>
      <c r="F58" s="7">
        <v>6.6</v>
      </c>
      <c r="G58" s="7">
        <v>12.4</v>
      </c>
      <c r="H58" s="7">
        <v>32.799999999999997</v>
      </c>
      <c r="I58" s="7">
        <v>2.7</v>
      </c>
      <c r="J58" s="7">
        <v>9.8000000000000007</v>
      </c>
      <c r="K58" s="30">
        <v>1.5</v>
      </c>
      <c r="L58" s="29">
        <v>0.7</v>
      </c>
      <c r="M58" s="7">
        <v>2.2000000000000002</v>
      </c>
      <c r="N58" s="7">
        <v>2.2999999999999998</v>
      </c>
      <c r="O58" s="7">
        <v>1.9</v>
      </c>
      <c r="P58" s="7">
        <v>1</v>
      </c>
      <c r="Q58" s="7">
        <v>1.6</v>
      </c>
      <c r="R58" s="7">
        <v>3.6</v>
      </c>
      <c r="S58" s="7">
        <v>2</v>
      </c>
      <c r="T58" s="30">
        <v>2.7</v>
      </c>
      <c r="U58">
        <f t="shared" si="0"/>
        <v>400</v>
      </c>
    </row>
    <row r="59" spans="1:21" x14ac:dyDescent="0.25">
      <c r="A59" s="34" t="s">
        <v>74</v>
      </c>
      <c r="B59" s="30">
        <v>8.6999999999999993</v>
      </c>
      <c r="C59" s="29">
        <v>7.5</v>
      </c>
      <c r="D59" s="7">
        <v>1</v>
      </c>
      <c r="E59" s="7">
        <v>41.7</v>
      </c>
      <c r="F59" s="7">
        <v>9.1</v>
      </c>
      <c r="G59" s="7">
        <v>11.2</v>
      </c>
      <c r="H59" s="7">
        <v>3.9</v>
      </c>
      <c r="I59" s="7">
        <v>1.2</v>
      </c>
      <c r="J59" s="7">
        <v>7.95</v>
      </c>
      <c r="K59" s="30">
        <v>1.4</v>
      </c>
      <c r="L59" s="29">
        <v>0.7</v>
      </c>
      <c r="M59" s="7">
        <v>1.3</v>
      </c>
      <c r="N59" s="7">
        <v>2.2999999999999998</v>
      </c>
      <c r="O59" s="7">
        <v>2</v>
      </c>
      <c r="P59" s="7">
        <v>0.5</v>
      </c>
      <c r="Q59" s="7">
        <v>1.4</v>
      </c>
      <c r="R59" s="7">
        <v>3.2</v>
      </c>
      <c r="S59" s="7">
        <v>1.4</v>
      </c>
      <c r="T59" s="30">
        <v>1.9</v>
      </c>
      <c r="U59">
        <f t="shared" si="0"/>
        <v>969.99999999999989</v>
      </c>
    </row>
    <row r="60" spans="1:21" x14ac:dyDescent="0.25">
      <c r="A60" s="25" t="s">
        <v>75</v>
      </c>
      <c r="B60" s="32">
        <v>1.1000000000000001</v>
      </c>
      <c r="C60" s="31">
        <v>3</v>
      </c>
      <c r="D60" s="10">
        <v>0.6</v>
      </c>
      <c r="E60" s="10">
        <v>68.7</v>
      </c>
      <c r="F60" s="10">
        <v>3.4</v>
      </c>
      <c r="G60" s="10">
        <v>3.7</v>
      </c>
      <c r="H60" s="10">
        <v>6.7</v>
      </c>
      <c r="I60" s="10">
        <v>0.8</v>
      </c>
      <c r="J60" s="10">
        <v>4.4000000000000004</v>
      </c>
      <c r="K60" s="32">
        <v>0.5</v>
      </c>
      <c r="L60" s="31">
        <v>3.3</v>
      </c>
      <c r="M60" s="10">
        <v>0.5</v>
      </c>
      <c r="N60" s="10">
        <v>0.6</v>
      </c>
      <c r="O60" s="10">
        <v>1</v>
      </c>
      <c r="P60" s="10">
        <v>0.2</v>
      </c>
      <c r="Q60" s="10">
        <v>0.4</v>
      </c>
      <c r="R60" s="10">
        <v>1</v>
      </c>
      <c r="S60" s="10">
        <v>0.2</v>
      </c>
      <c r="T60" s="32">
        <v>1</v>
      </c>
      <c r="U60">
        <f t="shared" si="0"/>
        <v>210</v>
      </c>
    </row>
    <row r="64" spans="1:21" x14ac:dyDescent="0.25">
      <c r="A64" s="24"/>
      <c r="B64" s="38" t="s">
        <v>90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9"/>
    </row>
    <row r="65" spans="1:20" x14ac:dyDescent="0.25">
      <c r="A65" s="34" t="s">
        <v>47</v>
      </c>
      <c r="B65" s="29" t="s">
        <v>1</v>
      </c>
      <c r="C65" s="26" t="s">
        <v>51</v>
      </c>
      <c r="D65" s="4" t="s">
        <v>52</v>
      </c>
      <c r="E65" s="4" t="s">
        <v>53</v>
      </c>
      <c r="F65" s="4" t="s">
        <v>54</v>
      </c>
      <c r="G65" s="4" t="s">
        <v>55</v>
      </c>
      <c r="H65" s="4" t="s">
        <v>56</v>
      </c>
      <c r="I65" s="4" t="s">
        <v>57</v>
      </c>
      <c r="J65" s="4" t="s">
        <v>58</v>
      </c>
      <c r="K65" s="28" t="s">
        <v>50</v>
      </c>
      <c r="L65" s="26" t="s">
        <v>79</v>
      </c>
      <c r="M65" s="4" t="s">
        <v>80</v>
      </c>
      <c r="N65" s="4" t="s">
        <v>81</v>
      </c>
      <c r="O65" s="4" t="s">
        <v>82</v>
      </c>
      <c r="P65" s="4" t="s">
        <v>83</v>
      </c>
      <c r="Q65" s="4" t="s">
        <v>84</v>
      </c>
      <c r="R65" s="4" t="s">
        <v>85</v>
      </c>
      <c r="S65" s="4" t="s">
        <v>86</v>
      </c>
      <c r="T65" s="28" t="s">
        <v>87</v>
      </c>
    </row>
    <row r="66" spans="1:20" x14ac:dyDescent="0.25">
      <c r="A66" s="26" t="s">
        <v>59</v>
      </c>
      <c r="B66" s="26">
        <f>(100*B45*100)/$U45</f>
        <v>68.750000000000014</v>
      </c>
      <c r="C66" s="26">
        <f>100*C45/$U45</f>
        <v>3.0312499999999996</v>
      </c>
      <c r="D66" s="4">
        <f>100*D45/$U45</f>
        <v>0.5</v>
      </c>
      <c r="E66" s="4">
        <f t="shared" ref="E66:J66" si="1">100*E45/$U45</f>
        <v>3.15625</v>
      </c>
      <c r="F66" s="4">
        <f t="shared" si="1"/>
        <v>2.96875</v>
      </c>
      <c r="G66" s="4">
        <f t="shared" si="1"/>
        <v>3.5625</v>
      </c>
      <c r="H66" s="4">
        <f t="shared" si="1"/>
        <v>10.375000000000002</v>
      </c>
      <c r="I66" s="4">
        <f t="shared" si="1"/>
        <v>0.21875</v>
      </c>
      <c r="J66" s="4">
        <f t="shared" si="1"/>
        <v>2.40625</v>
      </c>
      <c r="K66" s="28">
        <f>100*K45/$U45</f>
        <v>0.1875</v>
      </c>
      <c r="L66" s="4">
        <f>100*L45/$U45</f>
        <v>0.125</v>
      </c>
      <c r="M66" s="4">
        <f>100*M45/$U45</f>
        <v>0.375</v>
      </c>
      <c r="N66" s="4">
        <f t="shared" ref="N66:S66" si="2">100*N45/$U45</f>
        <v>0.375</v>
      </c>
      <c r="O66" s="4">
        <f t="shared" si="2"/>
        <v>0.5625</v>
      </c>
      <c r="P66" s="4">
        <f t="shared" si="2"/>
        <v>0.21875</v>
      </c>
      <c r="Q66" s="4">
        <f t="shared" si="2"/>
        <v>0.34375000000000006</v>
      </c>
      <c r="R66" s="4">
        <f t="shared" si="2"/>
        <v>1.75</v>
      </c>
      <c r="S66" s="4">
        <f t="shared" si="2"/>
        <v>0.28125</v>
      </c>
      <c r="T66" s="28">
        <f>100*T45/$U45</f>
        <v>0.75</v>
      </c>
    </row>
    <row r="67" spans="1:20" x14ac:dyDescent="0.25">
      <c r="A67" s="29" t="s">
        <v>61</v>
      </c>
      <c r="B67" s="29">
        <f>(100*B46*100)/$U46</f>
        <v>61.53846153846154</v>
      </c>
      <c r="C67" s="29">
        <f t="shared" ref="C67:T67" si="3">100*C46/$U46</f>
        <v>2.4615384615384617</v>
      </c>
      <c r="D67" s="7">
        <f t="shared" si="3"/>
        <v>0.34615384615384615</v>
      </c>
      <c r="E67" s="7">
        <f t="shared" si="3"/>
        <v>0.73076923076923073</v>
      </c>
      <c r="F67" s="7">
        <f t="shared" si="3"/>
        <v>3.0384615384615383</v>
      </c>
      <c r="G67" s="7">
        <f t="shared" si="3"/>
        <v>6.7307692307692308</v>
      </c>
      <c r="H67" s="7">
        <f t="shared" si="3"/>
        <v>16.307692307692307</v>
      </c>
      <c r="I67" s="7">
        <f t="shared" si="3"/>
        <v>0.76923076923076927</v>
      </c>
      <c r="J67" s="7">
        <f t="shared" si="3"/>
        <v>1.5384615384615385</v>
      </c>
      <c r="K67" s="30">
        <f t="shared" si="3"/>
        <v>0.61538461538461542</v>
      </c>
      <c r="L67" s="7">
        <f t="shared" si="3"/>
        <v>0.34615384615384615</v>
      </c>
      <c r="M67" s="7">
        <f t="shared" si="3"/>
        <v>0.61538461538461542</v>
      </c>
      <c r="N67" s="7">
        <f t="shared" si="3"/>
        <v>0.65384615384615385</v>
      </c>
      <c r="O67" s="7">
        <f t="shared" si="3"/>
        <v>0.76923076923076927</v>
      </c>
      <c r="P67" s="7">
        <f t="shared" si="3"/>
        <v>0.42307692307692313</v>
      </c>
      <c r="Q67" s="7">
        <f t="shared" si="3"/>
        <v>0.46153846153846156</v>
      </c>
      <c r="R67" s="7">
        <f t="shared" si="3"/>
        <v>0.42307692307692313</v>
      </c>
      <c r="S67" s="7">
        <f t="shared" si="3"/>
        <v>1.1923076923076923</v>
      </c>
      <c r="T67" s="30">
        <f t="shared" si="3"/>
        <v>1.0384615384615385</v>
      </c>
    </row>
    <row r="68" spans="1:20" x14ac:dyDescent="0.25">
      <c r="A68" s="29" t="s">
        <v>62</v>
      </c>
      <c r="B68" s="29">
        <f t="shared" ref="B68:B80" si="4">(100*B47*100)/$U47</f>
        <v>87.012987012987011</v>
      </c>
      <c r="C68" s="29">
        <f t="shared" ref="C68:T68" si="5">100*C47/$U47</f>
        <v>1.2207792207792207</v>
      </c>
      <c r="D68" s="7">
        <f t="shared" si="5"/>
        <v>1.0649350649350648</v>
      </c>
      <c r="E68" s="7">
        <f t="shared" si="5"/>
        <v>0.33766233766233766</v>
      </c>
      <c r="F68" s="7">
        <f t="shared" si="5"/>
        <v>1</v>
      </c>
      <c r="G68" s="7">
        <f t="shared" si="5"/>
        <v>2.7012987012987013</v>
      </c>
      <c r="H68" s="7">
        <f t="shared" si="5"/>
        <v>3.5064935064935066</v>
      </c>
      <c r="I68" s="7">
        <f t="shared" si="5"/>
        <v>0.15584415584415584</v>
      </c>
      <c r="J68" s="7">
        <f t="shared" si="5"/>
        <v>0.98701298701298701</v>
      </c>
      <c r="K68" s="30">
        <f t="shared" si="5"/>
        <v>0.14285714285714288</v>
      </c>
      <c r="L68" s="7">
        <f t="shared" si="5"/>
        <v>3.896103896103896E-2</v>
      </c>
      <c r="M68" s="7">
        <f t="shared" si="5"/>
        <v>0.16883116883116883</v>
      </c>
      <c r="N68" s="7">
        <f t="shared" si="5"/>
        <v>0.20779220779220781</v>
      </c>
      <c r="O68" s="7">
        <f t="shared" si="5"/>
        <v>0.24675324675324675</v>
      </c>
      <c r="P68" s="7">
        <f t="shared" si="5"/>
        <v>0.1038961038961039</v>
      </c>
      <c r="Q68" s="7">
        <f t="shared" si="5"/>
        <v>0.12987012987012986</v>
      </c>
      <c r="R68" s="7">
        <f t="shared" si="5"/>
        <v>0.44155844155844154</v>
      </c>
      <c r="S68" s="7">
        <f t="shared" si="5"/>
        <v>0.1038961038961039</v>
      </c>
      <c r="T68" s="30">
        <f t="shared" si="5"/>
        <v>0.42857142857142855</v>
      </c>
    </row>
    <row r="69" spans="1:20" x14ac:dyDescent="0.25">
      <c r="A69" s="29" t="s">
        <v>63</v>
      </c>
      <c r="B69" s="29">
        <f t="shared" si="4"/>
        <v>50</v>
      </c>
      <c r="C69" s="29">
        <f t="shared" ref="C69:T69" si="6">100*C48/$U48</f>
        <v>2.6</v>
      </c>
      <c r="D69" s="7">
        <f t="shared" si="6"/>
        <v>0.4</v>
      </c>
      <c r="E69" s="7">
        <f t="shared" si="6"/>
        <v>2.15</v>
      </c>
      <c r="F69" s="7">
        <f t="shared" si="6"/>
        <v>4.75</v>
      </c>
      <c r="G69" s="7">
        <f t="shared" si="6"/>
        <v>9.25</v>
      </c>
      <c r="H69" s="7">
        <f t="shared" si="6"/>
        <v>15.45</v>
      </c>
      <c r="I69" s="7">
        <f t="shared" si="6"/>
        <v>1.45</v>
      </c>
      <c r="J69" s="7">
        <f t="shared" si="6"/>
        <v>7</v>
      </c>
      <c r="K69" s="30">
        <f t="shared" si="6"/>
        <v>0.9</v>
      </c>
      <c r="L69" s="7">
        <f t="shared" si="6"/>
        <v>0.3</v>
      </c>
      <c r="M69" s="7">
        <f t="shared" si="6"/>
        <v>0.55000000000000004</v>
      </c>
      <c r="N69" s="7">
        <f t="shared" si="6"/>
        <v>0.75</v>
      </c>
      <c r="O69" s="7">
        <f t="shared" si="6"/>
        <v>0.65</v>
      </c>
      <c r="P69" s="7">
        <f t="shared" si="6"/>
        <v>0.35</v>
      </c>
      <c r="Q69" s="7">
        <f t="shared" si="6"/>
        <v>0.4</v>
      </c>
      <c r="R69" s="7">
        <f t="shared" si="6"/>
        <v>1.3</v>
      </c>
      <c r="S69" s="7">
        <f t="shared" si="6"/>
        <v>0.6</v>
      </c>
      <c r="T69" s="30">
        <f t="shared" si="6"/>
        <v>1.1000000000000001</v>
      </c>
    </row>
    <row r="70" spans="1:20" x14ac:dyDescent="0.25">
      <c r="A70" s="29" t="s">
        <v>64</v>
      </c>
      <c r="B70" s="29">
        <f t="shared" si="4"/>
        <v>83.870967741935488</v>
      </c>
      <c r="C70" s="29">
        <f t="shared" ref="C70:T70" si="7">100*C49/$U49</f>
        <v>1.2096774193548387</v>
      </c>
      <c r="D70" s="7">
        <f t="shared" si="7"/>
        <v>0.11290322580645161</v>
      </c>
      <c r="E70" s="7">
        <f t="shared" si="7"/>
        <v>7.338709677419355</v>
      </c>
      <c r="F70" s="7">
        <f t="shared" si="7"/>
        <v>1.338709677419355</v>
      </c>
      <c r="G70" s="7">
        <f t="shared" si="7"/>
        <v>1.8225806451612903</v>
      </c>
      <c r="H70" s="7">
        <f t="shared" si="7"/>
        <v>0.37096774193548382</v>
      </c>
      <c r="I70" s="7">
        <f t="shared" si="7"/>
        <v>0.32258064516129031</v>
      </c>
      <c r="J70" s="7">
        <f t="shared" si="7"/>
        <v>1.6451612903225805</v>
      </c>
      <c r="K70" s="30">
        <f t="shared" si="7"/>
        <v>0.17741935483870971</v>
      </c>
      <c r="L70" s="7">
        <f t="shared" si="7"/>
        <v>6.4516129032258063E-2</v>
      </c>
      <c r="M70" s="7">
        <f t="shared" si="7"/>
        <v>0.12903225806451613</v>
      </c>
      <c r="N70" s="7">
        <f t="shared" si="7"/>
        <v>0.17741935483870971</v>
      </c>
      <c r="O70" s="7">
        <f t="shared" si="7"/>
        <v>0.20967741935483872</v>
      </c>
      <c r="P70" s="7">
        <f t="shared" si="7"/>
        <v>6.4516129032258063E-2</v>
      </c>
      <c r="Q70" s="7">
        <f t="shared" si="7"/>
        <v>0.11290322580645161</v>
      </c>
      <c r="R70" s="7">
        <f t="shared" si="7"/>
        <v>0.35483870967741943</v>
      </c>
      <c r="S70" s="7">
        <f t="shared" si="7"/>
        <v>0.14516129032258066</v>
      </c>
      <c r="T70" s="30">
        <f t="shared" si="7"/>
        <v>0.29032258064516131</v>
      </c>
    </row>
    <row r="71" spans="1:20" x14ac:dyDescent="0.25">
      <c r="A71" s="29" t="s">
        <v>65</v>
      </c>
      <c r="B71" s="29">
        <f t="shared" si="4"/>
        <v>76.744186046511629</v>
      </c>
      <c r="C71" s="29">
        <f t="shared" ref="C71:T71" si="8">100*C50/$U50</f>
        <v>1.2558139534883721</v>
      </c>
      <c r="D71" s="7">
        <f t="shared" si="8"/>
        <v>0.27906976744186046</v>
      </c>
      <c r="E71" s="7">
        <f t="shared" si="8"/>
        <v>0.81395348837209303</v>
      </c>
      <c r="F71" s="7">
        <f t="shared" si="8"/>
        <v>2.5813953488372094</v>
      </c>
      <c r="G71" s="7">
        <f t="shared" si="8"/>
        <v>2.7209302325581395</v>
      </c>
      <c r="H71" s="7">
        <f t="shared" si="8"/>
        <v>10.790697674418604</v>
      </c>
      <c r="I71" s="7">
        <f t="shared" si="8"/>
        <v>0.27906976744186046</v>
      </c>
      <c r="J71" s="7">
        <f t="shared" si="8"/>
        <v>2.1627906976744189</v>
      </c>
      <c r="K71" s="30">
        <f t="shared" si="8"/>
        <v>0.23255813953488372</v>
      </c>
      <c r="L71" s="7">
        <f t="shared" si="8"/>
        <v>6.9767441860465115E-2</v>
      </c>
      <c r="M71" s="7">
        <f t="shared" si="8"/>
        <v>0.20930232558139536</v>
      </c>
      <c r="N71" s="7">
        <f t="shared" si="8"/>
        <v>0.2558139534883721</v>
      </c>
      <c r="O71" s="7">
        <f t="shared" si="8"/>
        <v>0.30232558139534882</v>
      </c>
      <c r="P71" s="7">
        <f t="shared" si="8"/>
        <v>9.3023255813953487E-2</v>
      </c>
      <c r="Q71" s="7">
        <f t="shared" si="8"/>
        <v>0.16279069767441862</v>
      </c>
      <c r="R71" s="7">
        <f t="shared" si="8"/>
        <v>0.39534883720930231</v>
      </c>
      <c r="S71" s="7">
        <f t="shared" si="8"/>
        <v>0.13953488372093023</v>
      </c>
      <c r="T71" s="30">
        <f t="shared" si="8"/>
        <v>0.46511627906976744</v>
      </c>
    </row>
    <row r="72" spans="1:20" x14ac:dyDescent="0.25">
      <c r="A72" s="29" t="s">
        <v>66</v>
      </c>
      <c r="B72" s="29">
        <f t="shared" si="4"/>
        <v>88.764044943820224</v>
      </c>
      <c r="C72" s="29">
        <f t="shared" ref="C72:T72" si="9">100*C51/$U51</f>
        <v>0.5617977528089888</v>
      </c>
      <c r="D72" s="7">
        <f t="shared" si="9"/>
        <v>8.98876404494382E-2</v>
      </c>
      <c r="E72" s="7">
        <f t="shared" si="9"/>
        <v>0.16853932584269662</v>
      </c>
      <c r="F72" s="7">
        <f t="shared" si="9"/>
        <v>0.7191011235955056</v>
      </c>
      <c r="G72" s="7">
        <f t="shared" si="9"/>
        <v>2.4494382022471912</v>
      </c>
      <c r="H72" s="7">
        <f t="shared" si="9"/>
        <v>5.01123595505618</v>
      </c>
      <c r="I72" s="7">
        <f t="shared" si="9"/>
        <v>0.12359550561797754</v>
      </c>
      <c r="J72" s="7">
        <f t="shared" si="9"/>
        <v>0.7078651685393258</v>
      </c>
      <c r="K72" s="30">
        <f t="shared" si="9"/>
        <v>0.2696629213483146</v>
      </c>
      <c r="L72" s="7">
        <f t="shared" si="9"/>
        <v>3.3707865168539325E-2</v>
      </c>
      <c r="M72" s="7">
        <f t="shared" si="9"/>
        <v>6.741573033707865E-2</v>
      </c>
      <c r="N72" s="7">
        <f t="shared" si="9"/>
        <v>8.98876404494382E-2</v>
      </c>
      <c r="O72" s="7">
        <f t="shared" si="9"/>
        <v>8.98876404494382E-2</v>
      </c>
      <c r="P72" s="7">
        <f t="shared" si="9"/>
        <v>4.49438202247191E-2</v>
      </c>
      <c r="Q72" s="7">
        <f t="shared" si="9"/>
        <v>8.98876404494382E-2</v>
      </c>
      <c r="R72" s="7">
        <f t="shared" si="9"/>
        <v>0.2808988764044944</v>
      </c>
      <c r="S72" s="7">
        <f t="shared" si="9"/>
        <v>0.39325842696629215</v>
      </c>
      <c r="T72" s="30">
        <f t="shared" si="9"/>
        <v>0.15730337078651685</v>
      </c>
    </row>
    <row r="73" spans="1:20" x14ac:dyDescent="0.25">
      <c r="A73" s="29" t="s">
        <v>67</v>
      </c>
      <c r="B73" s="29">
        <f t="shared" si="4"/>
        <v>79.591836734693871</v>
      </c>
      <c r="C73" s="29">
        <f t="shared" ref="C73:T73" si="10">100*C52/$U52</f>
        <v>0.87755102040816313</v>
      </c>
      <c r="D73" s="7">
        <f t="shared" si="10"/>
        <v>0.30612244897959179</v>
      </c>
      <c r="E73" s="7">
        <f t="shared" si="10"/>
        <v>0.32653061224489793</v>
      </c>
      <c r="F73" s="7">
        <f t="shared" si="10"/>
        <v>2.204081632653061</v>
      </c>
      <c r="G73" s="7">
        <f t="shared" si="10"/>
        <v>4.3877551020408161</v>
      </c>
      <c r="H73" s="7">
        <f t="shared" si="10"/>
        <v>7.3673469387755093</v>
      </c>
      <c r="I73" s="7">
        <f t="shared" si="10"/>
        <v>0.18367346938775508</v>
      </c>
      <c r="J73" s="7">
        <f t="shared" si="10"/>
        <v>1.5918367346938773</v>
      </c>
      <c r="K73" s="30">
        <f t="shared" si="10"/>
        <v>0.24489795918367344</v>
      </c>
      <c r="L73" s="7">
        <f t="shared" si="10"/>
        <v>0.1020408163265306</v>
      </c>
      <c r="M73" s="7">
        <f t="shared" si="10"/>
        <v>0.2040816326530612</v>
      </c>
      <c r="N73" s="7">
        <f t="shared" si="10"/>
        <v>0.30612244897959179</v>
      </c>
      <c r="O73" s="7">
        <f t="shared" si="10"/>
        <v>0.26530612244897955</v>
      </c>
      <c r="P73" s="7">
        <f t="shared" si="10"/>
        <v>0.2040816326530612</v>
      </c>
      <c r="Q73" s="7">
        <f t="shared" si="10"/>
        <v>0.26530612244897955</v>
      </c>
      <c r="R73" s="7">
        <f t="shared" si="10"/>
        <v>0.8571428571428571</v>
      </c>
      <c r="S73" s="7">
        <f t="shared" si="10"/>
        <v>0.26530612244897955</v>
      </c>
      <c r="T73" s="30">
        <f t="shared" si="10"/>
        <v>0.46938775510204073</v>
      </c>
    </row>
    <row r="74" spans="1:20" x14ac:dyDescent="0.25">
      <c r="A74" s="29" t="s">
        <v>68</v>
      </c>
      <c r="B74" s="29">
        <f t="shared" si="4"/>
        <v>56.521739130434788</v>
      </c>
      <c r="C74" s="29">
        <f t="shared" ref="C74:T74" si="11">100*C53/$U53</f>
        <v>4.2173913043478262</v>
      </c>
      <c r="D74" s="7">
        <f t="shared" si="11"/>
        <v>0.56521739130434789</v>
      </c>
      <c r="E74" s="7">
        <f t="shared" si="11"/>
        <v>17.086956521739129</v>
      </c>
      <c r="F74" s="7">
        <f t="shared" si="11"/>
        <v>2.1739130434782612</v>
      </c>
      <c r="G74" s="7">
        <f t="shared" si="11"/>
        <v>6.5217391304347831</v>
      </c>
      <c r="H74" s="7">
        <f t="shared" si="11"/>
        <v>3.9565217391304355</v>
      </c>
      <c r="I74" s="7">
        <f t="shared" si="11"/>
        <v>0.56521739130434789</v>
      </c>
      <c r="J74" s="7">
        <f t="shared" si="11"/>
        <v>3.0869565217391308</v>
      </c>
      <c r="K74" s="30">
        <f t="shared" si="11"/>
        <v>0.60869565217391308</v>
      </c>
      <c r="L74" s="7">
        <f t="shared" si="11"/>
        <v>0.30434782608695654</v>
      </c>
      <c r="M74" s="7">
        <f t="shared" si="11"/>
        <v>0.39130434782608703</v>
      </c>
      <c r="N74" s="7">
        <f t="shared" si="11"/>
        <v>0.56521739130434789</v>
      </c>
      <c r="O74" s="7">
        <f t="shared" si="11"/>
        <v>0.60869565217391308</v>
      </c>
      <c r="P74" s="7">
        <f t="shared" si="11"/>
        <v>0.26086956521739135</v>
      </c>
      <c r="Q74" s="7">
        <f t="shared" si="11"/>
        <v>0.82608695652173925</v>
      </c>
      <c r="R74" s="7">
        <f t="shared" si="11"/>
        <v>0.78260869565217406</v>
      </c>
      <c r="S74" s="7">
        <f t="shared" si="11"/>
        <v>0.17391304347826089</v>
      </c>
      <c r="T74" s="30">
        <f t="shared" si="11"/>
        <v>0.86956521739130443</v>
      </c>
    </row>
    <row r="75" spans="1:20" x14ac:dyDescent="0.25">
      <c r="A75" s="29" t="s">
        <v>69</v>
      </c>
      <c r="B75" s="29">
        <f t="shared" si="4"/>
        <v>78.260869565217405</v>
      </c>
      <c r="C75" s="29">
        <f t="shared" ref="C75:T75" si="12">100*C54/$U54</f>
        <v>1.1086956521739131</v>
      </c>
      <c r="D75" s="7">
        <f t="shared" si="12"/>
        <v>0.26086956521739135</v>
      </c>
      <c r="E75" s="7">
        <f t="shared" si="12"/>
        <v>0.60869565217391308</v>
      </c>
      <c r="F75" s="7">
        <f t="shared" si="12"/>
        <v>1.673913043478261</v>
      </c>
      <c r="G75" s="7">
        <f t="shared" si="12"/>
        <v>4.6739130434782616</v>
      </c>
      <c r="H75" s="7">
        <f t="shared" si="12"/>
        <v>7.0000000000000018</v>
      </c>
      <c r="I75" s="7">
        <f t="shared" si="12"/>
        <v>0.43478260869565222</v>
      </c>
      <c r="J75" s="7">
        <f t="shared" si="12"/>
        <v>1.2391304347826089</v>
      </c>
      <c r="K75" s="30">
        <f t="shared" si="12"/>
        <v>0.32608695652173919</v>
      </c>
      <c r="L75" s="7">
        <f t="shared" si="12"/>
        <v>0.10869565217391305</v>
      </c>
      <c r="M75" s="7">
        <f t="shared" si="12"/>
        <v>0.52173913043478271</v>
      </c>
      <c r="N75" s="7">
        <f t="shared" si="12"/>
        <v>0.65217391304347838</v>
      </c>
      <c r="O75" s="7">
        <f t="shared" si="12"/>
        <v>0.5434782608695653</v>
      </c>
      <c r="P75" s="7">
        <f t="shared" si="12"/>
        <v>0.26086956521739135</v>
      </c>
      <c r="Q75" s="7">
        <f t="shared" si="12"/>
        <v>0.19565217391304351</v>
      </c>
      <c r="R75" s="7">
        <f t="shared" si="12"/>
        <v>0.71739130434782616</v>
      </c>
      <c r="S75" s="7">
        <f t="shared" si="12"/>
        <v>0.60869565217391308</v>
      </c>
      <c r="T75" s="30">
        <f t="shared" si="12"/>
        <v>0.67391304347826098</v>
      </c>
    </row>
    <row r="76" spans="1:20" x14ac:dyDescent="0.25">
      <c r="A76" s="29" t="s">
        <v>70</v>
      </c>
      <c r="B76" s="29">
        <f t="shared" si="4"/>
        <v>54.54545454545454</v>
      </c>
      <c r="C76" s="29">
        <f t="shared" ref="C76:T76" si="13">100*C55/$U55</f>
        <v>4.5909090909090899</v>
      </c>
      <c r="D76" s="7">
        <f t="shared" si="13"/>
        <v>0.45454545454545447</v>
      </c>
      <c r="E76" s="7">
        <f t="shared" si="13"/>
        <v>14.636363636363637</v>
      </c>
      <c r="F76" s="7">
        <f t="shared" si="13"/>
        <v>1.7727272727272725</v>
      </c>
      <c r="G76" s="7">
        <f t="shared" si="13"/>
        <v>5.3636363636363633</v>
      </c>
      <c r="H76" s="7">
        <f t="shared" si="13"/>
        <v>8.545454545454545</v>
      </c>
      <c r="I76" s="7">
        <f t="shared" si="13"/>
        <v>1.0909090909090908</v>
      </c>
      <c r="J76" s="7">
        <f t="shared" si="13"/>
        <v>3.7272727272727262</v>
      </c>
      <c r="K76" s="30">
        <f t="shared" si="13"/>
        <v>0.40909090909090906</v>
      </c>
      <c r="L76" s="7">
        <f t="shared" si="13"/>
        <v>0.27272727272727271</v>
      </c>
      <c r="M76" s="7">
        <f t="shared" si="13"/>
        <v>0.45454545454545447</v>
      </c>
      <c r="N76" s="7">
        <f t="shared" si="13"/>
        <v>0.54545454545454541</v>
      </c>
      <c r="O76" s="7">
        <f t="shared" si="13"/>
        <v>0.5</v>
      </c>
      <c r="P76" s="7">
        <f t="shared" si="13"/>
        <v>0.13636363636363635</v>
      </c>
      <c r="Q76" s="7">
        <f t="shared" si="13"/>
        <v>0.59090909090909083</v>
      </c>
      <c r="R76" s="7">
        <f t="shared" si="13"/>
        <v>1</v>
      </c>
      <c r="S76" s="7">
        <f t="shared" si="13"/>
        <v>0.31818181818181812</v>
      </c>
      <c r="T76" s="30">
        <f t="shared" si="13"/>
        <v>1</v>
      </c>
    </row>
    <row r="77" spans="1:20" x14ac:dyDescent="0.25">
      <c r="A77" s="29" t="s">
        <v>71</v>
      </c>
      <c r="B77" s="29">
        <f t="shared" si="4"/>
        <v>9.0909090909090899</v>
      </c>
      <c r="C77" s="29">
        <f t="shared" ref="C77:T77" si="14">100*C56/$U56</f>
        <v>5.7272727272727266</v>
      </c>
      <c r="D77" s="7">
        <f t="shared" si="14"/>
        <v>0.63636363636363624</v>
      </c>
      <c r="E77" s="7">
        <f t="shared" si="14"/>
        <v>2.545454545454545</v>
      </c>
      <c r="F77" s="7">
        <f t="shared" si="14"/>
        <v>1.9090909090909089</v>
      </c>
      <c r="G77" s="7">
        <f t="shared" si="14"/>
        <v>7.3636363636363624</v>
      </c>
      <c r="H77" s="7">
        <f t="shared" si="14"/>
        <v>55.909090909090899</v>
      </c>
      <c r="I77" s="7">
        <f t="shared" si="14"/>
        <v>4.9090909090909083</v>
      </c>
      <c r="J77" s="7">
        <f t="shared" si="14"/>
        <v>5.545454545454545</v>
      </c>
      <c r="K77" s="30">
        <f t="shared" si="14"/>
        <v>0.45454545454545447</v>
      </c>
      <c r="L77" s="7">
        <f t="shared" si="14"/>
        <v>0.27272727272727271</v>
      </c>
      <c r="M77" s="7">
        <f t="shared" si="14"/>
        <v>0.45454545454545447</v>
      </c>
      <c r="N77" s="7">
        <f t="shared" si="14"/>
        <v>0.63636363636363624</v>
      </c>
      <c r="O77" s="7">
        <f t="shared" si="14"/>
        <v>0.54545454545454541</v>
      </c>
      <c r="P77" s="7">
        <f t="shared" si="14"/>
        <v>0.36363636363636359</v>
      </c>
      <c r="Q77" s="7">
        <f t="shared" si="14"/>
        <v>0.27272727272727271</v>
      </c>
      <c r="R77" s="7">
        <f t="shared" si="14"/>
        <v>2</v>
      </c>
      <c r="S77" s="7">
        <f t="shared" si="14"/>
        <v>0.54545454545454541</v>
      </c>
      <c r="T77" s="30">
        <f t="shared" si="14"/>
        <v>0.81818181818181812</v>
      </c>
    </row>
    <row r="78" spans="1:20" x14ac:dyDescent="0.25">
      <c r="A78" s="29" t="s">
        <v>72</v>
      </c>
      <c r="B78" s="29">
        <f t="shared" si="4"/>
        <v>28.571428571428573</v>
      </c>
      <c r="C78" s="29">
        <f t="shared" ref="C78:T78" si="15">100*C57/$U57</f>
        <v>4.3571428571428568</v>
      </c>
      <c r="D78" s="7">
        <f t="shared" si="15"/>
        <v>0.2857142857142857</v>
      </c>
      <c r="E78" s="7">
        <f t="shared" si="15"/>
        <v>2.7857142857142856</v>
      </c>
      <c r="F78" s="7">
        <f t="shared" si="15"/>
        <v>16.5</v>
      </c>
      <c r="G78" s="7">
        <f t="shared" si="15"/>
        <v>8</v>
      </c>
      <c r="H78" s="7">
        <f t="shared" si="15"/>
        <v>23.857142857142858</v>
      </c>
      <c r="I78" s="7">
        <f t="shared" si="15"/>
        <v>0.5714285714285714</v>
      </c>
      <c r="J78" s="7">
        <f t="shared" si="15"/>
        <v>5.5</v>
      </c>
      <c r="K78" s="30">
        <f t="shared" si="15"/>
        <v>0.8571428571428571</v>
      </c>
      <c r="L78" s="7">
        <f t="shared" si="15"/>
        <v>0.14285714285714285</v>
      </c>
      <c r="M78" s="7">
        <f t="shared" si="15"/>
        <v>0.7142857142857143</v>
      </c>
      <c r="N78" s="7">
        <f t="shared" si="15"/>
        <v>0.6428571428571429</v>
      </c>
      <c r="O78" s="7">
        <f t="shared" si="15"/>
        <v>0.42857142857142855</v>
      </c>
      <c r="P78" s="7">
        <f t="shared" si="15"/>
        <v>0.21428571428571427</v>
      </c>
      <c r="Q78" s="7">
        <f t="shared" si="15"/>
        <v>0.21428571428571427</v>
      </c>
      <c r="R78" s="7">
        <f t="shared" si="15"/>
        <v>3.5000000000000004</v>
      </c>
      <c r="S78" s="7">
        <f t="shared" si="15"/>
        <v>0.8571428571428571</v>
      </c>
      <c r="T78" s="30">
        <f t="shared" si="15"/>
        <v>2</v>
      </c>
    </row>
    <row r="79" spans="1:20" x14ac:dyDescent="0.25">
      <c r="A79" s="29" t="s">
        <v>73</v>
      </c>
      <c r="B79" s="29">
        <f t="shared" si="4"/>
        <v>75</v>
      </c>
      <c r="C79" s="29">
        <f t="shared" ref="C79:T79" si="16">100*C58/$U58</f>
        <v>2.3250000000000002</v>
      </c>
      <c r="D79" s="7">
        <f t="shared" si="16"/>
        <v>0.35</v>
      </c>
      <c r="E79" s="7">
        <f t="shared" si="16"/>
        <v>1.35</v>
      </c>
      <c r="F79" s="7">
        <f t="shared" si="16"/>
        <v>1.65</v>
      </c>
      <c r="G79" s="7">
        <f t="shared" si="16"/>
        <v>3.1</v>
      </c>
      <c r="H79" s="7">
        <f t="shared" si="16"/>
        <v>8.1999999999999993</v>
      </c>
      <c r="I79" s="7">
        <f t="shared" si="16"/>
        <v>0.67500000000000004</v>
      </c>
      <c r="J79" s="7">
        <f t="shared" si="16"/>
        <v>2.4500000000000002</v>
      </c>
      <c r="K79" s="30">
        <f t="shared" si="16"/>
        <v>0.375</v>
      </c>
      <c r="L79" s="7">
        <f t="shared" si="16"/>
        <v>0.17499999999999999</v>
      </c>
      <c r="M79" s="7">
        <f t="shared" si="16"/>
        <v>0.55000000000000004</v>
      </c>
      <c r="N79" s="7">
        <f t="shared" si="16"/>
        <v>0.57499999999999996</v>
      </c>
      <c r="O79" s="7">
        <f t="shared" si="16"/>
        <v>0.47499999999999998</v>
      </c>
      <c r="P79" s="7">
        <f t="shared" si="16"/>
        <v>0.25</v>
      </c>
      <c r="Q79" s="7">
        <f t="shared" si="16"/>
        <v>0.4</v>
      </c>
      <c r="R79" s="7">
        <f t="shared" si="16"/>
        <v>0.9</v>
      </c>
      <c r="S79" s="7">
        <f t="shared" si="16"/>
        <v>0.5</v>
      </c>
      <c r="T79" s="30">
        <f t="shared" si="16"/>
        <v>0.67500000000000004</v>
      </c>
    </row>
    <row r="80" spans="1:20" x14ac:dyDescent="0.25">
      <c r="A80" s="29" t="s">
        <v>74</v>
      </c>
      <c r="B80" s="29">
        <f t="shared" si="4"/>
        <v>89.69072164948453</v>
      </c>
      <c r="C80" s="29">
        <f t="shared" ref="C80:T80" si="17">100*C59/$U59</f>
        <v>0.77319587628865993</v>
      </c>
      <c r="D80" s="7">
        <f t="shared" si="17"/>
        <v>0.10309278350515465</v>
      </c>
      <c r="E80" s="7">
        <f t="shared" si="17"/>
        <v>4.2989690721649492</v>
      </c>
      <c r="F80" s="7">
        <f t="shared" si="17"/>
        <v>0.93814432989690733</v>
      </c>
      <c r="G80" s="7">
        <f t="shared" si="17"/>
        <v>1.1546391752577321</v>
      </c>
      <c r="H80" s="7">
        <f t="shared" si="17"/>
        <v>0.40206185567010316</v>
      </c>
      <c r="I80" s="7">
        <f t="shared" si="17"/>
        <v>0.12371134020618559</v>
      </c>
      <c r="J80" s="7">
        <f t="shared" si="17"/>
        <v>0.81958762886597947</v>
      </c>
      <c r="K80" s="30">
        <f t="shared" si="17"/>
        <v>0.14432989690721651</v>
      </c>
      <c r="L80" s="7">
        <f t="shared" si="17"/>
        <v>7.2164948453608255E-2</v>
      </c>
      <c r="M80" s="7">
        <f t="shared" si="17"/>
        <v>0.13402061855670105</v>
      </c>
      <c r="N80" s="7">
        <f t="shared" si="17"/>
        <v>0.23711340206185566</v>
      </c>
      <c r="O80" s="7">
        <f t="shared" si="17"/>
        <v>0.2061855670103093</v>
      </c>
      <c r="P80" s="7">
        <f t="shared" si="17"/>
        <v>5.1546391752577324E-2</v>
      </c>
      <c r="Q80" s="7">
        <f t="shared" si="17"/>
        <v>0.14432989690721651</v>
      </c>
      <c r="R80" s="7">
        <f t="shared" si="17"/>
        <v>0.32989690721649489</v>
      </c>
      <c r="S80" s="7">
        <f t="shared" si="17"/>
        <v>0.14432989690721651</v>
      </c>
      <c r="T80" s="30">
        <f t="shared" si="17"/>
        <v>0.19587628865979384</v>
      </c>
    </row>
    <row r="81" spans="1:20" x14ac:dyDescent="0.25">
      <c r="A81" s="31" t="s">
        <v>75</v>
      </c>
      <c r="B81" s="31">
        <f>(100*B60*100)/$U60</f>
        <v>52.380952380952387</v>
      </c>
      <c r="C81" s="31">
        <f t="shared" ref="C81:T81" si="18">100*C60/$U60</f>
        <v>1.4285714285714286</v>
      </c>
      <c r="D81" s="10">
        <f t="shared" si="18"/>
        <v>0.2857142857142857</v>
      </c>
      <c r="E81" s="10">
        <f t="shared" si="18"/>
        <v>32.714285714285715</v>
      </c>
      <c r="F81" s="10">
        <f t="shared" si="18"/>
        <v>1.6190476190476191</v>
      </c>
      <c r="G81" s="10">
        <f t="shared" si="18"/>
        <v>1.7619047619047619</v>
      </c>
      <c r="H81" s="10">
        <f t="shared" si="18"/>
        <v>3.1904761904761907</v>
      </c>
      <c r="I81" s="10">
        <f t="shared" si="18"/>
        <v>0.38095238095238093</v>
      </c>
      <c r="J81" s="10">
        <f t="shared" si="18"/>
        <v>2.0952380952380953</v>
      </c>
      <c r="K81" s="32">
        <f t="shared" si="18"/>
        <v>0.23809523809523808</v>
      </c>
      <c r="L81" s="10">
        <f t="shared" si="18"/>
        <v>1.5714285714285714</v>
      </c>
      <c r="M81" s="10">
        <f t="shared" si="18"/>
        <v>0.23809523809523808</v>
      </c>
      <c r="N81" s="10">
        <f t="shared" si="18"/>
        <v>0.2857142857142857</v>
      </c>
      <c r="O81" s="10">
        <f t="shared" si="18"/>
        <v>0.47619047619047616</v>
      </c>
      <c r="P81" s="10">
        <f t="shared" si="18"/>
        <v>9.5238095238095233E-2</v>
      </c>
      <c r="Q81" s="10">
        <f t="shared" si="18"/>
        <v>0.19047619047619047</v>
      </c>
      <c r="R81" s="10">
        <f t="shared" si="18"/>
        <v>0.47619047619047616</v>
      </c>
      <c r="S81" s="10">
        <f t="shared" si="18"/>
        <v>9.5238095238095233E-2</v>
      </c>
      <c r="T81" s="32">
        <f t="shared" si="18"/>
        <v>0.47619047619047616</v>
      </c>
    </row>
    <row r="85" spans="1:20" x14ac:dyDescent="0.25">
      <c r="A85" s="35" t="s">
        <v>91</v>
      </c>
    </row>
  </sheetData>
  <dataConsolidate/>
  <mergeCells count="4">
    <mergeCell ref="B64:T64"/>
    <mergeCell ref="C22:K22"/>
    <mergeCell ref="C2:K2"/>
    <mergeCell ref="C43:T4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DBCD-562A-4DC9-AC18-88D586A00EB2}">
  <dimension ref="A1:T42"/>
  <sheetViews>
    <sheetView tabSelected="1" topLeftCell="A20" workbookViewId="0">
      <selection activeCell="G46" sqref="G46"/>
    </sheetView>
  </sheetViews>
  <sheetFormatPr defaultRowHeight="15" x14ac:dyDescent="0.25"/>
  <cols>
    <col min="1" max="1" width="25.85546875" customWidth="1"/>
  </cols>
  <sheetData>
    <row r="1" spans="1:17" x14ac:dyDescent="0.25">
      <c r="A1" t="s">
        <v>0</v>
      </c>
      <c r="B1" t="s">
        <v>59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</row>
    <row r="2" spans="1:17" x14ac:dyDescent="0.25">
      <c r="A2" t="s">
        <v>92</v>
      </c>
      <c r="B2">
        <v>68.750000000000014</v>
      </c>
      <c r="C2">
        <v>61.53846153846154</v>
      </c>
      <c r="D2">
        <v>87.012987012987011</v>
      </c>
      <c r="E2">
        <v>50</v>
      </c>
      <c r="F2">
        <v>83.870967741935488</v>
      </c>
      <c r="G2">
        <v>76.744186046511629</v>
      </c>
      <c r="H2">
        <v>88.764044943820224</v>
      </c>
      <c r="I2">
        <v>79.591836734693871</v>
      </c>
      <c r="J2">
        <v>56.521739130434788</v>
      </c>
      <c r="K2">
        <v>78.260869565217405</v>
      </c>
      <c r="L2">
        <v>54.54545454545454</v>
      </c>
      <c r="M2">
        <v>9.0909090909090899</v>
      </c>
      <c r="N2">
        <v>28.571428571428573</v>
      </c>
      <c r="O2">
        <v>75</v>
      </c>
      <c r="P2">
        <v>89.69072164948453</v>
      </c>
      <c r="Q2">
        <v>52.380952380952387</v>
      </c>
    </row>
    <row r="3" spans="1:17" x14ac:dyDescent="0.25">
      <c r="A3" t="s">
        <v>93</v>
      </c>
      <c r="B3">
        <v>3.0312499999999996</v>
      </c>
      <c r="C3">
        <v>2.4615384615384617</v>
      </c>
      <c r="D3">
        <v>1.2207792207792207</v>
      </c>
      <c r="E3">
        <v>2.6</v>
      </c>
      <c r="F3">
        <v>1.2096774193548387</v>
      </c>
      <c r="G3">
        <v>1.2558139534883721</v>
      </c>
      <c r="H3">
        <v>0.5617977528089888</v>
      </c>
      <c r="I3">
        <v>0.87755102040816313</v>
      </c>
      <c r="J3">
        <v>4.2173913043478262</v>
      </c>
      <c r="K3">
        <v>1.1086956521739131</v>
      </c>
      <c r="L3">
        <v>4.5909090909090899</v>
      </c>
      <c r="M3">
        <v>5.7272727272727266</v>
      </c>
      <c r="N3">
        <v>4.3571428571428568</v>
      </c>
      <c r="O3">
        <v>2.3250000000000002</v>
      </c>
      <c r="P3">
        <v>0.77319587628865993</v>
      </c>
      <c r="Q3">
        <v>1.4285714285714286</v>
      </c>
    </row>
    <row r="4" spans="1:17" x14ac:dyDescent="0.25">
      <c r="A4" t="s">
        <v>94</v>
      </c>
      <c r="B4">
        <v>0.5</v>
      </c>
      <c r="C4">
        <v>0.34615384615384615</v>
      </c>
      <c r="D4">
        <v>1.0649350649350648</v>
      </c>
      <c r="E4">
        <v>0.4</v>
      </c>
      <c r="F4">
        <v>0.11290322580645161</v>
      </c>
      <c r="G4">
        <v>0.27906976744186046</v>
      </c>
      <c r="H4">
        <v>8.98876404494382E-2</v>
      </c>
      <c r="I4">
        <v>0.30612244897959179</v>
      </c>
      <c r="J4">
        <v>0.56521739130434789</v>
      </c>
      <c r="K4">
        <v>0.26086956521739135</v>
      </c>
      <c r="L4">
        <v>0.45454545454545447</v>
      </c>
      <c r="M4">
        <v>0.63636363636363624</v>
      </c>
      <c r="N4">
        <v>0.2857142857142857</v>
      </c>
      <c r="O4">
        <v>0.35</v>
      </c>
      <c r="P4">
        <v>0.10309278350515465</v>
      </c>
      <c r="Q4">
        <v>0.2857142857142857</v>
      </c>
    </row>
    <row r="5" spans="1:17" x14ac:dyDescent="0.25">
      <c r="A5" t="s">
        <v>95</v>
      </c>
      <c r="B5">
        <v>3.15625</v>
      </c>
      <c r="C5">
        <v>0.73076923076923073</v>
      </c>
      <c r="D5">
        <v>0.33766233766233766</v>
      </c>
      <c r="E5">
        <v>2.15</v>
      </c>
      <c r="F5">
        <v>7.338709677419355</v>
      </c>
      <c r="G5">
        <v>0.81395348837209303</v>
      </c>
      <c r="H5">
        <v>0.16853932584269662</v>
      </c>
      <c r="I5">
        <v>0.32653061224489793</v>
      </c>
      <c r="J5">
        <v>17.086956521739129</v>
      </c>
      <c r="K5">
        <v>0.60869565217391308</v>
      </c>
      <c r="L5">
        <v>14.636363636363637</v>
      </c>
      <c r="M5">
        <v>2.545454545454545</v>
      </c>
      <c r="N5">
        <v>2.7857142857142856</v>
      </c>
      <c r="O5">
        <v>1.35</v>
      </c>
      <c r="P5">
        <v>4.2989690721649492</v>
      </c>
      <c r="Q5">
        <v>32.714285714285715</v>
      </c>
    </row>
    <row r="6" spans="1:17" x14ac:dyDescent="0.25">
      <c r="A6" t="s">
        <v>96</v>
      </c>
      <c r="B6">
        <v>2.96875</v>
      </c>
      <c r="C6">
        <v>3.0384615384615383</v>
      </c>
      <c r="D6">
        <v>1</v>
      </c>
      <c r="E6">
        <v>4.75</v>
      </c>
      <c r="F6">
        <v>1.338709677419355</v>
      </c>
      <c r="G6">
        <v>2.5813953488372094</v>
      </c>
      <c r="H6">
        <v>0.7191011235955056</v>
      </c>
      <c r="I6">
        <v>2.204081632653061</v>
      </c>
      <c r="J6">
        <v>2.1739130434782612</v>
      </c>
      <c r="K6">
        <v>1.673913043478261</v>
      </c>
      <c r="L6">
        <v>1.7727272727272725</v>
      </c>
      <c r="M6">
        <v>1.9090909090909089</v>
      </c>
      <c r="N6">
        <v>16.5</v>
      </c>
      <c r="O6">
        <v>1.65</v>
      </c>
      <c r="P6">
        <v>0.93814432989690733</v>
      </c>
      <c r="Q6">
        <v>1.6190476190476191</v>
      </c>
    </row>
    <row r="7" spans="1:17" x14ac:dyDescent="0.25">
      <c r="A7" t="s">
        <v>98</v>
      </c>
      <c r="B7">
        <v>3.5625</v>
      </c>
      <c r="C7">
        <v>6.7307692307692308</v>
      </c>
      <c r="D7">
        <v>2.7012987012987013</v>
      </c>
      <c r="E7">
        <v>9.25</v>
      </c>
      <c r="F7">
        <v>1.8225806451612903</v>
      </c>
      <c r="G7">
        <v>2.7209302325581395</v>
      </c>
      <c r="H7">
        <v>2.4494382022471912</v>
      </c>
      <c r="I7">
        <v>4.3877551020408161</v>
      </c>
      <c r="J7">
        <v>6.5217391304347831</v>
      </c>
      <c r="K7">
        <v>4.6739130434782616</v>
      </c>
      <c r="L7">
        <v>5.3636363636363633</v>
      </c>
      <c r="M7">
        <v>7.3636363636363624</v>
      </c>
      <c r="N7">
        <v>8</v>
      </c>
      <c r="O7">
        <v>3.1</v>
      </c>
      <c r="P7">
        <v>1.1546391752577321</v>
      </c>
      <c r="Q7">
        <v>1.7619047619047619</v>
      </c>
    </row>
    <row r="8" spans="1:17" x14ac:dyDescent="0.25">
      <c r="A8" t="s">
        <v>97</v>
      </c>
      <c r="B8">
        <v>10.375000000000002</v>
      </c>
      <c r="C8">
        <v>16.307692307692307</v>
      </c>
      <c r="D8">
        <v>3.5064935064935066</v>
      </c>
      <c r="E8">
        <v>15.45</v>
      </c>
      <c r="F8">
        <v>0.37096774193548382</v>
      </c>
      <c r="G8">
        <v>10.790697674418604</v>
      </c>
      <c r="H8">
        <v>5.01123595505618</v>
      </c>
      <c r="I8">
        <v>7.3673469387755093</v>
      </c>
      <c r="J8">
        <v>3.9565217391304355</v>
      </c>
      <c r="K8">
        <v>7.0000000000000018</v>
      </c>
      <c r="L8">
        <v>8.545454545454545</v>
      </c>
      <c r="M8">
        <v>55.909090909090899</v>
      </c>
      <c r="N8">
        <v>23.857142857142858</v>
      </c>
      <c r="O8">
        <v>8.1999999999999993</v>
      </c>
      <c r="P8">
        <v>0.40206185567010316</v>
      </c>
      <c r="Q8">
        <v>3.1904761904761907</v>
      </c>
    </row>
    <row r="9" spans="1:17" x14ac:dyDescent="0.25">
      <c r="A9" t="s">
        <v>99</v>
      </c>
      <c r="B9">
        <v>0.21875</v>
      </c>
      <c r="C9">
        <v>0.76923076923076927</v>
      </c>
      <c r="D9">
        <v>0.15584415584415584</v>
      </c>
      <c r="E9">
        <v>1.45</v>
      </c>
      <c r="F9">
        <v>0.32258064516129031</v>
      </c>
      <c r="G9">
        <v>0.27906976744186046</v>
      </c>
      <c r="H9">
        <v>0.12359550561797754</v>
      </c>
      <c r="I9">
        <v>0.18367346938775508</v>
      </c>
      <c r="J9">
        <v>0.56521739130434789</v>
      </c>
      <c r="K9">
        <v>0.43478260869565222</v>
      </c>
      <c r="L9">
        <v>1.0909090909090908</v>
      </c>
      <c r="M9">
        <v>4.9090909090909083</v>
      </c>
      <c r="N9">
        <v>0.5714285714285714</v>
      </c>
      <c r="O9">
        <v>0.67500000000000004</v>
      </c>
      <c r="P9">
        <v>0.12371134020618559</v>
      </c>
      <c r="Q9">
        <v>0.38095238095238093</v>
      </c>
    </row>
    <row r="10" spans="1:17" x14ac:dyDescent="0.25">
      <c r="A10" t="s">
        <v>100</v>
      </c>
      <c r="B10">
        <v>2.40625</v>
      </c>
      <c r="C10">
        <v>1.5384615384615385</v>
      </c>
      <c r="D10">
        <v>0.98701298701298701</v>
      </c>
      <c r="E10">
        <v>7</v>
      </c>
      <c r="F10">
        <v>1.6451612903225805</v>
      </c>
      <c r="G10">
        <v>2.1627906976744189</v>
      </c>
      <c r="H10">
        <v>0.7078651685393258</v>
      </c>
      <c r="I10">
        <v>1.5918367346938773</v>
      </c>
      <c r="J10">
        <v>3.0869565217391308</v>
      </c>
      <c r="K10">
        <v>1.2391304347826089</v>
      </c>
      <c r="L10">
        <v>3.7272727272727262</v>
      </c>
      <c r="M10">
        <v>5.545454545454545</v>
      </c>
      <c r="N10">
        <v>5.5</v>
      </c>
      <c r="O10">
        <v>2.4500000000000002</v>
      </c>
      <c r="P10">
        <v>0.81958762886597947</v>
      </c>
      <c r="Q10">
        <v>2.0952380952380953</v>
      </c>
    </row>
    <row r="11" spans="1:17" x14ac:dyDescent="0.25">
      <c r="A11" t="s">
        <v>101</v>
      </c>
      <c r="B11">
        <v>0.1875</v>
      </c>
      <c r="C11">
        <v>0.61538461538461542</v>
      </c>
      <c r="D11">
        <v>0.14285714285714288</v>
      </c>
      <c r="E11">
        <v>0.9</v>
      </c>
      <c r="F11">
        <v>0.17741935483870971</v>
      </c>
      <c r="G11">
        <v>0.23255813953488372</v>
      </c>
      <c r="H11">
        <v>0.2696629213483146</v>
      </c>
      <c r="I11">
        <v>0.24489795918367344</v>
      </c>
      <c r="J11">
        <v>0.60869565217391308</v>
      </c>
      <c r="K11">
        <v>0.32608695652173919</v>
      </c>
      <c r="L11">
        <v>0.40909090909090906</v>
      </c>
      <c r="M11">
        <v>0.45454545454545447</v>
      </c>
      <c r="N11">
        <v>0.8571428571428571</v>
      </c>
      <c r="O11">
        <v>0.375</v>
      </c>
      <c r="P11">
        <v>0.14432989690721651</v>
      </c>
      <c r="Q11">
        <v>0.23809523809523808</v>
      </c>
    </row>
    <row r="12" spans="1:17" x14ac:dyDescent="0.25">
      <c r="A12" t="s">
        <v>102</v>
      </c>
      <c r="B12">
        <v>0.125</v>
      </c>
      <c r="C12">
        <v>0.34615384615384615</v>
      </c>
      <c r="D12">
        <v>3.896103896103896E-2</v>
      </c>
      <c r="E12">
        <v>0.3</v>
      </c>
      <c r="F12">
        <v>6.4516129032258063E-2</v>
      </c>
      <c r="G12">
        <v>6.9767441860465115E-2</v>
      </c>
      <c r="H12">
        <v>3.3707865168539325E-2</v>
      </c>
      <c r="I12">
        <v>0.1020408163265306</v>
      </c>
      <c r="J12">
        <v>0.30434782608695654</v>
      </c>
      <c r="K12">
        <v>0.10869565217391305</v>
      </c>
      <c r="L12">
        <v>0.27272727272727271</v>
      </c>
      <c r="M12">
        <v>0.27272727272727271</v>
      </c>
      <c r="N12">
        <v>0.14285714285714285</v>
      </c>
      <c r="O12">
        <v>0.17499999999999999</v>
      </c>
      <c r="P12">
        <v>7.2164948453608255E-2</v>
      </c>
      <c r="Q12">
        <v>1.5714285714285714</v>
      </c>
    </row>
    <row r="13" spans="1:17" x14ac:dyDescent="0.25">
      <c r="A13" t="s">
        <v>103</v>
      </c>
      <c r="B13">
        <v>0.375</v>
      </c>
      <c r="C13">
        <v>0.61538461538461542</v>
      </c>
      <c r="D13">
        <v>0.16883116883116883</v>
      </c>
      <c r="E13">
        <v>0.55000000000000004</v>
      </c>
      <c r="F13">
        <v>0.12903225806451613</v>
      </c>
      <c r="G13">
        <v>0.20930232558139536</v>
      </c>
      <c r="H13">
        <v>6.741573033707865E-2</v>
      </c>
      <c r="I13">
        <v>0.2040816326530612</v>
      </c>
      <c r="J13">
        <v>0.39130434782608703</v>
      </c>
      <c r="K13">
        <v>0.52173913043478271</v>
      </c>
      <c r="L13">
        <v>0.45454545454545447</v>
      </c>
      <c r="M13">
        <v>0.45454545454545447</v>
      </c>
      <c r="N13">
        <v>0.7142857142857143</v>
      </c>
      <c r="O13">
        <v>0.55000000000000004</v>
      </c>
      <c r="P13">
        <v>0.13402061855670105</v>
      </c>
      <c r="Q13">
        <v>0.23809523809523808</v>
      </c>
    </row>
    <row r="14" spans="1:17" x14ac:dyDescent="0.25">
      <c r="A14" t="s">
        <v>104</v>
      </c>
      <c r="B14">
        <v>0.375</v>
      </c>
      <c r="C14">
        <v>0.65384615384615385</v>
      </c>
      <c r="D14">
        <v>0.20779220779220781</v>
      </c>
      <c r="E14">
        <v>0.75</v>
      </c>
      <c r="F14">
        <v>0.17741935483870971</v>
      </c>
      <c r="G14">
        <v>0.2558139534883721</v>
      </c>
      <c r="H14">
        <v>8.98876404494382E-2</v>
      </c>
      <c r="I14">
        <v>0.30612244897959179</v>
      </c>
      <c r="J14">
        <v>0.56521739130434789</v>
      </c>
      <c r="K14">
        <v>0.65217391304347838</v>
      </c>
      <c r="L14">
        <v>0.54545454545454541</v>
      </c>
      <c r="M14">
        <v>0.63636363636363624</v>
      </c>
      <c r="N14">
        <v>0.6428571428571429</v>
      </c>
      <c r="O14">
        <v>0.57499999999999996</v>
      </c>
      <c r="P14">
        <v>0.23711340206185566</v>
      </c>
      <c r="Q14">
        <v>0.2857142857142857</v>
      </c>
    </row>
    <row r="15" spans="1:17" x14ac:dyDescent="0.25">
      <c r="A15" t="s">
        <v>105</v>
      </c>
      <c r="B15">
        <v>0.5625</v>
      </c>
      <c r="C15">
        <v>0.76923076923076927</v>
      </c>
      <c r="D15">
        <v>0.24675324675324675</v>
      </c>
      <c r="E15">
        <v>0.65</v>
      </c>
      <c r="F15">
        <v>0.20967741935483872</v>
      </c>
      <c r="G15">
        <v>0.30232558139534882</v>
      </c>
      <c r="H15">
        <v>8.98876404494382E-2</v>
      </c>
      <c r="I15">
        <v>0.26530612244897955</v>
      </c>
      <c r="J15">
        <v>0.60869565217391308</v>
      </c>
      <c r="K15">
        <v>0.5434782608695653</v>
      </c>
      <c r="L15">
        <v>0.5</v>
      </c>
      <c r="M15">
        <v>0.54545454545454541</v>
      </c>
      <c r="N15">
        <v>0.42857142857142855</v>
      </c>
      <c r="O15">
        <v>0.47499999999999998</v>
      </c>
      <c r="P15">
        <v>0.2061855670103093</v>
      </c>
      <c r="Q15">
        <v>0.47619047619047616</v>
      </c>
    </row>
    <row r="16" spans="1:17" x14ac:dyDescent="0.25">
      <c r="A16" t="s">
        <v>106</v>
      </c>
      <c r="B16">
        <v>0.21875</v>
      </c>
      <c r="C16">
        <v>0.42307692307692313</v>
      </c>
      <c r="D16">
        <v>0.1038961038961039</v>
      </c>
      <c r="E16">
        <v>0.35</v>
      </c>
      <c r="F16">
        <v>6.4516129032258063E-2</v>
      </c>
      <c r="G16">
        <v>9.3023255813953487E-2</v>
      </c>
      <c r="H16">
        <v>4.49438202247191E-2</v>
      </c>
      <c r="I16">
        <v>0.2040816326530612</v>
      </c>
      <c r="J16">
        <v>0.26086956521739135</v>
      </c>
      <c r="K16">
        <v>0.26086956521739135</v>
      </c>
      <c r="L16">
        <v>0.13636363636363635</v>
      </c>
      <c r="M16">
        <v>0.36363636363636359</v>
      </c>
      <c r="N16">
        <v>0.21428571428571427</v>
      </c>
      <c r="O16">
        <v>0.25</v>
      </c>
      <c r="P16">
        <v>5.1546391752577324E-2</v>
      </c>
      <c r="Q16">
        <v>9.5238095238095233E-2</v>
      </c>
    </row>
    <row r="17" spans="1:20" x14ac:dyDescent="0.25">
      <c r="A17" t="s">
        <v>107</v>
      </c>
      <c r="B17">
        <v>0.34375000000000006</v>
      </c>
      <c r="C17">
        <v>0.46153846153846156</v>
      </c>
      <c r="D17">
        <v>0.12987012987012986</v>
      </c>
      <c r="E17">
        <v>0.4</v>
      </c>
      <c r="F17">
        <v>0.11290322580645161</v>
      </c>
      <c r="G17">
        <v>0.16279069767441862</v>
      </c>
      <c r="H17">
        <v>8.98876404494382E-2</v>
      </c>
      <c r="I17">
        <v>0.26530612244897955</v>
      </c>
      <c r="J17">
        <v>0.82608695652173925</v>
      </c>
      <c r="K17">
        <v>0.19565217391304351</v>
      </c>
      <c r="L17">
        <v>0.59090909090909083</v>
      </c>
      <c r="M17">
        <v>0.27272727272727271</v>
      </c>
      <c r="N17">
        <v>0.21428571428571427</v>
      </c>
      <c r="O17">
        <v>0.4</v>
      </c>
      <c r="P17">
        <v>0.14432989690721651</v>
      </c>
      <c r="Q17">
        <v>0.19047619047619047</v>
      </c>
    </row>
    <row r="18" spans="1:20" x14ac:dyDescent="0.25">
      <c r="A18" t="s">
        <v>108</v>
      </c>
      <c r="B18">
        <v>1.75</v>
      </c>
      <c r="C18">
        <v>0.42307692307692313</v>
      </c>
      <c r="D18">
        <v>0.44155844155844154</v>
      </c>
      <c r="E18">
        <v>1.3</v>
      </c>
      <c r="F18">
        <v>0.35483870967741943</v>
      </c>
      <c r="G18">
        <v>0.39534883720930231</v>
      </c>
      <c r="H18">
        <v>0.2808988764044944</v>
      </c>
      <c r="I18">
        <v>0.8571428571428571</v>
      </c>
      <c r="J18">
        <v>0.78260869565217406</v>
      </c>
      <c r="K18">
        <v>0.71739130434782616</v>
      </c>
      <c r="L18">
        <v>1</v>
      </c>
      <c r="M18">
        <v>2</v>
      </c>
      <c r="N18">
        <v>3.5000000000000004</v>
      </c>
      <c r="O18">
        <v>0.9</v>
      </c>
      <c r="P18">
        <v>0.32989690721649489</v>
      </c>
      <c r="Q18">
        <v>0.47619047619047616</v>
      </c>
    </row>
    <row r="19" spans="1:20" x14ac:dyDescent="0.25">
      <c r="A19" t="s">
        <v>109</v>
      </c>
      <c r="B19">
        <v>0.28125</v>
      </c>
      <c r="C19">
        <v>1.1923076923076923</v>
      </c>
      <c r="D19">
        <v>0.1038961038961039</v>
      </c>
      <c r="E19">
        <v>0.6</v>
      </c>
      <c r="F19">
        <v>0.14516129032258066</v>
      </c>
      <c r="G19">
        <v>0.13953488372093023</v>
      </c>
      <c r="H19">
        <v>0.39325842696629215</v>
      </c>
      <c r="I19">
        <v>0.26530612244897955</v>
      </c>
      <c r="J19">
        <v>0.17391304347826089</v>
      </c>
      <c r="K19">
        <v>0.60869565217391308</v>
      </c>
      <c r="L19">
        <v>0.31818181818181812</v>
      </c>
      <c r="M19">
        <v>0.54545454545454541</v>
      </c>
      <c r="N19">
        <v>0.8571428571428571</v>
      </c>
      <c r="O19">
        <v>0.5</v>
      </c>
      <c r="P19">
        <v>0.14432989690721651</v>
      </c>
      <c r="Q19">
        <v>9.5238095238095233E-2</v>
      </c>
    </row>
    <row r="20" spans="1:20" x14ac:dyDescent="0.25">
      <c r="A20" t="s">
        <v>110</v>
      </c>
      <c r="B20">
        <v>0.75</v>
      </c>
      <c r="C20">
        <v>1.0384615384615385</v>
      </c>
      <c r="D20">
        <v>0.42857142857142855</v>
      </c>
      <c r="E20">
        <v>1.1000000000000001</v>
      </c>
      <c r="F20">
        <v>0.29032258064516131</v>
      </c>
      <c r="G20">
        <v>0.46511627906976744</v>
      </c>
      <c r="H20">
        <v>0.15730337078651685</v>
      </c>
      <c r="I20">
        <v>0.46938775510204073</v>
      </c>
      <c r="J20">
        <v>0.86956521739130443</v>
      </c>
      <c r="K20">
        <v>0.67391304347826098</v>
      </c>
      <c r="L20">
        <v>1</v>
      </c>
      <c r="M20">
        <v>0.81818181818181812</v>
      </c>
      <c r="N20">
        <v>2</v>
      </c>
      <c r="O20">
        <v>0.67500000000000004</v>
      </c>
      <c r="P20">
        <v>0.19587628865979384</v>
      </c>
      <c r="Q20">
        <v>0.47619047619047616</v>
      </c>
    </row>
    <row r="25" spans="1:20" x14ac:dyDescent="0.25">
      <c r="B25" s="44" t="s">
        <v>90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x14ac:dyDescent="0.25">
      <c r="A26" t="s">
        <v>47</v>
      </c>
      <c r="B26" t="s">
        <v>1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  <c r="K26" t="s">
        <v>50</v>
      </c>
      <c r="L26" t="s">
        <v>79</v>
      </c>
      <c r="M26" t="s">
        <v>80</v>
      </c>
      <c r="N26" t="s">
        <v>81</v>
      </c>
      <c r="O26" t="s">
        <v>82</v>
      </c>
      <c r="P26" t="s">
        <v>83</v>
      </c>
      <c r="Q26" t="s">
        <v>84</v>
      </c>
      <c r="R26" t="s">
        <v>85</v>
      </c>
      <c r="S26" t="s">
        <v>86</v>
      </c>
      <c r="T26" t="s">
        <v>87</v>
      </c>
    </row>
    <row r="27" spans="1:20" x14ac:dyDescent="0.25">
      <c r="A27" t="s">
        <v>59</v>
      </c>
      <c r="B27">
        <f>ROUND('Wilkinson and Douglas 2003'!B66,2)</f>
        <v>68.75</v>
      </c>
      <c r="C27">
        <f>ROUND('Wilkinson and Douglas 2003'!C66,2)</f>
        <v>3.03</v>
      </c>
      <c r="D27">
        <f>ROUND('Wilkinson and Douglas 2003'!D66,2)</f>
        <v>0.5</v>
      </c>
      <c r="E27">
        <f>ROUND('Wilkinson and Douglas 2003'!E66,2)</f>
        <v>3.16</v>
      </c>
      <c r="F27">
        <f>ROUND('Wilkinson and Douglas 2003'!F66,2)</f>
        <v>2.97</v>
      </c>
      <c r="G27">
        <f>ROUND('Wilkinson and Douglas 2003'!G66,2)</f>
        <v>3.56</v>
      </c>
      <c r="H27">
        <f>ROUND('Wilkinson and Douglas 2003'!H66,2)</f>
        <v>10.38</v>
      </c>
      <c r="I27">
        <f>ROUND('Wilkinson and Douglas 2003'!I66,2)</f>
        <v>0.22</v>
      </c>
      <c r="J27">
        <f>ROUND('Wilkinson and Douglas 2003'!J66,2)</f>
        <v>2.41</v>
      </c>
      <c r="K27">
        <f>ROUND('Wilkinson and Douglas 2003'!K66,2)</f>
        <v>0.19</v>
      </c>
      <c r="L27">
        <f>ROUND('Wilkinson and Douglas 2003'!L66,2)</f>
        <v>0.13</v>
      </c>
      <c r="M27">
        <f>ROUND('Wilkinson and Douglas 2003'!M66,2)</f>
        <v>0.38</v>
      </c>
      <c r="N27">
        <f>ROUND('Wilkinson and Douglas 2003'!N66,2)</f>
        <v>0.38</v>
      </c>
      <c r="O27">
        <f>ROUND('Wilkinson and Douglas 2003'!O66,2)</f>
        <v>0.56000000000000005</v>
      </c>
      <c r="P27">
        <f>ROUND('Wilkinson and Douglas 2003'!P66,2)</f>
        <v>0.22</v>
      </c>
      <c r="Q27">
        <f>ROUND('Wilkinson and Douglas 2003'!Q66,2)</f>
        <v>0.34</v>
      </c>
      <c r="R27">
        <f>ROUND('Wilkinson and Douglas 2003'!R66,2)</f>
        <v>1.75</v>
      </c>
      <c r="S27">
        <f>ROUND('Wilkinson and Douglas 2003'!S66,2)</f>
        <v>0.28000000000000003</v>
      </c>
      <c r="T27">
        <f>ROUND('Wilkinson and Douglas 2003'!T66,2)</f>
        <v>0.75</v>
      </c>
    </row>
    <row r="28" spans="1:20" x14ac:dyDescent="0.25">
      <c r="A28" t="s">
        <v>61</v>
      </c>
      <c r="B28">
        <f>ROUND('Wilkinson and Douglas 2003'!B67,2)</f>
        <v>61.54</v>
      </c>
      <c r="C28">
        <f>ROUND('Wilkinson and Douglas 2003'!C67,2)</f>
        <v>2.46</v>
      </c>
      <c r="D28">
        <f>ROUND('Wilkinson and Douglas 2003'!D67,2)</f>
        <v>0.35</v>
      </c>
      <c r="E28">
        <f>ROUND('Wilkinson and Douglas 2003'!E67,2)</f>
        <v>0.73</v>
      </c>
      <c r="F28">
        <f>ROUND('Wilkinson and Douglas 2003'!F67,2)</f>
        <v>3.04</v>
      </c>
      <c r="G28">
        <f>ROUND('Wilkinson and Douglas 2003'!G67,2)</f>
        <v>6.73</v>
      </c>
      <c r="H28">
        <f>ROUND('Wilkinson and Douglas 2003'!H67,2)</f>
        <v>16.309999999999999</v>
      </c>
      <c r="I28">
        <f>ROUND('Wilkinson and Douglas 2003'!I67,2)</f>
        <v>0.77</v>
      </c>
      <c r="J28">
        <f>ROUND('Wilkinson and Douglas 2003'!J67,2)</f>
        <v>1.54</v>
      </c>
      <c r="K28">
        <f>ROUND('Wilkinson and Douglas 2003'!K67,2)</f>
        <v>0.62</v>
      </c>
      <c r="L28">
        <f>ROUND('Wilkinson and Douglas 2003'!L67,2)</f>
        <v>0.35</v>
      </c>
      <c r="M28">
        <f>ROUND('Wilkinson and Douglas 2003'!M67,2)</f>
        <v>0.62</v>
      </c>
      <c r="N28">
        <f>ROUND('Wilkinson and Douglas 2003'!N67,2)</f>
        <v>0.65</v>
      </c>
      <c r="O28">
        <f>ROUND('Wilkinson and Douglas 2003'!O67,2)</f>
        <v>0.77</v>
      </c>
      <c r="P28">
        <f>ROUND('Wilkinson and Douglas 2003'!P67,2)</f>
        <v>0.42</v>
      </c>
      <c r="Q28">
        <f>ROUND('Wilkinson and Douglas 2003'!Q67,2)</f>
        <v>0.46</v>
      </c>
      <c r="R28">
        <f>ROUND('Wilkinson and Douglas 2003'!R67,2)</f>
        <v>0.42</v>
      </c>
      <c r="S28">
        <f>ROUND('Wilkinson and Douglas 2003'!S67,2)</f>
        <v>1.19</v>
      </c>
      <c r="T28">
        <f>ROUND('Wilkinson and Douglas 2003'!T67,2)</f>
        <v>1.04</v>
      </c>
    </row>
    <row r="29" spans="1:20" x14ac:dyDescent="0.25">
      <c r="A29" t="s">
        <v>62</v>
      </c>
      <c r="B29">
        <f>ROUND('Wilkinson and Douglas 2003'!B68,2)</f>
        <v>87.01</v>
      </c>
      <c r="C29">
        <f>ROUND('Wilkinson and Douglas 2003'!C68,2)</f>
        <v>1.22</v>
      </c>
      <c r="D29">
        <f>ROUND('Wilkinson and Douglas 2003'!D68,2)</f>
        <v>1.06</v>
      </c>
      <c r="E29">
        <f>ROUND('Wilkinson and Douglas 2003'!E68,2)</f>
        <v>0.34</v>
      </c>
      <c r="F29">
        <f>ROUND('Wilkinson and Douglas 2003'!F68,2)</f>
        <v>1</v>
      </c>
      <c r="G29">
        <f>ROUND('Wilkinson and Douglas 2003'!G68,2)</f>
        <v>2.7</v>
      </c>
      <c r="H29">
        <f>ROUND('Wilkinson and Douglas 2003'!H68,2)</f>
        <v>3.51</v>
      </c>
      <c r="I29">
        <f>ROUND('Wilkinson and Douglas 2003'!I68,2)</f>
        <v>0.16</v>
      </c>
      <c r="J29">
        <f>ROUND('Wilkinson and Douglas 2003'!J68,2)</f>
        <v>0.99</v>
      </c>
      <c r="K29">
        <f>ROUND('Wilkinson and Douglas 2003'!K68,2)</f>
        <v>0.14000000000000001</v>
      </c>
      <c r="L29">
        <f>ROUND('Wilkinson and Douglas 2003'!L68,2)</f>
        <v>0.04</v>
      </c>
      <c r="M29">
        <f>ROUND('Wilkinson and Douglas 2003'!M68,2)</f>
        <v>0.17</v>
      </c>
      <c r="N29">
        <f>ROUND('Wilkinson and Douglas 2003'!N68,2)</f>
        <v>0.21</v>
      </c>
      <c r="O29">
        <f>ROUND('Wilkinson and Douglas 2003'!O68,2)</f>
        <v>0.25</v>
      </c>
      <c r="P29">
        <f>ROUND('Wilkinson and Douglas 2003'!P68,2)</f>
        <v>0.1</v>
      </c>
      <c r="Q29">
        <f>ROUND('Wilkinson and Douglas 2003'!Q68,2)</f>
        <v>0.13</v>
      </c>
      <c r="R29">
        <f>ROUND('Wilkinson and Douglas 2003'!R68,2)</f>
        <v>0.44</v>
      </c>
      <c r="S29">
        <f>ROUND('Wilkinson and Douglas 2003'!S68,2)</f>
        <v>0.1</v>
      </c>
      <c r="T29">
        <f>ROUND('Wilkinson and Douglas 2003'!T68,2)</f>
        <v>0.43</v>
      </c>
    </row>
    <row r="30" spans="1:20" x14ac:dyDescent="0.25">
      <c r="A30" t="s">
        <v>63</v>
      </c>
      <c r="B30">
        <f>ROUND('Wilkinson and Douglas 2003'!B69,2)</f>
        <v>50</v>
      </c>
      <c r="C30">
        <f>ROUND('Wilkinson and Douglas 2003'!C69,2)</f>
        <v>2.6</v>
      </c>
      <c r="D30">
        <f>ROUND('Wilkinson and Douglas 2003'!D69,2)</f>
        <v>0.4</v>
      </c>
      <c r="E30">
        <f>ROUND('Wilkinson and Douglas 2003'!E69,2)</f>
        <v>2.15</v>
      </c>
      <c r="F30">
        <f>ROUND('Wilkinson and Douglas 2003'!F69,2)</f>
        <v>4.75</v>
      </c>
      <c r="G30">
        <f>ROUND('Wilkinson and Douglas 2003'!G69,2)</f>
        <v>9.25</v>
      </c>
      <c r="H30">
        <f>ROUND('Wilkinson and Douglas 2003'!H69,2)</f>
        <v>15.45</v>
      </c>
      <c r="I30">
        <f>ROUND('Wilkinson and Douglas 2003'!I69,2)</f>
        <v>1.45</v>
      </c>
      <c r="J30">
        <f>ROUND('Wilkinson and Douglas 2003'!J69,2)</f>
        <v>7</v>
      </c>
      <c r="K30">
        <f>ROUND('Wilkinson and Douglas 2003'!K69,2)</f>
        <v>0.9</v>
      </c>
      <c r="L30">
        <f>ROUND('Wilkinson and Douglas 2003'!L69,2)</f>
        <v>0.3</v>
      </c>
      <c r="M30">
        <f>ROUND('Wilkinson and Douglas 2003'!M69,2)</f>
        <v>0.55000000000000004</v>
      </c>
      <c r="N30">
        <f>ROUND('Wilkinson and Douglas 2003'!N69,2)</f>
        <v>0.75</v>
      </c>
      <c r="O30">
        <f>ROUND('Wilkinson and Douglas 2003'!O69,2)</f>
        <v>0.65</v>
      </c>
      <c r="P30">
        <f>ROUND('Wilkinson and Douglas 2003'!P69,2)</f>
        <v>0.35</v>
      </c>
      <c r="Q30">
        <f>ROUND('Wilkinson and Douglas 2003'!Q69,2)</f>
        <v>0.4</v>
      </c>
      <c r="R30">
        <f>ROUND('Wilkinson and Douglas 2003'!R69,2)</f>
        <v>1.3</v>
      </c>
      <c r="S30">
        <f>ROUND('Wilkinson and Douglas 2003'!S69,2)</f>
        <v>0.6</v>
      </c>
      <c r="T30">
        <f>ROUND('Wilkinson and Douglas 2003'!T69,2)</f>
        <v>1.1000000000000001</v>
      </c>
    </row>
    <row r="31" spans="1:20" x14ac:dyDescent="0.25">
      <c r="A31" t="s">
        <v>64</v>
      </c>
      <c r="B31">
        <f>ROUND('Wilkinson and Douglas 2003'!B70,2)</f>
        <v>83.87</v>
      </c>
      <c r="C31">
        <f>ROUND('Wilkinson and Douglas 2003'!C70,2)</f>
        <v>1.21</v>
      </c>
      <c r="D31">
        <f>ROUND('Wilkinson and Douglas 2003'!D70,2)</f>
        <v>0.11</v>
      </c>
      <c r="E31">
        <f>ROUND('Wilkinson and Douglas 2003'!E70,2)</f>
        <v>7.34</v>
      </c>
      <c r="F31">
        <f>ROUND('Wilkinson and Douglas 2003'!F70,2)</f>
        <v>1.34</v>
      </c>
      <c r="G31">
        <f>ROUND('Wilkinson and Douglas 2003'!G70,2)</f>
        <v>1.82</v>
      </c>
      <c r="H31">
        <f>ROUND('Wilkinson and Douglas 2003'!H70,2)</f>
        <v>0.37</v>
      </c>
      <c r="I31">
        <f>ROUND('Wilkinson and Douglas 2003'!I70,2)</f>
        <v>0.32</v>
      </c>
      <c r="J31">
        <f>ROUND('Wilkinson and Douglas 2003'!J70,2)</f>
        <v>1.65</v>
      </c>
      <c r="K31">
        <f>ROUND('Wilkinson and Douglas 2003'!K70,2)</f>
        <v>0.18</v>
      </c>
      <c r="L31">
        <f>ROUND('Wilkinson and Douglas 2003'!L70,2)</f>
        <v>0.06</v>
      </c>
      <c r="M31">
        <f>ROUND('Wilkinson and Douglas 2003'!M70,2)</f>
        <v>0.13</v>
      </c>
      <c r="N31">
        <f>ROUND('Wilkinson and Douglas 2003'!N70,2)</f>
        <v>0.18</v>
      </c>
      <c r="O31">
        <f>ROUND('Wilkinson and Douglas 2003'!O70,2)</f>
        <v>0.21</v>
      </c>
      <c r="P31">
        <f>ROUND('Wilkinson and Douglas 2003'!P70,2)</f>
        <v>0.06</v>
      </c>
      <c r="Q31">
        <f>ROUND('Wilkinson and Douglas 2003'!Q70,2)</f>
        <v>0.11</v>
      </c>
      <c r="R31">
        <f>ROUND('Wilkinson and Douglas 2003'!R70,2)</f>
        <v>0.35</v>
      </c>
      <c r="S31">
        <f>ROUND('Wilkinson and Douglas 2003'!S70,2)</f>
        <v>0.15</v>
      </c>
      <c r="T31">
        <f>ROUND('Wilkinson and Douglas 2003'!T70,2)</f>
        <v>0.28999999999999998</v>
      </c>
    </row>
    <row r="32" spans="1:20" x14ac:dyDescent="0.25">
      <c r="A32" t="s">
        <v>65</v>
      </c>
      <c r="B32">
        <f>ROUND('Wilkinson and Douglas 2003'!B71,2)</f>
        <v>76.739999999999995</v>
      </c>
      <c r="C32">
        <f>ROUND('Wilkinson and Douglas 2003'!C71,2)</f>
        <v>1.26</v>
      </c>
      <c r="D32">
        <f>ROUND('Wilkinson and Douglas 2003'!D71,2)</f>
        <v>0.28000000000000003</v>
      </c>
      <c r="E32">
        <f>ROUND('Wilkinson and Douglas 2003'!E71,2)</f>
        <v>0.81</v>
      </c>
      <c r="F32">
        <f>ROUND('Wilkinson and Douglas 2003'!F71,2)</f>
        <v>2.58</v>
      </c>
      <c r="G32">
        <f>ROUND('Wilkinson and Douglas 2003'!G71,2)</f>
        <v>2.72</v>
      </c>
      <c r="H32">
        <f>ROUND('Wilkinson and Douglas 2003'!H71,2)</f>
        <v>10.79</v>
      </c>
      <c r="I32">
        <f>ROUND('Wilkinson and Douglas 2003'!I71,2)</f>
        <v>0.28000000000000003</v>
      </c>
      <c r="J32">
        <f>ROUND('Wilkinson and Douglas 2003'!J71,2)</f>
        <v>2.16</v>
      </c>
      <c r="K32">
        <f>ROUND('Wilkinson and Douglas 2003'!K71,2)</f>
        <v>0.23</v>
      </c>
      <c r="L32">
        <f>ROUND('Wilkinson and Douglas 2003'!L71,2)</f>
        <v>7.0000000000000007E-2</v>
      </c>
      <c r="M32">
        <f>ROUND('Wilkinson and Douglas 2003'!M71,2)</f>
        <v>0.21</v>
      </c>
      <c r="N32">
        <f>ROUND('Wilkinson and Douglas 2003'!N71,2)</f>
        <v>0.26</v>
      </c>
      <c r="O32">
        <f>ROUND('Wilkinson and Douglas 2003'!O71,2)</f>
        <v>0.3</v>
      </c>
      <c r="P32">
        <f>ROUND('Wilkinson and Douglas 2003'!P71,2)</f>
        <v>0.09</v>
      </c>
      <c r="Q32">
        <f>ROUND('Wilkinson and Douglas 2003'!Q71,2)</f>
        <v>0.16</v>
      </c>
      <c r="R32">
        <f>ROUND('Wilkinson and Douglas 2003'!R71,2)</f>
        <v>0.4</v>
      </c>
      <c r="S32">
        <f>ROUND('Wilkinson and Douglas 2003'!S71,2)</f>
        <v>0.14000000000000001</v>
      </c>
      <c r="T32">
        <f>ROUND('Wilkinson and Douglas 2003'!T71,2)</f>
        <v>0.47</v>
      </c>
    </row>
    <row r="33" spans="1:20" x14ac:dyDescent="0.25">
      <c r="A33" t="s">
        <v>66</v>
      </c>
      <c r="B33">
        <f>ROUND('Wilkinson and Douglas 2003'!B72,2)</f>
        <v>88.76</v>
      </c>
      <c r="C33">
        <f>ROUND('Wilkinson and Douglas 2003'!C72,2)</f>
        <v>0.56000000000000005</v>
      </c>
      <c r="D33">
        <f>ROUND('Wilkinson and Douglas 2003'!D72,2)</f>
        <v>0.09</v>
      </c>
      <c r="E33">
        <f>ROUND('Wilkinson and Douglas 2003'!E72,2)</f>
        <v>0.17</v>
      </c>
      <c r="F33">
        <f>ROUND('Wilkinson and Douglas 2003'!F72,2)</f>
        <v>0.72</v>
      </c>
      <c r="G33">
        <f>ROUND('Wilkinson and Douglas 2003'!G72,2)</f>
        <v>2.4500000000000002</v>
      </c>
      <c r="H33">
        <f>ROUND('Wilkinson and Douglas 2003'!H72,2)</f>
        <v>5.01</v>
      </c>
      <c r="I33">
        <f>ROUND('Wilkinson and Douglas 2003'!I72,2)</f>
        <v>0.12</v>
      </c>
      <c r="J33">
        <f>ROUND('Wilkinson and Douglas 2003'!J72,2)</f>
        <v>0.71</v>
      </c>
      <c r="K33">
        <f>ROUND('Wilkinson and Douglas 2003'!K72,2)</f>
        <v>0.27</v>
      </c>
      <c r="L33">
        <f>ROUND('Wilkinson and Douglas 2003'!L72,2)</f>
        <v>0.03</v>
      </c>
      <c r="M33">
        <f>ROUND('Wilkinson and Douglas 2003'!M72,2)</f>
        <v>7.0000000000000007E-2</v>
      </c>
      <c r="N33">
        <f>ROUND('Wilkinson and Douglas 2003'!N72,2)</f>
        <v>0.09</v>
      </c>
      <c r="O33">
        <f>ROUND('Wilkinson and Douglas 2003'!O72,2)</f>
        <v>0.09</v>
      </c>
      <c r="P33">
        <f>ROUND('Wilkinson and Douglas 2003'!P72,2)</f>
        <v>0.04</v>
      </c>
      <c r="Q33">
        <f>ROUND('Wilkinson and Douglas 2003'!Q72,2)</f>
        <v>0.09</v>
      </c>
      <c r="R33">
        <f>ROUND('Wilkinson and Douglas 2003'!R72,2)</f>
        <v>0.28000000000000003</v>
      </c>
      <c r="S33">
        <f>ROUND('Wilkinson and Douglas 2003'!S72,2)</f>
        <v>0.39</v>
      </c>
      <c r="T33">
        <f>ROUND('Wilkinson and Douglas 2003'!T72,2)</f>
        <v>0.16</v>
      </c>
    </row>
    <row r="34" spans="1:20" x14ac:dyDescent="0.25">
      <c r="A34" t="s">
        <v>67</v>
      </c>
      <c r="B34">
        <f>ROUND('Wilkinson and Douglas 2003'!B73,2)</f>
        <v>79.59</v>
      </c>
      <c r="C34">
        <f>ROUND('Wilkinson and Douglas 2003'!C73,2)</f>
        <v>0.88</v>
      </c>
      <c r="D34">
        <f>ROUND('Wilkinson and Douglas 2003'!D73,2)</f>
        <v>0.31</v>
      </c>
      <c r="E34">
        <f>ROUND('Wilkinson and Douglas 2003'!E73,2)</f>
        <v>0.33</v>
      </c>
      <c r="F34">
        <f>ROUND('Wilkinson and Douglas 2003'!F73,2)</f>
        <v>2.2000000000000002</v>
      </c>
      <c r="G34">
        <f>ROUND('Wilkinson and Douglas 2003'!G73,2)</f>
        <v>4.3899999999999997</v>
      </c>
      <c r="H34">
        <f>ROUND('Wilkinson and Douglas 2003'!H73,2)</f>
        <v>7.37</v>
      </c>
      <c r="I34">
        <f>ROUND('Wilkinson and Douglas 2003'!I73,2)</f>
        <v>0.18</v>
      </c>
      <c r="J34">
        <f>ROUND('Wilkinson and Douglas 2003'!J73,2)</f>
        <v>1.59</v>
      </c>
      <c r="K34">
        <f>ROUND('Wilkinson and Douglas 2003'!K73,2)</f>
        <v>0.24</v>
      </c>
      <c r="L34">
        <f>ROUND('Wilkinson and Douglas 2003'!L73,2)</f>
        <v>0.1</v>
      </c>
      <c r="M34">
        <f>ROUND('Wilkinson and Douglas 2003'!M73,2)</f>
        <v>0.2</v>
      </c>
      <c r="N34">
        <f>ROUND('Wilkinson and Douglas 2003'!N73,2)</f>
        <v>0.31</v>
      </c>
      <c r="O34">
        <f>ROUND('Wilkinson and Douglas 2003'!O73,2)</f>
        <v>0.27</v>
      </c>
      <c r="P34">
        <f>ROUND('Wilkinson and Douglas 2003'!P73,2)</f>
        <v>0.2</v>
      </c>
      <c r="Q34">
        <f>ROUND('Wilkinson and Douglas 2003'!Q73,2)</f>
        <v>0.27</v>
      </c>
      <c r="R34">
        <f>ROUND('Wilkinson and Douglas 2003'!R73,2)</f>
        <v>0.86</v>
      </c>
      <c r="S34">
        <f>ROUND('Wilkinson and Douglas 2003'!S73,2)</f>
        <v>0.27</v>
      </c>
      <c r="T34">
        <f>ROUND('Wilkinson and Douglas 2003'!T73,2)</f>
        <v>0.47</v>
      </c>
    </row>
    <row r="35" spans="1:20" x14ac:dyDescent="0.25">
      <c r="A35" t="s">
        <v>68</v>
      </c>
      <c r="B35">
        <f>ROUND('Wilkinson and Douglas 2003'!B74,2)</f>
        <v>56.52</v>
      </c>
      <c r="C35">
        <f>ROUND('Wilkinson and Douglas 2003'!C74,2)</f>
        <v>4.22</v>
      </c>
      <c r="D35">
        <f>ROUND('Wilkinson and Douglas 2003'!D74,2)</f>
        <v>0.56999999999999995</v>
      </c>
      <c r="E35">
        <f>ROUND('Wilkinson and Douglas 2003'!E74,2)</f>
        <v>17.09</v>
      </c>
      <c r="F35">
        <f>ROUND('Wilkinson and Douglas 2003'!F74,2)</f>
        <v>2.17</v>
      </c>
      <c r="G35">
        <f>ROUND('Wilkinson and Douglas 2003'!G74,2)</f>
        <v>6.52</v>
      </c>
      <c r="H35">
        <f>ROUND('Wilkinson and Douglas 2003'!H74,2)</f>
        <v>3.96</v>
      </c>
      <c r="I35">
        <f>ROUND('Wilkinson and Douglas 2003'!I74,2)</f>
        <v>0.56999999999999995</v>
      </c>
      <c r="J35">
        <f>ROUND('Wilkinson and Douglas 2003'!J74,2)</f>
        <v>3.09</v>
      </c>
      <c r="K35">
        <f>ROUND('Wilkinson and Douglas 2003'!K74,2)</f>
        <v>0.61</v>
      </c>
      <c r="L35">
        <f>ROUND('Wilkinson and Douglas 2003'!L74,2)</f>
        <v>0.3</v>
      </c>
      <c r="M35">
        <f>ROUND('Wilkinson and Douglas 2003'!M74,2)</f>
        <v>0.39</v>
      </c>
      <c r="N35">
        <f>ROUND('Wilkinson and Douglas 2003'!N74,2)</f>
        <v>0.56999999999999995</v>
      </c>
      <c r="O35">
        <f>ROUND('Wilkinson and Douglas 2003'!O74,2)</f>
        <v>0.61</v>
      </c>
      <c r="P35">
        <f>ROUND('Wilkinson and Douglas 2003'!P74,2)</f>
        <v>0.26</v>
      </c>
      <c r="Q35">
        <f>ROUND('Wilkinson and Douglas 2003'!Q74,2)</f>
        <v>0.83</v>
      </c>
      <c r="R35">
        <f>ROUND('Wilkinson and Douglas 2003'!R74,2)</f>
        <v>0.78</v>
      </c>
      <c r="S35">
        <f>ROUND('Wilkinson and Douglas 2003'!S74,2)</f>
        <v>0.17</v>
      </c>
      <c r="T35">
        <f>ROUND('Wilkinson and Douglas 2003'!T74,2)</f>
        <v>0.87</v>
      </c>
    </row>
    <row r="36" spans="1:20" x14ac:dyDescent="0.25">
      <c r="A36" t="s">
        <v>69</v>
      </c>
      <c r="B36">
        <f>ROUND('Wilkinson and Douglas 2003'!B75,2)</f>
        <v>78.260000000000005</v>
      </c>
      <c r="C36">
        <f>ROUND('Wilkinson and Douglas 2003'!C75,2)</f>
        <v>1.1100000000000001</v>
      </c>
      <c r="D36">
        <f>ROUND('Wilkinson and Douglas 2003'!D75,2)</f>
        <v>0.26</v>
      </c>
      <c r="E36">
        <f>ROUND('Wilkinson and Douglas 2003'!E75,2)</f>
        <v>0.61</v>
      </c>
      <c r="F36">
        <f>ROUND('Wilkinson and Douglas 2003'!F75,2)</f>
        <v>1.67</v>
      </c>
      <c r="G36">
        <f>ROUND('Wilkinson and Douglas 2003'!G75,2)</f>
        <v>4.67</v>
      </c>
      <c r="H36">
        <f>ROUND('Wilkinson and Douglas 2003'!H75,2)</f>
        <v>7</v>
      </c>
      <c r="I36">
        <f>ROUND('Wilkinson and Douglas 2003'!I75,2)</f>
        <v>0.43</v>
      </c>
      <c r="J36">
        <f>ROUND('Wilkinson and Douglas 2003'!J75,2)</f>
        <v>1.24</v>
      </c>
      <c r="K36">
        <f>ROUND('Wilkinson and Douglas 2003'!K75,2)</f>
        <v>0.33</v>
      </c>
      <c r="L36">
        <f>ROUND('Wilkinson and Douglas 2003'!L75,2)</f>
        <v>0.11</v>
      </c>
      <c r="M36">
        <f>ROUND('Wilkinson and Douglas 2003'!M75,2)</f>
        <v>0.52</v>
      </c>
      <c r="N36">
        <f>ROUND('Wilkinson and Douglas 2003'!N75,2)</f>
        <v>0.65</v>
      </c>
      <c r="O36">
        <f>ROUND('Wilkinson and Douglas 2003'!O75,2)</f>
        <v>0.54</v>
      </c>
      <c r="P36">
        <f>ROUND('Wilkinson and Douglas 2003'!P75,2)</f>
        <v>0.26</v>
      </c>
      <c r="Q36">
        <f>ROUND('Wilkinson and Douglas 2003'!Q75,2)</f>
        <v>0.2</v>
      </c>
      <c r="R36">
        <f>ROUND('Wilkinson and Douglas 2003'!R75,2)</f>
        <v>0.72</v>
      </c>
      <c r="S36">
        <f>ROUND('Wilkinson and Douglas 2003'!S75,2)</f>
        <v>0.61</v>
      </c>
      <c r="T36">
        <f>ROUND('Wilkinson and Douglas 2003'!T75,2)</f>
        <v>0.67</v>
      </c>
    </row>
    <row r="37" spans="1:20" x14ac:dyDescent="0.25">
      <c r="A37" t="s">
        <v>70</v>
      </c>
      <c r="B37">
        <f>ROUND('Wilkinson and Douglas 2003'!B76,2)</f>
        <v>54.55</v>
      </c>
      <c r="C37">
        <f>ROUND('Wilkinson and Douglas 2003'!C76,2)</f>
        <v>4.59</v>
      </c>
      <c r="D37">
        <f>ROUND('Wilkinson and Douglas 2003'!D76,2)</f>
        <v>0.45</v>
      </c>
      <c r="E37">
        <f>ROUND('Wilkinson and Douglas 2003'!E76,2)</f>
        <v>14.64</v>
      </c>
      <c r="F37">
        <f>ROUND('Wilkinson and Douglas 2003'!F76,2)</f>
        <v>1.77</v>
      </c>
      <c r="G37">
        <f>ROUND('Wilkinson and Douglas 2003'!G76,2)</f>
        <v>5.36</v>
      </c>
      <c r="H37">
        <f>ROUND('Wilkinson and Douglas 2003'!H76,2)</f>
        <v>8.5500000000000007</v>
      </c>
      <c r="I37">
        <f>ROUND('Wilkinson and Douglas 2003'!I76,2)</f>
        <v>1.0900000000000001</v>
      </c>
      <c r="J37">
        <f>ROUND('Wilkinson and Douglas 2003'!J76,2)</f>
        <v>3.73</v>
      </c>
      <c r="K37">
        <f>ROUND('Wilkinson and Douglas 2003'!K76,2)</f>
        <v>0.41</v>
      </c>
      <c r="L37">
        <f>ROUND('Wilkinson and Douglas 2003'!L76,2)</f>
        <v>0.27</v>
      </c>
      <c r="M37">
        <f>ROUND('Wilkinson and Douglas 2003'!M76,2)</f>
        <v>0.45</v>
      </c>
      <c r="N37">
        <f>ROUND('Wilkinson and Douglas 2003'!N76,2)</f>
        <v>0.55000000000000004</v>
      </c>
      <c r="O37">
        <f>ROUND('Wilkinson and Douglas 2003'!O76,2)</f>
        <v>0.5</v>
      </c>
      <c r="P37">
        <f>ROUND('Wilkinson and Douglas 2003'!P76,2)</f>
        <v>0.14000000000000001</v>
      </c>
      <c r="Q37">
        <f>ROUND('Wilkinson and Douglas 2003'!Q76,2)</f>
        <v>0.59</v>
      </c>
      <c r="R37">
        <f>ROUND('Wilkinson and Douglas 2003'!R76,2)</f>
        <v>1</v>
      </c>
      <c r="S37">
        <f>ROUND('Wilkinson and Douglas 2003'!S76,2)</f>
        <v>0.32</v>
      </c>
      <c r="T37">
        <f>ROUND('Wilkinson and Douglas 2003'!T76,2)</f>
        <v>1</v>
      </c>
    </row>
    <row r="38" spans="1:20" x14ac:dyDescent="0.25">
      <c r="A38" t="s">
        <v>71</v>
      </c>
      <c r="B38">
        <f>ROUND('Wilkinson and Douglas 2003'!B77,2)</f>
        <v>9.09</v>
      </c>
      <c r="C38">
        <f>ROUND('Wilkinson and Douglas 2003'!C77,2)</f>
        <v>5.73</v>
      </c>
      <c r="D38">
        <f>ROUND('Wilkinson and Douglas 2003'!D77,2)</f>
        <v>0.64</v>
      </c>
      <c r="E38">
        <f>ROUND('Wilkinson and Douglas 2003'!E77,2)</f>
        <v>2.5499999999999998</v>
      </c>
      <c r="F38">
        <f>ROUND('Wilkinson and Douglas 2003'!F77,2)</f>
        <v>1.91</v>
      </c>
      <c r="G38">
        <f>ROUND('Wilkinson and Douglas 2003'!G77,2)</f>
        <v>7.36</v>
      </c>
      <c r="H38">
        <f>ROUND('Wilkinson and Douglas 2003'!H77,2)</f>
        <v>55.91</v>
      </c>
      <c r="I38">
        <f>ROUND('Wilkinson and Douglas 2003'!I77,2)</f>
        <v>4.91</v>
      </c>
      <c r="J38">
        <f>ROUND('Wilkinson and Douglas 2003'!J77,2)</f>
        <v>5.55</v>
      </c>
      <c r="K38">
        <f>ROUND('Wilkinson and Douglas 2003'!K77,2)</f>
        <v>0.45</v>
      </c>
      <c r="L38">
        <f>ROUND('Wilkinson and Douglas 2003'!L77,2)</f>
        <v>0.27</v>
      </c>
      <c r="M38">
        <f>ROUND('Wilkinson and Douglas 2003'!M77,2)</f>
        <v>0.45</v>
      </c>
      <c r="N38">
        <f>ROUND('Wilkinson and Douglas 2003'!N77,2)</f>
        <v>0.64</v>
      </c>
      <c r="O38">
        <f>ROUND('Wilkinson and Douglas 2003'!O77,2)</f>
        <v>0.55000000000000004</v>
      </c>
      <c r="P38">
        <f>ROUND('Wilkinson and Douglas 2003'!P77,2)</f>
        <v>0.36</v>
      </c>
      <c r="Q38">
        <f>ROUND('Wilkinson and Douglas 2003'!Q77,2)</f>
        <v>0.27</v>
      </c>
      <c r="R38">
        <f>ROUND('Wilkinson and Douglas 2003'!R77,2)</f>
        <v>2</v>
      </c>
      <c r="S38">
        <f>ROUND('Wilkinson and Douglas 2003'!S77,2)</f>
        <v>0.55000000000000004</v>
      </c>
      <c r="T38">
        <f>ROUND('Wilkinson and Douglas 2003'!T77,2)</f>
        <v>0.82</v>
      </c>
    </row>
    <row r="39" spans="1:20" x14ac:dyDescent="0.25">
      <c r="A39" t="s">
        <v>72</v>
      </c>
      <c r="B39">
        <f>ROUND('Wilkinson and Douglas 2003'!B78,2)</f>
        <v>28.57</v>
      </c>
      <c r="C39">
        <f>ROUND('Wilkinson and Douglas 2003'!C78,2)</f>
        <v>4.3600000000000003</v>
      </c>
      <c r="D39">
        <f>ROUND('Wilkinson and Douglas 2003'!D78,2)</f>
        <v>0.28999999999999998</v>
      </c>
      <c r="E39">
        <f>ROUND('Wilkinson and Douglas 2003'!E78,2)</f>
        <v>2.79</v>
      </c>
      <c r="F39">
        <f>ROUND('Wilkinson and Douglas 2003'!F78,2)</f>
        <v>16.5</v>
      </c>
      <c r="G39">
        <f>ROUND('Wilkinson and Douglas 2003'!G78,2)</f>
        <v>8</v>
      </c>
      <c r="H39">
        <f>ROUND('Wilkinson and Douglas 2003'!H78,2)</f>
        <v>23.86</v>
      </c>
      <c r="I39">
        <f>ROUND('Wilkinson and Douglas 2003'!I78,2)</f>
        <v>0.56999999999999995</v>
      </c>
      <c r="J39">
        <f>ROUND('Wilkinson and Douglas 2003'!J78,2)</f>
        <v>5.5</v>
      </c>
      <c r="K39">
        <f>ROUND('Wilkinson and Douglas 2003'!K78,2)</f>
        <v>0.86</v>
      </c>
      <c r="L39">
        <f>ROUND('Wilkinson and Douglas 2003'!L78,2)</f>
        <v>0.14000000000000001</v>
      </c>
      <c r="M39">
        <f>ROUND('Wilkinson and Douglas 2003'!M78,2)</f>
        <v>0.71</v>
      </c>
      <c r="N39">
        <f>ROUND('Wilkinson and Douglas 2003'!N78,2)</f>
        <v>0.64</v>
      </c>
      <c r="O39">
        <f>ROUND('Wilkinson and Douglas 2003'!O78,2)</f>
        <v>0.43</v>
      </c>
      <c r="P39">
        <f>ROUND('Wilkinson and Douglas 2003'!P78,2)</f>
        <v>0.21</v>
      </c>
      <c r="Q39">
        <f>ROUND('Wilkinson and Douglas 2003'!Q78,2)</f>
        <v>0.21</v>
      </c>
      <c r="R39">
        <f>ROUND('Wilkinson and Douglas 2003'!R78,2)</f>
        <v>3.5</v>
      </c>
      <c r="S39">
        <f>ROUND('Wilkinson and Douglas 2003'!S78,2)</f>
        <v>0.86</v>
      </c>
      <c r="T39">
        <f>ROUND('Wilkinson and Douglas 2003'!T78,2)</f>
        <v>2</v>
      </c>
    </row>
    <row r="40" spans="1:20" x14ac:dyDescent="0.25">
      <c r="A40" t="s">
        <v>73</v>
      </c>
      <c r="B40">
        <f>ROUND('Wilkinson and Douglas 2003'!B79,2)</f>
        <v>75</v>
      </c>
      <c r="C40">
        <f>ROUND('Wilkinson and Douglas 2003'!C79,2)</f>
        <v>2.33</v>
      </c>
      <c r="D40">
        <f>ROUND('Wilkinson and Douglas 2003'!D79,2)</f>
        <v>0.35</v>
      </c>
      <c r="E40">
        <f>ROUND('Wilkinson and Douglas 2003'!E79,2)</f>
        <v>1.35</v>
      </c>
      <c r="F40">
        <f>ROUND('Wilkinson and Douglas 2003'!F79,2)</f>
        <v>1.65</v>
      </c>
      <c r="G40">
        <f>ROUND('Wilkinson and Douglas 2003'!G79,2)</f>
        <v>3.1</v>
      </c>
      <c r="H40">
        <f>ROUND('Wilkinson and Douglas 2003'!H79,2)</f>
        <v>8.1999999999999993</v>
      </c>
      <c r="I40">
        <f>ROUND('Wilkinson and Douglas 2003'!I79,2)</f>
        <v>0.68</v>
      </c>
      <c r="J40">
        <f>ROUND('Wilkinson and Douglas 2003'!J79,2)</f>
        <v>2.4500000000000002</v>
      </c>
      <c r="K40">
        <f>ROUND('Wilkinson and Douglas 2003'!K79,2)</f>
        <v>0.38</v>
      </c>
      <c r="L40">
        <f>ROUND('Wilkinson and Douglas 2003'!L79,2)</f>
        <v>0.18</v>
      </c>
      <c r="M40">
        <f>ROUND('Wilkinson and Douglas 2003'!M79,2)</f>
        <v>0.55000000000000004</v>
      </c>
      <c r="N40">
        <f>ROUND('Wilkinson and Douglas 2003'!N79,2)</f>
        <v>0.57999999999999996</v>
      </c>
      <c r="O40">
        <f>ROUND('Wilkinson and Douglas 2003'!O79,2)</f>
        <v>0.48</v>
      </c>
      <c r="P40">
        <f>ROUND('Wilkinson and Douglas 2003'!P79,2)</f>
        <v>0.25</v>
      </c>
      <c r="Q40">
        <f>ROUND('Wilkinson and Douglas 2003'!Q79,2)</f>
        <v>0.4</v>
      </c>
      <c r="R40">
        <f>ROUND('Wilkinson and Douglas 2003'!R79,2)</f>
        <v>0.9</v>
      </c>
      <c r="S40">
        <f>ROUND('Wilkinson and Douglas 2003'!S79,2)</f>
        <v>0.5</v>
      </c>
      <c r="T40">
        <f>ROUND('Wilkinson and Douglas 2003'!T79,2)</f>
        <v>0.68</v>
      </c>
    </row>
    <row r="41" spans="1:20" x14ac:dyDescent="0.25">
      <c r="A41" t="s">
        <v>74</v>
      </c>
      <c r="B41">
        <f>ROUND('Wilkinson and Douglas 2003'!B80,2)</f>
        <v>89.69</v>
      </c>
      <c r="C41">
        <f>ROUND('Wilkinson and Douglas 2003'!C80,2)</f>
        <v>0.77</v>
      </c>
      <c r="D41">
        <f>ROUND('Wilkinson and Douglas 2003'!D80,2)</f>
        <v>0.1</v>
      </c>
      <c r="E41">
        <f>ROUND('Wilkinson and Douglas 2003'!E80,2)</f>
        <v>4.3</v>
      </c>
      <c r="F41">
        <f>ROUND('Wilkinson and Douglas 2003'!F80,2)</f>
        <v>0.94</v>
      </c>
      <c r="G41">
        <f>ROUND('Wilkinson and Douglas 2003'!G80,2)</f>
        <v>1.1499999999999999</v>
      </c>
      <c r="H41">
        <f>ROUND('Wilkinson and Douglas 2003'!H80,2)</f>
        <v>0.4</v>
      </c>
      <c r="I41">
        <f>ROUND('Wilkinson and Douglas 2003'!I80,2)</f>
        <v>0.12</v>
      </c>
      <c r="J41">
        <f>ROUND('Wilkinson and Douglas 2003'!J80,2)</f>
        <v>0.82</v>
      </c>
      <c r="K41">
        <f>ROUND('Wilkinson and Douglas 2003'!K80,2)</f>
        <v>0.14000000000000001</v>
      </c>
      <c r="L41">
        <f>ROUND('Wilkinson and Douglas 2003'!L80,2)</f>
        <v>7.0000000000000007E-2</v>
      </c>
      <c r="M41">
        <f>ROUND('Wilkinson and Douglas 2003'!M80,2)</f>
        <v>0.13</v>
      </c>
      <c r="N41">
        <f>ROUND('Wilkinson and Douglas 2003'!N80,2)</f>
        <v>0.24</v>
      </c>
      <c r="O41">
        <f>ROUND('Wilkinson and Douglas 2003'!O80,2)</f>
        <v>0.21</v>
      </c>
      <c r="P41">
        <f>ROUND('Wilkinson and Douglas 2003'!P80,2)</f>
        <v>0.05</v>
      </c>
      <c r="Q41">
        <f>ROUND('Wilkinson and Douglas 2003'!Q80,2)</f>
        <v>0.14000000000000001</v>
      </c>
      <c r="R41">
        <f>ROUND('Wilkinson and Douglas 2003'!R80,2)</f>
        <v>0.33</v>
      </c>
      <c r="S41">
        <f>ROUND('Wilkinson and Douglas 2003'!S80,2)</f>
        <v>0.14000000000000001</v>
      </c>
      <c r="T41">
        <f>ROUND('Wilkinson and Douglas 2003'!T80,2)</f>
        <v>0.2</v>
      </c>
    </row>
    <row r="42" spans="1:20" x14ac:dyDescent="0.25">
      <c r="A42" t="s">
        <v>75</v>
      </c>
      <c r="B42">
        <f>ROUND('Wilkinson and Douglas 2003'!B81,2)</f>
        <v>52.38</v>
      </c>
      <c r="C42">
        <f>ROUND('Wilkinson and Douglas 2003'!C81,2)</f>
        <v>1.43</v>
      </c>
      <c r="D42">
        <f>ROUND('Wilkinson and Douglas 2003'!D81,2)</f>
        <v>0.28999999999999998</v>
      </c>
      <c r="E42">
        <f>ROUND('Wilkinson and Douglas 2003'!E81,2)</f>
        <v>32.71</v>
      </c>
      <c r="F42">
        <f>ROUND('Wilkinson and Douglas 2003'!F81,2)</f>
        <v>1.62</v>
      </c>
      <c r="G42">
        <f>ROUND('Wilkinson and Douglas 2003'!G81,2)</f>
        <v>1.76</v>
      </c>
      <c r="H42">
        <f>ROUND('Wilkinson and Douglas 2003'!H81,2)</f>
        <v>3.19</v>
      </c>
      <c r="I42">
        <f>ROUND('Wilkinson and Douglas 2003'!I81,2)</f>
        <v>0.38</v>
      </c>
      <c r="J42">
        <f>ROUND('Wilkinson and Douglas 2003'!J81,2)</f>
        <v>2.1</v>
      </c>
      <c r="K42">
        <f>ROUND('Wilkinson and Douglas 2003'!K81,2)</f>
        <v>0.24</v>
      </c>
      <c r="L42">
        <f>ROUND('Wilkinson and Douglas 2003'!L81,2)</f>
        <v>1.57</v>
      </c>
      <c r="M42">
        <f>ROUND('Wilkinson and Douglas 2003'!M81,2)</f>
        <v>0.24</v>
      </c>
      <c r="N42">
        <f>ROUND('Wilkinson and Douglas 2003'!N81,2)</f>
        <v>0.28999999999999998</v>
      </c>
      <c r="O42">
        <f>ROUND('Wilkinson and Douglas 2003'!O81,2)</f>
        <v>0.48</v>
      </c>
      <c r="P42">
        <f>ROUND('Wilkinson and Douglas 2003'!P81,2)</f>
        <v>0.1</v>
      </c>
      <c r="Q42">
        <f>ROUND('Wilkinson and Douglas 2003'!Q81,2)</f>
        <v>0.19</v>
      </c>
      <c r="R42">
        <f>ROUND('Wilkinson and Douglas 2003'!R81,2)</f>
        <v>0.48</v>
      </c>
      <c r="S42">
        <f>ROUND('Wilkinson and Douglas 2003'!S81,2)</f>
        <v>0.1</v>
      </c>
      <c r="T42">
        <f>ROUND('Wilkinson and Douglas 2003'!T81,2)</f>
        <v>0.48</v>
      </c>
    </row>
  </sheetData>
  <mergeCells count="1">
    <mergeCell ref="B25:T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8" ma:contentTypeDescription="Create a new document." ma:contentTypeScope="" ma:versionID="4194a16a9ad153fca84f039f8f87f351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9a9013baf4d91fb8d7883227178a33f6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2E367E-E9DE-4053-B8D0-2C7592B152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EEBDA9-B81D-4628-844F-C3CF20705CA1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12da1371-c0bd-46af-a584-d0ca56511368"/>
    <ds:schemaRef ds:uri="http://schemas.microsoft.com/office/2006/metadata/properties"/>
    <ds:schemaRef ds:uri="cb9691b9-6864-4b4e-9d45-a7fab6b1f02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FD9B328-3ECF-4D39-B724-4004F8BBF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Phloem_compositions</vt:lpstr>
      <vt:lpstr>ProcessedCanariniData</vt:lpstr>
      <vt:lpstr>Hail and Baker 1972</vt:lpstr>
      <vt:lpstr>Wilkinson and Douglas 2003</vt:lpstr>
      <vt:lpstr>ProcessedWilkinsonDouglas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 Shameer</dc:creator>
  <cp:lastModifiedBy>Sanu Shameer</cp:lastModifiedBy>
  <dcterms:created xsi:type="dcterms:W3CDTF">2021-05-12T15:11:01Z</dcterms:created>
  <dcterms:modified xsi:type="dcterms:W3CDTF">2021-05-29T10:42:51Z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