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dops0663_ox_ac_uk/Documents/FFAR/Soy and wheat biomass content/Soy/"/>
    </mc:Choice>
  </mc:AlternateContent>
  <xr:revisionPtr revIDLastSave="4" documentId="11_8AFD57FE974C4DEBA63F93D872B60B75651277C8" xr6:coauthVersionLast="45" xr6:coauthVersionMax="45" xr10:uidLastSave="{34EDD131-2AF4-4322-A7D4-A5AE54537E5B}"/>
  <bookViews>
    <workbookView xWindow="-23148" yWindow="-108" windowWidth="23256" windowHeight="12576" activeTab="1" xr2:uid="{00000000-000D-0000-FFFF-FFFF00000000}"/>
  </bookViews>
  <sheets>
    <sheet name="Results" sheetId="5" r:id="rId1"/>
    <sheet name="Samples" sheetId="1" r:id="rId2"/>
    <sheet name="Leaves" sheetId="2" r:id="rId3"/>
    <sheet name="Stems" sheetId="3" r:id="rId4"/>
    <sheet name="Roots" sheetId="4" r:id="rId5"/>
    <sheet name="PIC" sheetId="7" r:id="rId6"/>
    <sheet name="Intuvo" sheetId="8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8" i="3" l="1"/>
  <c r="T18" i="3"/>
  <c r="S18" i="3"/>
  <c r="R18" i="3"/>
  <c r="Q18" i="3"/>
  <c r="P18" i="3"/>
  <c r="U18" i="4"/>
  <c r="T18" i="4"/>
  <c r="S18" i="4"/>
  <c r="R18" i="4"/>
  <c r="Q18" i="4"/>
  <c r="P18" i="4"/>
  <c r="U18" i="2"/>
  <c r="T18" i="2"/>
  <c r="F18" i="2" s="1"/>
  <c r="C18" i="2" l="1"/>
  <c r="G18" i="2"/>
  <c r="H18" i="2"/>
  <c r="I18" i="2"/>
  <c r="E18" i="2"/>
  <c r="D18" i="2"/>
  <c r="J18" i="2"/>
  <c r="P18" i="2" l="1"/>
  <c r="Q18" i="2"/>
  <c r="R18" i="2"/>
  <c r="S18" i="2"/>
  <c r="U11" i="2" l="1"/>
  <c r="U12" i="2"/>
  <c r="U13" i="2"/>
  <c r="U14" i="2"/>
  <c r="U15" i="2"/>
  <c r="U16" i="2"/>
  <c r="U17" i="2"/>
  <c r="T11" i="2"/>
  <c r="F11" i="2" s="1"/>
  <c r="T12" i="2"/>
  <c r="H12" i="2" s="1"/>
  <c r="T13" i="2"/>
  <c r="T14" i="2"/>
  <c r="C14" i="2" s="1"/>
  <c r="T15" i="2"/>
  <c r="F15" i="2" s="1"/>
  <c r="T16" i="2"/>
  <c r="H16" i="2" s="1"/>
  <c r="T17" i="2"/>
  <c r="C17" i="2" s="1"/>
  <c r="U11" i="3"/>
  <c r="U12" i="3"/>
  <c r="U13" i="3"/>
  <c r="U14" i="3"/>
  <c r="U15" i="3"/>
  <c r="U16" i="3"/>
  <c r="U17" i="3"/>
  <c r="T11" i="3"/>
  <c r="G11" i="3" s="1"/>
  <c r="T12" i="3"/>
  <c r="H12" i="3" s="1"/>
  <c r="T13" i="3"/>
  <c r="T14" i="3"/>
  <c r="T15" i="3"/>
  <c r="G15" i="3" s="1"/>
  <c r="T16" i="3"/>
  <c r="H16" i="3" s="1"/>
  <c r="T17" i="3"/>
  <c r="H11" i="3"/>
  <c r="I12" i="3"/>
  <c r="J12" i="3"/>
  <c r="H13" i="3"/>
  <c r="I13" i="3"/>
  <c r="J13" i="3"/>
  <c r="H14" i="3"/>
  <c r="I14" i="3"/>
  <c r="J14" i="3"/>
  <c r="H15" i="3"/>
  <c r="I16" i="3"/>
  <c r="J16" i="3"/>
  <c r="H17" i="3"/>
  <c r="I17" i="3"/>
  <c r="J17" i="3"/>
  <c r="G12" i="3"/>
  <c r="R12" i="3" s="1"/>
  <c r="G13" i="3"/>
  <c r="S13" i="3" s="1"/>
  <c r="G14" i="3"/>
  <c r="S14" i="3" s="1"/>
  <c r="G16" i="3"/>
  <c r="R16" i="3" s="1"/>
  <c r="O10" i="5" s="1"/>
  <c r="G17" i="3"/>
  <c r="S17" i="3" s="1"/>
  <c r="F11" i="3"/>
  <c r="D12" i="3"/>
  <c r="D13" i="3"/>
  <c r="E13" i="3"/>
  <c r="F13" i="3"/>
  <c r="D14" i="3"/>
  <c r="E14" i="3"/>
  <c r="F14" i="3"/>
  <c r="F15" i="3"/>
  <c r="D16" i="3"/>
  <c r="D17" i="3"/>
  <c r="E17" i="3"/>
  <c r="F17" i="3"/>
  <c r="C12" i="3"/>
  <c r="C13" i="3"/>
  <c r="Q13" i="3" s="1"/>
  <c r="C14" i="3"/>
  <c r="P14" i="3" s="1"/>
  <c r="J8" i="5" s="1"/>
  <c r="C16" i="3"/>
  <c r="C17" i="3"/>
  <c r="Q17" i="3" s="1"/>
  <c r="U11" i="4"/>
  <c r="U12" i="4"/>
  <c r="U13" i="4"/>
  <c r="U14" i="4"/>
  <c r="U15" i="4"/>
  <c r="U16" i="4"/>
  <c r="U17" i="4"/>
  <c r="T11" i="4"/>
  <c r="D11" i="4" s="1"/>
  <c r="T12" i="4"/>
  <c r="E12" i="4" s="1"/>
  <c r="T13" i="4"/>
  <c r="T14" i="4"/>
  <c r="T15" i="4"/>
  <c r="D15" i="4" s="1"/>
  <c r="T16" i="4"/>
  <c r="E16" i="4" s="1"/>
  <c r="T17" i="4"/>
  <c r="C17" i="4" s="1"/>
  <c r="E11" i="4"/>
  <c r="I11" i="4"/>
  <c r="F12" i="4"/>
  <c r="G12" i="4"/>
  <c r="J12" i="4"/>
  <c r="D13" i="4"/>
  <c r="E13" i="4"/>
  <c r="F13" i="4"/>
  <c r="G13" i="4"/>
  <c r="H13" i="4"/>
  <c r="I13" i="4"/>
  <c r="J13" i="4"/>
  <c r="D14" i="4"/>
  <c r="E14" i="4"/>
  <c r="F14" i="4"/>
  <c r="G14" i="4"/>
  <c r="H14" i="4"/>
  <c r="I14" i="4"/>
  <c r="J14" i="4"/>
  <c r="E15" i="4"/>
  <c r="I15" i="4"/>
  <c r="F16" i="4"/>
  <c r="G16" i="4"/>
  <c r="J16" i="4"/>
  <c r="D17" i="4"/>
  <c r="E17" i="4"/>
  <c r="F17" i="4"/>
  <c r="G17" i="4"/>
  <c r="H17" i="4"/>
  <c r="I17" i="4"/>
  <c r="J17" i="4"/>
  <c r="C11" i="4"/>
  <c r="C12" i="4"/>
  <c r="C13" i="4"/>
  <c r="Q13" i="4" s="1"/>
  <c r="C14" i="4"/>
  <c r="C15" i="4"/>
  <c r="C16" i="4"/>
  <c r="G11" i="2"/>
  <c r="E12" i="2"/>
  <c r="F12" i="2"/>
  <c r="I12" i="2"/>
  <c r="J12" i="2"/>
  <c r="E13" i="2"/>
  <c r="F13" i="2"/>
  <c r="G13" i="2"/>
  <c r="H13" i="2"/>
  <c r="I13" i="2"/>
  <c r="J13" i="2"/>
  <c r="E14" i="2"/>
  <c r="F14" i="2"/>
  <c r="G14" i="2"/>
  <c r="H14" i="2"/>
  <c r="I14" i="2"/>
  <c r="J14" i="2"/>
  <c r="G15" i="2"/>
  <c r="E16" i="2"/>
  <c r="F16" i="2"/>
  <c r="I16" i="2"/>
  <c r="J16" i="2"/>
  <c r="E17" i="2"/>
  <c r="F17" i="2"/>
  <c r="G17" i="2"/>
  <c r="H17" i="2"/>
  <c r="I17" i="2"/>
  <c r="J17" i="2"/>
  <c r="D11" i="2"/>
  <c r="D12" i="2"/>
  <c r="D13" i="2"/>
  <c r="D14" i="2"/>
  <c r="D15" i="2"/>
  <c r="D16" i="2"/>
  <c r="D17" i="2"/>
  <c r="C12" i="2"/>
  <c r="P12" i="2" s="1"/>
  <c r="C13" i="2"/>
  <c r="Q13" i="2" s="1"/>
  <c r="P14" i="2"/>
  <c r="I8" i="5" s="1"/>
  <c r="C16" i="2"/>
  <c r="Q16" i="2" s="1"/>
  <c r="Q17" i="2"/>
  <c r="S17" i="2" l="1"/>
  <c r="R14" i="2"/>
  <c r="N8" i="5" s="1"/>
  <c r="S14" i="2"/>
  <c r="Q14" i="2"/>
  <c r="S13" i="2"/>
  <c r="S17" i="4"/>
  <c r="R14" i="4"/>
  <c r="P8" i="5" s="1"/>
  <c r="S14" i="4"/>
  <c r="P14" i="4"/>
  <c r="K8" i="5" s="1"/>
  <c r="S13" i="4"/>
  <c r="Q17" i="4"/>
  <c r="Q14" i="3"/>
  <c r="R17" i="3"/>
  <c r="R14" i="3"/>
  <c r="O8" i="5" s="1"/>
  <c r="R13" i="3"/>
  <c r="O7" i="5" s="1"/>
  <c r="R13" i="2"/>
  <c r="P16" i="2"/>
  <c r="I10" i="5" s="1"/>
  <c r="G16" i="2"/>
  <c r="I15" i="2"/>
  <c r="E15" i="2"/>
  <c r="G12" i="2"/>
  <c r="I11" i="2"/>
  <c r="E11" i="2"/>
  <c r="P17" i="2"/>
  <c r="P13" i="2"/>
  <c r="I7" i="5" s="1"/>
  <c r="Q12" i="2"/>
  <c r="R17" i="2"/>
  <c r="H15" i="2"/>
  <c r="H11" i="2"/>
  <c r="C15" i="2"/>
  <c r="C11" i="2"/>
  <c r="J15" i="2"/>
  <c r="J11" i="2"/>
  <c r="S16" i="3"/>
  <c r="I11" i="3"/>
  <c r="E16" i="3"/>
  <c r="D15" i="3"/>
  <c r="E12" i="3"/>
  <c r="D11" i="3"/>
  <c r="J15" i="3"/>
  <c r="J11" i="3"/>
  <c r="P17" i="3"/>
  <c r="P13" i="3"/>
  <c r="S12" i="3"/>
  <c r="I15" i="3"/>
  <c r="C15" i="3"/>
  <c r="C11" i="3"/>
  <c r="F16" i="3"/>
  <c r="Q16" i="3" s="1"/>
  <c r="E15" i="3"/>
  <c r="F12" i="3"/>
  <c r="Q12" i="3" s="1"/>
  <c r="E11" i="3"/>
  <c r="Q14" i="4"/>
  <c r="R13" i="4"/>
  <c r="F15" i="4"/>
  <c r="Q15" i="4" s="1"/>
  <c r="J11" i="4"/>
  <c r="H16" i="4"/>
  <c r="D16" i="4"/>
  <c r="Q16" i="4" s="1"/>
  <c r="G15" i="4"/>
  <c r="H12" i="4"/>
  <c r="D12" i="4"/>
  <c r="Q12" i="4" s="1"/>
  <c r="G11" i="4"/>
  <c r="P15" i="4"/>
  <c r="R17" i="4"/>
  <c r="J15" i="4"/>
  <c r="F11" i="4"/>
  <c r="Q11" i="4" s="1"/>
  <c r="I16" i="4"/>
  <c r="H15" i="4"/>
  <c r="I12" i="4"/>
  <c r="H11" i="4"/>
  <c r="P12" i="4"/>
  <c r="P17" i="4"/>
  <c r="P13" i="4"/>
  <c r="P16" i="4"/>
  <c r="K10" i="5" s="1"/>
  <c r="K7" i="5" l="1"/>
  <c r="K9" i="5"/>
  <c r="S12" i="4"/>
  <c r="R16" i="4"/>
  <c r="P10" i="5" s="1"/>
  <c r="S15" i="3"/>
  <c r="R15" i="3"/>
  <c r="O9" i="5" s="1"/>
  <c r="P16" i="3"/>
  <c r="J10" i="5" s="1"/>
  <c r="S11" i="3"/>
  <c r="R11" i="3"/>
  <c r="O6" i="5" s="1"/>
  <c r="R11" i="2"/>
  <c r="N6" i="5" s="1"/>
  <c r="S15" i="2"/>
  <c r="S11" i="2"/>
  <c r="R16" i="2"/>
  <c r="N10" i="5" s="1"/>
  <c r="S16" i="2"/>
  <c r="P15" i="2"/>
  <c r="I9" i="5" s="1"/>
  <c r="Q15" i="2"/>
  <c r="R15" i="2"/>
  <c r="N9" i="5" s="1"/>
  <c r="Q11" i="2"/>
  <c r="P11" i="2"/>
  <c r="I6" i="5" s="1"/>
  <c r="R12" i="2"/>
  <c r="N7" i="5" s="1"/>
  <c r="S12" i="2"/>
  <c r="P12" i="3"/>
  <c r="J7" i="5" s="1"/>
  <c r="Q15" i="3"/>
  <c r="P15" i="3"/>
  <c r="J9" i="5" s="1"/>
  <c r="Q11" i="3"/>
  <c r="P11" i="3"/>
  <c r="J6" i="5" s="1"/>
  <c r="P11" i="4"/>
  <c r="K6" i="5" s="1"/>
  <c r="S16" i="4"/>
  <c r="R12" i="4"/>
  <c r="P7" i="5" s="1"/>
  <c r="S15" i="4"/>
  <c r="R15" i="4"/>
  <c r="P9" i="5" s="1"/>
  <c r="S11" i="4"/>
  <c r="R11" i="4"/>
  <c r="P6" i="5" s="1"/>
  <c r="P7" i="1"/>
  <c r="T8" i="3" l="1"/>
  <c r="C8" i="3"/>
  <c r="U10" i="4"/>
  <c r="T10" i="4"/>
  <c r="U9" i="4"/>
  <c r="T9" i="4"/>
  <c r="U8" i="4"/>
  <c r="T8" i="4"/>
  <c r="U10" i="3"/>
  <c r="T10" i="3"/>
  <c r="U9" i="3"/>
  <c r="T9" i="3"/>
  <c r="U8" i="3"/>
  <c r="U9" i="2"/>
  <c r="U10" i="2"/>
  <c r="U8" i="2"/>
  <c r="T9" i="2"/>
  <c r="T10" i="2"/>
  <c r="T8" i="2"/>
  <c r="D9" i="3" l="1"/>
  <c r="H9" i="3"/>
  <c r="I9" i="3"/>
  <c r="J9" i="3"/>
  <c r="G9" i="3"/>
  <c r="H10" i="3"/>
  <c r="I10" i="3"/>
  <c r="J10" i="3"/>
  <c r="G10" i="3"/>
  <c r="D10" i="3"/>
  <c r="E10" i="3"/>
  <c r="F10" i="3"/>
  <c r="C10" i="3"/>
  <c r="G8" i="4"/>
  <c r="E8" i="4"/>
  <c r="I8" i="4"/>
  <c r="D9" i="4"/>
  <c r="F9" i="4"/>
  <c r="J9" i="4"/>
  <c r="C9" i="4"/>
  <c r="D10" i="4"/>
  <c r="E10" i="4"/>
  <c r="F10" i="4"/>
  <c r="G10" i="4"/>
  <c r="H10" i="4"/>
  <c r="I10" i="4"/>
  <c r="J10" i="4"/>
  <c r="F8" i="3"/>
  <c r="H8" i="3"/>
  <c r="I8" i="3"/>
  <c r="J8" i="3"/>
  <c r="G8" i="3"/>
  <c r="I9" i="4"/>
  <c r="E9" i="4"/>
  <c r="H8" i="4"/>
  <c r="D8" i="4"/>
  <c r="C10" i="4"/>
  <c r="P10" i="4" s="1"/>
  <c r="Q10" i="4"/>
  <c r="G9" i="4"/>
  <c r="J8" i="4"/>
  <c r="F8" i="4"/>
  <c r="C8" i="4"/>
  <c r="P8" i="4" s="1"/>
  <c r="K4" i="5" s="1"/>
  <c r="H9" i="4"/>
  <c r="E9" i="3"/>
  <c r="F9" i="3"/>
  <c r="D8" i="3"/>
  <c r="E8" i="3"/>
  <c r="C9" i="3"/>
  <c r="F10" i="2"/>
  <c r="J10" i="2"/>
  <c r="D10" i="2"/>
  <c r="H10" i="2"/>
  <c r="G10" i="2"/>
  <c r="C10" i="2"/>
  <c r="E10" i="2"/>
  <c r="I10" i="2"/>
  <c r="F8" i="2"/>
  <c r="J8" i="2"/>
  <c r="E8" i="2"/>
  <c r="I8" i="2"/>
  <c r="H8" i="2"/>
  <c r="G8" i="2"/>
  <c r="D8" i="2"/>
  <c r="H9" i="2"/>
  <c r="C9" i="2"/>
  <c r="F9" i="2"/>
  <c r="E9" i="2"/>
  <c r="G9" i="2"/>
  <c r="D9" i="2"/>
  <c r="J9" i="2"/>
  <c r="I9" i="2"/>
  <c r="C8" i="2"/>
  <c r="S9" i="3"/>
  <c r="R10" i="4"/>
  <c r="R8" i="4"/>
  <c r="P4" i="5" s="1"/>
  <c r="S9" i="4"/>
  <c r="S10" i="3"/>
  <c r="S8" i="3"/>
  <c r="R9" i="2"/>
  <c r="R9" i="3"/>
  <c r="R8" i="3"/>
  <c r="O4" i="5" s="1"/>
  <c r="S10" i="2"/>
  <c r="Q9" i="3"/>
  <c r="S10" i="4"/>
  <c r="P10" i="3"/>
  <c r="Q8" i="4"/>
  <c r="R10" i="3"/>
  <c r="Q10" i="3"/>
  <c r="P9" i="3"/>
  <c r="J5" i="5" s="1"/>
  <c r="P8" i="3"/>
  <c r="J4" i="5" s="1"/>
  <c r="Q8" i="3"/>
  <c r="S9" i="2"/>
  <c r="Q9" i="2"/>
  <c r="O5" i="5" l="1"/>
  <c r="P9" i="2"/>
  <c r="S8" i="2"/>
  <c r="P8" i="2"/>
  <c r="I4" i="5" s="1"/>
  <c r="P10" i="2"/>
  <c r="R10" i="2"/>
  <c r="N5" i="5" s="1"/>
  <c r="Q10" i="2"/>
  <c r="R9" i="4"/>
  <c r="P5" i="5" s="1"/>
  <c r="S8" i="4"/>
  <c r="Q9" i="4"/>
  <c r="P9" i="4"/>
  <c r="K5" i="5" s="1"/>
  <c r="Q8" i="2"/>
  <c r="R8" i="2"/>
  <c r="N4" i="5" s="1"/>
  <c r="I5" i="5" l="1"/>
</calcChain>
</file>

<file path=xl/sharedStrings.xml><?xml version="1.0" encoding="utf-8"?>
<sst xmlns="http://schemas.openxmlformats.org/spreadsheetml/2006/main" count="546" uniqueCount="282">
  <si>
    <t>Starch and cell wall</t>
  </si>
  <si>
    <t>Ambient CO2 Rings: 10, 11, 12, 13</t>
  </si>
  <si>
    <t>Elevated CO2 Rings: 9, 14, 15, 16</t>
  </si>
  <si>
    <t>Quantitation Results</t>
  </si>
  <si>
    <t>ng/ml per miligram dry weight</t>
  </si>
  <si>
    <t>Starch-Ressuspended in 1ml EtOH, collected 100ul and added 50ul of IR(1/100) and evaporated to dryness.</t>
  </si>
  <si>
    <t>Compound</t>
  </si>
  <si>
    <t>Leaves</t>
  </si>
  <si>
    <t>Stems</t>
  </si>
  <si>
    <t>Roots</t>
  </si>
  <si>
    <t>Mannose</t>
  </si>
  <si>
    <t>Samples</t>
  </si>
  <si>
    <t>Weight(mg)</t>
  </si>
  <si>
    <t>Arabinose</t>
  </si>
  <si>
    <t>L10</t>
  </si>
  <si>
    <t>Rhamnose</t>
  </si>
  <si>
    <t>L11</t>
  </si>
  <si>
    <t>Xylose</t>
  </si>
  <si>
    <t>L12</t>
  </si>
  <si>
    <t>Galactose</t>
  </si>
  <si>
    <t>L13</t>
  </si>
  <si>
    <t>Glucose</t>
  </si>
  <si>
    <t>L09</t>
  </si>
  <si>
    <t>Fucose</t>
  </si>
  <si>
    <t>L14</t>
  </si>
  <si>
    <t>L15</t>
  </si>
  <si>
    <t>L16</t>
  </si>
  <si>
    <t>S10</t>
  </si>
  <si>
    <t>S11</t>
  </si>
  <si>
    <t>S12</t>
  </si>
  <si>
    <t>S13</t>
  </si>
  <si>
    <t>S09A</t>
  </si>
  <si>
    <t>S09B</t>
  </si>
  <si>
    <t>S15</t>
  </si>
  <si>
    <t>S16</t>
  </si>
  <si>
    <t>R10</t>
  </si>
  <si>
    <t>R11</t>
  </si>
  <si>
    <t>R12</t>
  </si>
  <si>
    <t>R13</t>
  </si>
  <si>
    <t>R09</t>
  </si>
  <si>
    <t>R14</t>
  </si>
  <si>
    <t>R15</t>
  </si>
  <si>
    <t>R16</t>
  </si>
  <si>
    <t>Batch Data Path</t>
  </si>
  <si>
    <t>E:\Intuvo\Pedro\200227_starch\QuantResults\batch_02.batch.bin</t>
  </si>
  <si>
    <t>Analysis Time</t>
  </si>
  <si>
    <t>Analyst Name</t>
  </si>
  <si>
    <t>DESKTOP-QJVURU9\p2dul</t>
  </si>
  <si>
    <t>Report Time</t>
  </si>
  <si>
    <t>Reporter Name</t>
  </si>
  <si>
    <t>Last Calib Update</t>
  </si>
  <si>
    <t>Batch State</t>
  </si>
  <si>
    <t>Processed</t>
  </si>
  <si>
    <t>2020-03-30T15:46:43.3342581+01:00</t>
  </si>
  <si>
    <t>2020-03-31T08:47:56.2787548+01:00</t>
  </si>
  <si>
    <t>2020-03-15T20:10:05.4385096+00:00</t>
  </si>
  <si>
    <t>Analysis Info</t>
  </si>
  <si>
    <t>ir</t>
  </si>
  <si>
    <t>Acq Time</t>
  </si>
  <si>
    <t>2020-02-28 17:26</t>
  </si>
  <si>
    <t>Data File</t>
  </si>
  <si>
    <t>L10.D</t>
  </si>
  <si>
    <t>y</t>
  </si>
  <si>
    <t>Position</t>
  </si>
  <si>
    <t>Sample Name</t>
  </si>
  <si>
    <t>a</t>
  </si>
  <si>
    <t>Dilution</t>
  </si>
  <si>
    <t>Sample Info</t>
  </si>
  <si>
    <t>Inj Vol</t>
  </si>
  <si>
    <t>Acq Method File</t>
  </si>
  <si>
    <t>LJS_TMSI_sugars1ml_BF</t>
  </si>
  <si>
    <t>Sample Type</t>
  </si>
  <si>
    <t>Sample</t>
  </si>
  <si>
    <t>Comment</t>
  </si>
  <si>
    <t>Sample Chromatogram</t>
  </si>
  <si>
    <t>Blank01</t>
  </si>
  <si>
    <t>Blank2</t>
  </si>
  <si>
    <t>Blank04</t>
  </si>
  <si>
    <t>Blank05</t>
  </si>
  <si>
    <t>Blank06</t>
  </si>
  <si>
    <t>Blank07</t>
  </si>
  <si>
    <t>Blank08</t>
  </si>
  <si>
    <t>Blank09</t>
  </si>
  <si>
    <t>RT</t>
  </si>
  <si>
    <t>Response</t>
  </si>
  <si>
    <t>Conc</t>
  </si>
  <si>
    <t>Mannose, 6-deoxy-2,3,4,5-tetrakis-O-(trimethylsilyl)-, L-01</t>
  </si>
  <si>
    <t>D-Arabinopyranose, tetrakis(trimethylsilyl) ether01</t>
  </si>
  <si>
    <t>D-Arabinopyranose, tetrakis(trimethylsilyl) ether02</t>
  </si>
  <si>
    <t>L-(+)-Rhamnopyranose, tetrakis(trimethylsilyl) ether</t>
  </si>
  <si>
    <t>d-(+)-Xylose, tetrakis(trimethylsilyl) ether01</t>
  </si>
  <si>
    <t>d-(+)-Xylose, tetrakis(trimethylsilyl) ether02</t>
  </si>
  <si>
    <t>D-(+)-Galactopyranose, pentakis(trimethylsilyl) ether (isomer 1)</t>
  </si>
  <si>
    <t>D-Glucose, 2,3,4,5,6-pentakis-O-(trimethylsilyl)-01</t>
  </si>
  <si>
    <t>L(-)-Fucose, tetrakis(trimethylsilyl) ether</t>
  </si>
  <si>
    <t>Glucopyranose, pentakis-O-trimethylsilyl-</t>
  </si>
  <si>
    <t>d-(+)-Xylose, tetrakis(trimethylsilyl) ether</t>
  </si>
  <si>
    <t>weight(mg)</t>
  </si>
  <si>
    <t>AMB</t>
  </si>
  <si>
    <t>ELEV</t>
  </si>
  <si>
    <t>Blanks</t>
  </si>
  <si>
    <t>AVG</t>
  </si>
  <si>
    <t>STDEV</t>
  </si>
  <si>
    <t>Wash the pellet twice with 70 % EtOH, centrifuge for 5 min at 13.000 g</t>
  </si>
  <si>
    <t>Remove all remaining ethanol carefully.</t>
  </si>
  <si>
    <t>Incubate the pellet with 1 mL of 2 M trifluoroacetic acid (TFA) in a fume hood at approximately 120 ℃ for 1 h.</t>
  </si>
  <si>
    <t>Afterwards, centrifuge the sample at 13.000 g for 4 min, recover the supernatant.</t>
  </si>
  <si>
    <t>Make 50 μL aliquots, add 50 μL ribitol (stock solution: 0.01 mg/mL), and evaporate to dryness in the SpeedVac</t>
  </si>
  <si>
    <t>Add 100 μL N-trimethylsilylimidazole (TMSI Supelco 33068-U 25ml) in Pyridine (1:1)</t>
  </si>
  <si>
    <t>Shake at 900 rpm for 30 min (RT).</t>
  </si>
  <si>
    <t>Transfer into GC/MS glass vials.</t>
  </si>
  <si>
    <t>Run in the GC-MS using LJS_TMSI_sugars_BF.M</t>
  </si>
  <si>
    <t xml:space="preserve">                      INSTRUMENT CONTROL PARAMETERS:    Intuvo</t>
  </si>
  <si>
    <t xml:space="preserve">                      ----------------------------------------</t>
  </si>
  <si>
    <t xml:space="preserve">   D:\MassHunter\Methods\LJS_TMSI_sugars_BF.M</t>
  </si>
  <si>
    <t xml:space="preserve">      Tue Mar 17 13:00:52 2020</t>
  </si>
  <si>
    <t>Control Information</t>
  </si>
  <si>
    <t>------- -----------</t>
  </si>
  <si>
    <t>Sample Inlet             : GC</t>
  </si>
  <si>
    <t>Injection Source         : GC ALS</t>
  </si>
  <si>
    <t>Injection Location:  Front</t>
  </si>
  <si>
    <t>Mass Spectrometer        : Enabled</t>
  </si>
  <si>
    <t xml:space="preserve"> No Sample Prep method has been assigned to this method.</t>
  </si>
  <si>
    <t>GC</t>
  </si>
  <si>
    <t>GC Summary</t>
  </si>
  <si>
    <t>Run Time                                     26 min</t>
  </si>
  <si>
    <t>Post Run Time                                1 min</t>
  </si>
  <si>
    <t>Cycle Time Optimization                      Fast Cool (default)</t>
  </si>
  <si>
    <t>Oven</t>
  </si>
  <si>
    <t>Equilibration Time                           0.25 min</t>
  </si>
  <si>
    <t>Max Temperature                              350 °C</t>
  </si>
  <si>
    <t>Maximum Temperature Override                 Disabled</t>
  </si>
  <si>
    <t>Slow Fan                                     Disabled</t>
  </si>
  <si>
    <t>Temperature</t>
  </si>
  <si>
    <t>Setpoint                                     On</t>
  </si>
  <si>
    <t>(Initial)                                    50 °C</t>
  </si>
  <si>
    <t>Hold Time                                    1 min</t>
  </si>
  <si>
    <t>Post Run                                     330 °C</t>
  </si>
  <si>
    <t>Program</t>
  </si>
  <si>
    <t>#1 Rate                                      8 °C/min</t>
  </si>
  <si>
    <t>#1 Value                                     250 °C</t>
  </si>
  <si>
    <t>#1 Hold Time                                 0 min</t>
  </si>
  <si>
    <t>ALS</t>
  </si>
  <si>
    <t>ALS Errors                                   Pause for user interaction</t>
  </si>
  <si>
    <t>Injector</t>
  </si>
  <si>
    <t>Syringe Size                                 5 μL</t>
  </si>
  <si>
    <t>Injection Volume                             0.5 μL</t>
  </si>
  <si>
    <t>Solvent A Washes (PreInj)                    1</t>
  </si>
  <si>
    <t>Solvent A Washes (PostInj)                   4</t>
  </si>
  <si>
    <t>Solvent A Volume                             2 μL</t>
  </si>
  <si>
    <t>Solvent B Washes (PreInj)                    1</t>
  </si>
  <si>
    <t>Solvent B Washes (PostInj)                   4</t>
  </si>
  <si>
    <t>Solvent B Volume                             2 μL</t>
  </si>
  <si>
    <t>Sample Washes                                0</t>
  </si>
  <si>
    <t>Sample Wash Volume                           2 μL</t>
  </si>
  <si>
    <t>Sample Pumps                                 6</t>
  </si>
  <si>
    <t>Dwell Time (PreInj)                          0 min</t>
  </si>
  <si>
    <t>Dwell Time (PostInj)                         0 min</t>
  </si>
  <si>
    <t>Solvent Wash Draw Speed                      150 μL/min</t>
  </si>
  <si>
    <t>Solvent Wash Dispense Speed                  1500 μL/min</t>
  </si>
  <si>
    <t>Sample Wash Draw Speed                       150 μL/min</t>
  </si>
  <si>
    <t>Sample Wash Dispense Speed                   1500 μL/min</t>
  </si>
  <si>
    <t>Injection Dispense Speed                     3000 μL/min</t>
  </si>
  <si>
    <t>Viscosity Delay                              2 sec</t>
  </si>
  <si>
    <t>Sample Depth                                 Disabled</t>
  </si>
  <si>
    <t>Injection Type                               Standard</t>
  </si>
  <si>
    <t>L1 Airgap                                    0.1 μL</t>
  </si>
  <si>
    <t>Solvent Wash Mode                            A-A2,B-B2</t>
  </si>
  <si>
    <t>Sample Overlap</t>
  </si>
  <si>
    <t>Mode                                         Sample overlap is not enabled</t>
  </si>
  <si>
    <t>MM Inlet He</t>
  </si>
  <si>
    <t>Mode                                         Splitless</t>
  </si>
  <si>
    <t>Pressure                                     On    12.169 psi</t>
  </si>
  <si>
    <t>Total Flow                                   On    104 mL/min</t>
  </si>
  <si>
    <t>Septum Purge Flow                            On    3 mL/min</t>
  </si>
  <si>
    <t>Pre-Run Flow Test                            Off</t>
  </si>
  <si>
    <t>1 min (Post Run Temperature)                 330 °C</t>
  </si>
  <si>
    <t>1 min (Post Run Total Flow)                  25 mL/min</t>
  </si>
  <si>
    <t>Gas Saver                                    On    15 After 2 min mL/min</t>
  </si>
  <si>
    <t>Purge Flow to Split Vent                     100 mL/min at 1 min</t>
  </si>
  <si>
    <t>Cryo                                         Off</t>
  </si>
  <si>
    <t>Cryo Type                                    Air</t>
  </si>
  <si>
    <t>(Initial)                                    230 °C</t>
  </si>
  <si>
    <t>Column</t>
  </si>
  <si>
    <t>Column Outlet Pressure                       0 psi</t>
  </si>
  <si>
    <t>Column #1</t>
  </si>
  <si>
    <t>Column Information                           Agilent 122-5512UI-INT: US17310301</t>
  </si>
  <si>
    <t xml:space="preserve">DB-5MS UI                                    </t>
  </si>
  <si>
    <t>Temperature Range                            -60 °C—325 °C (350 °C)</t>
  </si>
  <si>
    <t>Dimensions                                   15 m x 250 μm x 0.25 μm</t>
  </si>
  <si>
    <t>Column lock                                  Locked</t>
  </si>
  <si>
    <t>In                                           MM Inlet He</t>
  </si>
  <si>
    <t xml:space="preserve">Out                                          PSD 1 </t>
  </si>
  <si>
    <t>Pressure                                     12.169 psi</t>
  </si>
  <si>
    <t>Flow                                         1 mL/min</t>
  </si>
  <si>
    <t>Average Velocity                             23.495 cm/sec</t>
  </si>
  <si>
    <t>Holdup Time                                  1.064 min</t>
  </si>
  <si>
    <t>Flow</t>
  </si>
  <si>
    <t>(Initial)                                    1 mL/min</t>
  </si>
  <si>
    <t>Post Run                                     -9.3404 mL/min</t>
  </si>
  <si>
    <t>Column #2</t>
  </si>
  <si>
    <t>Column Information                           Agilent 122-5512UI-INT: US17320284</t>
  </si>
  <si>
    <t>In                                           PSD 1 He</t>
  </si>
  <si>
    <t xml:space="preserve">Out                                          MSD </t>
  </si>
  <si>
    <t>Pressure                                     5.3739 psi</t>
  </si>
  <si>
    <t>Flow                                         1.2 mL/min</t>
  </si>
  <si>
    <t>Average Velocity                             45.582 cm/sec</t>
  </si>
  <si>
    <t>Holdup Time                                  0.54846 min</t>
  </si>
  <si>
    <t>(Initial)                                    1.2 mL/min</t>
  </si>
  <si>
    <t>Post Run                                     9.5866 mL/min</t>
  </si>
  <si>
    <t>Agilent Intuvo 9000 GC Components</t>
  </si>
  <si>
    <t>Guard Chip</t>
  </si>
  <si>
    <t>Track Oven                                   Off</t>
  </si>
  <si>
    <t>Length                                       791 mm</t>
  </si>
  <si>
    <t>Diameter                                     0.547 mm</t>
  </si>
  <si>
    <t>Max Temperature                              450 °C</t>
  </si>
  <si>
    <t>(Initial)                                    250 °C</t>
  </si>
  <si>
    <t>Post Run                                     300 °C</t>
  </si>
  <si>
    <t>Isothermal Setpoints</t>
  </si>
  <si>
    <t>Bus Temperature                              On    330 °C</t>
  </si>
  <si>
    <t>Use Default Bus Temperature                  On</t>
  </si>
  <si>
    <t>MSD Connector                                On    330 °C</t>
  </si>
  <si>
    <t>MSD Transfer Line                            On    250 °C</t>
  </si>
  <si>
    <t>PSD 1</t>
  </si>
  <si>
    <t>PSD Purge                                    On    3 mL/min</t>
  </si>
  <si>
    <t>PSD 1 He                                     Supplies Column 2</t>
  </si>
  <si>
    <t>Signals</t>
  </si>
  <si>
    <t>Signal #1:  Test Plot</t>
  </si>
  <si>
    <t>Description                                  Test Plot</t>
  </si>
  <si>
    <t xml:space="preserve">Details                                      </t>
  </si>
  <si>
    <t>Save                                         Off</t>
  </si>
  <si>
    <t>Data Rate                                    50 Hz</t>
  </si>
  <si>
    <t>Signal #2:  Test Plot</t>
  </si>
  <si>
    <t>Signal #3:  Test Plot</t>
  </si>
  <si>
    <t>Signal #4:  Test Plot</t>
  </si>
  <si>
    <t>MS Information</t>
  </si>
  <si>
    <t>-- -----------</t>
  </si>
  <si>
    <t>General Information</t>
  </si>
  <si>
    <t>Acquisition Mode         : Scan</t>
  </si>
  <si>
    <t>Solvent Delay (minutes)  : 15</t>
  </si>
  <si>
    <t>Tune file                : D:\MassHunter\GCMS\1\5977\etune250.u</t>
  </si>
  <si>
    <t>EM Setting mode Gain     : 4.000000</t>
  </si>
  <si>
    <t>Normal or Fast Scanning  : Normal Scanning</t>
  </si>
  <si>
    <t>Trace Ion Detection      : Off</t>
  </si>
  <si>
    <t xml:space="preserve">Run Time (if MS only)    : 650 minutes </t>
  </si>
  <si>
    <t>[Scan Parameters]</t>
  </si>
  <si>
    <t>Start Time               : 15</t>
  </si>
  <si>
    <t>Low Mass                 : 50</t>
  </si>
  <si>
    <t>High Mass                : 600</t>
  </si>
  <si>
    <t>Threshold                : 150</t>
  </si>
  <si>
    <t>A/D Samples:             : 4</t>
  </si>
  <si>
    <t>[MSZones]</t>
  </si>
  <si>
    <t>MS Source                   : 250 C   maximum 250 C</t>
  </si>
  <si>
    <t>MS Quad                     : 150 C   maximum 200 C</t>
  </si>
  <si>
    <t>Timed Events</t>
  </si>
  <si>
    <t>----- ------</t>
  </si>
  <si>
    <t>Number Events= 0</t>
  </si>
  <si>
    <t xml:space="preserve">                     END OF MS ACQUISTION PARAMETERS</t>
  </si>
  <si>
    <t xml:space="preserve">                        TUNE PARAMETERS for SN: US1729M004</t>
  </si>
  <si>
    <t xml:space="preserve">                        ---------------------------------</t>
  </si>
  <si>
    <t xml:space="preserve"> Trace Ion Detection is OFF.</t>
  </si>
  <si>
    <t xml:space="preserve">    34.593   :   EMISSION     </t>
  </si>
  <si>
    <t xml:space="preserve">    70.007   :   ENERGY       </t>
  </si>
  <si>
    <t xml:space="preserve">     0.503   :   REPELLER     </t>
  </si>
  <si>
    <t xml:space="preserve">    89.822   :   IONFOCUS     </t>
  </si>
  <si>
    <t xml:space="preserve">    10.090   :   ENTRANCE_LENS</t>
  </si>
  <si>
    <t xml:space="preserve">  1574.986   :   EMVOLTS      </t>
  </si>
  <si>
    <t xml:space="preserve">                              2044.9  : Actual EMV </t>
  </si>
  <si>
    <t xml:space="preserve">                               4.00   : GAIN FACTOR </t>
  </si>
  <si>
    <t xml:space="preserve">  2393.000   :   AMUGAIN      </t>
  </si>
  <si>
    <t xml:space="preserve">   140.438   :   AMUOFFSET    </t>
  </si>
  <si>
    <t xml:space="preserve">     1.000   :   FILAMENT     </t>
  </si>
  <si>
    <t xml:space="preserve">     0.000   :   DCPOLARITY   </t>
  </si>
  <si>
    <t xml:space="preserve">     9.734   :   ENTLENSOFFSET</t>
  </si>
  <si>
    <t xml:space="preserve">    10.002   :   Ion_Body     </t>
  </si>
  <si>
    <t xml:space="preserve">    -3.001   :   EXTLENS      </t>
  </si>
  <si>
    <t xml:space="preserve">    21.000   :  MASSGAIN        </t>
  </si>
  <si>
    <t xml:space="preserve">   -22.000   :  MASSOFFSET      </t>
  </si>
  <si>
    <t xml:space="preserve">                        END OF TUNE PARAMETERS</t>
  </si>
  <si>
    <t xml:space="preserve">                        ----------------------</t>
  </si>
  <si>
    <t xml:space="preserve">                        END OF INSTRUMENT CONTROL PARAMETERS</t>
  </si>
  <si>
    <t xml:space="preserve">                        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</si>
</sst>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\ h:mm\ AM/PM;@"/>
    <numFmt numFmtId="165" formatCode="0.000"/>
    <numFmt numFmtId="166" formatCode="0.0000"/>
  </numFmts>
  <fonts count="13">
    <font>
      <sz val="10"/>
      <name val="Arial"/>
    </font>
    <font>
      <b/>
      <sz val="11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color indexed="12"/>
      <name val="Tahoma"/>
      <family val="2"/>
    </font>
    <font>
      <sz val="4"/>
      <color indexed="9"/>
      <name val="Tahoma"/>
      <family val="2"/>
    </font>
    <font>
      <b/>
      <sz val="10"/>
      <name val="Tahoma"/>
      <family val="2"/>
    </font>
    <font>
      <b/>
      <sz val="8"/>
      <color indexed="8"/>
      <name val="Tahoma"/>
      <family val="2"/>
    </font>
    <font>
      <sz val="8"/>
      <name val="Tahoma"/>
    </font>
    <font>
      <b/>
      <sz val="8"/>
      <name val="Tahoma"/>
      <family val="2"/>
    </font>
    <font>
      <sz val="10"/>
      <name val="Arial"/>
      <family val="2"/>
    </font>
    <font>
      <sz val="8"/>
      <color indexed="8"/>
      <name val="Arial"/>
    </font>
    <font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64" fontId="3" fillId="0" borderId="0" xfId="0" applyNumberFormat="1" applyFont="1" applyFill="1" applyAlignment="1">
      <alignment horizontal="left" vertical="top"/>
    </xf>
    <xf numFmtId="22" fontId="2" fillId="0" borderId="0" xfId="0" applyNumberFormat="1" applyFont="1" applyFill="1" applyAlignment="1">
      <alignment horizontal="left" vertical="top"/>
    </xf>
    <xf numFmtId="0" fontId="4" fillId="0" borderId="0" xfId="0" applyFont="1" applyFill="1"/>
    <xf numFmtId="22" fontId="5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/>
    <xf numFmtId="49" fontId="7" fillId="0" borderId="0" xfId="0" applyNumberFormat="1" applyFont="1"/>
    <xf numFmtId="49" fontId="8" fillId="0" borderId="0" xfId="0" applyNumberFormat="1" applyFont="1" applyFill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8" fillId="0" borderId="0" xfId="0" applyNumberFormat="1" applyFont="1" applyFill="1" applyAlignment="1">
      <alignment horizontal="left"/>
    </xf>
    <xf numFmtId="0" fontId="7" fillId="0" borderId="0" xfId="0" applyNumberFormat="1" applyFont="1" applyAlignment="1">
      <alignment horizontal="left"/>
    </xf>
    <xf numFmtId="0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left"/>
    </xf>
    <xf numFmtId="0" fontId="10" fillId="0" borderId="0" xfId="0" applyFont="1"/>
    <xf numFmtId="0" fontId="7" fillId="0" borderId="0" xfId="0" applyNumberFormat="1" applyFont="1" applyAlignment="1">
      <alignment horizontal="right"/>
    </xf>
    <xf numFmtId="0" fontId="9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left" wrapText="1"/>
    </xf>
    <xf numFmtId="165" fontId="11" fillId="0" borderId="0" xfId="0" applyNumberFormat="1" applyFont="1" applyAlignment="1">
      <alignment horizontal="right" wrapText="1"/>
    </xf>
    <xf numFmtId="1" fontId="8" fillId="0" borderId="0" xfId="0" applyNumberFormat="1" applyFont="1" applyAlignment="1">
      <alignment horizontal="right" wrapText="1"/>
    </xf>
    <xf numFmtId="166" fontId="8" fillId="0" borderId="0" xfId="0" applyNumberFormat="1" applyFont="1" applyAlignment="1">
      <alignment horizontal="right" wrapText="1"/>
    </xf>
    <xf numFmtId="166" fontId="0" fillId="0" borderId="0" xfId="0" applyNumberForma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9" fillId="4" borderId="0" xfId="0" applyNumberFormat="1" applyFont="1" applyFill="1" applyAlignment="1">
      <alignment horizontal="right"/>
    </xf>
    <xf numFmtId="166" fontId="8" fillId="4" borderId="0" xfId="0" applyNumberFormat="1" applyFont="1" applyFill="1" applyAlignment="1">
      <alignment horizontal="right" wrapText="1"/>
    </xf>
    <xf numFmtId="166" fontId="8" fillId="5" borderId="0" xfId="0" applyNumberFormat="1" applyFont="1" applyFill="1" applyAlignment="1">
      <alignment horizontal="right" wrapText="1"/>
    </xf>
    <xf numFmtId="166" fontId="0" fillId="5" borderId="0" xfId="0" applyNumberFormat="1" applyFill="1"/>
    <xf numFmtId="0" fontId="0" fillId="5" borderId="0" xfId="0" applyFill="1"/>
    <xf numFmtId="0" fontId="0" fillId="0" borderId="0" xfId="0" applyFill="1"/>
    <xf numFmtId="49" fontId="12" fillId="3" borderId="0" xfId="0" applyNumberFormat="1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Leaves!$A$8</c:f>
              <c:strCache>
                <c:ptCount val="1"/>
                <c:pt idx="0">
                  <c:v>Mannose, 6-deoxy-2,3,4,5-tetrakis-O-(trimethylsilyl)-, L-01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(Leaves!$Q$8,Leaves!$S$8,Leaves!$U$8)</c:f>
                <c:numCache>
                  <c:formatCode>General</c:formatCode>
                  <c:ptCount val="3"/>
                  <c:pt idx="0">
                    <c:v>126.31493039320044</c:v>
                  </c:pt>
                  <c:pt idx="1">
                    <c:v>42.072280674165768</c:v>
                  </c:pt>
                  <c:pt idx="2">
                    <c:v>2.4541498366954961</c:v>
                  </c:pt>
                </c:numCache>
              </c:numRef>
            </c:plus>
            <c:minus>
              <c:numRef>
                <c:f>(Leaves!$Q$8,Leaves!$S$8,Leaves!$U$8)</c:f>
                <c:numCache>
                  <c:formatCode>General</c:formatCode>
                  <c:ptCount val="3"/>
                  <c:pt idx="0">
                    <c:v>126.31493039320044</c:v>
                  </c:pt>
                  <c:pt idx="1">
                    <c:v>42.072280674165768</c:v>
                  </c:pt>
                  <c:pt idx="2">
                    <c:v>2.4541498366954961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(Leaves!$P$5,Leaves!$R$5,Leaves!$T$5)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(Leaves!$P$8,Leaves!$R$8,Leaves!$T$8)</c:f>
              <c:numCache>
                <c:formatCode>0.0000</c:formatCode>
                <c:ptCount val="3"/>
                <c:pt idx="0">
                  <c:v>909.34720301908931</c:v>
                </c:pt>
                <c:pt idx="1">
                  <c:v>788.42468625584365</c:v>
                </c:pt>
                <c:pt idx="2">
                  <c:v>4.8360292047613793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1-4D59-A2EF-412CDE57EED9}"/>
            </c:ext>
          </c:extLst>
        </c:ser>
        <c:ser>
          <c:idx val="1"/>
          <c:order val="1"/>
          <c:tx>
            <c:strRef>
              <c:f>Leaves!$A$9</c:f>
              <c:strCache>
                <c:ptCount val="1"/>
                <c:pt idx="0">
                  <c:v>D-Arabinopyranose, tetrakis(trimethylsilyl) ether01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(Leaves!$Q$9,Leaves!$S$9,Leaves!$U$9)</c:f>
                <c:numCache>
                  <c:formatCode>General</c:formatCode>
                  <c:ptCount val="3"/>
                  <c:pt idx="0">
                    <c:v>304.48323772607353</c:v>
                  </c:pt>
                  <c:pt idx="1">
                    <c:v>266.95272887057678</c:v>
                  </c:pt>
                  <c:pt idx="2">
                    <c:v>2.8331222133631426</c:v>
                  </c:pt>
                </c:numCache>
              </c:numRef>
            </c:plus>
            <c:minus>
              <c:numRef>
                <c:f>(Leaves!$Q$9,Leaves!$S$9,Leaves!$U$9)</c:f>
                <c:numCache>
                  <c:formatCode>General</c:formatCode>
                  <c:ptCount val="3"/>
                  <c:pt idx="0">
                    <c:v>304.48323772607353</c:v>
                  </c:pt>
                  <c:pt idx="1">
                    <c:v>266.95272887057678</c:v>
                  </c:pt>
                  <c:pt idx="2">
                    <c:v>2.8331222133631426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(Leaves!$P$5,Leaves!$R$5,Leaves!$T$5)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(Leaves!$P$9,Leaves!$R$9,Leaves!$T$9)</c:f>
              <c:numCache>
                <c:formatCode>0.0000</c:formatCode>
                <c:ptCount val="3"/>
                <c:pt idx="0">
                  <c:v>1886.9888841750919</c:v>
                </c:pt>
                <c:pt idx="1">
                  <c:v>1627.4760239678189</c:v>
                </c:pt>
                <c:pt idx="2">
                  <c:v>6.1042460429605736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1-4D59-A2EF-412CDE57EED9}"/>
            </c:ext>
          </c:extLst>
        </c:ser>
        <c:ser>
          <c:idx val="2"/>
          <c:order val="2"/>
          <c:tx>
            <c:strRef>
              <c:f>Leaves!$A$10</c:f>
              <c:strCache>
                <c:ptCount val="1"/>
                <c:pt idx="0">
                  <c:v>D-Arabinopyranose, tetrakis(trimethylsilyl) ether02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(Leaves!$Q$10,Leaves!$S$10,Leaves!$U$10)</c:f>
                <c:numCache>
                  <c:formatCode>General</c:formatCode>
                  <c:ptCount val="3"/>
                  <c:pt idx="0">
                    <c:v>382.3821418602268</c:v>
                  </c:pt>
                  <c:pt idx="1">
                    <c:v>199.50841527840248</c:v>
                  </c:pt>
                  <c:pt idx="2">
                    <c:v>1422.0245167560172</c:v>
                  </c:pt>
                </c:numCache>
              </c:numRef>
            </c:plus>
            <c:minus>
              <c:numRef>
                <c:f>(Leaves!$Q$10,Leaves!$S$10,Leaves!$U$10)</c:f>
                <c:numCache>
                  <c:formatCode>General</c:formatCode>
                  <c:ptCount val="3"/>
                  <c:pt idx="0">
                    <c:v>382.3821418602268</c:v>
                  </c:pt>
                  <c:pt idx="1">
                    <c:v>199.50841527840248</c:v>
                  </c:pt>
                  <c:pt idx="2">
                    <c:v>1422.0245167560172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(Leaves!$P$5,Leaves!$R$5,Leaves!$T$5)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(Leaves!$P$10,Leaves!$R$10,Leaves!$T$10)</c:f>
              <c:numCache>
                <c:formatCode>0.0000</c:formatCode>
                <c:ptCount val="3"/>
                <c:pt idx="0">
                  <c:v>2290.7907327253934</c:v>
                </c:pt>
                <c:pt idx="1">
                  <c:v>1973.2345340685681</c:v>
                </c:pt>
                <c:pt idx="2">
                  <c:v>2651.114660300741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1-4D59-A2EF-412CDE57EED9}"/>
            </c:ext>
          </c:extLst>
        </c:ser>
        <c:ser>
          <c:idx val="3"/>
          <c:order val="3"/>
          <c:tx>
            <c:strRef>
              <c:f>Leaves!$A$11</c:f>
              <c:strCache>
                <c:ptCount val="1"/>
                <c:pt idx="0">
                  <c:v>L-(+)-Rhamnopyranose, tetrakis(trimethylsilyl) ether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(Leaves!$Q$11,Leaves!$S$11,Leaves!$U$11)</c:f>
                <c:numCache>
                  <c:formatCode>General</c:formatCode>
                  <c:ptCount val="3"/>
                  <c:pt idx="0">
                    <c:v>71.910236023054679</c:v>
                  </c:pt>
                  <c:pt idx="1">
                    <c:v>71.369517056380687</c:v>
                  </c:pt>
                  <c:pt idx="2">
                    <c:v>522.68544387142515</c:v>
                  </c:pt>
                </c:numCache>
              </c:numRef>
            </c:plus>
            <c:minus>
              <c:numRef>
                <c:f>(Leaves!$Q$11,Leaves!$S$11,Leaves!$U$11)</c:f>
                <c:numCache>
                  <c:formatCode>General</c:formatCode>
                  <c:ptCount val="3"/>
                  <c:pt idx="0">
                    <c:v>71.910236023054679</c:v>
                  </c:pt>
                  <c:pt idx="1">
                    <c:v>71.369517056380687</c:v>
                  </c:pt>
                  <c:pt idx="2">
                    <c:v>522.68544387142515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(Leaves!$P$5,Leaves!$R$5,Leaves!$T$5)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(Leaves!$P$11,Leaves!$R$11,Leaves!$T$11)</c:f>
              <c:numCache>
                <c:formatCode>0.0000</c:formatCode>
                <c:ptCount val="3"/>
                <c:pt idx="0">
                  <c:v>486.54968146495469</c:v>
                </c:pt>
                <c:pt idx="1">
                  <c:v>442.94179946760846</c:v>
                </c:pt>
                <c:pt idx="2">
                  <c:v>1051.949228484485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21-4D59-A2EF-412CDE57EED9}"/>
            </c:ext>
          </c:extLst>
        </c:ser>
        <c:ser>
          <c:idx val="4"/>
          <c:order val="4"/>
          <c:tx>
            <c:strRef>
              <c:f>Leaves!$A$12</c:f>
              <c:strCache>
                <c:ptCount val="1"/>
                <c:pt idx="0">
                  <c:v>d-(+)-Xylose, tetrakis(trimethylsilyl) ether01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(Leaves!$Q$12,Leaves!$S$12,Leaves!$U$12)</c:f>
                <c:numCache>
                  <c:formatCode>General</c:formatCode>
                  <c:ptCount val="3"/>
                  <c:pt idx="0">
                    <c:v>376.04449625217205</c:v>
                  </c:pt>
                  <c:pt idx="1">
                    <c:v>203.65639188806054</c:v>
                  </c:pt>
                  <c:pt idx="2">
                    <c:v>839.88575586629042</c:v>
                  </c:pt>
                </c:numCache>
              </c:numRef>
            </c:plus>
            <c:minus>
              <c:numRef>
                <c:f>(Leaves!$Q$12,Leaves!$S$12,Leaves!$U$12)</c:f>
                <c:numCache>
                  <c:formatCode>General</c:formatCode>
                  <c:ptCount val="3"/>
                  <c:pt idx="0">
                    <c:v>376.04449625217205</c:v>
                  </c:pt>
                  <c:pt idx="1">
                    <c:v>203.65639188806054</c:v>
                  </c:pt>
                  <c:pt idx="2">
                    <c:v>839.88575586629042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(Leaves!$P$5,Leaves!$R$5,Leaves!$T$5)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(Leaves!$P$12,Leaves!$R$12,Leaves!$T$12)</c:f>
              <c:numCache>
                <c:formatCode>0.0000</c:formatCode>
                <c:ptCount val="3"/>
                <c:pt idx="0">
                  <c:v>1802.5880632843539</c:v>
                </c:pt>
                <c:pt idx="1">
                  <c:v>1546.431764619264</c:v>
                </c:pt>
                <c:pt idx="2">
                  <c:v>1785.3851254391266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21-4D59-A2EF-412CDE57EED9}"/>
            </c:ext>
          </c:extLst>
        </c:ser>
        <c:ser>
          <c:idx val="5"/>
          <c:order val="5"/>
          <c:tx>
            <c:strRef>
              <c:f>Leaves!$A$13</c:f>
              <c:strCache>
                <c:ptCount val="1"/>
                <c:pt idx="0">
                  <c:v>d-(+)-Xylose, tetrakis(trimethylsilyl) ether02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(Leaves!$Q$13,Leaves!$S$13,Leaves!$U$13)</c:f>
                <c:numCache>
                  <c:formatCode>General</c:formatCode>
                  <c:ptCount val="3"/>
                  <c:pt idx="0">
                    <c:v>266.95667879056737</c:v>
                  </c:pt>
                  <c:pt idx="1">
                    <c:v>133.96812289404818</c:v>
                  </c:pt>
                  <c:pt idx="2">
                    <c:v>15.703780761787588</c:v>
                  </c:pt>
                </c:numCache>
              </c:numRef>
            </c:plus>
            <c:minus>
              <c:numRef>
                <c:f>(Leaves!$Q$13,Leaves!$S$13,Leaves!$U$13)</c:f>
                <c:numCache>
                  <c:formatCode>General</c:formatCode>
                  <c:ptCount val="3"/>
                  <c:pt idx="0">
                    <c:v>266.95667879056737</c:v>
                  </c:pt>
                  <c:pt idx="1">
                    <c:v>133.96812289404818</c:v>
                  </c:pt>
                  <c:pt idx="2">
                    <c:v>15.703780761787588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(Leaves!$P$5,Leaves!$R$5,Leaves!$T$5)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(Leaves!$P$13,Leaves!$R$13,Leaves!$T$13)</c:f>
              <c:numCache>
                <c:formatCode>0.0000</c:formatCode>
                <c:ptCount val="3"/>
                <c:pt idx="0">
                  <c:v>1133.5229877605598</c:v>
                </c:pt>
                <c:pt idx="1">
                  <c:v>977.15348453415504</c:v>
                </c:pt>
                <c:pt idx="2">
                  <c:v>1402.9142401341574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21-4D59-A2EF-412CDE57EED9}"/>
            </c:ext>
          </c:extLst>
        </c:ser>
        <c:ser>
          <c:idx val="6"/>
          <c:order val="6"/>
          <c:tx>
            <c:strRef>
              <c:f>Leaves!$A$14</c:f>
              <c:strCache>
                <c:ptCount val="1"/>
                <c:pt idx="0">
                  <c:v>D-(+)-Galactopyranose, pentakis(trimethylsilyl) ether (isomer 1)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(Leaves!$Q$14,Leaves!$S$14,Leaves!$U$14)</c:f>
                <c:numCache>
                  <c:formatCode>General</c:formatCode>
                  <c:ptCount val="3"/>
                  <c:pt idx="0">
                    <c:v>397.85512569559052</c:v>
                  </c:pt>
                  <c:pt idx="1">
                    <c:v>196.38905811094529</c:v>
                  </c:pt>
                  <c:pt idx="2">
                    <c:v>26.223907845991654</c:v>
                  </c:pt>
                </c:numCache>
              </c:numRef>
            </c:plus>
            <c:minus>
              <c:numRef>
                <c:f>(Leaves!$Q$14,Leaves!$S$14,Leaves!$U$14)</c:f>
                <c:numCache>
                  <c:formatCode>General</c:formatCode>
                  <c:ptCount val="3"/>
                  <c:pt idx="0">
                    <c:v>397.85512569559052</c:v>
                  </c:pt>
                  <c:pt idx="1">
                    <c:v>196.38905811094529</c:v>
                  </c:pt>
                  <c:pt idx="2">
                    <c:v>26.223907845991654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(Leaves!$P$5,Leaves!$R$5,Leaves!$T$5)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(Leaves!$P$14,Leaves!$R$14,Leaves!$T$14)</c:f>
              <c:numCache>
                <c:formatCode>0.0000</c:formatCode>
                <c:ptCount val="3"/>
                <c:pt idx="0">
                  <c:v>1774.7974194133385</c:v>
                </c:pt>
                <c:pt idx="1">
                  <c:v>1944.4309240424295</c:v>
                </c:pt>
                <c:pt idx="2">
                  <c:v>26.8648006051774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21-4D59-A2EF-412CDE57EED9}"/>
            </c:ext>
          </c:extLst>
        </c:ser>
        <c:ser>
          <c:idx val="7"/>
          <c:order val="7"/>
          <c:tx>
            <c:strRef>
              <c:f>Leaves!$A$15</c:f>
              <c:strCache>
                <c:ptCount val="1"/>
                <c:pt idx="0">
                  <c:v>D-Glucose, 2,3,4,5,6-pentakis-O-(trimethylsilyl)-01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(Leaves!$Q$15,Leaves!$S$15,Leaves!$U$15)</c:f>
                <c:numCache>
                  <c:formatCode>General</c:formatCode>
                  <c:ptCount val="3"/>
                  <c:pt idx="0">
                    <c:v>153.65993078704219</c:v>
                  </c:pt>
                  <c:pt idx="1">
                    <c:v>166.79935089781046</c:v>
                  </c:pt>
                  <c:pt idx="2">
                    <c:v>13.892118504406621</c:v>
                  </c:pt>
                </c:numCache>
              </c:numRef>
            </c:plus>
            <c:minus>
              <c:numRef>
                <c:f>(Leaves!$Q$15,Leaves!$S$15,Leaves!$U$15)</c:f>
                <c:numCache>
                  <c:formatCode>General</c:formatCode>
                  <c:ptCount val="3"/>
                  <c:pt idx="0">
                    <c:v>153.65993078704219</c:v>
                  </c:pt>
                  <c:pt idx="1">
                    <c:v>166.79935089781046</c:v>
                  </c:pt>
                  <c:pt idx="2">
                    <c:v>13.892118504406621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(Leaves!$P$5,Leaves!$R$5,Leaves!$T$5)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(Leaves!$P$15,Leaves!$R$15,Leaves!$T$15)</c:f>
              <c:numCache>
                <c:formatCode>0.0000</c:formatCode>
                <c:ptCount val="3"/>
                <c:pt idx="0">
                  <c:v>474.43731263087818</c:v>
                </c:pt>
                <c:pt idx="1">
                  <c:v>629.91872564480946</c:v>
                </c:pt>
                <c:pt idx="2">
                  <c:v>64.395866419614435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21-4D59-A2EF-412CDE57EED9}"/>
            </c:ext>
          </c:extLst>
        </c:ser>
        <c:ser>
          <c:idx val="8"/>
          <c:order val="8"/>
          <c:tx>
            <c:strRef>
              <c:f>Leaves!$A$16</c:f>
              <c:strCache>
                <c:ptCount val="1"/>
                <c:pt idx="0">
                  <c:v>L(-)-Fucose, tetrakis(trimethylsilyl) ether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(Leaves!$Q$16,Leaves!$S$16,Leaves!$U$16)</c:f>
                <c:numCache>
                  <c:formatCode>General</c:formatCode>
                  <c:ptCount val="3"/>
                  <c:pt idx="0">
                    <c:v>121.05966084962694</c:v>
                  </c:pt>
                  <c:pt idx="1">
                    <c:v>141.22570151078116</c:v>
                  </c:pt>
                  <c:pt idx="2">
                    <c:v>9.9759678371515559</c:v>
                  </c:pt>
                </c:numCache>
              </c:numRef>
            </c:plus>
            <c:minus>
              <c:numRef>
                <c:f>(Leaves!$Q$16,Leaves!$S$16,Leaves!$U$16)</c:f>
                <c:numCache>
                  <c:formatCode>General</c:formatCode>
                  <c:ptCount val="3"/>
                  <c:pt idx="0">
                    <c:v>121.05966084962694</c:v>
                  </c:pt>
                  <c:pt idx="1">
                    <c:v>141.22570151078116</c:v>
                  </c:pt>
                  <c:pt idx="2">
                    <c:v>9.9759678371515559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(Leaves!$P$5,Leaves!$R$5,Leaves!$T$5)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(Leaves!$P$16,Leaves!$R$16,Leaves!$T$16)</c:f>
              <c:numCache>
                <c:formatCode>0.0000</c:formatCode>
                <c:ptCount val="3"/>
                <c:pt idx="0">
                  <c:v>359.40607060260334</c:v>
                </c:pt>
                <c:pt idx="1">
                  <c:v>423.64231988772752</c:v>
                </c:pt>
                <c:pt idx="2">
                  <c:v>27.311718260492398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21-4D59-A2EF-412CDE57EED9}"/>
            </c:ext>
          </c:extLst>
        </c:ser>
        <c:ser>
          <c:idx val="9"/>
          <c:order val="9"/>
          <c:tx>
            <c:strRef>
              <c:f>Leaves!$A$17</c:f>
              <c:strCache>
                <c:ptCount val="1"/>
                <c:pt idx="0">
                  <c:v>Glucopyranose, pentakis-O-trimethylsilyl-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(Leaves!$Q$17,Leaves!$S$17,Leaves!$U$17)</c:f>
                <c:numCache>
                  <c:formatCode>General</c:formatCode>
                  <c:ptCount val="3"/>
                  <c:pt idx="0">
                    <c:v>49.474487338868116</c:v>
                  </c:pt>
                  <c:pt idx="1">
                    <c:v>101.31438309665943</c:v>
                  </c:pt>
                  <c:pt idx="2">
                    <c:v>6.5854041529850775</c:v>
                  </c:pt>
                </c:numCache>
              </c:numRef>
            </c:plus>
            <c:minus>
              <c:numRef>
                <c:f>(Leaves!$Q$17,Leaves!$S$17,Leaves!$U$17)</c:f>
                <c:numCache>
                  <c:formatCode>General</c:formatCode>
                  <c:ptCount val="3"/>
                  <c:pt idx="0">
                    <c:v>49.474487338868116</c:v>
                  </c:pt>
                  <c:pt idx="1">
                    <c:v>101.31438309665943</c:v>
                  </c:pt>
                  <c:pt idx="2">
                    <c:v>6.5854041529850775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(Leaves!$P$5,Leaves!$R$5,Leaves!$T$5)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(Leaves!$P$17,Leaves!$R$17,Leaves!$T$17)</c:f>
              <c:numCache>
                <c:formatCode>0.0000</c:formatCode>
                <c:ptCount val="3"/>
                <c:pt idx="0">
                  <c:v>144.8800842441614</c:v>
                </c:pt>
                <c:pt idx="1">
                  <c:v>232.07287296685539</c:v>
                </c:pt>
                <c:pt idx="2">
                  <c:v>22.553276083973078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21-4D59-A2EF-412CDE57EED9}"/>
            </c:ext>
          </c:extLst>
        </c:ser>
        <c:ser>
          <c:idx val="10"/>
          <c:order val="10"/>
          <c:tx>
            <c:strRef>
              <c:f>Leaves!$A$18</c:f>
              <c:strCache>
                <c:ptCount val="1"/>
                <c:pt idx="0">
                  <c:v>d-(+)-Xylose, tetrakis(trimethylsilyl) ether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(Leaves!$Q$18,Leaves!$S$18,Leaves!$U$18)</c:f>
                <c:numCache>
                  <c:formatCode>General</c:formatCode>
                  <c:ptCount val="3"/>
                  <c:pt idx="0">
                    <c:v>280.33527431387864</c:v>
                  </c:pt>
                  <c:pt idx="1">
                    <c:v>142.6690403436204</c:v>
                  </c:pt>
                  <c:pt idx="2">
                    <c:v>1.7062768094202743</c:v>
                  </c:pt>
                </c:numCache>
              </c:numRef>
            </c:plus>
            <c:minus>
              <c:numRef>
                <c:f>(Leaves!$Q$18,Leaves!$S$18,Leaves!$U$18)</c:f>
                <c:numCache>
                  <c:formatCode>General</c:formatCode>
                  <c:ptCount val="3"/>
                  <c:pt idx="0">
                    <c:v>280.33527431387864</c:v>
                  </c:pt>
                  <c:pt idx="1">
                    <c:v>142.6690403436204</c:v>
                  </c:pt>
                  <c:pt idx="2">
                    <c:v>1.7062768094202743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(Leaves!$P$5,Leaves!$R$5,Leaves!$T$5)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(Leaves!$P$18,Leaves!$R$18,Leaves!$T$18)</c:f>
              <c:numCache>
                <c:formatCode>0.0000</c:formatCode>
                <c:ptCount val="3"/>
                <c:pt idx="0">
                  <c:v>1499.3464387479696</c:v>
                </c:pt>
                <c:pt idx="1">
                  <c:v>1345.3758124531596</c:v>
                </c:pt>
                <c:pt idx="2">
                  <c:v>3.2549723858419846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21-4D59-A2EF-412CDE57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798296"/>
        <c:axId val="518796328"/>
      </c:barChart>
      <c:catAx>
        <c:axId val="51879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96328"/>
        <c:crosses val="autoZero"/>
        <c:auto val="1"/>
        <c:lblAlgn val="ctr"/>
        <c:lblOffset val="100"/>
        <c:noMultiLvlLbl val="0"/>
      </c:catAx>
      <c:valAx>
        <c:axId val="5187963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ng/mL/gDW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9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225350</xdr:colOff>
      <xdr:row>19</xdr:row>
      <xdr:rowOff>110713</xdr:rowOff>
    </xdr:from>
    <xdr:to>
      <xdr:col>21</xdr:col>
      <xdr:colOff>259975</xdr:colOff>
      <xdr:row>30</xdr:row>
      <xdr:rowOff>242047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D0A293-690E-4D35-A8C0-C87FDFDAE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114300</xdr:colOff>
      <xdr:row>23</xdr:row>
      <xdr:rowOff>85725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5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2306300" cy="3810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opLeftCell="H1" workbookViewId="0">
      <selection activeCell="B7" sqref="B7"/>
    </sheetView>
  </sheetViews>
  <sheetFormatPr defaultRowHeight="21" customHeight="1"/>
  <cols>
    <col min="8" max="8" width="31.42578125" customWidth="1"/>
    <col min="13" max="13" width="20" customWidth="1"/>
  </cols>
  <sheetData>
    <row r="1" spans="1:16" ht="21" customHeight="1">
      <c r="A1" t="s">
        <v>0</v>
      </c>
      <c r="H1" s="28" t="s">
        <v>1</v>
      </c>
      <c r="I1" s="29"/>
      <c r="J1" s="29"/>
      <c r="K1" s="29"/>
      <c r="L1" s="29"/>
      <c r="M1" s="28" t="s">
        <v>2</v>
      </c>
      <c r="N1" s="29"/>
      <c r="O1" s="29"/>
      <c r="P1" s="29"/>
    </row>
    <row r="2" spans="1:16" ht="21" customHeight="1">
      <c r="H2" s="29" t="s">
        <v>3</v>
      </c>
      <c r="I2" s="29" t="s">
        <v>4</v>
      </c>
      <c r="J2" s="29" t="s">
        <v>4</v>
      </c>
      <c r="K2" s="29" t="s">
        <v>4</v>
      </c>
      <c r="L2" s="29"/>
      <c r="M2" s="29" t="s">
        <v>3</v>
      </c>
      <c r="N2" s="29" t="s">
        <v>4</v>
      </c>
      <c r="O2" s="29" t="s">
        <v>4</v>
      </c>
      <c r="P2" s="29" t="s">
        <v>4</v>
      </c>
    </row>
    <row r="3" spans="1:16" ht="21" customHeight="1">
      <c r="A3" t="s">
        <v>5</v>
      </c>
      <c r="H3" s="29" t="s">
        <v>6</v>
      </c>
      <c r="I3" s="29" t="s">
        <v>7</v>
      </c>
      <c r="J3" s="29" t="s">
        <v>8</v>
      </c>
      <c r="K3" s="29" t="s">
        <v>9</v>
      </c>
      <c r="L3" s="29"/>
      <c r="M3" s="29" t="s">
        <v>6</v>
      </c>
      <c r="N3" s="29" t="s">
        <v>7</v>
      </c>
      <c r="O3" s="29" t="s">
        <v>8</v>
      </c>
      <c r="P3" s="29" t="s">
        <v>9</v>
      </c>
    </row>
    <row r="4" spans="1:16" ht="21" customHeight="1">
      <c r="H4" s="37" t="s">
        <v>10</v>
      </c>
      <c r="I4" s="29">
        <f>Leaves!P8</f>
        <v>909.34720301908931</v>
      </c>
      <c r="J4" s="29">
        <f>Stems!P8</f>
        <v>1193.3754778632322</v>
      </c>
      <c r="K4" s="29">
        <f>Roots!P8</f>
        <v>1167.489003481774</v>
      </c>
      <c r="L4" s="29"/>
      <c r="M4" s="37" t="s">
        <v>10</v>
      </c>
      <c r="N4" s="29">
        <f>Leaves!R8</f>
        <v>788.42468625584365</v>
      </c>
      <c r="O4" s="29">
        <f>Stems!R8</f>
        <v>1115.5656972139866</v>
      </c>
      <c r="P4" s="29">
        <f>Roots!R8</f>
        <v>1199.198744520545</v>
      </c>
    </row>
    <row r="5" spans="1:16" ht="21" customHeight="1">
      <c r="A5" t="s">
        <v>11</v>
      </c>
      <c r="B5" t="s">
        <v>12</v>
      </c>
      <c r="H5" s="37" t="s">
        <v>13</v>
      </c>
      <c r="I5" s="29">
        <f>Leaves!P9+Leaves!P10</f>
        <v>4177.7796169004851</v>
      </c>
      <c r="J5" s="29">
        <f>Stems!P9+Stems!P10</f>
        <v>3980.129856726624</v>
      </c>
      <c r="K5" s="29">
        <f>Roots!P9+Roots!P10</f>
        <v>3783.536423663812</v>
      </c>
      <c r="L5" s="29"/>
      <c r="M5" s="37" t="s">
        <v>13</v>
      </c>
      <c r="N5" s="29">
        <f>Leaves!R9+Leaves!R10</f>
        <v>3600.7105580363868</v>
      </c>
      <c r="O5" s="29">
        <f>Stems!R9+Stems!R10</f>
        <v>4174.1450229032016</v>
      </c>
      <c r="P5" s="29">
        <f>Roots!R9+Roots!R10</f>
        <v>3847.4481451677698</v>
      </c>
    </row>
    <row r="6" spans="1:16" ht="21" customHeight="1">
      <c r="A6" t="s">
        <v>14</v>
      </c>
      <c r="B6">
        <v>14.7</v>
      </c>
      <c r="H6" s="37" t="s">
        <v>15</v>
      </c>
      <c r="I6" s="29">
        <f>Leaves!P11</f>
        <v>486.54968146495469</v>
      </c>
      <c r="J6" s="29">
        <f>Stems!P11</f>
        <v>791.8369000188128</v>
      </c>
      <c r="K6" s="29">
        <f>Roots!P11</f>
        <v>827.1387049953081</v>
      </c>
      <c r="L6" s="29"/>
      <c r="M6" s="37" t="s">
        <v>15</v>
      </c>
      <c r="N6" s="29">
        <f>Leaves!R11</f>
        <v>442.94179946760846</v>
      </c>
      <c r="O6" s="29">
        <f>Stems!R11</f>
        <v>731.39725603819056</v>
      </c>
      <c r="P6" s="29">
        <f>Roots!R11</f>
        <v>789.50780909534774</v>
      </c>
    </row>
    <row r="7" spans="1:16" ht="21" customHeight="1">
      <c r="A7" t="s">
        <v>16</v>
      </c>
      <c r="B7">
        <v>6.4</v>
      </c>
      <c r="H7" s="37" t="s">
        <v>17</v>
      </c>
      <c r="I7" s="29">
        <f>Leaves!P12+Leaves!P13+Leaves!P18</f>
        <v>4435.4574897928833</v>
      </c>
      <c r="J7" s="29">
        <f>Stems!P12+Stems!P13+Stems!P18</f>
        <v>16543.754691465234</v>
      </c>
      <c r="K7" s="29">
        <f>Roots!P12+Roots!P13+Roots!P18</f>
        <v>17195.082944004942</v>
      </c>
      <c r="L7" s="29"/>
      <c r="M7" s="37" t="s">
        <v>17</v>
      </c>
      <c r="N7" s="29">
        <f>Leaves!R12+Leaves!R13+Leaves!R18</f>
        <v>3868.9610616065784</v>
      </c>
      <c r="O7" s="29">
        <f>Stems!R12+Stems!R13+Stems!R18</f>
        <v>16104.300228373086</v>
      </c>
      <c r="P7" s="29">
        <f>Roots!R12+Roots!R13+Roots!R18</f>
        <v>18766.39696488058</v>
      </c>
    </row>
    <row r="8" spans="1:16" ht="21" customHeight="1">
      <c r="A8" t="s">
        <v>18</v>
      </c>
      <c r="B8">
        <v>9.3000000000000007</v>
      </c>
      <c r="H8" s="37" t="s">
        <v>19</v>
      </c>
      <c r="I8" s="29">
        <f>Leaves!P14</f>
        <v>1774.7974194133385</v>
      </c>
      <c r="J8" s="29">
        <f>Stems!P14</f>
        <v>1164.2833488675005</v>
      </c>
      <c r="K8" s="29">
        <f>Roots!P14</f>
        <v>813.34144328229786</v>
      </c>
      <c r="L8" s="29"/>
      <c r="M8" s="37" t="s">
        <v>19</v>
      </c>
      <c r="N8" s="29">
        <f>Leaves!R14</f>
        <v>1944.4309240424295</v>
      </c>
      <c r="O8" s="29">
        <f>Stems!R14</f>
        <v>1803.0572210182158</v>
      </c>
      <c r="P8" s="29">
        <f>Roots!R14</f>
        <v>1043.6425105683229</v>
      </c>
    </row>
    <row r="9" spans="1:16" ht="21" customHeight="1">
      <c r="A9" t="s">
        <v>20</v>
      </c>
      <c r="B9">
        <v>8.9</v>
      </c>
      <c r="H9" s="37" t="s">
        <v>21</v>
      </c>
      <c r="I9" s="29">
        <f>Leaves!P15+Leaves!P17</f>
        <v>619.31739687503955</v>
      </c>
      <c r="J9" s="29">
        <f>Stems!P15+Stems!P17</f>
        <v>115.94127390596574</v>
      </c>
      <c r="K9" s="29">
        <f>Roots!P15+Roots!P17</f>
        <v>85.609030258251948</v>
      </c>
      <c r="L9" s="29"/>
      <c r="M9" s="37" t="s">
        <v>21</v>
      </c>
      <c r="N9" s="29">
        <f>Leaves!R15+Leaves!R17</f>
        <v>861.99159861166481</v>
      </c>
      <c r="O9" s="29">
        <f>Stems!R15+Stems!R17</f>
        <v>233.32733221191168</v>
      </c>
      <c r="P9" s="29">
        <f>Roots!R15+Roots!R17</f>
        <v>158.55070886112213</v>
      </c>
    </row>
    <row r="10" spans="1:16" ht="21" customHeight="1">
      <c r="A10" t="s">
        <v>22</v>
      </c>
      <c r="B10">
        <v>11.5</v>
      </c>
      <c r="H10" s="37" t="s">
        <v>23</v>
      </c>
      <c r="I10" s="29">
        <f>Leaves!P16</f>
        <v>359.40607060260334</v>
      </c>
      <c r="J10" s="29">
        <f>Stems!P16</f>
        <v>246.36838575334008</v>
      </c>
      <c r="K10" s="29">
        <f>Roots!P16</f>
        <v>207.99664807979357</v>
      </c>
      <c r="L10" s="29"/>
      <c r="M10" s="37" t="s">
        <v>23</v>
      </c>
      <c r="N10" s="29">
        <f>Leaves!R16</f>
        <v>423.64231988772752</v>
      </c>
      <c r="O10" s="29">
        <f>Stems!R16</f>
        <v>561.44437520689348</v>
      </c>
      <c r="P10" s="29">
        <f>Roots!R16</f>
        <v>377.3402890943434</v>
      </c>
    </row>
    <row r="11" spans="1:16" ht="21" customHeight="1">
      <c r="A11" t="s">
        <v>24</v>
      </c>
      <c r="B11">
        <v>12.7</v>
      </c>
      <c r="H11" s="22"/>
      <c r="I11" s="36"/>
    </row>
    <row r="12" spans="1:16" ht="21" customHeight="1">
      <c r="A12" t="s">
        <v>25</v>
      </c>
      <c r="B12">
        <v>8.6</v>
      </c>
      <c r="H12" s="22"/>
      <c r="I12" s="36"/>
    </row>
    <row r="13" spans="1:16" ht="21" customHeight="1">
      <c r="A13" t="s">
        <v>26</v>
      </c>
      <c r="B13">
        <v>9.1999999999999993</v>
      </c>
      <c r="H13" s="22"/>
      <c r="I13" s="36"/>
    </row>
    <row r="14" spans="1:16" ht="21" customHeight="1">
      <c r="I14" s="36"/>
    </row>
    <row r="15" spans="1:16" ht="21" customHeight="1">
      <c r="A15" t="s">
        <v>27</v>
      </c>
      <c r="B15">
        <v>8.8000000000000007</v>
      </c>
    </row>
    <row r="16" spans="1:16" ht="21" customHeight="1">
      <c r="A16" t="s">
        <v>28</v>
      </c>
      <c r="B16">
        <v>8.9</v>
      </c>
    </row>
    <row r="17" spans="1:8" ht="21" customHeight="1">
      <c r="A17" t="s">
        <v>29</v>
      </c>
      <c r="B17">
        <v>6.5</v>
      </c>
    </row>
    <row r="18" spans="1:8" ht="21" customHeight="1">
      <c r="A18" t="s">
        <v>30</v>
      </c>
      <c r="B18">
        <v>8.9</v>
      </c>
    </row>
    <row r="19" spans="1:8" ht="21" customHeight="1">
      <c r="A19" t="s">
        <v>31</v>
      </c>
      <c r="B19">
        <v>6.8</v>
      </c>
    </row>
    <row r="20" spans="1:8" ht="21" customHeight="1">
      <c r="A20" t="s">
        <v>32</v>
      </c>
      <c r="B20">
        <v>7.9</v>
      </c>
    </row>
    <row r="21" spans="1:8" ht="21" customHeight="1">
      <c r="A21" t="s">
        <v>33</v>
      </c>
      <c r="B21">
        <v>6.6</v>
      </c>
      <c r="H21" s="22"/>
    </row>
    <row r="22" spans="1:8" ht="21" customHeight="1">
      <c r="A22" t="s">
        <v>34</v>
      </c>
      <c r="B22">
        <v>7.2</v>
      </c>
      <c r="H22" s="22"/>
    </row>
    <row r="23" spans="1:8" ht="21" customHeight="1">
      <c r="H23" s="22"/>
    </row>
    <row r="24" spans="1:8" ht="21" customHeight="1">
      <c r="A24" t="s">
        <v>35</v>
      </c>
      <c r="B24">
        <v>11.6</v>
      </c>
      <c r="H24" s="22"/>
    </row>
    <row r="25" spans="1:8" ht="21" customHeight="1">
      <c r="A25" t="s">
        <v>36</v>
      </c>
      <c r="B25">
        <v>9.8000000000000007</v>
      </c>
      <c r="H25" s="22"/>
    </row>
    <row r="26" spans="1:8" ht="21" customHeight="1">
      <c r="A26" t="s">
        <v>37</v>
      </c>
      <c r="B26">
        <v>7.5</v>
      </c>
      <c r="H26" s="22"/>
    </row>
    <row r="27" spans="1:8" ht="21" customHeight="1">
      <c r="A27" t="s">
        <v>38</v>
      </c>
      <c r="B27">
        <v>7.4</v>
      </c>
      <c r="H27" s="22"/>
    </row>
    <row r="28" spans="1:8" ht="21" customHeight="1">
      <c r="A28" t="s">
        <v>39</v>
      </c>
      <c r="B28">
        <v>13.2</v>
      </c>
      <c r="H28" s="22"/>
    </row>
    <row r="29" spans="1:8" ht="21" customHeight="1">
      <c r="A29" t="s">
        <v>40</v>
      </c>
      <c r="B29">
        <v>8.8000000000000007</v>
      </c>
      <c r="H29" s="22"/>
    </row>
    <row r="30" spans="1:8" ht="21" customHeight="1">
      <c r="A30" t="s">
        <v>41</v>
      </c>
      <c r="B30">
        <v>7</v>
      </c>
      <c r="H30" s="22"/>
    </row>
    <row r="31" spans="1:8" ht="21" customHeight="1">
      <c r="A31" t="s">
        <v>42</v>
      </c>
      <c r="B31">
        <v>8.1999999999999993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7"/>
  </sheetPr>
  <dimension ref="A1:AI28"/>
  <sheetViews>
    <sheetView tabSelected="1" topLeftCell="B14" zoomScale="85" zoomScaleNormal="85" workbookViewId="0">
      <selection activeCell="D16" sqref="D16:AI28"/>
    </sheetView>
  </sheetViews>
  <sheetFormatPr defaultRowHeight="20.25" customHeight="1"/>
  <cols>
    <col min="1" max="1" width="32" customWidth="1"/>
    <col min="2" max="2" width="27.28515625" customWidth="1"/>
    <col min="3" max="3" width="11.42578125" customWidth="1"/>
    <col min="4" max="4" width="12.28515625" customWidth="1"/>
    <col min="16" max="16" width="9.85546875" customWidth="1"/>
    <col min="31" max="31" width="10" customWidth="1"/>
    <col min="33" max="33" width="10.28515625" customWidth="1"/>
  </cols>
  <sheetData>
    <row r="1" spans="1:35" ht="20.25" customHeight="1">
      <c r="A1" s="1" t="s">
        <v>43</v>
      </c>
      <c r="B1" s="2" t="s">
        <v>44</v>
      </c>
      <c r="C1" s="3"/>
      <c r="D1" s="3"/>
      <c r="E1" s="3"/>
    </row>
    <row r="2" spans="1:35" ht="20.25" customHeight="1">
      <c r="A2" s="1" t="s">
        <v>45</v>
      </c>
      <c r="B2" s="4">
        <v>43920.656944444447</v>
      </c>
      <c r="C2" s="5" t="s">
        <v>46</v>
      </c>
      <c r="D2" s="2" t="s">
        <v>47</v>
      </c>
      <c r="E2" s="6"/>
    </row>
    <row r="3" spans="1:35" ht="20.25" customHeight="1">
      <c r="A3" s="1" t="s">
        <v>48</v>
      </c>
      <c r="B3" s="4">
        <v>43921.365972222222</v>
      </c>
      <c r="C3" s="1" t="s">
        <v>49</v>
      </c>
      <c r="D3" s="2" t="s">
        <v>47</v>
      </c>
      <c r="E3" s="6"/>
    </row>
    <row r="4" spans="1:35" ht="20.25" customHeight="1">
      <c r="A4" s="5" t="s">
        <v>50</v>
      </c>
      <c r="B4" s="4">
        <v>43905.840277777781</v>
      </c>
      <c r="C4" s="1" t="s">
        <v>51</v>
      </c>
      <c r="D4" s="2" t="s">
        <v>52</v>
      </c>
      <c r="E4" s="6"/>
    </row>
    <row r="5" spans="1:35" ht="20.25" customHeight="1">
      <c r="A5" s="7" t="s">
        <v>53</v>
      </c>
      <c r="B5" s="7" t="s">
        <v>54</v>
      </c>
      <c r="C5" s="7" t="s">
        <v>55</v>
      </c>
      <c r="D5" s="8"/>
      <c r="E5" s="2"/>
    </row>
    <row r="6" spans="1:35" ht="20.25" customHeight="1">
      <c r="A6" s="9" t="s">
        <v>56</v>
      </c>
      <c r="M6" t="s">
        <v>57</v>
      </c>
      <c r="N6">
        <v>9148424</v>
      </c>
    </row>
    <row r="7" spans="1:35" ht="20.25" customHeight="1">
      <c r="A7" s="10" t="s">
        <v>58</v>
      </c>
      <c r="B7" s="11" t="s">
        <v>59</v>
      </c>
      <c r="C7" s="12" t="s">
        <v>60</v>
      </c>
      <c r="D7" s="13" t="s">
        <v>61</v>
      </c>
      <c r="M7" t="s">
        <v>62</v>
      </c>
      <c r="N7">
        <v>28472281</v>
      </c>
      <c r="P7">
        <f>N7/(N8)</f>
        <v>10772.713204691638</v>
      </c>
    </row>
    <row r="8" spans="1:35" ht="20.25" customHeight="1">
      <c r="A8" s="14" t="s">
        <v>63</v>
      </c>
      <c r="B8" s="15">
        <v>3</v>
      </c>
      <c r="C8" s="10" t="s">
        <v>64</v>
      </c>
      <c r="D8" s="13" t="s">
        <v>14</v>
      </c>
      <c r="M8" t="s">
        <v>65</v>
      </c>
      <c r="N8">
        <v>2643</v>
      </c>
    </row>
    <row r="9" spans="1:35" ht="20.25" customHeight="1">
      <c r="A9" s="16" t="s">
        <v>66</v>
      </c>
      <c r="B9" s="17">
        <v>1</v>
      </c>
      <c r="C9" s="10" t="s">
        <v>67</v>
      </c>
      <c r="D9" s="11"/>
    </row>
    <row r="10" spans="1:35" ht="20.25" customHeight="1">
      <c r="A10" s="16" t="s">
        <v>68</v>
      </c>
      <c r="B10" s="18">
        <v>1</v>
      </c>
      <c r="C10" s="12" t="s">
        <v>69</v>
      </c>
      <c r="D10" s="13" t="s">
        <v>70</v>
      </c>
    </row>
    <row r="11" spans="1:35" ht="20.25" customHeight="1">
      <c r="A11" s="12" t="s">
        <v>71</v>
      </c>
      <c r="B11" s="13" t="s">
        <v>72</v>
      </c>
      <c r="C11" s="10" t="s">
        <v>73</v>
      </c>
      <c r="D11" s="13"/>
    </row>
    <row r="12" spans="1:35" ht="20.25" customHeight="1">
      <c r="C12" s="19"/>
      <c r="D12" s="19"/>
      <c r="E12" s="19"/>
    </row>
    <row r="13" spans="1:35" ht="20.25" customHeight="1">
      <c r="A13" s="9" t="s">
        <v>74</v>
      </c>
    </row>
    <row r="16" spans="1:35" ht="20.25" customHeight="1">
      <c r="A16" s="9" t="s">
        <v>3</v>
      </c>
      <c r="D16" t="s">
        <v>14</v>
      </c>
      <c r="E16" t="s">
        <v>16</v>
      </c>
      <c r="F16" t="s">
        <v>18</v>
      </c>
      <c r="G16" t="s">
        <v>20</v>
      </c>
      <c r="H16" t="s">
        <v>22</v>
      </c>
      <c r="I16" t="s">
        <v>24</v>
      </c>
      <c r="J16" t="s">
        <v>25</v>
      </c>
      <c r="K16" t="s">
        <v>26</v>
      </c>
      <c r="L16" t="s">
        <v>27</v>
      </c>
      <c r="M16" t="s">
        <v>28</v>
      </c>
      <c r="N16" t="s">
        <v>29</v>
      </c>
      <c r="O16" t="s">
        <v>30</v>
      </c>
      <c r="P16" s="27" t="s">
        <v>31</v>
      </c>
      <c r="Q16" t="s">
        <v>32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  <c r="AA16" t="s">
        <v>42</v>
      </c>
      <c r="AB16" t="s">
        <v>75</v>
      </c>
      <c r="AC16" t="s">
        <v>76</v>
      </c>
      <c r="AD16" t="s">
        <v>77</v>
      </c>
      <c r="AE16" t="s">
        <v>78</v>
      </c>
      <c r="AF16" t="s">
        <v>79</v>
      </c>
      <c r="AG16" t="s">
        <v>80</v>
      </c>
      <c r="AH16" t="s">
        <v>81</v>
      </c>
      <c r="AI16" t="s">
        <v>82</v>
      </c>
    </row>
    <row r="17" spans="1:35" ht="20.25" customHeight="1">
      <c r="A17" s="12" t="s">
        <v>6</v>
      </c>
      <c r="B17" s="20" t="s">
        <v>83</v>
      </c>
      <c r="C17" s="21" t="s">
        <v>84</v>
      </c>
      <c r="D17" s="21" t="s">
        <v>85</v>
      </c>
      <c r="E17" s="21" t="s">
        <v>85</v>
      </c>
      <c r="F17" s="21" t="s">
        <v>85</v>
      </c>
      <c r="G17" s="21" t="s">
        <v>85</v>
      </c>
      <c r="H17" s="21" t="s">
        <v>85</v>
      </c>
      <c r="I17" s="21" t="s">
        <v>85</v>
      </c>
      <c r="J17" s="21" t="s">
        <v>85</v>
      </c>
      <c r="K17" s="21" t="s">
        <v>85</v>
      </c>
      <c r="L17" s="21" t="s">
        <v>85</v>
      </c>
      <c r="M17" s="21" t="s">
        <v>85</v>
      </c>
      <c r="N17" s="21" t="s">
        <v>85</v>
      </c>
      <c r="O17" s="21" t="s">
        <v>85</v>
      </c>
      <c r="P17" s="21" t="s">
        <v>85</v>
      </c>
      <c r="Q17" s="21" t="s">
        <v>85</v>
      </c>
      <c r="R17" s="21" t="s">
        <v>85</v>
      </c>
      <c r="S17" s="21" t="s">
        <v>85</v>
      </c>
      <c r="T17" s="21" t="s">
        <v>85</v>
      </c>
      <c r="U17" s="21" t="s">
        <v>85</v>
      </c>
      <c r="V17" s="21" t="s">
        <v>85</v>
      </c>
      <c r="W17" s="21" t="s">
        <v>85</v>
      </c>
      <c r="X17" s="21" t="s">
        <v>85</v>
      </c>
      <c r="Y17" s="21" t="s">
        <v>85</v>
      </c>
      <c r="Z17" s="21" t="s">
        <v>85</v>
      </c>
      <c r="AA17" s="21" t="s">
        <v>85</v>
      </c>
      <c r="AB17" s="21" t="s">
        <v>85</v>
      </c>
      <c r="AC17" s="21" t="s">
        <v>85</v>
      </c>
      <c r="AD17" s="21" t="s">
        <v>85</v>
      </c>
      <c r="AE17" s="21" t="s">
        <v>85</v>
      </c>
      <c r="AF17" s="21" t="s">
        <v>85</v>
      </c>
      <c r="AG17" s="21" t="s">
        <v>85</v>
      </c>
      <c r="AH17" s="21" t="s">
        <v>85</v>
      </c>
      <c r="AI17" s="21" t="s">
        <v>85</v>
      </c>
    </row>
    <row r="18" spans="1:35" ht="20.25" customHeight="1">
      <c r="A18" s="22" t="s">
        <v>86</v>
      </c>
      <c r="B18" s="23">
        <v>18.598783333333333</v>
      </c>
      <c r="C18" s="24"/>
      <c r="D18" s="25">
        <v>12544.636168387644</v>
      </c>
      <c r="E18" s="25">
        <v>4853.8299300901417</v>
      </c>
      <c r="F18" s="25">
        <v>9478.1717344457884</v>
      </c>
      <c r="G18" s="25">
        <v>8976.4600133837394</v>
      </c>
      <c r="H18" s="25">
        <v>9740.9929186758545</v>
      </c>
      <c r="I18" s="25">
        <v>9845.8028283605072</v>
      </c>
      <c r="J18" s="25">
        <v>6759.0289476467515</v>
      </c>
      <c r="K18" s="25">
        <v>6875.6339568276944</v>
      </c>
      <c r="L18" s="25">
        <v>9244.1446505137628</v>
      </c>
      <c r="M18" s="25">
        <v>10496.836832204672</v>
      </c>
      <c r="N18" s="25">
        <v>8286.3707188298158</v>
      </c>
      <c r="O18" s="25">
        <v>11313.369359916338</v>
      </c>
      <c r="P18" s="25">
        <v>8539.3616034561674</v>
      </c>
      <c r="Q18" s="25">
        <v>7091.7044123978276</v>
      </c>
      <c r="R18" s="25">
        <v>8380.0398173428384</v>
      </c>
      <c r="S18" s="25">
        <v>7501.0676477623219</v>
      </c>
      <c r="T18" s="25">
        <v>12099.576805070184</v>
      </c>
      <c r="U18" s="25">
        <v>9910.7188738303612</v>
      </c>
      <c r="V18" s="25">
        <v>9315.9544820841456</v>
      </c>
      <c r="W18" s="25">
        <v>10179.977478411418</v>
      </c>
      <c r="X18" s="25">
        <v>12025.931583247888</v>
      </c>
      <c r="Y18" s="25">
        <v>11091.233386712036</v>
      </c>
      <c r="Z18" s="25">
        <v>9908.4207671517397</v>
      </c>
      <c r="AA18" s="25">
        <v>9939.0558308765521</v>
      </c>
      <c r="AB18" s="25">
        <v>4.6103232267266003</v>
      </c>
      <c r="AC18" s="25">
        <v>2.9960034491001704</v>
      </c>
      <c r="AD18" s="25">
        <v>6.6569027398673946</v>
      </c>
      <c r="AE18" s="25">
        <v>7.9003292660663469</v>
      </c>
      <c r="AF18" s="25">
        <v>2.0165873420463871</v>
      </c>
      <c r="AG18" s="25">
        <v>7.0004739146619777</v>
      </c>
      <c r="AH18" s="25">
        <v>7.4237593540539883</v>
      </c>
      <c r="AI18" s="25">
        <v>7.2139349718605192</v>
      </c>
    </row>
    <row r="19" spans="1:35" ht="20.25" customHeight="1">
      <c r="A19" s="22" t="s">
        <v>87</v>
      </c>
      <c r="B19" s="23">
        <v>18.877866666666666</v>
      </c>
      <c r="C19" s="24"/>
      <c r="D19" s="25">
        <v>21899.245813728827</v>
      </c>
      <c r="E19" s="25">
        <v>14241.921445894448</v>
      </c>
      <c r="F19" s="25">
        <v>17400.848422330528</v>
      </c>
      <c r="G19" s="25">
        <v>17484.610803406311</v>
      </c>
      <c r="H19" s="25">
        <v>17389.753973813575</v>
      </c>
      <c r="I19" s="25">
        <v>16656.195263252561</v>
      </c>
      <c r="J19" s="25">
        <v>15360.192239250904</v>
      </c>
      <c r="K19" s="25">
        <v>17503.515454686374</v>
      </c>
      <c r="L19" s="25">
        <v>17439.663390077203</v>
      </c>
      <c r="M19" s="25">
        <v>14231.949136261353</v>
      </c>
      <c r="N19" s="25">
        <v>15822.355665472627</v>
      </c>
      <c r="O19" s="25">
        <v>14037.573213803737</v>
      </c>
      <c r="P19" s="25">
        <v>14604.646840846546</v>
      </c>
      <c r="Q19" s="25">
        <v>17085.620921475485</v>
      </c>
      <c r="R19" s="25">
        <v>16086.919599870807</v>
      </c>
      <c r="S19" s="25">
        <v>12265.382161487132</v>
      </c>
      <c r="T19" s="25">
        <v>22121.118024311567</v>
      </c>
      <c r="U19" s="25">
        <v>16288.970608607604</v>
      </c>
      <c r="V19" s="25">
        <v>14406.214046470908</v>
      </c>
      <c r="W19" s="25">
        <v>14961.200760937321</v>
      </c>
      <c r="X19" s="25">
        <v>17422.06123829442</v>
      </c>
      <c r="Y19" s="25">
        <v>15956.031898102594</v>
      </c>
      <c r="Z19" s="25">
        <v>15239.261372485589</v>
      </c>
      <c r="AA19" s="25">
        <v>16913.673828568109</v>
      </c>
      <c r="AB19" s="25">
        <v>9.7438748723593758</v>
      </c>
      <c r="AC19" s="25">
        <v>7.3910765348706615</v>
      </c>
      <c r="AD19" s="25">
        <v>4.8005306862763639</v>
      </c>
      <c r="AE19" s="25">
        <v>6.4073106906799415</v>
      </c>
      <c r="AF19" s="25">
        <v>2.1784374306165226</v>
      </c>
      <c r="AG19" s="25">
        <v>13.076183656437285</v>
      </c>
      <c r="AH19" s="25">
        <v>14.473140048190606</v>
      </c>
      <c r="AI19" s="25">
        <v>13.378369696581915</v>
      </c>
    </row>
    <row r="20" spans="1:35" ht="20.25" customHeight="1">
      <c r="A20" s="22" t="s">
        <v>88</v>
      </c>
      <c r="B20" s="23">
        <v>19.234433333333332</v>
      </c>
      <c r="C20" s="24"/>
      <c r="D20" s="25">
        <v>28241.934072414435</v>
      </c>
      <c r="E20" s="25">
        <v>19064.343763068107</v>
      </c>
      <c r="F20" s="25">
        <v>26240.242408177488</v>
      </c>
      <c r="G20" s="25">
        <v>23310.31500332943</v>
      </c>
      <c r="H20" s="25">
        <v>24836.48832964191</v>
      </c>
      <c r="I20" s="25">
        <v>24425.023896513019</v>
      </c>
      <c r="J20" s="25">
        <v>21338.363737561329</v>
      </c>
      <c r="K20" s="25">
        <v>21753.610349323466</v>
      </c>
      <c r="L20" s="25">
        <v>21073.328949733626</v>
      </c>
      <c r="M20" s="25">
        <v>19361.502437582982</v>
      </c>
      <c r="N20" s="25">
        <v>16721.668759925462</v>
      </c>
      <c r="O20" s="25">
        <v>22190.876809499929</v>
      </c>
      <c r="P20" s="25">
        <v>16400.220963477594</v>
      </c>
      <c r="Q20" s="25">
        <v>21807.432536849879</v>
      </c>
      <c r="R20" s="25">
        <v>17941.319989879979</v>
      </c>
      <c r="S20" s="25">
        <v>13344.059691351606</v>
      </c>
      <c r="T20" s="25">
        <v>25298.24818757398</v>
      </c>
      <c r="U20" s="25">
        <v>22791.574401998281</v>
      </c>
      <c r="V20" s="25">
        <v>16130.478593590838</v>
      </c>
      <c r="W20" s="25">
        <v>16122.458057645861</v>
      </c>
      <c r="X20" s="25">
        <v>26344.857709975993</v>
      </c>
      <c r="Y20" s="25">
        <v>23497.257167820688</v>
      </c>
      <c r="Z20" s="25">
        <v>17502.7628013295</v>
      </c>
      <c r="AA20" s="25">
        <v>16872.552623504638</v>
      </c>
      <c r="AB20" s="25">
        <v>107.97811034682462</v>
      </c>
      <c r="AC20" s="25">
        <v>3338.1653017785238</v>
      </c>
      <c r="AD20" s="25">
        <v>3286.9028452773223</v>
      </c>
      <c r="AE20" s="25">
        <v>3272.2845521583799</v>
      </c>
      <c r="AF20" s="25">
        <v>3250.2424919426558</v>
      </c>
      <c r="AG20" s="25">
        <v>3259.9358425303303</v>
      </c>
      <c r="AH20" s="25">
        <v>3313.4137629715519</v>
      </c>
      <c r="AI20" s="25">
        <v>169.6549503424022</v>
      </c>
    </row>
    <row r="21" spans="1:35" ht="20.25" customHeight="1">
      <c r="A21" s="22" t="s">
        <v>89</v>
      </c>
      <c r="B21" s="23">
        <v>19.553450000000002</v>
      </c>
      <c r="C21" s="24"/>
      <c r="D21" s="25">
        <v>8030.8535350911088</v>
      </c>
      <c r="E21" s="25">
        <v>3580.4996870593955</v>
      </c>
      <c r="F21" s="25">
        <v>6326.3445036570583</v>
      </c>
      <c r="G21" s="25">
        <v>5583.98982720412</v>
      </c>
      <c r="H21" s="25">
        <v>6400.2502869236687</v>
      </c>
      <c r="I21" s="25">
        <v>6703.8983087870911</v>
      </c>
      <c r="J21" s="25">
        <v>5489.1950653502417</v>
      </c>
      <c r="K21" s="25">
        <v>4232.4201563167635</v>
      </c>
      <c r="L21" s="25">
        <v>6724.2551022854395</v>
      </c>
      <c r="M21" s="25">
        <v>8636.1639501905083</v>
      </c>
      <c r="N21" s="25">
        <v>5848.2534571466567</v>
      </c>
      <c r="O21" s="25">
        <v>9353.1169238781549</v>
      </c>
      <c r="P21" s="25">
        <v>6678.2962821686397</v>
      </c>
      <c r="Q21" s="25">
        <v>5940.6420828633582</v>
      </c>
      <c r="R21" s="25">
        <v>6362.787938763302</v>
      </c>
      <c r="S21" s="25">
        <v>5909.721789743875</v>
      </c>
      <c r="T21" s="25">
        <v>9499.5442534837566</v>
      </c>
      <c r="U21" s="25">
        <v>8843.3118350843051</v>
      </c>
      <c r="V21" s="25">
        <v>7788.6662023083773</v>
      </c>
      <c r="W21" s="25">
        <v>7616.1039773333041</v>
      </c>
      <c r="X21" s="25">
        <v>8075.7801988650517</v>
      </c>
      <c r="Y21" s="25">
        <v>8435.3033270177875</v>
      </c>
      <c r="Z21" s="25">
        <v>7841.6098345638729</v>
      </c>
      <c r="AA21" s="25">
        <v>7750.9704145868382</v>
      </c>
      <c r="AB21" s="25">
        <v>117.24028959916758</v>
      </c>
      <c r="AC21" s="25">
        <v>1306.8548134615119</v>
      </c>
      <c r="AD21" s="25">
        <v>1283.8850654368523</v>
      </c>
      <c r="AE21" s="25">
        <v>1281.1624954978336</v>
      </c>
      <c r="AF21" s="25">
        <v>1270.6034784270605</v>
      </c>
      <c r="AG21" s="25">
        <v>1278.5029965942674</v>
      </c>
      <c r="AH21" s="25">
        <v>1300.9344949429185</v>
      </c>
      <c r="AI21" s="25">
        <v>65.703103043285893</v>
      </c>
    </row>
    <row r="22" spans="1:35" ht="20.25" customHeight="1">
      <c r="A22" s="22" t="s">
        <v>90</v>
      </c>
      <c r="B22" s="23">
        <v>19.759883333333335</v>
      </c>
      <c r="C22" s="24"/>
      <c r="D22" s="25">
        <v>20605.73732510722</v>
      </c>
      <c r="E22" s="25">
        <v>15622.926417493049</v>
      </c>
      <c r="F22" s="25">
        <v>18684.766074152642</v>
      </c>
      <c r="G22" s="25">
        <v>19147.528459713219</v>
      </c>
      <c r="H22" s="25">
        <v>19849.228330865513</v>
      </c>
      <c r="I22" s="25">
        <v>17698.843812516734</v>
      </c>
      <c r="J22" s="25">
        <v>16481.214020045241</v>
      </c>
      <c r="K22" s="25">
        <v>16994.020380176848</v>
      </c>
      <c r="L22" s="25">
        <v>20221.477186604425</v>
      </c>
      <c r="M22" s="25">
        <v>19810.58198640147</v>
      </c>
      <c r="N22" s="25">
        <v>19696.515448619826</v>
      </c>
      <c r="O22" s="25">
        <v>24515.312132115592</v>
      </c>
      <c r="P22" s="25">
        <v>15398.570274672567</v>
      </c>
      <c r="Q22" s="25">
        <v>16324.035845333094</v>
      </c>
      <c r="R22" s="25">
        <v>16227.443324974653</v>
      </c>
      <c r="S22" s="25">
        <v>14848.067849313902</v>
      </c>
      <c r="T22" s="25">
        <v>27578.047743168983</v>
      </c>
      <c r="U22" s="25">
        <v>21220.545392061966</v>
      </c>
      <c r="V22" s="25">
        <v>18446.488544347849</v>
      </c>
      <c r="W22" s="25">
        <v>25522.906032419236</v>
      </c>
      <c r="X22" s="25">
        <v>32089.560920851873</v>
      </c>
      <c r="Y22" s="25">
        <v>28796.770277201689</v>
      </c>
      <c r="Z22" s="25">
        <v>20844.138305468499</v>
      </c>
      <c r="AA22" s="25">
        <v>27071.875726505121</v>
      </c>
      <c r="AB22" s="25">
        <v>3287.6065661580815</v>
      </c>
      <c r="AC22" s="25">
        <v>1431.4328893766799</v>
      </c>
      <c r="AD22" s="25">
        <v>1411.1665846108281</v>
      </c>
      <c r="AE22" s="25">
        <v>1404.0236205401532</v>
      </c>
      <c r="AF22" s="25">
        <v>1392.69596650989</v>
      </c>
      <c r="AG22" s="25">
        <v>1403.2966372757974</v>
      </c>
      <c r="AH22" s="25">
        <v>1425.0278889187073</v>
      </c>
      <c r="AI22" s="25">
        <v>71.06898123604519</v>
      </c>
    </row>
    <row r="23" spans="1:35" ht="20.25" customHeight="1">
      <c r="A23" s="22" t="s">
        <v>91</v>
      </c>
      <c r="B23" s="23">
        <v>20.485516666666665</v>
      </c>
      <c r="C23" s="24"/>
      <c r="D23" s="25">
        <v>12702.977488820467</v>
      </c>
      <c r="E23" s="25">
        <v>10424.520160270125</v>
      </c>
      <c r="F23" s="25">
        <v>12203.935541628032</v>
      </c>
      <c r="G23" s="25">
        <v>12032.66573414358</v>
      </c>
      <c r="H23" s="25">
        <v>12107.112992993518</v>
      </c>
      <c r="I23" s="25">
        <v>11738.911693293543</v>
      </c>
      <c r="J23" s="25">
        <v>11043.874194885097</v>
      </c>
      <c r="K23" s="25">
        <v>10997.724182793758</v>
      </c>
      <c r="L23" s="25">
        <v>14874.871631288544</v>
      </c>
      <c r="M23" s="25">
        <v>15644.555891873819</v>
      </c>
      <c r="N23" s="25">
        <v>16273.238253694895</v>
      </c>
      <c r="O23" s="25">
        <v>19267.636814914978</v>
      </c>
      <c r="P23" s="25">
        <v>13976.298152772857</v>
      </c>
      <c r="Q23" s="25">
        <v>13051.142236946085</v>
      </c>
      <c r="R23" s="25">
        <v>12564.984867585925</v>
      </c>
      <c r="S23" s="25">
        <v>13256.769193079792</v>
      </c>
      <c r="T23" s="25">
        <v>21093.242344661852</v>
      </c>
      <c r="U23" s="25">
        <v>17977.874130243508</v>
      </c>
      <c r="V23" s="25">
        <v>12990.671673585168</v>
      </c>
      <c r="W23" s="25">
        <v>14897.031373937632</v>
      </c>
      <c r="X23" s="25">
        <v>19444.617139342139</v>
      </c>
      <c r="Y23" s="25">
        <v>21215.883886711952</v>
      </c>
      <c r="Z23" s="25">
        <v>16199.434393673133</v>
      </c>
      <c r="AA23" s="25">
        <v>17439.269726846134</v>
      </c>
      <c r="AB23" s="25">
        <v>1408.9146902614527</v>
      </c>
      <c r="AC23" s="25">
        <v>1425.3569655934161</v>
      </c>
      <c r="AD23" s="25">
        <v>1402.1399195821652</v>
      </c>
      <c r="AE23" s="25">
        <v>1394.7088112537701</v>
      </c>
      <c r="AF23" s="25">
        <v>1383.4508139799827</v>
      </c>
      <c r="AG23" s="25">
        <v>1391.2928716863785</v>
      </c>
      <c r="AH23" s="25">
        <v>1416.1892705831528</v>
      </c>
      <c r="AI23" s="25">
        <v>1377.5828872353568</v>
      </c>
    </row>
    <row r="24" spans="1:35" ht="20.25" customHeight="1">
      <c r="A24" s="22" t="s">
        <v>92</v>
      </c>
      <c r="B24" s="23">
        <v>21.836683333333333</v>
      </c>
      <c r="C24" s="24"/>
      <c r="D24" s="25">
        <v>18071.451602517398</v>
      </c>
      <c r="E24" s="25">
        <v>11870.894053809205</v>
      </c>
      <c r="F24" s="25">
        <v>17134.452295407278</v>
      </c>
      <c r="G24" s="25">
        <v>19442.318557428374</v>
      </c>
      <c r="H24" s="25">
        <v>22654.775861457911</v>
      </c>
      <c r="I24" s="25">
        <v>22908.428040318602</v>
      </c>
      <c r="J24" s="25">
        <v>19063.284865938444</v>
      </c>
      <c r="K24" s="25">
        <v>16539.430946616052</v>
      </c>
      <c r="L24" s="25">
        <v>7480.4318993223742</v>
      </c>
      <c r="M24" s="25">
        <v>8672.3127578140211</v>
      </c>
      <c r="N24" s="25">
        <v>10910.736849722758</v>
      </c>
      <c r="O24" s="25">
        <v>10389.104840217839</v>
      </c>
      <c r="P24" s="25">
        <v>11905.227103572424</v>
      </c>
      <c r="Q24" s="25">
        <v>18986.023581231053</v>
      </c>
      <c r="R24" s="25">
        <v>13882.359866969551</v>
      </c>
      <c r="S24" s="25">
        <v>6983.504422675971</v>
      </c>
      <c r="T24" s="25">
        <v>9949.5709001332816</v>
      </c>
      <c r="U24" s="25">
        <v>7603.7502497269725</v>
      </c>
      <c r="V24" s="25">
        <v>6351.8310403667965</v>
      </c>
      <c r="W24" s="25">
        <v>5809.8143325926567</v>
      </c>
      <c r="X24" s="25">
        <v>13143.917864118337</v>
      </c>
      <c r="Y24" s="25">
        <v>8720.9161120838417</v>
      </c>
      <c r="Z24" s="25">
        <v>8041.5893128596163</v>
      </c>
      <c r="AA24" s="25">
        <v>8619.914418129405</v>
      </c>
      <c r="AB24" s="25">
        <v>73.466656805081072</v>
      </c>
      <c r="AC24" s="25">
        <v>17.389508906299476</v>
      </c>
      <c r="AD24" s="25">
        <v>17.504205489959926</v>
      </c>
      <c r="AE24" s="25">
        <v>15.824697190753907</v>
      </c>
      <c r="AF24" s="25">
        <v>10.138934633792626</v>
      </c>
      <c r="AG24" s="25">
        <v>99.851294551262399</v>
      </c>
      <c r="AH24" s="25">
        <v>26.494196248328731</v>
      </c>
      <c r="AI24" s="25">
        <v>95.308702979807606</v>
      </c>
    </row>
    <row r="25" spans="1:35" ht="20.25" customHeight="1">
      <c r="A25" s="22" t="s">
        <v>93</v>
      </c>
      <c r="B25" s="23">
        <v>22.249533333333332</v>
      </c>
      <c r="C25" s="24"/>
      <c r="D25" s="25">
        <v>4554.5962831846873</v>
      </c>
      <c r="E25" s="25">
        <v>2565.9610065488423</v>
      </c>
      <c r="F25" s="25">
        <v>5267.2727588663338</v>
      </c>
      <c r="G25" s="25">
        <v>5777.9712170157936</v>
      </c>
      <c r="H25" s="25">
        <v>6133.3117872038201</v>
      </c>
      <c r="I25" s="25">
        <v>8937.5100163618354</v>
      </c>
      <c r="J25" s="25">
        <v>7208.1739772867822</v>
      </c>
      <c r="K25" s="25">
        <v>4320.3232679732764</v>
      </c>
      <c r="L25" s="25">
        <v>864.28378172332532</v>
      </c>
      <c r="M25" s="25">
        <v>840.95158158533673</v>
      </c>
      <c r="N25" s="25">
        <v>740.56892690212078</v>
      </c>
      <c r="O25" s="25">
        <v>867.3712993367584</v>
      </c>
      <c r="P25" s="25">
        <v>992.96304050136428</v>
      </c>
      <c r="Q25" s="25">
        <v>2578.7478561200787</v>
      </c>
      <c r="R25" s="25">
        <v>1596.6984527607708</v>
      </c>
      <c r="S25" s="25">
        <v>603.6058655540528</v>
      </c>
      <c r="T25" s="25">
        <v>720.60785632874251</v>
      </c>
      <c r="U25" s="25">
        <v>646.02752567694597</v>
      </c>
      <c r="V25" s="25">
        <v>892.58736923606216</v>
      </c>
      <c r="W25" s="25">
        <v>415.26318310640465</v>
      </c>
      <c r="X25" s="25">
        <v>1704.9150390031984</v>
      </c>
      <c r="Y25" s="25">
        <v>819.21632629025521</v>
      </c>
      <c r="Z25" s="25">
        <v>1299.6580395265214</v>
      </c>
      <c r="AA25" s="25">
        <v>1148.408659118679</v>
      </c>
      <c r="AB25" s="25">
        <v>88.420606902024559</v>
      </c>
      <c r="AC25" s="25">
        <v>53.493302734778865</v>
      </c>
      <c r="AD25" s="25">
        <v>58.241586584987438</v>
      </c>
      <c r="AE25" s="25">
        <v>63.534781038535961</v>
      </c>
      <c r="AF25" s="25">
        <v>58.289054837745383</v>
      </c>
      <c r="AG25" s="25">
        <v>66.496809944126554</v>
      </c>
      <c r="AH25" s="25">
        <v>51.543567490852517</v>
      </c>
      <c r="AI25" s="25">
        <v>59.516485663223733</v>
      </c>
    </row>
    <row r="26" spans="1:35" ht="20.25" customHeight="1">
      <c r="A26" s="22" t="s">
        <v>94</v>
      </c>
      <c r="B26" s="23">
        <v>22.556049999999999</v>
      </c>
      <c r="C26" s="24"/>
      <c r="D26" s="25">
        <v>3687.5499492574577</v>
      </c>
      <c r="E26" s="25">
        <v>1883.4977446552375</v>
      </c>
      <c r="F26" s="25">
        <v>3522.3598898001228</v>
      </c>
      <c r="G26" s="25">
        <v>4680.1230173173499</v>
      </c>
      <c r="H26" s="25">
        <v>4231.8418944772893</v>
      </c>
      <c r="I26" s="25">
        <v>6955.1974329109389</v>
      </c>
      <c r="J26" s="25">
        <v>4605.9815937442381</v>
      </c>
      <c r="K26" s="25">
        <v>2336.9871173053607</v>
      </c>
      <c r="L26" s="25">
        <v>2516.939321047631</v>
      </c>
      <c r="M26" s="25">
        <v>2359.5010193665953</v>
      </c>
      <c r="N26" s="25">
        <v>2058.0858667199032</v>
      </c>
      <c r="O26" s="25">
        <v>1167.3196749981737</v>
      </c>
      <c r="P26" s="25">
        <v>2775.5972885456531</v>
      </c>
      <c r="Q26" s="25">
        <v>7444.707624001695</v>
      </c>
      <c r="R26" s="25">
        <v>4466.0277377391676</v>
      </c>
      <c r="S26" s="25">
        <v>1684.5663454050843</v>
      </c>
      <c r="T26" s="25">
        <v>2009.8004590216935</v>
      </c>
      <c r="U26" s="25">
        <v>1789.0932288110321</v>
      </c>
      <c r="V26" s="25">
        <v>2491.0669832019425</v>
      </c>
      <c r="W26" s="25">
        <v>1158.0913993467548</v>
      </c>
      <c r="X26" s="25">
        <v>4761.7139276337075</v>
      </c>
      <c r="Y26" s="25">
        <v>2267.5924967890396</v>
      </c>
      <c r="Z26" s="25">
        <v>3627.1353856243663</v>
      </c>
      <c r="AA26" s="25">
        <v>3158.5345035333535</v>
      </c>
      <c r="AB26" s="25">
        <v>32.342131780901362</v>
      </c>
      <c r="AC26" s="25">
        <v>23.758898838346077</v>
      </c>
      <c r="AD26" s="25">
        <v>31.05585635865755</v>
      </c>
      <c r="AE26" s="25">
        <v>37.594655663478193</v>
      </c>
      <c r="AF26" s="25">
        <v>11.807048661078804</v>
      </c>
      <c r="AG26" s="25">
        <v>21.866074223662441</v>
      </c>
      <c r="AH26" s="25">
        <v>22.701066931788695</v>
      </c>
      <c r="AI26" s="25">
        <v>19.968994185067618</v>
      </c>
    </row>
    <row r="27" spans="1:35" ht="20.25" customHeight="1">
      <c r="A27" s="22" t="s">
        <v>95</v>
      </c>
      <c r="B27" s="23">
        <v>23.337966666666667</v>
      </c>
      <c r="C27" s="24"/>
      <c r="D27" s="25">
        <v>1366.9816302669797</v>
      </c>
      <c r="E27" s="25">
        <v>781.26703112675773</v>
      </c>
      <c r="F27" s="25">
        <v>1577.6308513070555</v>
      </c>
      <c r="G27" s="25">
        <v>1823.0318119421897</v>
      </c>
      <c r="H27" s="25">
        <v>1985.2808943241209</v>
      </c>
      <c r="I27" s="25">
        <v>3393.8121332797286</v>
      </c>
      <c r="J27" s="25">
        <v>3110.2660111294904</v>
      </c>
      <c r="K27" s="25">
        <v>1247.3465823355061</v>
      </c>
      <c r="L27" s="25">
        <v>123.10797850603088</v>
      </c>
      <c r="M27" s="25">
        <v>240.29683674259059</v>
      </c>
      <c r="N27" s="25">
        <v>216.28195953196456</v>
      </c>
      <c r="O27" s="25">
        <v>251.01676419780185</v>
      </c>
      <c r="P27" s="25">
        <v>342.11744674767704</v>
      </c>
      <c r="Q27" s="25">
        <v>615.31754635718107</v>
      </c>
      <c r="R27" s="25">
        <v>283.475326076778</v>
      </c>
      <c r="S27" s="25">
        <v>93.572390232227661</v>
      </c>
      <c r="T27" s="25">
        <v>189.81371579430649</v>
      </c>
      <c r="U27" s="25">
        <v>183.57070378261747</v>
      </c>
      <c r="V27" s="25">
        <v>201.20717250306623</v>
      </c>
      <c r="W27" s="25">
        <v>126.19800106302766</v>
      </c>
      <c r="X27" s="25">
        <v>463.83017551351043</v>
      </c>
      <c r="Y27" s="25">
        <v>212.24760591694852</v>
      </c>
      <c r="Z27" s="25">
        <v>292.37443418718351</v>
      </c>
      <c r="AA27" s="25">
        <v>202.55310960095181</v>
      </c>
      <c r="AB27" s="25">
        <v>20.402126870624517</v>
      </c>
      <c r="AC27" s="25">
        <v>18.304646207138564</v>
      </c>
      <c r="AD27" s="25">
        <v>18.927144964447294</v>
      </c>
      <c r="AE27" s="25">
        <v>20.956252822689471</v>
      </c>
      <c r="AF27" s="25">
        <v>34.176209554965546</v>
      </c>
      <c r="AG27" s="25">
        <v>12.109103325040168</v>
      </c>
      <c r="AH27" s="25">
        <v>14.880323511593934</v>
      </c>
      <c r="AI27" s="25">
        <v>13.715611239246899</v>
      </c>
    </row>
    <row r="28" spans="1:35" ht="20.25" customHeight="1">
      <c r="A28" t="s">
        <v>96</v>
      </c>
      <c r="B28">
        <v>18.446216666666668</v>
      </c>
      <c r="D28">
        <v>16741.444905525852</v>
      </c>
      <c r="E28">
        <v>11580.806400017029</v>
      </c>
      <c r="F28">
        <v>13578.985137853711</v>
      </c>
      <c r="G28">
        <v>14154.121795008046</v>
      </c>
      <c r="H28">
        <v>15432.332840837666</v>
      </c>
      <c r="I28">
        <v>14681.18580964005</v>
      </c>
      <c r="J28">
        <v>11918.529861873161</v>
      </c>
      <c r="K28">
        <v>13790.417650692347</v>
      </c>
      <c r="L28">
        <v>13328.099142518113</v>
      </c>
      <c r="M28">
        <v>10898.080668434912</v>
      </c>
      <c r="N28">
        <v>13060.673322341545</v>
      </c>
      <c r="O28">
        <v>12032.266199360984</v>
      </c>
      <c r="P28">
        <v>11368.587551575061</v>
      </c>
      <c r="Q28">
        <v>14188.602440619356</v>
      </c>
      <c r="R28">
        <v>14013.620867577851</v>
      </c>
      <c r="S28">
        <v>10340.585549416735</v>
      </c>
      <c r="T28">
        <v>15563.299149408162</v>
      </c>
      <c r="U28">
        <v>12778.828037910171</v>
      </c>
      <c r="V28">
        <v>12250.021891625353</v>
      </c>
      <c r="W28">
        <v>11794.915945951632</v>
      </c>
      <c r="X28">
        <v>15301.699655547034</v>
      </c>
      <c r="Y28">
        <v>12265.038161943736</v>
      </c>
      <c r="Z28">
        <v>13670.657445140521</v>
      </c>
      <c r="AA28">
        <v>14968.837527013953</v>
      </c>
      <c r="AB28">
        <v>2.6804613457208188</v>
      </c>
      <c r="AC28">
        <v>3.0119661018244281</v>
      </c>
      <c r="AD28">
        <v>2.599285060542027</v>
      </c>
      <c r="AE28">
        <v>6.1985313678210128</v>
      </c>
      <c r="AF28">
        <v>1.784618053301636</v>
      </c>
      <c r="AG28">
        <v>2.8697818725026973</v>
      </c>
      <c r="AH28">
        <v>3.6679910212219142</v>
      </c>
      <c r="AI28">
        <v>5.3573209390923964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U18"/>
  <sheetViews>
    <sheetView topLeftCell="A6" zoomScale="70" zoomScaleNormal="70" workbookViewId="0">
      <selection activeCell="J12" sqref="J12"/>
    </sheetView>
  </sheetViews>
  <sheetFormatPr defaultRowHeight="24.75" customHeight="1"/>
  <cols>
    <col min="1" max="1" width="32.28515625" customWidth="1"/>
    <col min="3" max="3" width="10.85546875" customWidth="1"/>
    <col min="16" max="16" width="10.5703125" bestFit="1" customWidth="1"/>
    <col min="18" max="18" width="10.5703125" bestFit="1" customWidth="1"/>
    <col min="20" max="20" width="9.5703125" bestFit="1" customWidth="1"/>
  </cols>
  <sheetData>
    <row r="5" spans="1:21" ht="24.75" customHeight="1">
      <c r="B5" t="s">
        <v>97</v>
      </c>
      <c r="C5">
        <v>14.7</v>
      </c>
      <c r="D5">
        <v>6.4</v>
      </c>
      <c r="E5">
        <v>9.3000000000000007</v>
      </c>
      <c r="F5">
        <v>8.9</v>
      </c>
      <c r="G5">
        <v>11.5</v>
      </c>
      <c r="H5">
        <v>12.7</v>
      </c>
      <c r="I5">
        <v>8.6</v>
      </c>
      <c r="J5">
        <v>9.1999999999999993</v>
      </c>
      <c r="P5" t="s">
        <v>98</v>
      </c>
      <c r="R5" t="s">
        <v>99</v>
      </c>
      <c r="T5" t="s">
        <v>100</v>
      </c>
    </row>
    <row r="6" spans="1:21" ht="24.75" customHeight="1">
      <c r="A6" s="9" t="s">
        <v>3</v>
      </c>
      <c r="C6" t="s">
        <v>14</v>
      </c>
      <c r="D6" t="s">
        <v>16</v>
      </c>
      <c r="E6" t="s">
        <v>18</v>
      </c>
      <c r="F6" t="s">
        <v>20</v>
      </c>
      <c r="G6" t="s">
        <v>22</v>
      </c>
      <c r="H6" t="s">
        <v>24</v>
      </c>
      <c r="I6" t="s">
        <v>25</v>
      </c>
      <c r="J6" t="s">
        <v>26</v>
      </c>
      <c r="K6" s="30" t="s">
        <v>75</v>
      </c>
      <c r="L6" s="30" t="s">
        <v>77</v>
      </c>
      <c r="M6" s="30" t="s">
        <v>79</v>
      </c>
      <c r="N6" s="30" t="s">
        <v>81</v>
      </c>
      <c r="O6" s="30" t="s">
        <v>82</v>
      </c>
      <c r="P6" t="s">
        <v>101</v>
      </c>
      <c r="Q6" t="s">
        <v>102</v>
      </c>
      <c r="R6" t="s">
        <v>101</v>
      </c>
      <c r="S6" t="s">
        <v>102</v>
      </c>
      <c r="T6" t="s">
        <v>101</v>
      </c>
      <c r="U6" t="s">
        <v>102</v>
      </c>
    </row>
    <row r="7" spans="1:21" ht="24.75" customHeight="1">
      <c r="A7" s="12" t="s">
        <v>6</v>
      </c>
      <c r="B7" s="20" t="s">
        <v>83</v>
      </c>
      <c r="C7" s="21" t="s">
        <v>85</v>
      </c>
      <c r="D7" s="21" t="s">
        <v>85</v>
      </c>
      <c r="E7" s="21" t="s">
        <v>85</v>
      </c>
      <c r="F7" s="21" t="s">
        <v>85</v>
      </c>
      <c r="G7" s="21" t="s">
        <v>85</v>
      </c>
      <c r="H7" s="21" t="s">
        <v>85</v>
      </c>
      <c r="I7" s="21" t="s">
        <v>85</v>
      </c>
      <c r="J7" s="21" t="s">
        <v>85</v>
      </c>
      <c r="K7" s="31" t="s">
        <v>85</v>
      </c>
      <c r="L7" s="31" t="s">
        <v>85</v>
      </c>
      <c r="M7" s="31" t="s">
        <v>85</v>
      </c>
      <c r="N7" s="31" t="s">
        <v>85</v>
      </c>
      <c r="O7" s="31" t="s">
        <v>85</v>
      </c>
      <c r="P7" s="21" t="s">
        <v>85</v>
      </c>
      <c r="Q7" s="21" t="s">
        <v>85</v>
      </c>
      <c r="R7" s="21" t="s">
        <v>85</v>
      </c>
      <c r="S7" s="21" t="s">
        <v>85</v>
      </c>
      <c r="T7" s="21" t="s">
        <v>85</v>
      </c>
      <c r="U7" s="21" t="s">
        <v>85</v>
      </c>
    </row>
    <row r="8" spans="1:21" ht="24.75" customHeight="1">
      <c r="A8" s="22" t="s">
        <v>86</v>
      </c>
      <c r="B8" s="23">
        <v>18.598783333333333</v>
      </c>
      <c r="C8" s="25">
        <f>(Samples!D18-Leaves!$T8)/Leaves!C$5</f>
        <v>853.04762851584235</v>
      </c>
      <c r="D8" s="25">
        <f>(Samples!E18-Leaves!$T8)/Leaves!D$5</f>
        <v>757.65529701334071</v>
      </c>
      <c r="E8" s="25">
        <f>(Samples!F18-Leaves!$T8)/Leaves!E$5</f>
        <v>1018.6382478753791</v>
      </c>
      <c r="F8" s="25">
        <f>(Samples!G18-Leaves!$T8)/Leaves!F$5</f>
        <v>1008.0476386717952</v>
      </c>
      <c r="G8" s="25">
        <f>(Samples!H18-Leaves!$T8)/Leaves!G$5</f>
        <v>846.62233821487757</v>
      </c>
      <c r="H8" s="25">
        <f>(Samples!I18-Leaves!$T8)/Leaves!H$5</f>
        <v>774.8792755240745</v>
      </c>
      <c r="I8" s="25">
        <f>(Samples!J18-Leaves!$T8)/Leaves!I$5</f>
        <v>785.371269586278</v>
      </c>
      <c r="J8" s="25">
        <f>(Samples!K18-Leaves!$T8)/Leaves!J$5</f>
        <v>746.82586169814499</v>
      </c>
      <c r="K8" s="32">
        <v>4.6103232267266003</v>
      </c>
      <c r="L8" s="32">
        <v>2.9960034491001704</v>
      </c>
      <c r="M8" s="32">
        <v>6.6569027398673946</v>
      </c>
      <c r="N8" s="32">
        <v>7.9003292660663469</v>
      </c>
      <c r="O8" s="32">
        <v>2.0165873420463871</v>
      </c>
      <c r="P8" s="26">
        <f>AVERAGE(C8:F8)</f>
        <v>909.34720301908931</v>
      </c>
      <c r="Q8">
        <f>STDEV(C8:F8)</f>
        <v>126.31493039320044</v>
      </c>
      <c r="R8" s="26">
        <f>AVERAGE(G8:J8)</f>
        <v>788.42468625584365</v>
      </c>
      <c r="S8">
        <f>STDEV(G8:J8)</f>
        <v>42.072280674165768</v>
      </c>
      <c r="T8" s="26">
        <f>AVERAGE(K8:O8)</f>
        <v>4.8360292047613793</v>
      </c>
      <c r="U8">
        <f>STDEV(K8:O8)</f>
        <v>2.4541498366954961</v>
      </c>
    </row>
    <row r="9" spans="1:21" ht="24.75" customHeight="1">
      <c r="A9" s="22" t="s">
        <v>87</v>
      </c>
      <c r="B9" s="23">
        <v>18.877866666666666</v>
      </c>
      <c r="C9" s="25">
        <f>(Samples!D19-Leaves!$T9)/Leaves!C$5</f>
        <v>1489.3293583459774</v>
      </c>
      <c r="D9" s="25">
        <f>(Samples!E19-Leaves!$T9)/Leaves!D$5</f>
        <v>2224.346437476795</v>
      </c>
      <c r="E9" s="25">
        <f>(Samples!F19-Leaves!$T9)/Leaves!E$5</f>
        <v>1870.4025996008136</v>
      </c>
      <c r="F9" s="25">
        <f>(Samples!G19-Leaves!$T9)/Leaves!F$5</f>
        <v>1963.877141276781</v>
      </c>
      <c r="G9" s="25">
        <f>(Samples!H19-Leaves!$T9)/Leaves!G$5</f>
        <v>1511.6217154583144</v>
      </c>
      <c r="H9" s="25">
        <f>(Samples!I19-Leaves!$T9)/Leaves!H$5</f>
        <v>1311.0307887566617</v>
      </c>
      <c r="I9" s="25">
        <f>(Samples!J19-Leaves!$T9)/Leaves!I$5</f>
        <v>1785.3590689776679</v>
      </c>
      <c r="J9" s="25">
        <f>(Samples!K19-Leaves!$T9)/Leaves!J$5</f>
        <v>1901.8925226786321</v>
      </c>
      <c r="K9" s="32">
        <v>9.7438748723593758</v>
      </c>
      <c r="L9" s="32">
        <v>7.3910765348706615</v>
      </c>
      <c r="M9" s="32">
        <v>4.8005306862763639</v>
      </c>
      <c r="N9" s="32">
        <v>6.4073106906799415</v>
      </c>
      <c r="O9" s="32">
        <v>2.1784374306165226</v>
      </c>
      <c r="P9" s="34">
        <f>AVERAGE(C9:F9)</f>
        <v>1886.9888841750919</v>
      </c>
      <c r="Q9" s="35">
        <f t="shared" ref="Q9:Q18" si="0">STDEV(C9:F9)</f>
        <v>304.48323772607353</v>
      </c>
      <c r="R9" s="34">
        <f t="shared" ref="R9:R18" si="1">AVERAGE(G9:J9)</f>
        <v>1627.4760239678189</v>
      </c>
      <c r="S9" s="35">
        <f t="shared" ref="S9:S18" si="2">STDEV(G9:J9)</f>
        <v>266.95272887057678</v>
      </c>
      <c r="T9" s="34">
        <f t="shared" ref="T9:T18" si="3">AVERAGE(K9:O9)</f>
        <v>6.1042460429605736</v>
      </c>
      <c r="U9" s="35">
        <f t="shared" ref="U9:U18" si="4">STDEV(K9:O9)</f>
        <v>2.8331222133631426</v>
      </c>
    </row>
    <row r="10" spans="1:21" ht="24.75" customHeight="1">
      <c r="A10" s="22" t="s">
        <v>88</v>
      </c>
      <c r="B10" s="23">
        <v>19.234433333333332</v>
      </c>
      <c r="C10" s="25">
        <f>(Samples!D20-Leaves!$T10)/Leaves!C$5</f>
        <v>1740.8720688512719</v>
      </c>
      <c r="D10" s="25">
        <f>(Samples!E20-Leaves!$T10)/Leaves!D$5</f>
        <v>2564.567047307401</v>
      </c>
      <c r="E10" s="25">
        <f>(Samples!F20-Leaves!$T10)/Leaves!E$5</f>
        <v>2536.4653492340585</v>
      </c>
      <c r="F10" s="25">
        <f>(Samples!G20-Leaves!$T10)/Leaves!F$5</f>
        <v>2321.2584655088413</v>
      </c>
      <c r="G10" s="25">
        <f>(Samples!H20-Leaves!$T10)/Leaves!G$5</f>
        <v>1929.1629277687973</v>
      </c>
      <c r="H10" s="25">
        <f>(Samples!I20-Leaves!$T10)/Leaves!H$5</f>
        <v>1714.4810422214393</v>
      </c>
      <c r="I10" s="25">
        <f>(Samples!J20-Leaves!$T10)/Leaves!I$5</f>
        <v>2172.9359392163478</v>
      </c>
      <c r="J10" s="25">
        <f>(Samples!K20-Leaves!$T10)/Leaves!J$5</f>
        <v>2076.3582270676879</v>
      </c>
      <c r="K10" s="32">
        <v>107.97811034682462</v>
      </c>
      <c r="L10" s="32">
        <v>3338.1653017785238</v>
      </c>
      <c r="M10" s="32">
        <v>3286.9028452773223</v>
      </c>
      <c r="N10" s="32">
        <v>3272.2845521583799</v>
      </c>
      <c r="O10" s="32">
        <v>3250.2424919426558</v>
      </c>
      <c r="P10" s="26">
        <f>AVERAGE(C10:F10)</f>
        <v>2290.7907327253934</v>
      </c>
      <c r="Q10">
        <f t="shared" si="0"/>
        <v>382.3821418602268</v>
      </c>
      <c r="R10" s="26">
        <f t="shared" si="1"/>
        <v>1973.2345340685681</v>
      </c>
      <c r="S10">
        <f t="shared" si="2"/>
        <v>199.50841527840248</v>
      </c>
      <c r="T10" s="26">
        <f t="shared" si="3"/>
        <v>2651.114660300741</v>
      </c>
      <c r="U10">
        <f t="shared" si="4"/>
        <v>1422.0245167560172</v>
      </c>
    </row>
    <row r="11" spans="1:21" ht="24.75" customHeight="1">
      <c r="A11" s="22" t="s">
        <v>89</v>
      </c>
      <c r="B11" s="23">
        <v>19.553450000000002</v>
      </c>
      <c r="C11" s="25">
        <f>(Samples!D21-Leaves!$T11)/Leaves!C$5</f>
        <v>474.75539500725336</v>
      </c>
      <c r="D11" s="25">
        <f>(Samples!E21-Leaves!$T11)/Leaves!D$5</f>
        <v>395.08600915232972</v>
      </c>
      <c r="E11" s="25">
        <f>(Samples!F21-Leaves!$T11)/Leaves!E$5</f>
        <v>567.13927690027674</v>
      </c>
      <c r="F11" s="25">
        <f>(Samples!G21-Leaves!$T11)/Leaves!F$5</f>
        <v>509.21804479995905</v>
      </c>
      <c r="G11" s="25">
        <f>(Samples!H21-Leaves!$T11)/Leaves!G$5</f>
        <v>465.06965725558115</v>
      </c>
      <c r="H11" s="25">
        <f>(Samples!I21-Leaves!$T11)/Leaves!H$5</f>
        <v>445.03536065374851</v>
      </c>
      <c r="I11" s="25">
        <f>(Samples!J21-Leaves!$T11)/Leaves!I$5</f>
        <v>515.95881824020432</v>
      </c>
      <c r="J11" s="25">
        <f>(Samples!K21-Leaves!$T11)/Leaves!J$5</f>
        <v>345.70336172089986</v>
      </c>
      <c r="K11" s="32">
        <v>117.24028959916758</v>
      </c>
      <c r="L11" s="32">
        <v>1306.8548134615119</v>
      </c>
      <c r="M11" s="32">
        <v>1283.8850654368523</v>
      </c>
      <c r="N11" s="32">
        <v>1281.1624954978336</v>
      </c>
      <c r="O11" s="32">
        <v>1270.6034784270605</v>
      </c>
      <c r="P11" s="26">
        <f t="shared" ref="P11:P17" si="5">AVERAGE(C11:F11)</f>
        <v>486.54968146495469</v>
      </c>
      <c r="Q11">
        <f t="shared" si="0"/>
        <v>71.910236023054679</v>
      </c>
      <c r="R11" s="26">
        <f t="shared" si="1"/>
        <v>442.94179946760846</v>
      </c>
      <c r="S11">
        <f t="shared" si="2"/>
        <v>71.369517056380687</v>
      </c>
      <c r="T11" s="26">
        <f t="shared" si="3"/>
        <v>1051.949228484485</v>
      </c>
      <c r="U11">
        <f t="shared" si="4"/>
        <v>522.68544387142515</v>
      </c>
    </row>
    <row r="12" spans="1:21" ht="24.75" customHeight="1">
      <c r="A12" s="22" t="s">
        <v>90</v>
      </c>
      <c r="B12" s="23">
        <v>19.759883333333335</v>
      </c>
      <c r="C12" s="25">
        <f>(Samples!D22-Leaves!$T12)/Leaves!C$5</f>
        <v>1280.2960680046324</v>
      </c>
      <c r="D12" s="25">
        <f>(Samples!E22-Leaves!$T12)/Leaves!D$5</f>
        <v>2162.1158268834251</v>
      </c>
      <c r="E12" s="25">
        <f>(Samples!F22-Leaves!$T12)/Leaves!E$5</f>
        <v>1817.1377364208079</v>
      </c>
      <c r="F12" s="25">
        <f>(Samples!G22-Leaves!$T12)/Leaves!F$5</f>
        <v>1950.8026218285497</v>
      </c>
      <c r="G12" s="25">
        <f>(Samples!H22-Leaves!$T12)/Leaves!G$5</f>
        <v>1570.7689743849032</v>
      </c>
      <c r="H12" s="25">
        <f>(Samples!I22-Leaves!$T12)/Leaves!H$5</f>
        <v>1253.0282430769771</v>
      </c>
      <c r="I12" s="25">
        <f>(Samples!J22-Leaves!$T12)/Leaves!I$5</f>
        <v>1708.8173133262924</v>
      </c>
      <c r="J12" s="25">
        <f>(Samples!K22-Leaves!$T12)/Leaves!J$5</f>
        <v>1653.1125276888829</v>
      </c>
      <c r="K12" s="32">
        <v>3287.6065661580815</v>
      </c>
      <c r="L12" s="32">
        <v>1431.4328893766799</v>
      </c>
      <c r="M12" s="32">
        <v>1411.1665846108281</v>
      </c>
      <c r="N12" s="32">
        <v>1404.0236205401532</v>
      </c>
      <c r="O12" s="32">
        <v>1392.69596650989</v>
      </c>
      <c r="P12" s="26">
        <f t="shared" si="5"/>
        <v>1802.5880632843539</v>
      </c>
      <c r="Q12">
        <f t="shared" si="0"/>
        <v>376.04449625217205</v>
      </c>
      <c r="R12" s="26">
        <f t="shared" si="1"/>
        <v>1546.431764619264</v>
      </c>
      <c r="S12">
        <f t="shared" si="2"/>
        <v>203.65639188806054</v>
      </c>
      <c r="T12" s="26">
        <f t="shared" si="3"/>
        <v>1785.3851254391266</v>
      </c>
      <c r="U12">
        <f t="shared" si="4"/>
        <v>839.88575586629042</v>
      </c>
    </row>
    <row r="13" spans="1:21" ht="24.75" customHeight="1">
      <c r="A13" s="22" t="s">
        <v>91</v>
      </c>
      <c r="B13" s="23">
        <v>20.485516666666665</v>
      </c>
      <c r="C13" s="25">
        <f>(Samples!D23-Leaves!$T13)/Leaves!C$5</f>
        <v>768.711785624919</v>
      </c>
      <c r="D13" s="25">
        <f>(Samples!E23-Leaves!$T13)/Leaves!D$5</f>
        <v>1409.6259250212449</v>
      </c>
      <c r="E13" s="25">
        <f>(Samples!F23-Leaves!$T13)/Leaves!E$5</f>
        <v>1161.4001399455778</v>
      </c>
      <c r="F13" s="25">
        <f>(Samples!G23-Leaves!$T13)/Leaves!F$5</f>
        <v>1194.3541004504968</v>
      </c>
      <c r="G13" s="25">
        <f>(Samples!H23-Leaves!$T13)/Leaves!G$5</f>
        <v>930.79989155298779</v>
      </c>
      <c r="H13" s="25">
        <f>(Samples!I23-Leaves!$T13)/Leaves!H$5</f>
        <v>813.85806717790445</v>
      </c>
      <c r="I13" s="25">
        <f>(Samples!J23-Leaves!$T13)/Leaves!I$5</f>
        <v>1121.0418552035976</v>
      </c>
      <c r="J13" s="25">
        <f>(Samples!K23-Leaves!$T13)/Leaves!J$5</f>
        <v>1042.9141242021306</v>
      </c>
      <c r="K13" s="32">
        <v>1408.9146902614527</v>
      </c>
      <c r="L13" s="32">
        <v>1425.3569655934161</v>
      </c>
      <c r="M13" s="32">
        <v>1402.1399195821652</v>
      </c>
      <c r="N13" s="32">
        <v>1394.7088112537701</v>
      </c>
      <c r="O13" s="32">
        <v>1383.4508139799827</v>
      </c>
      <c r="P13" s="26">
        <f t="shared" si="5"/>
        <v>1133.5229877605598</v>
      </c>
      <c r="Q13">
        <f t="shared" si="0"/>
        <v>266.95667879056737</v>
      </c>
      <c r="R13" s="26">
        <f t="shared" si="1"/>
        <v>977.15348453415504</v>
      </c>
      <c r="S13">
        <f t="shared" si="2"/>
        <v>133.96812289404818</v>
      </c>
      <c r="T13" s="26">
        <f t="shared" si="3"/>
        <v>1402.9142401341574</v>
      </c>
      <c r="U13">
        <f t="shared" si="4"/>
        <v>15.703780761787588</v>
      </c>
    </row>
    <row r="14" spans="1:21" ht="24.75" customHeight="1">
      <c r="A14" s="22" t="s">
        <v>92</v>
      </c>
      <c r="B14" s="23">
        <v>21.836683333333333</v>
      </c>
      <c r="C14" s="25">
        <f>(Samples!D24-Leaves!$T14)/Leaves!C$5</f>
        <v>1227.5229116947089</v>
      </c>
      <c r="D14" s="25">
        <f>(Samples!E24-Leaves!$T14)/Leaves!D$5</f>
        <v>1850.6295708131292</v>
      </c>
      <c r="E14" s="25">
        <f>(Samples!F24-Leaves!$T14)/Leaves!E$5</f>
        <v>1839.5255370754946</v>
      </c>
      <c r="F14" s="25">
        <f>(Samples!G24-Leaves!$T14)/Leaves!F$5</f>
        <v>2181.5116580700219</v>
      </c>
      <c r="G14" s="25">
        <f>(Samples!H24-Leaves!$T14)/Leaves!G$5</f>
        <v>1967.6444400741507</v>
      </c>
      <c r="H14" s="25">
        <f>(Samples!I24-Leaves!$T14)/Leaves!H$5</f>
        <v>1801.6978928908209</v>
      </c>
      <c r="I14" s="25">
        <f>(Samples!J24-Leaves!$T14)/Leaves!I$5</f>
        <v>2213.5372168992171</v>
      </c>
      <c r="J14" s="25">
        <f>(Samples!K24-Leaves!$T14)/Leaves!J$5</f>
        <v>1794.8441463055301</v>
      </c>
      <c r="K14" s="32">
        <v>73.466656805081072</v>
      </c>
      <c r="L14" s="32">
        <v>17.389508906299476</v>
      </c>
      <c r="M14" s="32">
        <v>17.504205489959926</v>
      </c>
      <c r="N14" s="32">
        <v>15.824697190753907</v>
      </c>
      <c r="O14" s="32">
        <v>10.138934633792626</v>
      </c>
      <c r="P14" s="26">
        <f t="shared" si="5"/>
        <v>1774.7974194133385</v>
      </c>
      <c r="Q14">
        <f t="shared" si="0"/>
        <v>397.85512569559052</v>
      </c>
      <c r="R14" s="26">
        <f t="shared" si="1"/>
        <v>1944.4309240424295</v>
      </c>
      <c r="S14">
        <f t="shared" si="2"/>
        <v>196.38905811094529</v>
      </c>
      <c r="T14" s="26">
        <f t="shared" si="3"/>
        <v>26.8648006051774</v>
      </c>
      <c r="U14">
        <f t="shared" si="4"/>
        <v>26.223907845991654</v>
      </c>
    </row>
    <row r="15" spans="1:21" ht="24.75" customHeight="1">
      <c r="A15" s="22" t="s">
        <v>93</v>
      </c>
      <c r="B15" s="23">
        <v>22.249533333333332</v>
      </c>
      <c r="C15" s="25">
        <f>(Samples!D25-Leaves!$T15)/Leaves!C$5</f>
        <v>305.45581066429071</v>
      </c>
      <c r="D15" s="25">
        <f>(Samples!E25-Leaves!$T15)/Leaves!D$5</f>
        <v>390.86955314519184</v>
      </c>
      <c r="E15" s="25">
        <f>(Samples!F25-Leaves!$T15)/Leaves!E$5</f>
        <v>559.44912822007734</v>
      </c>
      <c r="F15" s="25">
        <f>(Samples!G25-Leaves!$T15)/Leaves!F$5</f>
        <v>641.97475849395266</v>
      </c>
      <c r="G15" s="25">
        <f>(Samples!H25-Leaves!$T15)/Leaves!G$5</f>
        <v>527.73181919862657</v>
      </c>
      <c r="H15" s="25">
        <f>(Samples!I25-Leaves!$T15)/Leaves!H$5</f>
        <v>698.67040550726153</v>
      </c>
      <c r="I15" s="25">
        <f>(Samples!J25-Leaves!$T15)/Leaves!I$5</f>
        <v>830.67187335664744</v>
      </c>
      <c r="J15" s="25">
        <f>(Samples!K25-Leaves!$T15)/Leaves!J$5</f>
        <v>462.60080451670245</v>
      </c>
      <c r="K15" s="32">
        <v>88.420606902024559</v>
      </c>
      <c r="L15" s="32">
        <v>53.493302734778865</v>
      </c>
      <c r="M15" s="32">
        <v>58.241586584987438</v>
      </c>
      <c r="N15" s="32">
        <v>63.534781038535961</v>
      </c>
      <c r="O15" s="32">
        <v>58.289054837745383</v>
      </c>
      <c r="P15" s="26">
        <f t="shared" si="5"/>
        <v>474.43731263087818</v>
      </c>
      <c r="Q15">
        <f t="shared" si="0"/>
        <v>153.65993078704219</v>
      </c>
      <c r="R15" s="26">
        <f t="shared" si="1"/>
        <v>629.91872564480946</v>
      </c>
      <c r="S15">
        <f t="shared" si="2"/>
        <v>166.79935089781046</v>
      </c>
      <c r="T15" s="26">
        <f t="shared" si="3"/>
        <v>64.395866419614435</v>
      </c>
      <c r="U15">
        <f t="shared" si="4"/>
        <v>13.892118504406621</v>
      </c>
    </row>
    <row r="16" spans="1:21" ht="24.75" customHeight="1">
      <c r="A16" s="22" t="s">
        <v>94</v>
      </c>
      <c r="B16" s="23">
        <v>22.556049999999999</v>
      </c>
      <c r="C16" s="25">
        <f>(Samples!D26-Leaves!$T16)/Leaves!C$5</f>
        <v>248.99579802700444</v>
      </c>
      <c r="D16" s="25">
        <f>(Samples!E26-Leaves!$T16)/Leaves!D$5</f>
        <v>290.02906662417888</v>
      </c>
      <c r="E16" s="25">
        <f>(Samples!F26-Leaves!$T16)/Leaves!E$5</f>
        <v>375.8116313483473</v>
      </c>
      <c r="F16" s="25">
        <f>(Samples!G26-Leaves!$T16)/Leaves!F$5</f>
        <v>522.78778641088275</v>
      </c>
      <c r="G16" s="25">
        <f>(Samples!H26-Leaves!$T16)/Leaves!G$5</f>
        <v>365.6113196710258</v>
      </c>
      <c r="H16" s="25">
        <f>(Samples!I26-Leaves!$T16)/Leaves!H$5</f>
        <v>545.50281217720055</v>
      </c>
      <c r="I16" s="25">
        <f>(Samples!J26-Leaves!$T16)/Leaves!I$5</f>
        <v>532.40347389345879</v>
      </c>
      <c r="J16" s="25">
        <f>(Samples!K26-Leaves!$T16)/Leaves!J$5</f>
        <v>251.05167380922484</v>
      </c>
      <c r="K16" s="32">
        <v>32.342131780901362</v>
      </c>
      <c r="L16" s="32">
        <v>23.758898838346077</v>
      </c>
      <c r="M16" s="32">
        <v>31.05585635865755</v>
      </c>
      <c r="N16" s="32">
        <v>37.594655663478193</v>
      </c>
      <c r="O16" s="32">
        <v>11.807048661078804</v>
      </c>
      <c r="P16" s="26">
        <f t="shared" si="5"/>
        <v>359.40607060260334</v>
      </c>
      <c r="Q16">
        <f t="shared" si="0"/>
        <v>121.05966084962694</v>
      </c>
      <c r="R16" s="26">
        <f t="shared" si="1"/>
        <v>423.64231988772752</v>
      </c>
      <c r="S16">
        <f t="shared" si="2"/>
        <v>141.22570151078116</v>
      </c>
      <c r="T16" s="26">
        <f t="shared" si="3"/>
        <v>27.311718260492398</v>
      </c>
      <c r="U16">
        <f t="shared" si="4"/>
        <v>9.9759678371515559</v>
      </c>
    </row>
    <row r="17" spans="1:21" ht="24.75" customHeight="1">
      <c r="A17" s="22" t="s">
        <v>95</v>
      </c>
      <c r="B17" s="23">
        <v>23.337966666666667</v>
      </c>
      <c r="C17" s="25">
        <f>(Samples!D27-Leaves!$T17)/Leaves!C$5</f>
        <v>91.457711168912013</v>
      </c>
      <c r="D17" s="25">
        <f>(Samples!E27-Leaves!$T17)/Leaves!D$5</f>
        <v>118.5490242254351</v>
      </c>
      <c r="E17" s="25">
        <f>(Samples!F27-Leaves!$T17)/Leaves!E$5</f>
        <v>167.21264249710563</v>
      </c>
      <c r="F17" s="25">
        <f>(Samples!G27-Leaves!$T17)/Leaves!F$5</f>
        <v>202.30095908519289</v>
      </c>
      <c r="G17" s="25">
        <f>(Samples!H27-Leaves!$T17)/Leaves!G$5</f>
        <v>170.67196680349113</v>
      </c>
      <c r="H17" s="25">
        <f>(Samples!I27-Leaves!$T17)/Leaves!H$5</f>
        <v>265.45345332250042</v>
      </c>
      <c r="I17" s="25">
        <f>(Samples!J27-Leaves!$T17)/Leaves!I$5</f>
        <v>359.03636454017641</v>
      </c>
      <c r="J17" s="25">
        <f>(Samples!K27-Leaves!$T17)/Leaves!J$5</f>
        <v>133.12970720125361</v>
      </c>
      <c r="K17" s="32">
        <v>20.402126870624517</v>
      </c>
      <c r="L17" s="32">
        <v>18.304646207138564</v>
      </c>
      <c r="M17" s="32">
        <v>18.927144964447294</v>
      </c>
      <c r="N17" s="32">
        <v>20.956252822689471</v>
      </c>
      <c r="O17" s="32">
        <v>34.176209554965546</v>
      </c>
      <c r="P17" s="26">
        <f t="shared" si="5"/>
        <v>144.8800842441614</v>
      </c>
      <c r="Q17">
        <f t="shared" si="0"/>
        <v>49.474487338868116</v>
      </c>
      <c r="R17" s="26">
        <f t="shared" si="1"/>
        <v>232.07287296685539</v>
      </c>
      <c r="S17">
        <f t="shared" si="2"/>
        <v>101.31438309665943</v>
      </c>
      <c r="T17" s="26">
        <f t="shared" si="3"/>
        <v>22.553276083973078</v>
      </c>
      <c r="U17">
        <f t="shared" si="4"/>
        <v>6.5854041529850775</v>
      </c>
    </row>
    <row r="18" spans="1:21" ht="24.75" customHeight="1">
      <c r="A18" t="s">
        <v>96</v>
      </c>
      <c r="B18">
        <v>18.446216666666668</v>
      </c>
      <c r="C18" s="25">
        <f>(Samples!D28-Leaves!$T18)/Leaves!C$5</f>
        <v>1138.6523764040824</v>
      </c>
      <c r="D18" s="25">
        <f>(Samples!E28-Leaves!$T18)/Leaves!D$5</f>
        <v>1808.9924105673726</v>
      </c>
      <c r="E18" s="25">
        <f>(Samples!F28-Leaves!$T18)/Leaves!E$5</f>
        <v>1459.7559317707385</v>
      </c>
      <c r="F18" s="25">
        <f>(Samples!G28-Leaves!$T18)/Leaves!F$5</f>
        <v>1589.9850362496857</v>
      </c>
      <c r="G18" s="25">
        <f>(Samples!H28-Leaves!$T18)/Leaves!G$5</f>
        <v>1341.6589450827671</v>
      </c>
      <c r="H18" s="25">
        <f>(Samples!I28-Leaves!$T18)/Leaves!H$5</f>
        <v>1155.7425856105676</v>
      </c>
      <c r="I18" s="25">
        <f>(Samples!J28-Leaves!$T18)/Leaves!I$5</f>
        <v>1385.4970801729442</v>
      </c>
      <c r="J18" s="25">
        <f>(Samples!K28-Leaves!$T18)/Leaves!J$5</f>
        <v>1498.6046389463593</v>
      </c>
      <c r="K18" s="30">
        <v>2.6804613457208188</v>
      </c>
      <c r="L18" s="30">
        <v>3.0119661018244281</v>
      </c>
      <c r="M18" s="30">
        <v>2.599285060542027</v>
      </c>
      <c r="N18" s="30">
        <v>6.1985313678210128</v>
      </c>
      <c r="O18" s="30">
        <v>1.784618053301636</v>
      </c>
      <c r="P18" s="26">
        <f>AVERAGE(C18:F18)</f>
        <v>1499.3464387479696</v>
      </c>
      <c r="Q18">
        <f t="shared" si="0"/>
        <v>280.33527431387864</v>
      </c>
      <c r="R18" s="26">
        <f t="shared" si="1"/>
        <v>1345.3758124531596</v>
      </c>
      <c r="S18">
        <f t="shared" si="2"/>
        <v>142.6690403436204</v>
      </c>
      <c r="T18" s="26">
        <f t="shared" si="3"/>
        <v>3.2549723858419846</v>
      </c>
      <c r="U18">
        <f t="shared" si="4"/>
        <v>1.7062768094202743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U18"/>
  <sheetViews>
    <sheetView topLeftCell="J16" workbookViewId="0">
      <selection activeCell="C15" sqref="C15"/>
    </sheetView>
  </sheetViews>
  <sheetFormatPr defaultRowHeight="22.5" customHeight="1"/>
  <cols>
    <col min="1" max="1" width="61.5703125" customWidth="1"/>
    <col min="16" max="16" width="9.5703125" bestFit="1" customWidth="1"/>
    <col min="20" max="20" width="9.5703125" bestFit="1" customWidth="1"/>
  </cols>
  <sheetData>
    <row r="5" spans="1:21" ht="22.5" customHeight="1">
      <c r="B5" t="s">
        <v>97</v>
      </c>
      <c r="C5">
        <v>8.8000000000000007</v>
      </c>
      <c r="D5">
        <v>8.9</v>
      </c>
      <c r="E5">
        <v>6.5</v>
      </c>
      <c r="F5">
        <v>8.9</v>
      </c>
      <c r="G5">
        <v>6.8</v>
      </c>
      <c r="H5">
        <v>7.9</v>
      </c>
      <c r="I5">
        <v>6.6</v>
      </c>
      <c r="J5">
        <v>7.2</v>
      </c>
      <c r="P5" t="s">
        <v>98</v>
      </c>
      <c r="R5" t="s">
        <v>99</v>
      </c>
      <c r="T5" t="s">
        <v>100</v>
      </c>
    </row>
    <row r="6" spans="1:21" ht="22.5" customHeight="1">
      <c r="A6" s="9" t="s">
        <v>3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J6" t="s">
        <v>34</v>
      </c>
      <c r="K6" s="30" t="s">
        <v>75</v>
      </c>
      <c r="L6" s="30" t="s">
        <v>77</v>
      </c>
      <c r="M6" s="30" t="s">
        <v>79</v>
      </c>
      <c r="N6" s="30" t="s">
        <v>81</v>
      </c>
      <c r="O6" s="30" t="s">
        <v>82</v>
      </c>
      <c r="P6" t="s">
        <v>101</v>
      </c>
      <c r="Q6" t="s">
        <v>102</v>
      </c>
      <c r="R6" t="s">
        <v>101</v>
      </c>
      <c r="S6" t="s">
        <v>102</v>
      </c>
      <c r="T6" t="s">
        <v>101</v>
      </c>
      <c r="U6" t="s">
        <v>102</v>
      </c>
    </row>
    <row r="7" spans="1:21" ht="22.5" customHeight="1">
      <c r="A7" s="12" t="s">
        <v>6</v>
      </c>
      <c r="B7" s="20" t="s">
        <v>83</v>
      </c>
      <c r="C7" s="21" t="s">
        <v>85</v>
      </c>
      <c r="D7" s="21" t="s">
        <v>85</v>
      </c>
      <c r="E7" s="21" t="s">
        <v>85</v>
      </c>
      <c r="F7" s="21" t="s">
        <v>85</v>
      </c>
      <c r="G7" s="21" t="s">
        <v>85</v>
      </c>
      <c r="H7" s="21" t="s">
        <v>85</v>
      </c>
      <c r="I7" s="21" t="s">
        <v>85</v>
      </c>
      <c r="J7" s="21" t="s">
        <v>85</v>
      </c>
      <c r="K7" s="31" t="s">
        <v>85</v>
      </c>
      <c r="L7" s="31" t="s">
        <v>85</v>
      </c>
      <c r="M7" s="31" t="s">
        <v>85</v>
      </c>
      <c r="N7" s="31" t="s">
        <v>85</v>
      </c>
      <c r="O7" s="31" t="s">
        <v>85</v>
      </c>
      <c r="P7" t="s">
        <v>85</v>
      </c>
      <c r="Q7" t="s">
        <v>85</v>
      </c>
      <c r="R7" t="s">
        <v>85</v>
      </c>
      <c r="S7" t="s">
        <v>85</v>
      </c>
      <c r="T7" t="s">
        <v>85</v>
      </c>
      <c r="U7" t="s">
        <v>85</v>
      </c>
    </row>
    <row r="8" spans="1:21" ht="22.5" customHeight="1">
      <c r="A8" s="22" t="s">
        <v>86</v>
      </c>
      <c r="B8" s="23">
        <v>18.598783333333333</v>
      </c>
      <c r="C8" s="25">
        <f>(Samples!L18-Stems!$T8)/Stems!C$5</f>
        <v>1049.9214342396592</v>
      </c>
      <c r="D8" s="25">
        <f>(Samples!M18-Stems!$T8)/Stems!D$5</f>
        <v>1178.8764947190909</v>
      </c>
      <c r="E8" s="25">
        <f>(Samples!N18-Stems!$T8)/Stems!E$5</f>
        <v>1274.0822599423159</v>
      </c>
      <c r="F8" s="25">
        <f>(Samples!O18-Stems!$T8)/Stems!F$5</f>
        <v>1270.6217225518624</v>
      </c>
      <c r="G8" s="25">
        <f>(Samples!P18-Stems!$T8)/Stems!G$5</f>
        <v>1255.077290331089</v>
      </c>
      <c r="H8" s="25">
        <f>(Samples!Q18-Stems!$T8)/Stems!H$5</f>
        <v>897.07194723962868</v>
      </c>
      <c r="I8" s="25">
        <f>(Samples!R18-Stems!$T8)/Stems!I$5</f>
        <v>1268.9702709300116</v>
      </c>
      <c r="J8" s="25">
        <f>(Samples!S18-Stems!$T8)/Stems!J$5</f>
        <v>1041.1432803552168</v>
      </c>
      <c r="K8" s="32">
        <v>4.6103232267266003</v>
      </c>
      <c r="L8" s="32">
        <v>2.9960034491001704</v>
      </c>
      <c r="M8" s="32">
        <v>6.6569027398673946</v>
      </c>
      <c r="N8" s="32">
        <v>7.9003292660663469</v>
      </c>
      <c r="O8" s="32">
        <v>2.0165873420463871</v>
      </c>
      <c r="P8" s="26">
        <f>AVERAGE(C8:F8)</f>
        <v>1193.3754778632322</v>
      </c>
      <c r="Q8">
        <f>STDEV(C8:F8)</f>
        <v>105.30883175407543</v>
      </c>
      <c r="R8">
        <f>AVERAGE(G8:J8)</f>
        <v>1115.5656972139866</v>
      </c>
      <c r="S8">
        <f>STDEV(G8:J8)</f>
        <v>179.1411573406327</v>
      </c>
      <c r="T8" s="26">
        <f>AVERAGE(K8:O8)</f>
        <v>4.8360292047613793</v>
      </c>
      <c r="U8">
        <f>STDEV(K8:O8)</f>
        <v>2.4541498366954961</v>
      </c>
    </row>
    <row r="9" spans="1:21" ht="22.5" customHeight="1">
      <c r="A9" s="22" t="s">
        <v>87</v>
      </c>
      <c r="B9" s="23">
        <v>18.877866666666666</v>
      </c>
      <c r="C9" s="33">
        <f>(Samples!L19-Stems!$T9)/Stems!C$5</f>
        <v>1981.0862663675275</v>
      </c>
      <c r="D9" s="33">
        <f>(Samples!M19-Stems!$T9)/Stems!D$5</f>
        <v>1598.4095382267858</v>
      </c>
      <c r="E9" s="33">
        <f>(Samples!N19-Stems!$T9)/Stems!E$5</f>
        <v>2433.2694491430257</v>
      </c>
      <c r="F9" s="33">
        <f>(Samples!O19-Stems!$T9)/Stems!F$5</f>
        <v>1576.5695469394129</v>
      </c>
      <c r="G9" s="25">
        <f>(Samples!P19-Stems!$T9)/Stems!G$5</f>
        <v>2146.8444992358218</v>
      </c>
      <c r="H9" s="25">
        <f>(Samples!Q19-Stems!$T9)/Stems!H$5</f>
        <v>2161.9641361306994</v>
      </c>
      <c r="I9" s="25">
        <f>(Samples!R19-Stems!$T9)/Stems!I$5</f>
        <v>2436.4871748224014</v>
      </c>
      <c r="J9" s="25">
        <f>(Samples!S19-Stems!$T9)/Stems!J$5</f>
        <v>1702.6774882561349</v>
      </c>
      <c r="K9" s="32">
        <v>9.7438748723593758</v>
      </c>
      <c r="L9" s="32">
        <v>7.3910765348706615</v>
      </c>
      <c r="M9" s="32">
        <v>4.8005306862763639</v>
      </c>
      <c r="N9" s="32">
        <v>6.4073106906799415</v>
      </c>
      <c r="O9" s="32">
        <v>2.1784374306165226</v>
      </c>
      <c r="P9" s="35">
        <f>AVERAGE(C9:F9)</f>
        <v>1897.333700169188</v>
      </c>
      <c r="Q9" s="35">
        <f t="shared" ref="Q9:Q18" si="0">STDEV(C9:F9)</f>
        <v>402.6938108799859</v>
      </c>
      <c r="R9" s="35">
        <f t="shared" ref="R9:R18" si="1">AVERAGE(G9:J9)</f>
        <v>2111.9933246112641</v>
      </c>
      <c r="S9" s="35">
        <f t="shared" ref="S9:S18" si="2">STDEV(G9:J9)</f>
        <v>303.61565566385281</v>
      </c>
      <c r="T9" s="35">
        <f t="shared" ref="T9:T18" si="3">AVERAGE(K9:O9)</f>
        <v>6.1042460429605736</v>
      </c>
      <c r="U9" s="35">
        <f t="shared" ref="U9:U18" si="4">STDEV(K9:O9)</f>
        <v>2.8331222133631426</v>
      </c>
    </row>
    <row r="10" spans="1:21" ht="22.5" customHeight="1">
      <c r="A10" s="22" t="s">
        <v>88</v>
      </c>
      <c r="B10" s="23">
        <v>19.234433333333332</v>
      </c>
      <c r="C10" s="25">
        <f>(Samples!L20-Stems!$T10)/Stems!C$5</f>
        <v>2093.4334419810098</v>
      </c>
      <c r="D10" s="25">
        <f>(Samples!M20-Stems!$T10)/Stems!D$5</f>
        <v>1877.5716603687911</v>
      </c>
      <c r="E10" s="25">
        <f>(Samples!N20-Stems!$T10)/Stems!E$5</f>
        <v>2164.7006307114957</v>
      </c>
      <c r="F10" s="25">
        <f>(Samples!O20-Stems!$T10)/Stems!F$5</f>
        <v>2195.4788931684479</v>
      </c>
      <c r="G10" s="25">
        <f>(Samples!P20-Stems!$T10)/Stems!G$5</f>
        <v>2021.927397526008</v>
      </c>
      <c r="H10" s="25">
        <f>(Samples!Q20-Stems!$T10)/Stems!H$5</f>
        <v>2424.8503641201441</v>
      </c>
      <c r="I10" s="25">
        <f>(Samples!R20-Stems!$T10)/Stems!I$5</f>
        <v>2316.6977772089758</v>
      </c>
      <c r="J10" s="25">
        <f>(Samples!S20-Stems!$T10)/Stems!J$5</f>
        <v>1485.1312543126203</v>
      </c>
      <c r="K10" s="32">
        <v>107.97811034682462</v>
      </c>
      <c r="L10" s="32">
        <v>3338.1653017785238</v>
      </c>
      <c r="M10" s="32">
        <v>3286.9028452773223</v>
      </c>
      <c r="N10" s="32">
        <v>3272.2845521583799</v>
      </c>
      <c r="O10" s="32">
        <v>3250.2424919426558</v>
      </c>
      <c r="P10">
        <f>AVERAGE(C10:F10)</f>
        <v>2082.796156557436</v>
      </c>
      <c r="Q10">
        <f t="shared" si="0"/>
        <v>143.33641976560534</v>
      </c>
      <c r="R10">
        <f t="shared" si="1"/>
        <v>2062.151698291937</v>
      </c>
      <c r="S10">
        <f t="shared" si="2"/>
        <v>420.67985278902972</v>
      </c>
      <c r="T10">
        <f t="shared" si="3"/>
        <v>2651.114660300741</v>
      </c>
      <c r="U10">
        <f t="shared" si="4"/>
        <v>1422.0245167560172</v>
      </c>
    </row>
    <row r="11" spans="1:21" ht="22.5" customHeight="1">
      <c r="A11" s="22" t="s">
        <v>89</v>
      </c>
      <c r="B11" s="23">
        <v>19.553450000000002</v>
      </c>
      <c r="C11" s="25">
        <f>(Samples!L21-Stems!$T11)/Stems!C$5</f>
        <v>644.58021293192667</v>
      </c>
      <c r="D11" s="25">
        <f>(Samples!M21-Stems!$T11)/Stems!D$5</f>
        <v>852.15895749505876</v>
      </c>
      <c r="E11" s="25">
        <f>(Samples!N21-Stems!$T11)/Stems!E$5</f>
        <v>737.89295825571867</v>
      </c>
      <c r="F11" s="25">
        <f>(Samples!O21-Stems!$T11)/Stems!F$5</f>
        <v>932.7154713925471</v>
      </c>
      <c r="G11" s="25">
        <f>(Samples!P21-Stems!$T11)/Stems!G$5</f>
        <v>827.40397848296391</v>
      </c>
      <c r="H11" s="25">
        <f>(Samples!Q21-Stems!$T11)/Stems!H$5</f>
        <v>618.82188030112309</v>
      </c>
      <c r="I11" s="25">
        <f>(Samples!R21-Stems!$T11)/Stems!I$5</f>
        <v>804.67253186042683</v>
      </c>
      <c r="J11" s="25">
        <f>(Samples!S21-Stems!$T11)/Stems!J$5</f>
        <v>674.69063350824854</v>
      </c>
      <c r="K11" s="32">
        <v>117.24028959916758</v>
      </c>
      <c r="L11" s="32">
        <v>1306.8548134615119</v>
      </c>
      <c r="M11" s="32">
        <v>1283.8850654368523</v>
      </c>
      <c r="N11" s="32">
        <v>1281.1624954978336</v>
      </c>
      <c r="O11" s="32">
        <v>1270.6034784270605</v>
      </c>
      <c r="P11">
        <f t="shared" ref="P11:P18" si="5">AVERAGE(C11:F11)</f>
        <v>791.8369000188128</v>
      </c>
      <c r="Q11">
        <f t="shared" si="0"/>
        <v>126.59647603733778</v>
      </c>
      <c r="R11">
        <f t="shared" si="1"/>
        <v>731.39725603819056</v>
      </c>
      <c r="S11">
        <f t="shared" si="2"/>
        <v>100.78924060055256</v>
      </c>
      <c r="T11">
        <f t="shared" si="3"/>
        <v>1051.949228484485</v>
      </c>
      <c r="U11">
        <f t="shared" si="4"/>
        <v>522.68544387142515</v>
      </c>
    </row>
    <row r="12" spans="1:21" ht="22.5" customHeight="1">
      <c r="A12" s="22" t="s">
        <v>90</v>
      </c>
      <c r="B12" s="23">
        <v>19.759883333333335</v>
      </c>
      <c r="C12" s="25">
        <f>(Samples!L22-Stems!$T12)/Stems!C$5</f>
        <v>2095.0104614960565</v>
      </c>
      <c r="D12" s="25">
        <f>(Samples!M22-Stems!$T12)/Stems!D$5</f>
        <v>2025.3030180856565</v>
      </c>
      <c r="E12" s="25">
        <f>(Samples!N22-Stems!$T12)/Stems!E$5</f>
        <v>2755.5585112585691</v>
      </c>
      <c r="F12" s="25">
        <f>(Samples!O22-Stems!$T12)/Stems!F$5</f>
        <v>2553.9243827726364</v>
      </c>
      <c r="G12" s="25">
        <f>(Samples!P22-Stems!$T12)/Stems!G$5</f>
        <v>2001.9389925343296</v>
      </c>
      <c r="H12" s="25">
        <f>(Samples!Q22-Stems!$T12)/Stems!H$5</f>
        <v>1840.3355341637932</v>
      </c>
      <c r="I12" s="25">
        <f>(Samples!R22-Stems!$T12)/Stems!I$5</f>
        <v>2188.1906362932618</v>
      </c>
      <c r="J12" s="25">
        <f>(Samples!S22-Stems!$T12)/Stems!J$5</f>
        <v>1814.2614894270521</v>
      </c>
      <c r="K12" s="32">
        <v>3287.6065661580815</v>
      </c>
      <c r="L12" s="32">
        <v>1431.4328893766799</v>
      </c>
      <c r="M12" s="32">
        <v>1411.1665846108281</v>
      </c>
      <c r="N12" s="32">
        <v>1404.0236205401532</v>
      </c>
      <c r="O12" s="32">
        <v>1392.69596650989</v>
      </c>
      <c r="P12">
        <f t="shared" si="5"/>
        <v>2357.4490934032297</v>
      </c>
      <c r="Q12">
        <f t="shared" si="0"/>
        <v>354.16036799924558</v>
      </c>
      <c r="R12">
        <f t="shared" si="1"/>
        <v>1961.181663104609</v>
      </c>
      <c r="S12">
        <f t="shared" si="2"/>
        <v>172.61089008116204</v>
      </c>
      <c r="T12">
        <f t="shared" si="3"/>
        <v>1785.3851254391266</v>
      </c>
      <c r="U12">
        <f t="shared" si="4"/>
        <v>839.88575586629042</v>
      </c>
    </row>
    <row r="13" spans="1:21" ht="22.5" customHeight="1">
      <c r="A13" s="22" t="s">
        <v>91</v>
      </c>
      <c r="B13" s="23">
        <v>20.485516666666665</v>
      </c>
      <c r="C13" s="25">
        <f>(Samples!L23-Stems!$T13)/Stems!C$5</f>
        <v>1530.9042489948165</v>
      </c>
      <c r="D13" s="25">
        <f>(Samples!M23-Stems!$T13)/Stems!D$5</f>
        <v>1600.1844552516473</v>
      </c>
      <c r="E13" s="25">
        <f>(Samples!N23-Stems!$T13)/Stems!E$5</f>
        <v>2287.7421559324212</v>
      </c>
      <c r="F13" s="25">
        <f>(Samples!O23-Stems!$T13)/Stems!F$5</f>
        <v>2007.2721994135754</v>
      </c>
      <c r="G13" s="25">
        <f>(Samples!P23-Stems!$T13)/Stems!G$5</f>
        <v>1849.0270459762794</v>
      </c>
      <c r="H13" s="25">
        <f>(Samples!Q23-Stems!$T13)/Stems!H$5</f>
        <v>1474.4592401027755</v>
      </c>
      <c r="I13" s="25">
        <f>(Samples!R23-Stems!$T13)/Stems!I$5</f>
        <v>1691.2228223411769</v>
      </c>
      <c r="J13" s="25">
        <f>(Samples!S23-Stems!$T13)/Stems!J$5</f>
        <v>1646.3687434646713</v>
      </c>
      <c r="K13" s="32">
        <v>1408.9146902614527</v>
      </c>
      <c r="L13" s="32">
        <v>1425.3569655934161</v>
      </c>
      <c r="M13" s="32">
        <v>1402.1399195821652</v>
      </c>
      <c r="N13" s="32">
        <v>1394.7088112537701</v>
      </c>
      <c r="O13" s="32">
        <v>1383.4508139799827</v>
      </c>
      <c r="P13">
        <f t="shared" si="5"/>
        <v>1856.5257648981151</v>
      </c>
      <c r="Q13">
        <f t="shared" si="0"/>
        <v>356.09563418937671</v>
      </c>
      <c r="R13">
        <f t="shared" si="1"/>
        <v>1665.2694629712259</v>
      </c>
      <c r="S13">
        <f t="shared" si="2"/>
        <v>154.06297903067446</v>
      </c>
      <c r="T13">
        <f t="shared" si="3"/>
        <v>1402.9142401341574</v>
      </c>
      <c r="U13">
        <f t="shared" si="4"/>
        <v>15.703780761787588</v>
      </c>
    </row>
    <row r="14" spans="1:21" ht="22.5" customHeight="1">
      <c r="A14" s="22" t="s">
        <v>92</v>
      </c>
      <c r="B14" s="23">
        <v>21.836683333333333</v>
      </c>
      <c r="C14" s="25">
        <f>(Samples!L24-Stems!$T14)/Stems!C$5</f>
        <v>846.99626121786321</v>
      </c>
      <c r="D14" s="25">
        <f>(Samples!M24-Stems!$T14)/Stems!D$5</f>
        <v>971.39864687739816</v>
      </c>
      <c r="E14" s="25">
        <f>(Samples!N24-Stems!$T14)/Stems!E$5</f>
        <v>1674.441853710397</v>
      </c>
      <c r="F14" s="25">
        <f>(Samples!O24-Stems!$T14)/Stems!F$5</f>
        <v>1164.296633664344</v>
      </c>
      <c r="G14" s="25">
        <f>(Samples!P24-Stems!$T14)/Stems!G$5</f>
        <v>1746.8179857304776</v>
      </c>
      <c r="H14" s="25">
        <f>(Samples!Q24-Stems!$T14)/Stems!H$5</f>
        <v>2399.8935165349208</v>
      </c>
      <c r="I14" s="25">
        <f>(Samples!R24-Stems!$T14)/Stems!I$5</f>
        <v>2099.3174342976326</v>
      </c>
      <c r="J14" s="25">
        <f>(Samples!S24-Stems!$T14)/Stems!J$5</f>
        <v>966.19994750983244</v>
      </c>
      <c r="K14" s="32">
        <v>73.466656805081072</v>
      </c>
      <c r="L14" s="32">
        <v>17.389508906299476</v>
      </c>
      <c r="M14" s="32">
        <v>17.504205489959926</v>
      </c>
      <c r="N14" s="32">
        <v>15.824697190753907</v>
      </c>
      <c r="O14" s="32">
        <v>10.138934633792626</v>
      </c>
      <c r="P14">
        <f t="shared" si="5"/>
        <v>1164.2833488675005</v>
      </c>
      <c r="Q14">
        <f t="shared" si="0"/>
        <v>364.29717927859639</v>
      </c>
      <c r="R14">
        <f t="shared" si="1"/>
        <v>1803.0572210182158</v>
      </c>
      <c r="S14">
        <f t="shared" si="2"/>
        <v>618.45954473678694</v>
      </c>
      <c r="T14">
        <f t="shared" si="3"/>
        <v>26.8648006051774</v>
      </c>
      <c r="U14">
        <f t="shared" si="4"/>
        <v>26.223907845991654</v>
      </c>
    </row>
    <row r="15" spans="1:21" ht="22.5" customHeight="1">
      <c r="A15" s="22" t="s">
        <v>93</v>
      </c>
      <c r="B15" s="23">
        <v>22.249533333333332</v>
      </c>
      <c r="C15" s="25">
        <f>(Samples!L25-Stems!$T15)/Stems!C$5</f>
        <v>90.89635401178532</v>
      </c>
      <c r="D15" s="25">
        <f>(Samples!M25-Stems!$T15)/Stems!D$5</f>
        <v>87.25345114221598</v>
      </c>
      <c r="E15" s="25">
        <f>(Samples!N25-Stems!$T15)/Stems!E$5</f>
        <v>104.02662468961636</v>
      </c>
      <c r="F15" s="25">
        <f>(Samples!O25-Stems!$T15)/Stems!F$5</f>
        <v>90.221958754735269</v>
      </c>
      <c r="G15" s="25">
        <f>(Samples!P25-Stems!$T15)/Stems!G$5</f>
        <v>136.55399618849262</v>
      </c>
      <c r="H15" s="25">
        <f>(Samples!Q25-Stems!$T15)/Stems!H$5</f>
        <v>318.27240375955245</v>
      </c>
      <c r="I15" s="25">
        <f>(Samples!R25-Stems!$T15)/Stems!I$5</f>
        <v>232.16705853653883</v>
      </c>
      <c r="J15" s="25">
        <f>(Samples!S25-Stems!$T15)/Stems!J$5</f>
        <v>74.890277657560887</v>
      </c>
      <c r="K15" s="32">
        <v>88.420606902024559</v>
      </c>
      <c r="L15" s="32">
        <v>53.493302734778865</v>
      </c>
      <c r="M15" s="32">
        <v>58.241586584987438</v>
      </c>
      <c r="N15" s="32">
        <v>63.534781038535961</v>
      </c>
      <c r="O15" s="32">
        <v>58.289054837745383</v>
      </c>
      <c r="P15">
        <f t="shared" si="5"/>
        <v>93.099597149588234</v>
      </c>
      <c r="Q15">
        <f t="shared" si="0"/>
        <v>7.4545833117587277</v>
      </c>
      <c r="R15">
        <f t="shared" si="1"/>
        <v>190.4709340355362</v>
      </c>
      <c r="S15">
        <f t="shared" si="2"/>
        <v>106.98552359639956</v>
      </c>
      <c r="T15">
        <f t="shared" si="3"/>
        <v>64.395866419614435</v>
      </c>
      <c r="U15">
        <f t="shared" si="4"/>
        <v>13.892118504406621</v>
      </c>
    </row>
    <row r="16" spans="1:21" ht="22.5" customHeight="1">
      <c r="A16" s="22" t="s">
        <v>94</v>
      </c>
      <c r="B16" s="23">
        <v>22.556049999999999</v>
      </c>
      <c r="C16" s="25">
        <f>(Samples!L26-Stems!$T16)/Stems!C$5</f>
        <v>282.91222758944753</v>
      </c>
      <c r="D16" s="25">
        <f>(Samples!M26-Stems!$T16)/Stems!D$5</f>
        <v>262.04374169731494</v>
      </c>
      <c r="E16" s="25">
        <f>(Samples!N26-Stems!$T16)/Stems!E$5</f>
        <v>312.42679207067857</v>
      </c>
      <c r="F16" s="25">
        <f>(Samples!O26-Stems!$T16)/Stems!F$5</f>
        <v>128.09078165591924</v>
      </c>
      <c r="G16" s="25">
        <f>(Samples!P26-Stems!$T16)/Stems!G$5</f>
        <v>404.15964268899421</v>
      </c>
      <c r="H16" s="25">
        <f>(Samples!Q26-Stems!$T16)/Stems!H$5</f>
        <v>938.91087414445599</v>
      </c>
      <c r="I16" s="25">
        <f>(Samples!R26-Stems!$T16)/Stems!I$5</f>
        <v>672.53273022404176</v>
      </c>
      <c r="J16" s="25">
        <f>(Samples!S26-Stems!$T16)/Stems!J$5</f>
        <v>230.1742537700822</v>
      </c>
      <c r="K16" s="32">
        <v>32.342131780901362</v>
      </c>
      <c r="L16" s="32">
        <v>23.758898838346077</v>
      </c>
      <c r="M16" s="32">
        <v>31.05585635865755</v>
      </c>
      <c r="N16" s="32">
        <v>37.594655663478193</v>
      </c>
      <c r="O16" s="32">
        <v>11.807048661078804</v>
      </c>
      <c r="P16">
        <f t="shared" si="5"/>
        <v>246.36838575334008</v>
      </c>
      <c r="Q16">
        <f t="shared" si="0"/>
        <v>81.515793636009619</v>
      </c>
      <c r="R16">
        <f t="shared" si="1"/>
        <v>561.44437520689348</v>
      </c>
      <c r="S16">
        <f t="shared" si="2"/>
        <v>310.53714800894278</v>
      </c>
      <c r="T16">
        <f t="shared" si="3"/>
        <v>27.311718260492398</v>
      </c>
      <c r="U16">
        <f t="shared" si="4"/>
        <v>9.9759678371515559</v>
      </c>
    </row>
    <row r="17" spans="1:21" ht="22.5" customHeight="1">
      <c r="A17" s="22" t="s">
        <v>95</v>
      </c>
      <c r="B17" s="23">
        <v>23.337966666666667</v>
      </c>
      <c r="C17" s="25">
        <f>(Samples!L27-Stems!$T17)/Stems!C$5</f>
        <v>11.426670729779294</v>
      </c>
      <c r="D17" s="25">
        <f>(Samples!M27-Stems!$T17)/Stems!D$5</f>
        <v>24.465568613327807</v>
      </c>
      <c r="E17" s="25">
        <f>(Samples!N27-Stems!$T17)/Stems!E$5</f>
        <v>29.804412838152533</v>
      </c>
      <c r="F17" s="25">
        <f>(Samples!O27-Stems!$T17)/Stems!F$5</f>
        <v>25.670054844250423</v>
      </c>
      <c r="G17" s="25">
        <f>(Samples!P27-Stems!$T17)/Stems!G$5</f>
        <v>46.994730979956465</v>
      </c>
      <c r="H17" s="25">
        <f>(Samples!Q27-Stems!$T17)/Stems!H$5</f>
        <v>75.033451933317465</v>
      </c>
      <c r="I17" s="25">
        <f>(Samples!R27-Stems!$T17)/Stems!I$5</f>
        <v>39.533643938303783</v>
      </c>
      <c r="J17" s="25">
        <f>(Samples!S27-Stems!$T17)/Stems!J$5</f>
        <v>9.8637658539242477</v>
      </c>
      <c r="K17" s="32">
        <v>20.402126870624517</v>
      </c>
      <c r="L17" s="32">
        <v>18.304646207138564</v>
      </c>
      <c r="M17" s="32">
        <v>18.927144964447294</v>
      </c>
      <c r="N17" s="32">
        <v>20.956252822689471</v>
      </c>
      <c r="O17" s="32">
        <v>34.176209554965546</v>
      </c>
      <c r="P17">
        <f t="shared" si="5"/>
        <v>22.841676756377517</v>
      </c>
      <c r="Q17">
        <f t="shared" si="0"/>
        <v>7.9460431180714899</v>
      </c>
      <c r="R17">
        <f t="shared" si="1"/>
        <v>42.856398176375485</v>
      </c>
      <c r="S17">
        <f t="shared" si="2"/>
        <v>26.783347252608337</v>
      </c>
      <c r="T17">
        <f t="shared" si="3"/>
        <v>22.553276083973078</v>
      </c>
      <c r="U17">
        <f t="shared" si="4"/>
        <v>6.5854041529850775</v>
      </c>
    </row>
    <row r="18" spans="1:21" ht="22.5" customHeight="1">
      <c r="A18" s="22" t="s">
        <v>96</v>
      </c>
      <c r="B18" s="23">
        <v>18.446216666666668</v>
      </c>
      <c r="C18">
        <v>13328.099142518113</v>
      </c>
      <c r="D18">
        <v>10898.080668434912</v>
      </c>
      <c r="E18">
        <v>13060.673322341545</v>
      </c>
      <c r="F18">
        <v>12032.266199360984</v>
      </c>
      <c r="G18">
        <v>11368.587551575061</v>
      </c>
      <c r="H18">
        <v>14188.602440619356</v>
      </c>
      <c r="I18">
        <v>14013.620867577851</v>
      </c>
      <c r="J18">
        <v>10340.585549416735</v>
      </c>
      <c r="K18" s="30">
        <v>2.6804613457208188</v>
      </c>
      <c r="L18" s="30">
        <v>3.0119661018244281</v>
      </c>
      <c r="M18" s="30">
        <v>2.599285060542027</v>
      </c>
      <c r="N18" s="30">
        <v>6.1985313678210128</v>
      </c>
      <c r="O18" s="30">
        <v>1.784618053301636</v>
      </c>
      <c r="P18">
        <f t="shared" si="5"/>
        <v>12329.779833163888</v>
      </c>
      <c r="Q18">
        <f t="shared" si="0"/>
        <v>1105.9119308721413</v>
      </c>
      <c r="R18">
        <f t="shared" si="1"/>
        <v>12477.84910229725</v>
      </c>
      <c r="S18">
        <f t="shared" si="2"/>
        <v>1922.119366913804</v>
      </c>
      <c r="T18">
        <f t="shared" si="3"/>
        <v>3.2549723858419846</v>
      </c>
      <c r="U18">
        <f t="shared" si="4"/>
        <v>1.7062768094202743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U18"/>
  <sheetViews>
    <sheetView topLeftCell="A4" zoomScale="85" zoomScaleNormal="85" workbookViewId="0">
      <selection activeCell="M20" sqref="M20"/>
    </sheetView>
  </sheetViews>
  <sheetFormatPr defaultRowHeight="23.25" customHeight="1"/>
  <cols>
    <col min="1" max="1" width="34.5703125" customWidth="1"/>
    <col min="16" max="16" width="10.5703125" bestFit="1" customWidth="1"/>
    <col min="18" max="18" width="9.5703125" bestFit="1" customWidth="1"/>
  </cols>
  <sheetData>
    <row r="5" spans="1:21" ht="23.25" customHeight="1">
      <c r="B5" t="s">
        <v>97</v>
      </c>
      <c r="C5">
        <v>11.6</v>
      </c>
      <c r="D5">
        <v>9.8000000000000007</v>
      </c>
      <c r="E5">
        <v>7.5</v>
      </c>
      <c r="F5">
        <v>7.4</v>
      </c>
      <c r="G5">
        <v>13.2</v>
      </c>
      <c r="H5">
        <v>8.8000000000000007</v>
      </c>
      <c r="I5">
        <v>7</v>
      </c>
      <c r="J5">
        <v>8.1999999999999993</v>
      </c>
      <c r="P5" t="s">
        <v>98</v>
      </c>
      <c r="R5" t="s">
        <v>99</v>
      </c>
      <c r="T5" t="s">
        <v>100</v>
      </c>
    </row>
    <row r="6" spans="1:21" ht="23.25" customHeight="1">
      <c r="A6" s="9" t="s">
        <v>3</v>
      </c>
      <c r="C6" t="s">
        <v>35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s="30" t="s">
        <v>75</v>
      </c>
      <c r="L6" s="30" t="s">
        <v>77</v>
      </c>
      <c r="M6" s="30" t="s">
        <v>79</v>
      </c>
      <c r="N6" s="30" t="s">
        <v>81</v>
      </c>
      <c r="O6" s="30" t="s">
        <v>82</v>
      </c>
      <c r="P6" t="s">
        <v>101</v>
      </c>
      <c r="Q6" t="s">
        <v>102</v>
      </c>
      <c r="R6" t="s">
        <v>101</v>
      </c>
      <c r="S6" t="s">
        <v>102</v>
      </c>
      <c r="T6" t="s">
        <v>101</v>
      </c>
      <c r="U6" t="s">
        <v>102</v>
      </c>
    </row>
    <row r="7" spans="1:21" ht="23.25" customHeight="1">
      <c r="A7" s="12" t="s">
        <v>6</v>
      </c>
      <c r="B7" s="20" t="s">
        <v>83</v>
      </c>
      <c r="C7" s="21" t="s">
        <v>85</v>
      </c>
      <c r="D7" s="21" t="s">
        <v>85</v>
      </c>
      <c r="E7" s="21" t="s">
        <v>85</v>
      </c>
      <c r="F7" s="21" t="s">
        <v>85</v>
      </c>
      <c r="G7" s="21" t="s">
        <v>85</v>
      </c>
      <c r="H7" s="21" t="s">
        <v>85</v>
      </c>
      <c r="I7" s="21" t="s">
        <v>85</v>
      </c>
      <c r="J7" s="21" t="s">
        <v>85</v>
      </c>
      <c r="K7" s="31" t="s">
        <v>85</v>
      </c>
      <c r="L7" s="31" t="s">
        <v>85</v>
      </c>
      <c r="M7" s="31" t="s">
        <v>85</v>
      </c>
      <c r="N7" s="31" t="s">
        <v>85</v>
      </c>
      <c r="O7" s="31" t="s">
        <v>85</v>
      </c>
      <c r="P7" t="s">
        <v>85</v>
      </c>
      <c r="Q7" t="s">
        <v>85</v>
      </c>
      <c r="R7" t="s">
        <v>85</v>
      </c>
      <c r="S7" t="s">
        <v>85</v>
      </c>
      <c r="T7" t="s">
        <v>85</v>
      </c>
      <c r="U7" t="s">
        <v>85</v>
      </c>
    </row>
    <row r="8" spans="1:21" ht="23.25" customHeight="1">
      <c r="A8" s="22" t="s">
        <v>86</v>
      </c>
      <c r="B8" s="23">
        <v>18.598783333333333</v>
      </c>
      <c r="C8" s="25">
        <f>(Samples!T18-Roots!$T8)/Roots!C$5</f>
        <v>1042.6500668849503</v>
      </c>
      <c r="D8" s="25">
        <f>(Samples!U18-Roots!$T8)/Roots!D$5</f>
        <v>1010.8043719005713</v>
      </c>
      <c r="E8" s="25">
        <f>(Samples!V18-Roots!$T8)/Roots!E$5</f>
        <v>1241.4824603839179</v>
      </c>
      <c r="F8" s="25">
        <f>(Samples!W18-Roots!$T8)/Roots!F$5</f>
        <v>1375.0191147576561</v>
      </c>
      <c r="G8" s="25">
        <f>(Samples!X18-Roots!$T8)/Roots!G$5</f>
        <v>910.68905712447929</v>
      </c>
      <c r="H8" s="25">
        <f>(Samples!Y18-Roots!$T8)/Roots!H$5</f>
        <v>1259.8178815349174</v>
      </c>
      <c r="I8" s="25">
        <f>(Samples!Z18-Roots!$T8)/Roots!I$5</f>
        <v>1414.7978197067112</v>
      </c>
      <c r="J8" s="25">
        <f>(Samples!AA18-Roots!$T8)/Roots!J$5</f>
        <v>1211.490219716072</v>
      </c>
      <c r="K8" s="32">
        <v>4.6103232267266003</v>
      </c>
      <c r="L8" s="32">
        <v>2.9960034491001704</v>
      </c>
      <c r="M8" s="32">
        <v>6.6569027398673946</v>
      </c>
      <c r="N8" s="32">
        <v>7.9003292660663469</v>
      </c>
      <c r="O8" s="32">
        <v>2.0165873420463871</v>
      </c>
      <c r="P8" s="26">
        <f>AVERAGE(C8:F8)</f>
        <v>1167.489003481774</v>
      </c>
      <c r="Q8">
        <f>STDEV(C8:F8)</f>
        <v>171.92887348636452</v>
      </c>
      <c r="R8">
        <f>AVERAGE(G8:J8)</f>
        <v>1199.198744520545</v>
      </c>
      <c r="S8">
        <f>STDEV(G8:J8)</f>
        <v>210.98701466943047</v>
      </c>
      <c r="T8">
        <f>AVERAGE(K8:O8)</f>
        <v>4.8360292047613793</v>
      </c>
      <c r="U8">
        <f>STDEV(K8:O8)</f>
        <v>2.4541498366954961</v>
      </c>
    </row>
    <row r="9" spans="1:21" ht="23.25" customHeight="1">
      <c r="A9" s="22" t="s">
        <v>87</v>
      </c>
      <c r="B9" s="23">
        <v>18.877866666666666</v>
      </c>
      <c r="C9" s="33">
        <f>(Samples!T19-Roots!$T9)/Roots!C$5</f>
        <v>1906.4667050231558</v>
      </c>
      <c r="D9" s="33">
        <f>(Samples!U19-Roots!$T9)/Roots!D$5</f>
        <v>1661.5169757719023</v>
      </c>
      <c r="E9" s="33">
        <f>(Samples!V19-Roots!$T9)/Roots!E$5</f>
        <v>1920.0146400570598</v>
      </c>
      <c r="F9" s="33">
        <f>(Samples!W19-Roots!$T9)/Roots!F$5</f>
        <v>2020.9589884992379</v>
      </c>
      <c r="G9" s="33">
        <f>(Samples!X19-Roots!$T9)/Roots!G$5</f>
        <v>1319.3906812311714</v>
      </c>
      <c r="H9" s="33">
        <f>(Samples!Y19-Roots!$T9)/Roots!H$5</f>
        <v>1812.4917786431402</v>
      </c>
      <c r="I9" s="33">
        <f>(Samples!Z19-Roots!$T9)/Roots!I$5</f>
        <v>2176.1653037775186</v>
      </c>
      <c r="J9" s="33">
        <f>(Samples!AA19-Roots!$T9)/Roots!J$5</f>
        <v>2061.8987295762381</v>
      </c>
      <c r="K9" s="32">
        <v>9.7438748723593758</v>
      </c>
      <c r="L9" s="32">
        <v>7.3910765348706615</v>
      </c>
      <c r="M9" s="32">
        <v>4.8005306862763639</v>
      </c>
      <c r="N9" s="32">
        <v>6.4073106906799415</v>
      </c>
      <c r="O9" s="32">
        <v>2.1784374306165226</v>
      </c>
      <c r="P9" s="26">
        <f>AVERAGE(C9:F9)</f>
        <v>1877.2393273378389</v>
      </c>
      <c r="Q9" s="35">
        <f>STDEV(C9:F9)</f>
        <v>152.61655759241</v>
      </c>
      <c r="R9" s="34">
        <f>AVERAGE(G9:J9)</f>
        <v>1842.486623307017</v>
      </c>
      <c r="S9" s="35">
        <f t="shared" ref="S9:S17" si="0">STDEV(G9:J9)</f>
        <v>380.35605665422577</v>
      </c>
      <c r="T9" s="35">
        <f t="shared" ref="T9:T17" si="1">AVERAGE(K9:O9)</f>
        <v>6.1042460429605736</v>
      </c>
      <c r="U9" s="35">
        <f t="shared" ref="U9:U17" si="2">STDEV(K9:O9)</f>
        <v>2.8331222133631426</v>
      </c>
    </row>
    <row r="10" spans="1:21" ht="23.25" customHeight="1">
      <c r="A10" s="22" t="s">
        <v>88</v>
      </c>
      <c r="B10" s="23">
        <v>19.234433333333332</v>
      </c>
      <c r="C10" s="25">
        <f>(Samples!T20-Roots!$T10)/Roots!C$5</f>
        <v>1952.3390971787276</v>
      </c>
      <c r="D10" s="25">
        <f>(Samples!U20-Roots!$T10)/Roots!D$5</f>
        <v>2055.1489532344426</v>
      </c>
      <c r="E10" s="25">
        <f>(Samples!V20-Roots!$T10)/Roots!E$5</f>
        <v>1797.2485244386796</v>
      </c>
      <c r="F10" s="25">
        <f>(Samples!W20-Roots!$T10)/Roots!F$5</f>
        <v>1820.4518104520432</v>
      </c>
      <c r="G10" s="25">
        <f>(Samples!X20-Roots!$T10)/Roots!G$5</f>
        <v>1794.9805340663072</v>
      </c>
      <c r="H10" s="25">
        <f>(Samples!Y20-Roots!$T10)/Roots!H$5</f>
        <v>2368.8798303999938</v>
      </c>
      <c r="I10" s="25">
        <f>(Samples!Z20-Roots!$T10)/Roots!I$5</f>
        <v>2121.6640201469659</v>
      </c>
      <c r="J10" s="25">
        <f>(Samples!AA20-Roots!$T10)/Roots!J$5</f>
        <v>1734.3217028297438</v>
      </c>
      <c r="K10" s="32">
        <v>107.97811034682462</v>
      </c>
      <c r="L10" s="32">
        <v>3338.1653017785238</v>
      </c>
      <c r="M10" s="32">
        <v>3286.9028452773223</v>
      </c>
      <c r="N10" s="32">
        <v>3272.2845521583799</v>
      </c>
      <c r="O10" s="32">
        <v>3250.2424919426558</v>
      </c>
      <c r="P10" s="26">
        <f t="shared" ref="P10:P17" si="3">AVERAGE(C10:F10)</f>
        <v>1906.2970963259731</v>
      </c>
      <c r="Q10">
        <f t="shared" ref="Q10:Q17" si="4">STDEV(C10:F10)</f>
        <v>120.46817738177371</v>
      </c>
      <c r="R10">
        <f t="shared" ref="R10:R17" si="5">AVERAGE(G10:J10)</f>
        <v>2004.9615218607528</v>
      </c>
      <c r="S10">
        <f t="shared" si="0"/>
        <v>296.30723653924468</v>
      </c>
      <c r="T10">
        <f t="shared" si="1"/>
        <v>2651.114660300741</v>
      </c>
      <c r="U10">
        <f t="shared" si="2"/>
        <v>1422.0245167560172</v>
      </c>
    </row>
    <row r="11" spans="1:21" ht="23.25" customHeight="1">
      <c r="A11" s="22" t="s">
        <v>89</v>
      </c>
      <c r="B11" s="23">
        <v>19.553450000000002</v>
      </c>
      <c r="C11" s="25">
        <f>(Samples!T21-Roots!$T11)/Roots!C$5</f>
        <v>728.24095043097168</v>
      </c>
      <c r="D11" s="25">
        <f>(Samples!U21-Roots!$T11)/Roots!D$5</f>
        <v>795.03700067345096</v>
      </c>
      <c r="E11" s="25">
        <f>(Samples!V21-Roots!$T11)/Roots!E$5</f>
        <v>898.2289298431856</v>
      </c>
      <c r="F11" s="25">
        <f>(Samples!W21-Roots!$T11)/Roots!F$5</f>
        <v>887.04793903362417</v>
      </c>
      <c r="G11" s="25">
        <f>(Samples!X21-Roots!$T11)/Roots!G$5</f>
        <v>532.10840684701259</v>
      </c>
      <c r="H11" s="25">
        <f>(Samples!Y21-Roots!$T11)/Roots!H$5</f>
        <v>839.0175111969661</v>
      </c>
      <c r="I11" s="25">
        <f>(Samples!Z21-Roots!$T11)/Roots!I$5</f>
        <v>969.9515151541982</v>
      </c>
      <c r="J11" s="25">
        <f>(Samples!AA21-Roots!$T11)/Roots!J$5</f>
        <v>816.95380318321384</v>
      </c>
      <c r="K11" s="32">
        <v>117.24028959916758</v>
      </c>
      <c r="L11" s="32">
        <v>1306.8548134615119</v>
      </c>
      <c r="M11" s="32">
        <v>1283.8850654368523</v>
      </c>
      <c r="N11" s="32">
        <v>1281.1624954978336</v>
      </c>
      <c r="O11" s="32">
        <v>1270.6034784270605</v>
      </c>
      <c r="P11" s="26">
        <f t="shared" si="3"/>
        <v>827.1387049953081</v>
      </c>
      <c r="Q11">
        <f t="shared" si="4"/>
        <v>80.527886826480128</v>
      </c>
      <c r="R11">
        <f t="shared" si="5"/>
        <v>789.50780909534774</v>
      </c>
      <c r="S11">
        <f t="shared" si="0"/>
        <v>184.40795041403447</v>
      </c>
      <c r="T11">
        <f t="shared" si="1"/>
        <v>1051.949228484485</v>
      </c>
      <c r="U11">
        <f t="shared" si="2"/>
        <v>522.68544387142515</v>
      </c>
    </row>
    <row r="12" spans="1:21" ht="23.25" customHeight="1">
      <c r="A12" s="22" t="s">
        <v>90</v>
      </c>
      <c r="B12" s="23">
        <v>19.759883333333335</v>
      </c>
      <c r="C12" s="25">
        <f>(Samples!T22-Roots!$T12)/Roots!C$5</f>
        <v>2223.5053980801599</v>
      </c>
      <c r="D12" s="25">
        <f>(Samples!U22-Roots!$T12)/Roots!D$5</f>
        <v>1983.1796190431467</v>
      </c>
      <c r="E12" s="25">
        <f>(Samples!V22-Roots!$T12)/Roots!E$5</f>
        <v>2221.4804558544961</v>
      </c>
      <c r="F12" s="25">
        <f>(Samples!W22-Roots!$T12)/Roots!F$5</f>
        <v>3207.7730955378524</v>
      </c>
      <c r="G12" s="25">
        <f>(Samples!X22-Roots!$T12)/Roots!G$5</f>
        <v>2295.7708935918749</v>
      </c>
      <c r="H12" s="25">
        <f>(Samples!Y22-Roots!$T12)/Roots!H$5</f>
        <v>3069.4755854275636</v>
      </c>
      <c r="I12" s="25">
        <f>(Samples!Z22-Roots!$T12)/Roots!I$5</f>
        <v>2722.6790257184816</v>
      </c>
      <c r="J12" s="25">
        <f>(Samples!AA22-Roots!$T12)/Roots!J$5</f>
        <v>3083.7183659836583</v>
      </c>
      <c r="K12" s="32">
        <v>3287.6065661580815</v>
      </c>
      <c r="L12" s="32">
        <v>1431.4328893766799</v>
      </c>
      <c r="M12" s="32">
        <v>1411.1665846108281</v>
      </c>
      <c r="N12" s="32">
        <v>1404.0236205401532</v>
      </c>
      <c r="O12" s="32">
        <v>1392.69596650989</v>
      </c>
      <c r="P12" s="26">
        <f t="shared" si="3"/>
        <v>2408.9846421289135</v>
      </c>
      <c r="Q12">
        <f t="shared" si="4"/>
        <v>544.34464598201214</v>
      </c>
      <c r="R12">
        <f t="shared" si="5"/>
        <v>2792.9109676803946</v>
      </c>
      <c r="S12">
        <f t="shared" si="0"/>
        <v>371.09644282586362</v>
      </c>
      <c r="T12">
        <f t="shared" si="1"/>
        <v>1785.3851254391266</v>
      </c>
      <c r="U12">
        <f t="shared" si="2"/>
        <v>839.88575586629042</v>
      </c>
    </row>
    <row r="13" spans="1:21" ht="23.25" customHeight="1">
      <c r="A13" s="22" t="s">
        <v>91</v>
      </c>
      <c r="B13" s="23">
        <v>20.485516666666665</v>
      </c>
      <c r="C13" s="25">
        <f>(Samples!T23-Roots!$T13)/Roots!C$5</f>
        <v>1697.4420779765255</v>
      </c>
      <c r="D13" s="25">
        <f>(Samples!U23-Roots!$T13)/Roots!D$5</f>
        <v>1691.3224377662602</v>
      </c>
      <c r="E13" s="25">
        <f>(Samples!V23-Roots!$T13)/Roots!E$5</f>
        <v>1545.0343244601347</v>
      </c>
      <c r="F13" s="25">
        <f>(Samples!W23-Roots!$T13)/Roots!F$5</f>
        <v>1823.5293424058748</v>
      </c>
      <c r="G13" s="25">
        <f>(Samples!X23-Roots!$T13)/Roots!G$5</f>
        <v>1366.795674182423</v>
      </c>
      <c r="H13" s="25">
        <f>(Samples!Y23-Roots!$T13)/Roots!H$5</f>
        <v>2251.4738234747492</v>
      </c>
      <c r="I13" s="25">
        <f>(Samples!Z23-Roots!$T13)/Roots!I$5</f>
        <v>2113.7885933627108</v>
      </c>
      <c r="J13" s="25">
        <f>(Samples!AA23-Roots!$T13)/Roots!J$5</f>
        <v>1955.653108135607</v>
      </c>
      <c r="K13" s="32">
        <v>1408.9146902614527</v>
      </c>
      <c r="L13" s="32">
        <v>1425.3569655934161</v>
      </c>
      <c r="M13" s="32">
        <v>1402.1399195821652</v>
      </c>
      <c r="N13" s="32">
        <v>1394.7088112537701</v>
      </c>
      <c r="O13" s="32">
        <v>1383.4508139799827</v>
      </c>
      <c r="P13" s="26">
        <f t="shared" si="3"/>
        <v>1689.3320456521988</v>
      </c>
      <c r="Q13">
        <f t="shared" si="4"/>
        <v>113.87197647985533</v>
      </c>
      <c r="R13">
        <f t="shared" si="5"/>
        <v>1921.9277997888723</v>
      </c>
      <c r="S13">
        <f t="shared" si="0"/>
        <v>389.32429461884141</v>
      </c>
      <c r="T13">
        <f t="shared" si="1"/>
        <v>1402.9142401341574</v>
      </c>
      <c r="U13">
        <f t="shared" si="2"/>
        <v>15.703780761787588</v>
      </c>
    </row>
    <row r="14" spans="1:21" ht="23.25" customHeight="1">
      <c r="A14" s="22" t="s">
        <v>92</v>
      </c>
      <c r="B14" s="23">
        <v>21.836683333333333</v>
      </c>
      <c r="C14" s="25">
        <f>(Samples!T24-Roots!$T14)/Roots!C$5</f>
        <v>855.40569823518149</v>
      </c>
      <c r="D14" s="25">
        <f>(Samples!U24-Roots!$T14)/Roots!D$5</f>
        <v>773.15157644099952</v>
      </c>
      <c r="E14" s="25">
        <f>(Samples!V24-Roots!$T14)/Roots!E$5</f>
        <v>843.32883196821592</v>
      </c>
      <c r="F14" s="25">
        <f>(Samples!W24-Roots!$T14)/Roots!F$5</f>
        <v>781.47966648479451</v>
      </c>
      <c r="G14" s="25">
        <f>(Samples!X24-Roots!$T14)/Roots!G$5</f>
        <v>993.7161411752395</v>
      </c>
      <c r="H14" s="25">
        <f>(Samples!Y24-Roots!$T14)/Roots!H$5</f>
        <v>987.96037630439366</v>
      </c>
      <c r="I14" s="25">
        <f>(Samples!Z24-Roots!$T14)/Roots!I$5</f>
        <v>1144.9606446077771</v>
      </c>
      <c r="J14" s="25">
        <f>(Samples!AA24-Roots!$T14)/Roots!J$5</f>
        <v>1047.9328801858815</v>
      </c>
      <c r="K14" s="32">
        <v>73.466656805081072</v>
      </c>
      <c r="L14" s="32">
        <v>17.389508906299476</v>
      </c>
      <c r="M14" s="32">
        <v>17.504205489959926</v>
      </c>
      <c r="N14" s="32">
        <v>15.824697190753907</v>
      </c>
      <c r="O14" s="32">
        <v>10.138934633792626</v>
      </c>
      <c r="P14" s="26">
        <f t="shared" si="3"/>
        <v>813.34144328229786</v>
      </c>
      <c r="Q14">
        <f t="shared" si="4"/>
        <v>42.027940081001418</v>
      </c>
      <c r="R14">
        <f t="shared" si="5"/>
        <v>1043.6425105683229</v>
      </c>
      <c r="S14">
        <f t="shared" si="0"/>
        <v>72.748227913475517</v>
      </c>
      <c r="T14">
        <f t="shared" si="1"/>
        <v>26.8648006051774</v>
      </c>
      <c r="U14">
        <f t="shared" si="2"/>
        <v>26.223907845991654</v>
      </c>
    </row>
    <row r="15" spans="1:21" ht="23.25" customHeight="1">
      <c r="A15" s="22" t="s">
        <v>93</v>
      </c>
      <c r="B15" s="23">
        <v>22.249533333333332</v>
      </c>
      <c r="C15" s="25">
        <f>(Samples!T25-Roots!$T15)/Roots!C$5</f>
        <v>56.569999130097251</v>
      </c>
      <c r="D15" s="25">
        <f>(Samples!U25-Roots!$T15)/Roots!D$5</f>
        <v>59.3501693119726</v>
      </c>
      <c r="E15" s="25">
        <f>(Samples!V25-Roots!$T15)/Roots!E$5</f>
        <v>110.4255337088597</v>
      </c>
      <c r="F15" s="25">
        <f>(Samples!W25-Roots!$T15)/Roots!F$5</f>
        <v>47.414502254971651</v>
      </c>
      <c r="G15" s="25">
        <f>(Samples!X25-Roots!$T15)/Roots!G$5</f>
        <v>124.28175549875637</v>
      </c>
      <c r="H15" s="25">
        <f>(Samples!Y25-Roots!$T15)/Roots!H$5</f>
        <v>85.775052258027358</v>
      </c>
      <c r="I15" s="25">
        <f>(Samples!Z25-Roots!$T15)/Roots!I$5</f>
        <v>176.46602472955814</v>
      </c>
      <c r="J15" s="25">
        <f>(Samples!AA25-Roots!$T15)/Roots!J$5</f>
        <v>132.19668203647129</v>
      </c>
      <c r="K15" s="32">
        <v>88.420606902024559</v>
      </c>
      <c r="L15" s="32">
        <v>53.493302734778865</v>
      </c>
      <c r="M15" s="32">
        <v>58.241586584987438</v>
      </c>
      <c r="N15" s="32">
        <v>63.534781038535961</v>
      </c>
      <c r="O15" s="32">
        <v>58.289054837745383</v>
      </c>
      <c r="P15" s="26">
        <f t="shared" si="3"/>
        <v>68.440051101475305</v>
      </c>
      <c r="Q15">
        <f t="shared" si="4"/>
        <v>28.451001967253777</v>
      </c>
      <c r="R15">
        <f t="shared" si="5"/>
        <v>129.67987863070329</v>
      </c>
      <c r="S15">
        <f t="shared" si="0"/>
        <v>37.202380203105122</v>
      </c>
      <c r="T15">
        <f t="shared" si="1"/>
        <v>64.395866419614435</v>
      </c>
      <c r="U15">
        <f t="shared" si="2"/>
        <v>13.892118504406621</v>
      </c>
    </row>
    <row r="16" spans="1:21" ht="23.25" customHeight="1">
      <c r="A16" s="22" t="s">
        <v>94</v>
      </c>
      <c r="B16" s="23">
        <v>22.556049999999999</v>
      </c>
      <c r="C16" s="25">
        <f>(Samples!T26-Roots!$T16)/Roots!C$5</f>
        <v>170.90420178975873</v>
      </c>
      <c r="D16" s="25">
        <f>(Samples!U26-Roots!$T16)/Roots!D$5</f>
        <v>179.77362352556526</v>
      </c>
      <c r="E16" s="25">
        <f>(Samples!V26-Roots!$T16)/Roots!E$5</f>
        <v>328.50070199219334</v>
      </c>
      <c r="F16" s="25">
        <f>(Samples!W26-Roots!$T16)/Roots!F$5</f>
        <v>152.80806501165708</v>
      </c>
      <c r="G16" s="25">
        <f>(Samples!X26-Roots!$T16)/Roots!G$5</f>
        <v>358.66683404342535</v>
      </c>
      <c r="H16" s="25">
        <f>(Samples!Y26-Roots!$T16)/Roots!H$5</f>
        <v>254.57736119642581</v>
      </c>
      <c r="I16" s="25">
        <f>(Samples!Z26-Roots!$T16)/Roots!I$5</f>
        <v>514.2605239091248</v>
      </c>
      <c r="J16" s="25">
        <f>(Samples!AA26-Roots!$T16)/Roots!J$5</f>
        <v>381.85643722839774</v>
      </c>
      <c r="K16" s="32">
        <v>32.342131780901362</v>
      </c>
      <c r="L16" s="32">
        <v>23.758898838346077</v>
      </c>
      <c r="M16" s="32">
        <v>31.05585635865755</v>
      </c>
      <c r="N16" s="32">
        <v>37.594655663478193</v>
      </c>
      <c r="O16" s="32">
        <v>11.807048661078804</v>
      </c>
      <c r="P16" s="26">
        <f t="shared" si="3"/>
        <v>207.99664807979357</v>
      </c>
      <c r="Q16">
        <f t="shared" si="4"/>
        <v>81.115956911816255</v>
      </c>
      <c r="R16">
        <f t="shared" si="5"/>
        <v>377.3402890943434</v>
      </c>
      <c r="S16">
        <f t="shared" si="0"/>
        <v>106.75045774345513</v>
      </c>
      <c r="T16">
        <f t="shared" si="1"/>
        <v>27.311718260492398</v>
      </c>
      <c r="U16">
        <f t="shared" si="2"/>
        <v>9.9759678371515559</v>
      </c>
    </row>
    <row r="17" spans="1:21" ht="23.25" customHeight="1">
      <c r="A17" s="22" t="s">
        <v>95</v>
      </c>
      <c r="B17" s="23">
        <v>23.337966666666667</v>
      </c>
      <c r="C17" s="25">
        <f>(Samples!T27-Roots!$T17)/Roots!C$5</f>
        <v>14.419003423304604</v>
      </c>
      <c r="D17" s="25">
        <f>(Samples!U27-Roots!$T17)/Roots!D$5</f>
        <v>16.430349765167794</v>
      </c>
      <c r="E17" s="25">
        <f>(Samples!V27-Roots!$T17)/Roots!E$5</f>
        <v>23.820519522545752</v>
      </c>
      <c r="F17" s="25">
        <f>(Samples!W27-Roots!$T17)/Roots!F$5</f>
        <v>14.006043916088457</v>
      </c>
      <c r="G17" s="25">
        <f>(Samples!X27-Roots!$T17)/Roots!G$5</f>
        <v>33.430068138601314</v>
      </c>
      <c r="H17" s="25">
        <f>(Samples!Y27-Roots!$T17)/Roots!H$5</f>
        <v>21.556173844656296</v>
      </c>
      <c r="I17" s="25">
        <f>(Samples!Z27-Roots!$T17)/Roots!I$5</f>
        <v>38.545879729030062</v>
      </c>
      <c r="J17" s="25">
        <f>(Samples!AA27-Roots!$T17)/Roots!J$5</f>
        <v>21.951199209387653</v>
      </c>
      <c r="K17" s="32">
        <v>20.402126870624517</v>
      </c>
      <c r="L17" s="32">
        <v>18.304646207138564</v>
      </c>
      <c r="M17" s="32">
        <v>18.927144964447294</v>
      </c>
      <c r="N17" s="32">
        <v>20.956252822689471</v>
      </c>
      <c r="O17" s="32">
        <v>34.176209554965546</v>
      </c>
      <c r="P17" s="26">
        <f t="shared" si="3"/>
        <v>17.168979156776651</v>
      </c>
      <c r="Q17">
        <f t="shared" si="4"/>
        <v>4.5590601548665974</v>
      </c>
      <c r="R17">
        <f t="shared" si="5"/>
        <v>28.870830230418832</v>
      </c>
      <c r="S17">
        <f t="shared" si="0"/>
        <v>8.4809340014917911</v>
      </c>
      <c r="T17">
        <f t="shared" si="1"/>
        <v>22.553276083973078</v>
      </c>
      <c r="U17">
        <f t="shared" si="2"/>
        <v>6.5854041529850775</v>
      </c>
    </row>
    <row r="18" spans="1:21" ht="23.25" customHeight="1">
      <c r="A18" s="22" t="s">
        <v>96</v>
      </c>
      <c r="B18" s="23">
        <v>18.446216666666668</v>
      </c>
      <c r="C18">
        <v>15563.299149408162</v>
      </c>
      <c r="D18">
        <v>12778.828037910171</v>
      </c>
      <c r="E18">
        <v>12250.021891625353</v>
      </c>
      <c r="F18">
        <v>11794.915945951632</v>
      </c>
      <c r="G18">
        <v>15301.699655547034</v>
      </c>
      <c r="H18">
        <v>12265.038161943736</v>
      </c>
      <c r="I18">
        <v>13670.657445140521</v>
      </c>
      <c r="J18">
        <v>14968.837527013953</v>
      </c>
      <c r="K18" s="30">
        <v>2.6804613457208188</v>
      </c>
      <c r="L18" s="30">
        <v>3.0119661018244281</v>
      </c>
      <c r="M18" s="30">
        <v>2.599285060542027</v>
      </c>
      <c r="N18" s="30">
        <v>6.1985313678210128</v>
      </c>
      <c r="O18" s="30">
        <v>1.784618053301636</v>
      </c>
      <c r="P18" s="26">
        <f>AVERAGE(C18:F18)</f>
        <v>13096.766256223829</v>
      </c>
      <c r="Q18">
        <f>STDEV(C18:F18)</f>
        <v>1692.7944818317226</v>
      </c>
      <c r="R18">
        <f>AVERAGE(G18:J18)</f>
        <v>14051.558197411312</v>
      </c>
      <c r="S18">
        <f>STDEV(G18:J18)</f>
        <v>1383.3527212384538</v>
      </c>
      <c r="T18">
        <f>AVERAGE(K18:O18)</f>
        <v>3.2549723858419846</v>
      </c>
      <c r="U18">
        <f>STDEV(K18:O18)</f>
        <v>1.7062768094202743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8:P48"/>
  <sheetViews>
    <sheetView workbookViewId="0">
      <selection activeCell="Q30" sqref="Q30"/>
    </sheetView>
  </sheetViews>
  <sheetFormatPr defaultRowHeight="12.75"/>
  <sheetData>
    <row r="28" spans="3:16">
      <c r="C28" t="s">
        <v>103</v>
      </c>
    </row>
    <row r="31" spans="3:16">
      <c r="C31" t="s">
        <v>104</v>
      </c>
      <c r="P31" s="19"/>
    </row>
    <row r="33" spans="3:3">
      <c r="C33" s="19" t="s">
        <v>105</v>
      </c>
    </row>
    <row r="36" spans="3:3">
      <c r="C36" s="19" t="s">
        <v>106</v>
      </c>
    </row>
    <row r="39" spans="3:3">
      <c r="C39" s="19" t="s">
        <v>107</v>
      </c>
    </row>
    <row r="41" spans="3:3">
      <c r="C41" s="19" t="s">
        <v>108</v>
      </c>
    </row>
    <row r="43" spans="3:3">
      <c r="C43" t="s">
        <v>109</v>
      </c>
    </row>
    <row r="45" spans="3:3">
      <c r="C45" s="19" t="s">
        <v>110</v>
      </c>
    </row>
    <row r="48" spans="3:3">
      <c r="C48" s="19" t="s">
        <v>111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50"/>
  <sheetViews>
    <sheetView workbookViewId="0">
      <selection activeCell="I29" sqref="I29"/>
    </sheetView>
  </sheetViews>
  <sheetFormatPr defaultRowHeight="12.75"/>
  <sheetData>
    <row r="1" spans="1:1">
      <c r="A1" t="s">
        <v>112</v>
      </c>
    </row>
    <row r="2" spans="1:1">
      <c r="A2" t="s">
        <v>113</v>
      </c>
    </row>
    <row r="4" spans="1:1">
      <c r="A4" t="s">
        <v>114</v>
      </c>
    </row>
    <row r="5" spans="1:1">
      <c r="A5" t="s">
        <v>115</v>
      </c>
    </row>
    <row r="7" spans="1:1">
      <c r="A7" t="s">
        <v>116</v>
      </c>
    </row>
    <row r="8" spans="1:1">
      <c r="A8" t="s">
        <v>117</v>
      </c>
    </row>
    <row r="10" spans="1:1">
      <c r="A10" t="s">
        <v>118</v>
      </c>
    </row>
    <row r="11" spans="1:1">
      <c r="A11" t="s">
        <v>119</v>
      </c>
    </row>
    <row r="12" spans="1:1">
      <c r="A12" t="s">
        <v>120</v>
      </c>
    </row>
    <row r="13" spans="1:1">
      <c r="A13" t="s">
        <v>121</v>
      </c>
    </row>
    <row r="16" spans="1:1">
      <c r="A16" t="s">
        <v>122</v>
      </c>
    </row>
    <row r="19" spans="1:1">
      <c r="A19" t="s">
        <v>123</v>
      </c>
    </row>
    <row r="20" spans="1:1">
      <c r="A20" t="s">
        <v>124</v>
      </c>
    </row>
    <row r="21" spans="1:1">
      <c r="A21" t="s">
        <v>125</v>
      </c>
    </row>
    <row r="22" spans="1:1">
      <c r="A22" t="s">
        <v>126</v>
      </c>
    </row>
    <row r="23" spans="1:1">
      <c r="A23" t="s">
        <v>127</v>
      </c>
    </row>
    <row r="25" spans="1:1">
      <c r="A25" t="s">
        <v>128</v>
      </c>
    </row>
    <row r="26" spans="1:1">
      <c r="A26" t="s">
        <v>129</v>
      </c>
    </row>
    <row r="27" spans="1:1">
      <c r="A27" t="s">
        <v>130</v>
      </c>
    </row>
    <row r="28" spans="1:1">
      <c r="A28" t="s">
        <v>131</v>
      </c>
    </row>
    <row r="29" spans="1:1">
      <c r="A29" t="s">
        <v>132</v>
      </c>
    </row>
    <row r="30" spans="1:1">
      <c r="A30" t="s">
        <v>133</v>
      </c>
    </row>
    <row r="31" spans="1:1">
      <c r="A31" t="s">
        <v>134</v>
      </c>
    </row>
    <row r="32" spans="1:1">
      <c r="A32" t="s">
        <v>135</v>
      </c>
    </row>
    <row r="33" spans="1:1">
      <c r="A33" t="s">
        <v>136</v>
      </c>
    </row>
    <row r="34" spans="1:1">
      <c r="A34" t="s">
        <v>137</v>
      </c>
    </row>
    <row r="35" spans="1:1">
      <c r="A35" t="s">
        <v>138</v>
      </c>
    </row>
    <row r="36" spans="1:1">
      <c r="A36" t="s">
        <v>139</v>
      </c>
    </row>
    <row r="37" spans="1:1">
      <c r="A37" t="s">
        <v>140</v>
      </c>
    </row>
    <row r="38" spans="1:1">
      <c r="A38" t="s">
        <v>141</v>
      </c>
    </row>
    <row r="42" spans="1:1">
      <c r="A42" t="s">
        <v>142</v>
      </c>
    </row>
    <row r="43" spans="1:1">
      <c r="A43" t="s">
        <v>143</v>
      </c>
    </row>
    <row r="44" spans="1:1">
      <c r="A44" t="s">
        <v>144</v>
      </c>
    </row>
    <row r="45" spans="1:1">
      <c r="A45" t="s">
        <v>145</v>
      </c>
    </row>
    <row r="46" spans="1:1">
      <c r="A46" t="s">
        <v>146</v>
      </c>
    </row>
    <row r="47" spans="1:1">
      <c r="A47" t="s">
        <v>147</v>
      </c>
    </row>
    <row r="48" spans="1:1">
      <c r="A48" t="s">
        <v>148</v>
      </c>
    </row>
    <row r="49" spans="1:1">
      <c r="A49" t="s">
        <v>149</v>
      </c>
    </row>
    <row r="50" spans="1:1">
      <c r="A50" t="s">
        <v>150</v>
      </c>
    </row>
    <row r="51" spans="1:1">
      <c r="A51" t="s">
        <v>151</v>
      </c>
    </row>
    <row r="52" spans="1:1">
      <c r="A52" t="s">
        <v>152</v>
      </c>
    </row>
    <row r="53" spans="1:1">
      <c r="A53" t="s">
        <v>153</v>
      </c>
    </row>
    <row r="54" spans="1:1">
      <c r="A54" t="s">
        <v>154</v>
      </c>
    </row>
    <row r="55" spans="1:1">
      <c r="A55" t="s">
        <v>155</v>
      </c>
    </row>
    <row r="56" spans="1:1">
      <c r="A56" t="s">
        <v>156</v>
      </c>
    </row>
    <row r="57" spans="1:1">
      <c r="A57" t="s">
        <v>157</v>
      </c>
    </row>
    <row r="58" spans="1:1">
      <c r="A58" t="s">
        <v>158</v>
      </c>
    </row>
    <row r="59" spans="1:1">
      <c r="A59" t="s">
        <v>159</v>
      </c>
    </row>
    <row r="60" spans="1:1">
      <c r="A60" t="s">
        <v>160</v>
      </c>
    </row>
    <row r="61" spans="1:1">
      <c r="A61" t="s">
        <v>161</v>
      </c>
    </row>
    <row r="62" spans="1:1">
      <c r="A62" t="s">
        <v>162</v>
      </c>
    </row>
    <row r="63" spans="1:1">
      <c r="A63" t="s">
        <v>163</v>
      </c>
    </row>
    <row r="64" spans="1:1">
      <c r="A64" t="s">
        <v>164</v>
      </c>
    </row>
    <row r="65" spans="1:1">
      <c r="A65" t="s">
        <v>165</v>
      </c>
    </row>
    <row r="66" spans="1:1">
      <c r="A66" t="s">
        <v>166</v>
      </c>
    </row>
    <row r="67" spans="1:1">
      <c r="A67" t="s">
        <v>167</v>
      </c>
    </row>
    <row r="69" spans="1:1">
      <c r="A69" t="s">
        <v>168</v>
      </c>
    </row>
    <row r="70" spans="1:1">
      <c r="A70" t="s">
        <v>169</v>
      </c>
    </row>
    <row r="73" spans="1:1">
      <c r="A73" t="s">
        <v>170</v>
      </c>
    </row>
    <row r="74" spans="1:1">
      <c r="A74" t="s">
        <v>171</v>
      </c>
    </row>
    <row r="75" spans="1:1">
      <c r="A75" t="s">
        <v>172</v>
      </c>
    </row>
    <row r="76" spans="1:1">
      <c r="A76" t="s">
        <v>173</v>
      </c>
    </row>
    <row r="77" spans="1:1">
      <c r="A77" t="s">
        <v>174</v>
      </c>
    </row>
    <row r="78" spans="1:1">
      <c r="A78" t="s">
        <v>175</v>
      </c>
    </row>
    <row r="79" spans="1:1">
      <c r="A79" t="s">
        <v>176</v>
      </c>
    </row>
    <row r="80" spans="1:1">
      <c r="A80" t="s">
        <v>177</v>
      </c>
    </row>
    <row r="81" spans="1:1">
      <c r="A81" t="s">
        <v>178</v>
      </c>
    </row>
    <row r="82" spans="1:1">
      <c r="A82" t="s">
        <v>179</v>
      </c>
    </row>
    <row r="83" spans="1:1">
      <c r="A83" t="s">
        <v>180</v>
      </c>
    </row>
    <row r="84" spans="1:1">
      <c r="A84" t="s">
        <v>181</v>
      </c>
    </row>
    <row r="85" spans="1:1">
      <c r="A85" t="s">
        <v>133</v>
      </c>
    </row>
    <row r="86" spans="1:1">
      <c r="A86" t="s">
        <v>134</v>
      </c>
    </row>
    <row r="87" spans="1:1">
      <c r="A87" t="s">
        <v>182</v>
      </c>
    </row>
    <row r="90" spans="1:1">
      <c r="A90" t="s">
        <v>183</v>
      </c>
    </row>
    <row r="91" spans="1:1">
      <c r="A91" t="s">
        <v>184</v>
      </c>
    </row>
    <row r="92" spans="1:1">
      <c r="A92" t="s">
        <v>185</v>
      </c>
    </row>
    <row r="93" spans="1:1">
      <c r="A93" t="s">
        <v>186</v>
      </c>
    </row>
    <row r="94" spans="1:1">
      <c r="A94" t="s">
        <v>187</v>
      </c>
    </row>
    <row r="95" spans="1:1">
      <c r="A95" t="s">
        <v>188</v>
      </c>
    </row>
    <row r="96" spans="1:1">
      <c r="A96" t="s">
        <v>189</v>
      </c>
    </row>
    <row r="97" spans="1:1">
      <c r="A97" t="s">
        <v>190</v>
      </c>
    </row>
    <row r="98" spans="1:1">
      <c r="A98" t="s">
        <v>191</v>
      </c>
    </row>
    <row r="99" spans="1:1">
      <c r="A99" t="s">
        <v>192</v>
      </c>
    </row>
    <row r="100" spans="1:1">
      <c r="A100" t="s">
        <v>135</v>
      </c>
    </row>
    <row r="101" spans="1:1">
      <c r="A101" t="s">
        <v>193</v>
      </c>
    </row>
    <row r="102" spans="1:1">
      <c r="A102" t="s">
        <v>194</v>
      </c>
    </row>
    <row r="103" spans="1:1">
      <c r="A103" t="s">
        <v>195</v>
      </c>
    </row>
    <row r="104" spans="1:1">
      <c r="A104" t="s">
        <v>196</v>
      </c>
    </row>
    <row r="105" spans="1:1">
      <c r="A105" t="s">
        <v>197</v>
      </c>
    </row>
    <row r="106" spans="1:1">
      <c r="A106" t="s">
        <v>134</v>
      </c>
    </row>
    <row r="107" spans="1:1">
      <c r="A107" t="s">
        <v>198</v>
      </c>
    </row>
    <row r="108" spans="1:1">
      <c r="A108" t="s">
        <v>199</v>
      </c>
    </row>
    <row r="111" spans="1:1">
      <c r="A111" t="s">
        <v>200</v>
      </c>
    </row>
    <row r="112" spans="1:1">
      <c r="A112" t="s">
        <v>201</v>
      </c>
    </row>
    <row r="113" spans="1:1">
      <c r="A113" t="s">
        <v>187</v>
      </c>
    </row>
    <row r="114" spans="1:1">
      <c r="A114" t="s">
        <v>188</v>
      </c>
    </row>
    <row r="115" spans="1:1">
      <c r="A115" t="s">
        <v>189</v>
      </c>
    </row>
    <row r="116" spans="1:1">
      <c r="A116" t="s">
        <v>190</v>
      </c>
    </row>
    <row r="117" spans="1:1">
      <c r="A117" t="s">
        <v>202</v>
      </c>
    </row>
    <row r="118" spans="1:1">
      <c r="A118" t="s">
        <v>203</v>
      </c>
    </row>
    <row r="119" spans="1:1">
      <c r="A119" t="s">
        <v>135</v>
      </c>
    </row>
    <row r="120" spans="1:1">
      <c r="A120" t="s">
        <v>204</v>
      </c>
    </row>
    <row r="121" spans="1:1">
      <c r="A121" t="s">
        <v>205</v>
      </c>
    </row>
    <row r="122" spans="1:1">
      <c r="A122" t="s">
        <v>206</v>
      </c>
    </row>
    <row r="123" spans="1:1">
      <c r="A123" t="s">
        <v>207</v>
      </c>
    </row>
    <row r="124" spans="1:1">
      <c r="A124" t="s">
        <v>197</v>
      </c>
    </row>
    <row r="125" spans="1:1">
      <c r="A125" t="s">
        <v>134</v>
      </c>
    </row>
    <row r="126" spans="1:1">
      <c r="A126" t="s">
        <v>208</v>
      </c>
    </row>
    <row r="127" spans="1:1">
      <c r="A127" t="s">
        <v>209</v>
      </c>
    </row>
    <row r="131" spans="1:1">
      <c r="A131" t="s">
        <v>210</v>
      </c>
    </row>
    <row r="132" spans="1:1">
      <c r="A132" t="s">
        <v>211</v>
      </c>
    </row>
    <row r="133" spans="1:1">
      <c r="A133" t="s">
        <v>212</v>
      </c>
    </row>
    <row r="134" spans="1:1">
      <c r="A134" t="s">
        <v>213</v>
      </c>
    </row>
    <row r="135" spans="1:1">
      <c r="A135" t="s">
        <v>214</v>
      </c>
    </row>
    <row r="136" spans="1:1">
      <c r="A136" t="s">
        <v>215</v>
      </c>
    </row>
    <row r="137" spans="1:1">
      <c r="A137" t="s">
        <v>133</v>
      </c>
    </row>
    <row r="138" spans="1:1">
      <c r="A138" t="s">
        <v>134</v>
      </c>
    </row>
    <row r="139" spans="1:1">
      <c r="A139" t="s">
        <v>216</v>
      </c>
    </row>
    <row r="140" spans="1:1">
      <c r="A140" t="s">
        <v>217</v>
      </c>
    </row>
    <row r="143" spans="1:1">
      <c r="A143" t="s">
        <v>218</v>
      </c>
    </row>
    <row r="144" spans="1:1">
      <c r="A144" t="s">
        <v>219</v>
      </c>
    </row>
    <row r="145" spans="1:1">
      <c r="A145" t="s">
        <v>220</v>
      </c>
    </row>
    <row r="146" spans="1:1">
      <c r="A146" t="s">
        <v>221</v>
      </c>
    </row>
    <row r="147" spans="1:1">
      <c r="A147" t="s">
        <v>222</v>
      </c>
    </row>
    <row r="150" spans="1:1">
      <c r="A150" t="s">
        <v>223</v>
      </c>
    </row>
    <row r="151" spans="1:1">
      <c r="A151" t="s">
        <v>224</v>
      </c>
    </row>
    <row r="152" spans="1:1">
      <c r="A152" t="s">
        <v>225</v>
      </c>
    </row>
    <row r="154" spans="1:1">
      <c r="A154" t="s">
        <v>226</v>
      </c>
    </row>
    <row r="155" spans="1:1">
      <c r="A155" t="s">
        <v>227</v>
      </c>
    </row>
    <row r="156" spans="1:1">
      <c r="A156" t="s">
        <v>228</v>
      </c>
    </row>
    <row r="157" spans="1:1">
      <c r="A157" t="s">
        <v>229</v>
      </c>
    </row>
    <row r="158" spans="1:1">
      <c r="A158" t="s">
        <v>230</v>
      </c>
    </row>
    <row r="159" spans="1:1">
      <c r="A159" t="s">
        <v>231</v>
      </c>
    </row>
    <row r="161" spans="1:1">
      <c r="A161" t="s">
        <v>232</v>
      </c>
    </row>
    <row r="162" spans="1:1">
      <c r="A162" t="s">
        <v>228</v>
      </c>
    </row>
    <row r="163" spans="1:1">
      <c r="A163" t="s">
        <v>229</v>
      </c>
    </row>
    <row r="164" spans="1:1">
      <c r="A164" t="s">
        <v>230</v>
      </c>
    </row>
    <row r="165" spans="1:1">
      <c r="A165" t="s">
        <v>231</v>
      </c>
    </row>
    <row r="167" spans="1:1">
      <c r="A167" t="s">
        <v>233</v>
      </c>
    </row>
    <row r="168" spans="1:1">
      <c r="A168" t="s">
        <v>228</v>
      </c>
    </row>
    <row r="169" spans="1:1">
      <c r="A169" t="s">
        <v>229</v>
      </c>
    </row>
    <row r="170" spans="1:1">
      <c r="A170" t="s">
        <v>230</v>
      </c>
    </row>
    <row r="171" spans="1:1">
      <c r="A171" t="s">
        <v>231</v>
      </c>
    </row>
    <row r="173" spans="1:1">
      <c r="A173" t="s">
        <v>234</v>
      </c>
    </row>
    <row r="174" spans="1:1">
      <c r="A174" t="s">
        <v>228</v>
      </c>
    </row>
    <row r="175" spans="1:1">
      <c r="A175" t="s">
        <v>229</v>
      </c>
    </row>
    <row r="176" spans="1:1">
      <c r="A176" t="s">
        <v>230</v>
      </c>
    </row>
    <row r="177" spans="1:1">
      <c r="A177" t="s">
        <v>231</v>
      </c>
    </row>
    <row r="182" spans="1:1">
      <c r="A182" t="s">
        <v>235</v>
      </c>
    </row>
    <row r="183" spans="1:1">
      <c r="A183" t="s">
        <v>236</v>
      </c>
    </row>
    <row r="186" spans="1:1">
      <c r="A186" t="s">
        <v>237</v>
      </c>
    </row>
    <row r="187" spans="1:1">
      <c r="A187" t="s">
        <v>117</v>
      </c>
    </row>
    <row r="190" spans="1:1">
      <c r="A190" t="s">
        <v>238</v>
      </c>
    </row>
    <row r="191" spans="1:1">
      <c r="A191" t="s">
        <v>239</v>
      </c>
    </row>
    <row r="192" spans="1:1">
      <c r="A192" t="s">
        <v>240</v>
      </c>
    </row>
    <row r="193" spans="1:1">
      <c r="A193" t="s">
        <v>241</v>
      </c>
    </row>
    <row r="195" spans="1:1">
      <c r="A195" t="s">
        <v>242</v>
      </c>
    </row>
    <row r="196" spans="1:1">
      <c r="A196" t="s">
        <v>243</v>
      </c>
    </row>
    <row r="197" spans="1:1">
      <c r="A197" t="s">
        <v>244</v>
      </c>
    </row>
    <row r="199" spans="1:1">
      <c r="A199" t="s">
        <v>245</v>
      </c>
    </row>
    <row r="200" spans="1:1">
      <c r="A200" t="s">
        <v>246</v>
      </c>
    </row>
    <row r="201" spans="1:1">
      <c r="A201" t="s">
        <v>247</v>
      </c>
    </row>
    <row r="202" spans="1:1">
      <c r="A202" t="s">
        <v>248</v>
      </c>
    </row>
    <row r="203" spans="1:1">
      <c r="A203" t="s">
        <v>249</v>
      </c>
    </row>
    <row r="204" spans="1:1">
      <c r="A204" t="s">
        <v>250</v>
      </c>
    </row>
    <row r="207" spans="1:1">
      <c r="A207" t="s">
        <v>251</v>
      </c>
    </row>
    <row r="209" spans="1:1">
      <c r="A209" t="s">
        <v>252</v>
      </c>
    </row>
    <row r="210" spans="1:1">
      <c r="A210" t="s">
        <v>253</v>
      </c>
    </row>
    <row r="212" spans="1:1">
      <c r="A212" t="s">
        <v>254</v>
      </c>
    </row>
    <row r="213" spans="1:1">
      <c r="A213" t="s">
        <v>255</v>
      </c>
    </row>
    <row r="214" spans="1:1">
      <c r="A214" t="s">
        <v>256</v>
      </c>
    </row>
    <row r="218" spans="1:1">
      <c r="A218" t="s">
        <v>257</v>
      </c>
    </row>
    <row r="221" spans="1:1">
      <c r="A221" t="s">
        <v>258</v>
      </c>
    </row>
    <row r="222" spans="1:1">
      <c r="A222" t="s">
        <v>259</v>
      </c>
    </row>
    <row r="224" spans="1:1">
      <c r="A224" t="s">
        <v>260</v>
      </c>
    </row>
    <row r="226" spans="1:1">
      <c r="A226" t="s">
        <v>261</v>
      </c>
    </row>
    <row r="227" spans="1:1">
      <c r="A227" t="s">
        <v>262</v>
      </c>
    </row>
    <row r="228" spans="1:1">
      <c r="A228" t="s">
        <v>263</v>
      </c>
    </row>
    <row r="229" spans="1:1">
      <c r="A229" t="s">
        <v>264</v>
      </c>
    </row>
    <row r="230" spans="1:1">
      <c r="A230" t="s">
        <v>265</v>
      </c>
    </row>
    <row r="231" spans="1:1">
      <c r="A231" t="s">
        <v>266</v>
      </c>
    </row>
    <row r="232" spans="1:1">
      <c r="A232" t="s">
        <v>267</v>
      </c>
    </row>
    <row r="233" spans="1:1">
      <c r="A233" t="s">
        <v>268</v>
      </c>
    </row>
    <row r="234" spans="1:1">
      <c r="A234" t="s">
        <v>269</v>
      </c>
    </row>
    <row r="235" spans="1:1">
      <c r="A235" t="s">
        <v>270</v>
      </c>
    </row>
    <row r="236" spans="1:1">
      <c r="A236" t="s">
        <v>271</v>
      </c>
    </row>
    <row r="237" spans="1:1">
      <c r="A237" t="s">
        <v>272</v>
      </c>
    </row>
    <row r="238" spans="1:1">
      <c r="A238" t="s">
        <v>273</v>
      </c>
    </row>
    <row r="239" spans="1:1">
      <c r="A239" t="s">
        <v>274</v>
      </c>
    </row>
    <row r="240" spans="1:1">
      <c r="A240" t="s">
        <v>275</v>
      </c>
    </row>
    <row r="241" spans="1:1">
      <c r="A241" t="s">
        <v>276</v>
      </c>
    </row>
    <row r="242" spans="1:1">
      <c r="A242" t="s">
        <v>277</v>
      </c>
    </row>
    <row r="244" spans="1:1">
      <c r="A244" t="s">
        <v>278</v>
      </c>
    </row>
    <row r="245" spans="1:1">
      <c r="A245" t="s">
        <v>279</v>
      </c>
    </row>
    <row r="249" spans="1:1">
      <c r="A249" t="s">
        <v>280</v>
      </c>
    </row>
    <row r="250" spans="1:1">
      <c r="A250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Bota</dc:creator>
  <cp:keywords/>
  <dc:description/>
  <cp:lastModifiedBy>Pedro Bota</cp:lastModifiedBy>
  <cp:revision/>
  <dcterms:created xsi:type="dcterms:W3CDTF">2020-03-31T10:08:30Z</dcterms:created>
  <dcterms:modified xsi:type="dcterms:W3CDTF">2020-05-18T16:17:21Z</dcterms:modified>
  <cp:category/>
  <cp:contentStatus/>
</cp:coreProperties>
</file>