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dops0663_ox_ac_uk/Documents/FFAR/Soy and wheat biomass content/Soy/"/>
    </mc:Choice>
  </mc:AlternateContent>
  <xr:revisionPtr revIDLastSave="0" documentId="8_{319EA314-E970-41BD-8743-E2785813829C}" xr6:coauthVersionLast="45" xr6:coauthVersionMax="45" xr10:uidLastSave="{00000000-0000-0000-0000-000000000000}"/>
  <bookViews>
    <workbookView xWindow="-23148" yWindow="-108" windowWidth="23256" windowHeight="12576" firstSheet="4" xr2:uid="{00000000-000D-0000-FFFF-FFFF00000000}"/>
  </bookViews>
  <sheets>
    <sheet name="Results" sheetId="5" r:id="rId1"/>
    <sheet name="Samples" sheetId="1" r:id="rId2"/>
    <sheet name="Leaves" sheetId="2" r:id="rId3"/>
    <sheet name="Stems" sheetId="3" r:id="rId4"/>
    <sheet name="Roots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3" l="1"/>
  <c r="F8" i="3" s="1"/>
  <c r="D8" i="3"/>
  <c r="E8" i="3"/>
  <c r="H8" i="3"/>
  <c r="I8" i="3"/>
  <c r="J8" i="3"/>
  <c r="C8" i="3"/>
  <c r="U10" i="4"/>
  <c r="T10" i="4"/>
  <c r="D10" i="4" s="1"/>
  <c r="U9" i="4"/>
  <c r="T9" i="4"/>
  <c r="G9" i="4" s="1"/>
  <c r="U8" i="4"/>
  <c r="T8" i="4"/>
  <c r="F8" i="4" s="1"/>
  <c r="S8" i="3"/>
  <c r="U10" i="3"/>
  <c r="T10" i="3"/>
  <c r="E10" i="3" s="1"/>
  <c r="U9" i="3"/>
  <c r="T9" i="3"/>
  <c r="H9" i="3" s="1"/>
  <c r="U8" i="3"/>
  <c r="R8" i="3"/>
  <c r="U9" i="2"/>
  <c r="U10" i="2"/>
  <c r="U8" i="2"/>
  <c r="T9" i="2"/>
  <c r="D9" i="2" s="1"/>
  <c r="T10" i="2"/>
  <c r="E10" i="2" s="1"/>
  <c r="T8" i="2"/>
  <c r="G8" i="2" s="1"/>
  <c r="C10" i="2" l="1"/>
  <c r="H10" i="2"/>
  <c r="D10" i="2"/>
  <c r="G9" i="2"/>
  <c r="J8" i="2"/>
  <c r="F8" i="2"/>
  <c r="C10" i="3"/>
  <c r="H10" i="3"/>
  <c r="D10" i="3"/>
  <c r="F9" i="3"/>
  <c r="C9" i="4"/>
  <c r="G10" i="4"/>
  <c r="J9" i="4"/>
  <c r="F9" i="4"/>
  <c r="I8" i="4"/>
  <c r="E8" i="4"/>
  <c r="C9" i="2"/>
  <c r="G10" i="2"/>
  <c r="J9" i="2"/>
  <c r="F9" i="2"/>
  <c r="I8" i="2"/>
  <c r="E8" i="2"/>
  <c r="C9" i="3"/>
  <c r="J9" i="3"/>
  <c r="E9" i="3"/>
  <c r="J10" i="4"/>
  <c r="F10" i="4"/>
  <c r="I9" i="4"/>
  <c r="E9" i="4"/>
  <c r="Q9" i="4" s="1"/>
  <c r="H8" i="4"/>
  <c r="D8" i="4"/>
  <c r="J10" i="2"/>
  <c r="F10" i="2"/>
  <c r="I9" i="2"/>
  <c r="E9" i="2"/>
  <c r="H8" i="2"/>
  <c r="D8" i="2"/>
  <c r="J10" i="3"/>
  <c r="F10" i="3"/>
  <c r="I9" i="3"/>
  <c r="R9" i="3" s="1"/>
  <c r="O4" i="5" s="1"/>
  <c r="D9" i="3"/>
  <c r="P9" i="3" s="1"/>
  <c r="J4" i="5" s="1"/>
  <c r="C8" i="4"/>
  <c r="I10" i="4"/>
  <c r="E10" i="4"/>
  <c r="H9" i="4"/>
  <c r="S9" i="4" s="1"/>
  <c r="D9" i="4"/>
  <c r="G8" i="4"/>
  <c r="R8" i="4" s="1"/>
  <c r="C8" i="2"/>
  <c r="I10" i="2"/>
  <c r="H9" i="2"/>
  <c r="I10" i="3"/>
  <c r="C10" i="4"/>
  <c r="P10" i="4" s="1"/>
  <c r="H10" i="4"/>
  <c r="R10" i="4" s="1"/>
  <c r="J8" i="4"/>
  <c r="Q10" i="4"/>
  <c r="P8" i="4"/>
  <c r="Q8" i="4"/>
  <c r="R10" i="3"/>
  <c r="Q10" i="3"/>
  <c r="P8" i="3"/>
  <c r="Q8" i="3"/>
  <c r="S9" i="2"/>
  <c r="P8" i="2"/>
  <c r="Q8" i="2" l="1"/>
  <c r="R8" i="2"/>
  <c r="Q9" i="2"/>
  <c r="P10" i="2"/>
  <c r="S8" i="2"/>
  <c r="S10" i="3"/>
  <c r="S9" i="3"/>
  <c r="Q9" i="3"/>
  <c r="Q10" i="2"/>
  <c r="P9" i="2"/>
  <c r="I4" i="5" s="1"/>
  <c r="P9" i="4"/>
  <c r="K4" i="5" s="1"/>
  <c r="P10" i="3"/>
  <c r="R9" i="4"/>
  <c r="P4" i="5" s="1"/>
  <c r="R9" i="2"/>
  <c r="N4" i="5" s="1"/>
  <c r="S8" i="4"/>
  <c r="S10" i="4"/>
  <c r="S10" i="2"/>
  <c r="R10" i="2"/>
</calcChain>
</file>

<file path=xl/sharedStrings.xml><?xml version="1.0" encoding="utf-8"?>
<sst xmlns="http://schemas.openxmlformats.org/spreadsheetml/2006/main" count="298" uniqueCount="88">
  <si>
    <t>Starch and cell wall</t>
  </si>
  <si>
    <t>Ambient CO2 Rings: 10, 11, 12, 13</t>
  </si>
  <si>
    <t>Elevated CO2 Rings: 9, 14, 15, 16</t>
  </si>
  <si>
    <t>Quantitation Results</t>
  </si>
  <si>
    <t>ng/ml per miligram dry weight</t>
  </si>
  <si>
    <t>Starch-Ressuspended in 1ml EtOH, collected 100ul and added 50ul of IR(1/100) and evaporated to dryness.</t>
  </si>
  <si>
    <t>Compound</t>
  </si>
  <si>
    <t>Leaves</t>
  </si>
  <si>
    <t>Stems</t>
  </si>
  <si>
    <t>Roots</t>
  </si>
  <si>
    <t>Glucose</t>
  </si>
  <si>
    <t>Samples</t>
  </si>
  <si>
    <t>Weight(mg)</t>
  </si>
  <si>
    <t>L10</t>
  </si>
  <si>
    <t>L11</t>
  </si>
  <si>
    <t>L12</t>
  </si>
  <si>
    <t>L13</t>
  </si>
  <si>
    <t>L09</t>
  </si>
  <si>
    <t>L14</t>
  </si>
  <si>
    <t>L15</t>
  </si>
  <si>
    <t>L16</t>
  </si>
  <si>
    <t>S10</t>
  </si>
  <si>
    <t>S11</t>
  </si>
  <si>
    <t>S12</t>
  </si>
  <si>
    <t>S13</t>
  </si>
  <si>
    <t>S09A</t>
  </si>
  <si>
    <t>S09B</t>
  </si>
  <si>
    <t>S15</t>
  </si>
  <si>
    <t>S16</t>
  </si>
  <si>
    <t>R10</t>
  </si>
  <si>
    <t>R11</t>
  </si>
  <si>
    <t>R12</t>
  </si>
  <si>
    <t>R13</t>
  </si>
  <si>
    <t>R09</t>
  </si>
  <si>
    <t>R14</t>
  </si>
  <si>
    <t>R15</t>
  </si>
  <si>
    <t>R16</t>
  </si>
  <si>
    <t>Batch Data Path</t>
  </si>
  <si>
    <t>E:\Intuvo\Pedro\200227_starch\QuantResults\batch_02.batch.bin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</si>
  <si>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</si>
  <si>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</si>
  <si>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</si>
  <si>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</si>
  <si>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</si>
  <si>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</si>
  <si>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</si>
  <si>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</si>
  <si>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2020-03-30T15:46:43.3342581+01:00</t>
  </si>
  <si>
    <t>2020-03-31T08:47:56.2787548+01:00</t>
  </si>
  <si>
    <t>2020-03-15T20:10:05.4385096+00:00</t>
  </si>
  <si>
    <t>Analysis Info</t>
  </si>
  <si>
    <t>Acq Time</t>
  </si>
  <si>
    <t>2020-02-28 17:26</t>
  </si>
  <si>
    <t>Data File</t>
  </si>
  <si>
    <t>L10.D</t>
  </si>
  <si>
    <t>Position</t>
  </si>
  <si>
    <t>Sample Name</t>
  </si>
  <si>
    <t>Dilution</t>
  </si>
  <si>
    <t>Sample Info</t>
  </si>
  <si>
    <t>Inj Vol</t>
  </si>
  <si>
    <t>Acq Method File</t>
  </si>
  <si>
    <t>LJS_TMSI_sugars1ml_BF</t>
  </si>
  <si>
    <t>Sample Type</t>
  </si>
  <si>
    <t>Sample</t>
  </si>
  <si>
    <t>Comment</t>
  </si>
  <si>
    <t>Sample Chromatogram</t>
  </si>
  <si>
    <t>No IR</t>
  </si>
  <si>
    <t>Blank01</t>
  </si>
  <si>
    <t>Blank2</t>
  </si>
  <si>
    <t>Blank04</t>
  </si>
  <si>
    <t>Blank05</t>
  </si>
  <si>
    <t>Blank06</t>
  </si>
  <si>
    <t>Blank07</t>
  </si>
  <si>
    <t>Blank08</t>
  </si>
  <si>
    <t>Blank09</t>
  </si>
  <si>
    <t>RT</t>
  </si>
  <si>
    <t>Response</t>
  </si>
  <si>
    <t>Conc</t>
  </si>
  <si>
    <t>D-(+)-Galactopyranose, pentakis(trimethylsilyl) ether (isomer 1)</t>
  </si>
  <si>
    <t>D-Glucose, 2,3,4,5,6-pentakis-O-(trimethylsilyl)-</t>
  </si>
  <si>
    <t>L(-)-Fucose, tetrakis(trimethylsilyl) ether02</t>
  </si>
  <si>
    <t>removed from analysis(no IR, injection failure)</t>
  </si>
  <si>
    <t>weight(mg)</t>
  </si>
  <si>
    <t>AMB</t>
  </si>
  <si>
    <t>ELEV</t>
  </si>
  <si>
    <t>Blanks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</si>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</sst>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0.000"/>
    <numFmt numFmtId="166" formatCode="0.0000"/>
  </numFmts>
  <fonts count="12">
    <font>
      <sz val="10"/>
      <name val="Arial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12"/>
      <name val="Tahoma"/>
      <family val="2"/>
    </font>
    <font>
      <sz val="4"/>
      <color indexed="9"/>
      <name val="Tahoma"/>
      <family val="2"/>
    </font>
    <font>
      <b/>
      <sz val="10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22" fontId="2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22" fontId="5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/>
    <xf numFmtId="49" fontId="7" fillId="0" borderId="0" xfId="0" applyNumberFormat="1" applyFont="1"/>
    <xf numFmtId="49" fontId="8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10" fillId="0" borderId="0" xfId="0" applyFont="1"/>
    <xf numFmtId="0" fontId="7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 wrapText="1"/>
    </xf>
    <xf numFmtId="165" fontId="11" fillId="0" borderId="0" xfId="0" applyNumberFormat="1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166" fontId="8" fillId="0" borderId="0" xfId="0" applyNumberFormat="1" applyFont="1" applyAlignment="1">
      <alignment horizontal="right" wrapText="1"/>
    </xf>
    <xf numFmtId="166" fontId="0" fillId="0" borderId="0" xfId="0" applyNumberFormat="1"/>
    <xf numFmtId="0" fontId="0" fillId="2" borderId="0" xfId="0" applyFill="1"/>
    <xf numFmtId="0" fontId="9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9" fillId="4" borderId="0" xfId="0" applyNumberFormat="1" applyFont="1" applyFill="1" applyAlignment="1">
      <alignment horizontal="right"/>
    </xf>
    <xf numFmtId="166" fontId="8" fillId="4" borderId="0" xfId="0" applyNumberFormat="1" applyFont="1" applyFill="1" applyAlignment="1">
      <alignment horizontal="right" wrapText="1"/>
    </xf>
    <xf numFmtId="49" fontId="8" fillId="5" borderId="0" xfId="0" applyNumberFormat="1" applyFont="1" applyFill="1" applyAlignment="1">
      <alignment horizontal="left" wrapText="1"/>
    </xf>
    <xf numFmtId="165" fontId="11" fillId="5" borderId="0" xfId="0" applyNumberFormat="1" applyFont="1" applyFill="1" applyAlignment="1">
      <alignment horizontal="right" wrapText="1"/>
    </xf>
    <xf numFmtId="166" fontId="8" fillId="5" borderId="0" xfId="0" applyNumberFormat="1" applyFont="1" applyFill="1" applyAlignment="1">
      <alignment horizontal="right" wrapText="1"/>
    </xf>
    <xf numFmtId="166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Leaves!$A$8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(Leaves!$Q$8,Leaves!$S$8,Leaves!$U$8)</c:f>
                <c:numCache>
                  <c:formatCode>General</c:formatCode>
                  <c:ptCount val="3"/>
                  <c:pt idx="0">
                    <c:v>125.42363407778251</c:v>
                  </c:pt>
                  <c:pt idx="1">
                    <c:v>2023.8944952278669</c:v>
                  </c:pt>
                  <c:pt idx="2">
                    <c:v>5411.7501302212677</c:v>
                  </c:pt>
                </c:numCache>
              </c:numRef>
            </c:plus>
            <c:minus>
              <c:numRef>
                <c:f>(Leaves!$Q$8,Leaves!$S$8,Leaves!$U$8)</c:f>
                <c:numCache>
                  <c:formatCode>General</c:formatCode>
                  <c:ptCount val="3"/>
                  <c:pt idx="0">
                    <c:v>125.42363407778251</c:v>
                  </c:pt>
                  <c:pt idx="1">
                    <c:v>2023.8944952278669</c:v>
                  </c:pt>
                  <c:pt idx="2">
                    <c:v>5411.7501302212677</c:v>
                  </c:pt>
                </c:numCache>
              </c:numRef>
            </c:minus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(Leaves!$P$8,Leaves!$R$8,Leaves!$T$8)</c:f>
              <c:numCache>
                <c:formatCode>0.0000</c:formatCode>
                <c:ptCount val="3"/>
                <c:pt idx="0">
                  <c:v>317.08828106819595</c:v>
                </c:pt>
                <c:pt idx="1">
                  <c:v>1674.2940849602755</c:v>
                </c:pt>
                <c:pt idx="2">
                  <c:v>3236.6683807516665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A-498C-AF18-780857A79406}"/>
            </c:ext>
          </c:extLst>
        </c:ser>
        <c:ser>
          <c:idx val="1"/>
          <c:order val="1"/>
          <c:tx>
            <c:strRef>
              <c:f>Leaves!$A$9</c:f>
              <c:strCache>
                <c:ptCount val="1"/>
                <c:pt idx="0">
                  <c:v>D-Glucose, 2,3,4,5,6-pentakis-O-(trimethylsilyl)-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(Leaves!$Q$9,Leaves!$S$9,Leaves!$U$9)</c:f>
                <c:numCache>
                  <c:formatCode>General</c:formatCode>
                  <c:ptCount val="3"/>
                  <c:pt idx="0">
                    <c:v>1183.7136197655479</c:v>
                  </c:pt>
                  <c:pt idx="1">
                    <c:v>1839.8587569286128</c:v>
                  </c:pt>
                  <c:pt idx="2">
                    <c:v>1226.517027187278</c:v>
                  </c:pt>
                </c:numCache>
              </c:numRef>
            </c:plus>
            <c:minus>
              <c:numRef>
                <c:f>(Leaves!$Q$9,Leaves!$S$9,Leaves!$U$9)</c:f>
                <c:numCache>
                  <c:formatCode>General</c:formatCode>
                  <c:ptCount val="3"/>
                  <c:pt idx="0">
                    <c:v>1183.7136197655479</c:v>
                  </c:pt>
                  <c:pt idx="1">
                    <c:v>1839.8587569286128</c:v>
                  </c:pt>
                  <c:pt idx="2">
                    <c:v>1226.517027187278</c:v>
                  </c:pt>
                </c:numCache>
              </c:numRef>
            </c:minus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(Leaves!$P$9,Leaves!$R$9,Leaves!$T$9)</c:f>
              <c:numCache>
                <c:formatCode>0.0000</c:formatCode>
                <c:ptCount val="3"/>
                <c:pt idx="0">
                  <c:v>6453.3326295959214</c:v>
                </c:pt>
                <c:pt idx="1">
                  <c:v>6736.3543977748177</c:v>
                </c:pt>
                <c:pt idx="2">
                  <c:v>1789.993824641929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A-498C-AF18-780857A79406}"/>
            </c:ext>
          </c:extLst>
        </c:ser>
        <c:ser>
          <c:idx val="2"/>
          <c:order val="2"/>
          <c:tx>
            <c:strRef>
              <c:f>Leaves!$A$10</c:f>
              <c:strCache>
                <c:ptCount val="1"/>
                <c:pt idx="0">
                  <c:v>L(-)-Fucose, tetrakis(trimethylsilyl) ether02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(Leaves!$Q$10,Leaves!$S$10,Leaves!$U$10)</c:f>
                <c:numCache>
                  <c:formatCode>General</c:formatCode>
                  <c:ptCount val="3"/>
                  <c:pt idx="0">
                    <c:v>961.8673942793024</c:v>
                  </c:pt>
                  <c:pt idx="1">
                    <c:v>1590.5194106602371</c:v>
                  </c:pt>
                  <c:pt idx="2">
                    <c:v>403.1376832701601</c:v>
                  </c:pt>
                </c:numCache>
              </c:numRef>
            </c:plus>
            <c:minus>
              <c:numRef>
                <c:f>(Leaves!$Q$10,Leaves!$S$10,Leaves!$U$10)</c:f>
                <c:numCache>
                  <c:formatCode>General</c:formatCode>
                  <c:ptCount val="3"/>
                  <c:pt idx="0">
                    <c:v>961.8673942793024</c:v>
                  </c:pt>
                  <c:pt idx="1">
                    <c:v>1590.5194106602371</c:v>
                  </c:pt>
                  <c:pt idx="2">
                    <c:v>403.1376832701601</c:v>
                  </c:pt>
                </c:numCache>
              </c:numRef>
            </c:minus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(Leaves!$P$10,Leaves!$R$10,Leaves!$T$10)</c:f>
              <c:numCache>
                <c:formatCode>0.0000</c:formatCode>
                <c:ptCount val="3"/>
                <c:pt idx="0">
                  <c:v>6346.1851563656064</c:v>
                </c:pt>
                <c:pt idx="1">
                  <c:v>7534.6376090119047</c:v>
                </c:pt>
                <c:pt idx="2">
                  <c:v>760.74948129375002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A-498C-AF18-780857A7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186240"/>
        <c:axId val="638187776"/>
      </c:barChart>
      <c:catAx>
        <c:axId val="63818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87776"/>
        <c:crosses val="autoZero"/>
        <c:auto val="1"/>
        <c:lblAlgn val="ctr"/>
        <c:lblOffset val="100"/>
        <c:noMultiLvlLbl val="0"/>
      </c:catAx>
      <c:valAx>
        <c:axId val="6381877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381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Stems!$A$8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(Stems!$Q$8,Stems!$S$8,Stems!$U$8)</c:f>
                <c:numCache>
                  <c:formatCode>General</c:formatCode>
                  <c:ptCount val="3"/>
                  <c:pt idx="0">
                    <c:v>283.60975888549814</c:v>
                  </c:pt>
                  <c:pt idx="1">
                    <c:v>327.00540893218721</c:v>
                  </c:pt>
                  <c:pt idx="2">
                    <c:v>5411.7501302212677</c:v>
                  </c:pt>
                </c:numCache>
              </c:numRef>
            </c:plus>
            <c:minus>
              <c:numRef>
                <c:f>(Stems!$Q$8,Stems!$S$8,Stems!$U$8)</c:f>
                <c:numCache>
                  <c:formatCode>General</c:formatCode>
                  <c:ptCount val="3"/>
                  <c:pt idx="0">
                    <c:v>283.60975888549814</c:v>
                  </c:pt>
                  <c:pt idx="1">
                    <c:v>327.00540893218721</c:v>
                  </c:pt>
                  <c:pt idx="2">
                    <c:v>5411.7501302212677</c:v>
                  </c:pt>
                </c:numCache>
              </c:numRef>
            </c:minus>
          </c:errBars>
          <c:cat>
            <c:strRef>
              <c:f>(Stems!$P$5,Stems!$R$5,Stems!$T$5)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(Stems!$P$8,Stems!$R$8,Stems!$T$8)</c:f>
              <c:numCache>
                <c:formatCode>General</c:formatCode>
                <c:ptCount val="3"/>
                <c:pt idx="0" formatCode="0.0000">
                  <c:v>494.39766151683824</c:v>
                </c:pt>
                <c:pt idx="1">
                  <c:v>1220.1691937354437</c:v>
                </c:pt>
                <c:pt idx="2" formatCode="0.0000">
                  <c:v>3236.6683807516665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D-4CCE-9229-B1747F5EEA95}"/>
            </c:ext>
          </c:extLst>
        </c:ser>
        <c:ser>
          <c:idx val="1"/>
          <c:order val="1"/>
          <c:tx>
            <c:strRef>
              <c:f>Stems!$A$9</c:f>
              <c:strCache>
                <c:ptCount val="1"/>
                <c:pt idx="0">
                  <c:v>D-Glucose, 2,3,4,5,6-pentakis-O-(trimethylsilyl)-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(Stems!$Q$9,Stems!$S$9,Stems!$U$9)</c:f>
                <c:numCache>
                  <c:formatCode>General</c:formatCode>
                  <c:ptCount val="3"/>
                  <c:pt idx="0">
                    <c:v>1278.8792258263643</c:v>
                  </c:pt>
                  <c:pt idx="1">
                    <c:v>911.68072531588882</c:v>
                  </c:pt>
                  <c:pt idx="2">
                    <c:v>1226.517027187278</c:v>
                  </c:pt>
                </c:numCache>
              </c:numRef>
            </c:plus>
            <c:minus>
              <c:numRef>
                <c:f>(Stems!$Q$9,Stems!$S$9,Stems!$U$9)</c:f>
                <c:numCache>
                  <c:formatCode>General</c:formatCode>
                  <c:ptCount val="3"/>
                  <c:pt idx="0">
                    <c:v>1278.8792258263643</c:v>
                  </c:pt>
                  <c:pt idx="1">
                    <c:v>911.68072531588882</c:v>
                  </c:pt>
                  <c:pt idx="2">
                    <c:v>1226.517027187278</c:v>
                  </c:pt>
                </c:numCache>
              </c:numRef>
            </c:minus>
          </c:errBars>
          <c:cat>
            <c:strRef>
              <c:f>(Stems!$P$5,Stems!$R$5,Stems!$T$5)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(Stems!$P$9,Stems!$R$9,Stems!$T$9)</c:f>
              <c:numCache>
                <c:formatCode>General</c:formatCode>
                <c:ptCount val="3"/>
                <c:pt idx="0">
                  <c:v>4937.6272875938976</c:v>
                </c:pt>
                <c:pt idx="1">
                  <c:v>6747.968055066216</c:v>
                </c:pt>
                <c:pt idx="2">
                  <c:v>1789.993824641929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D-4CCE-9229-B1747F5EEA95}"/>
            </c:ext>
          </c:extLst>
        </c:ser>
        <c:ser>
          <c:idx val="2"/>
          <c:order val="2"/>
          <c:tx>
            <c:strRef>
              <c:f>Stems!$A$10</c:f>
              <c:strCache>
                <c:ptCount val="1"/>
                <c:pt idx="0">
                  <c:v>L(-)-Fucose, tetrakis(trimethylsilyl) ether02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(Stems!$Q$10,Stems!$S$10,Stems!$U$10)</c:f>
                <c:numCache>
                  <c:formatCode>General</c:formatCode>
                  <c:ptCount val="3"/>
                  <c:pt idx="0">
                    <c:v>973.09824425213378</c:v>
                  </c:pt>
                  <c:pt idx="1">
                    <c:v>1068.4639213904122</c:v>
                  </c:pt>
                  <c:pt idx="2">
                    <c:v>403.1376832701601</c:v>
                  </c:pt>
                </c:numCache>
              </c:numRef>
            </c:plus>
            <c:minus>
              <c:numRef>
                <c:f>(Stems!$Q$10,Stems!$S$10,Stems!$U$10)</c:f>
                <c:numCache>
                  <c:formatCode>General</c:formatCode>
                  <c:ptCount val="3"/>
                  <c:pt idx="0">
                    <c:v>973.09824425213378</c:v>
                  </c:pt>
                  <c:pt idx="1">
                    <c:v>1068.4639213904122</c:v>
                  </c:pt>
                  <c:pt idx="2">
                    <c:v>403.1376832701601</c:v>
                  </c:pt>
                </c:numCache>
              </c:numRef>
            </c:minus>
          </c:errBars>
          <c:cat>
            <c:strRef>
              <c:f>(Stems!$P$5,Stems!$R$5,Stems!$T$5)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(Stems!$P$10,Stems!$R$10,Stems!$T$10)</c:f>
              <c:numCache>
                <c:formatCode>General</c:formatCode>
                <c:ptCount val="3"/>
                <c:pt idx="0">
                  <c:v>5036.509979640643</c:v>
                </c:pt>
                <c:pt idx="1">
                  <c:v>6264.2939341095289</c:v>
                </c:pt>
                <c:pt idx="2">
                  <c:v>760.74948129375002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D-4CCE-9229-B1747F5E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23488"/>
        <c:axId val="641825024"/>
      </c:barChart>
      <c:catAx>
        <c:axId val="64182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825024"/>
        <c:crosses val="autoZero"/>
        <c:auto val="1"/>
        <c:lblAlgn val="ctr"/>
        <c:lblOffset val="100"/>
        <c:noMultiLvlLbl val="0"/>
      </c:catAx>
      <c:valAx>
        <c:axId val="6418250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418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Roots!$A$8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(Roots!$Q$8,Roots!$S$8,Roots!$U$8)</c:f>
                <c:numCache>
                  <c:formatCode>General</c:formatCode>
                  <c:ptCount val="3"/>
                  <c:pt idx="0">
                    <c:v>73.437369221555969</c:v>
                  </c:pt>
                  <c:pt idx="1">
                    <c:v>235.25096340488136</c:v>
                  </c:pt>
                  <c:pt idx="2">
                    <c:v>5411.7501302212677</c:v>
                  </c:pt>
                </c:numCache>
              </c:numRef>
            </c:plus>
            <c:minus>
              <c:numRef>
                <c:f>(Roots!$Q$8,Roots!$S$8,Roots!$U$8)</c:f>
                <c:numCache>
                  <c:formatCode>General</c:formatCode>
                  <c:ptCount val="3"/>
                  <c:pt idx="0">
                    <c:v>73.437369221555969</c:v>
                  </c:pt>
                  <c:pt idx="1">
                    <c:v>235.25096340488136</c:v>
                  </c:pt>
                  <c:pt idx="2">
                    <c:v>5411.7501302212677</c:v>
                  </c:pt>
                </c:numCache>
              </c:numRef>
            </c:minus>
          </c:errBars>
          <c:cat>
            <c:strRef>
              <c:f>(Roots!$P$5,Roots!$R$5,Roots!$T$5,Roots!$P$5,Roots!$R$5,Roots!$T$5,Roots!$P$5,Roots!$R$5)</c:f>
              <c:strCache>
                <c:ptCount val="8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  <c:pt idx="3">
                  <c:v>AMB</c:v>
                </c:pt>
                <c:pt idx="4">
                  <c:v>ELEV</c:v>
                </c:pt>
                <c:pt idx="5">
                  <c:v>Blanks</c:v>
                </c:pt>
                <c:pt idx="6">
                  <c:v>AMB</c:v>
                </c:pt>
                <c:pt idx="7">
                  <c:v>ELEV</c:v>
                </c:pt>
              </c:strCache>
            </c:strRef>
          </c:cat>
          <c:val>
            <c:numRef>
              <c:f>(Roots!$P$8,Roots!$R$8,Roots!$T$8)</c:f>
              <c:numCache>
                <c:formatCode>General</c:formatCode>
                <c:ptCount val="3"/>
                <c:pt idx="0">
                  <c:v>385.37972902928152</c:v>
                </c:pt>
                <c:pt idx="1">
                  <c:v>704.55455400828419</c:v>
                </c:pt>
                <c:pt idx="2">
                  <c:v>3236.6683807516665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D-4EBF-8A13-3DD255893A3E}"/>
            </c:ext>
          </c:extLst>
        </c:ser>
        <c:ser>
          <c:idx val="1"/>
          <c:order val="1"/>
          <c:tx>
            <c:strRef>
              <c:f>Roots!$A$9</c:f>
              <c:strCache>
                <c:ptCount val="1"/>
                <c:pt idx="0">
                  <c:v>D-Glucose, 2,3,4,5,6-pentakis-O-(trimethylsilyl)-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(Roots!$Q$9,Roots!$S$9,Roots!$U$9)</c:f>
                <c:numCache>
                  <c:formatCode>General</c:formatCode>
                  <c:ptCount val="3"/>
                  <c:pt idx="0">
                    <c:v>470.62312019305125</c:v>
                  </c:pt>
                  <c:pt idx="1">
                    <c:v>1957.6797752808152</c:v>
                  </c:pt>
                  <c:pt idx="2">
                    <c:v>1226.517027187278</c:v>
                  </c:pt>
                </c:numCache>
              </c:numRef>
            </c:plus>
            <c:minus>
              <c:numRef>
                <c:f>(Roots!$Q$9,Roots!$S$9,Roots!$U$9)</c:f>
                <c:numCache>
                  <c:formatCode>General</c:formatCode>
                  <c:ptCount val="3"/>
                  <c:pt idx="0">
                    <c:v>470.62312019305125</c:v>
                  </c:pt>
                  <c:pt idx="1">
                    <c:v>1957.6797752808152</c:v>
                  </c:pt>
                  <c:pt idx="2">
                    <c:v>1226.517027187278</c:v>
                  </c:pt>
                </c:numCache>
              </c:numRef>
            </c:minus>
          </c:errBars>
          <c:cat>
            <c:strRef>
              <c:f>(Roots!$P$5,Roots!$R$5,Roots!$T$5,Roots!$P$5,Roots!$R$5,Roots!$T$5,Roots!$P$5,Roots!$R$5)</c:f>
              <c:strCache>
                <c:ptCount val="8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  <c:pt idx="3">
                  <c:v>AMB</c:v>
                </c:pt>
                <c:pt idx="4">
                  <c:v>ELEV</c:v>
                </c:pt>
                <c:pt idx="5">
                  <c:v>Blanks</c:v>
                </c:pt>
                <c:pt idx="6">
                  <c:v>AMB</c:v>
                </c:pt>
                <c:pt idx="7">
                  <c:v>ELEV</c:v>
                </c:pt>
              </c:strCache>
            </c:strRef>
          </c:cat>
          <c:val>
            <c:numRef>
              <c:f>(Roots!$P$9,Roots!$R$9,Roots!$T$9)</c:f>
              <c:numCache>
                <c:formatCode>General</c:formatCode>
                <c:ptCount val="3"/>
                <c:pt idx="0">
                  <c:v>3292.909588120408</c:v>
                </c:pt>
                <c:pt idx="1">
                  <c:v>4805.3405995568428</c:v>
                </c:pt>
                <c:pt idx="2">
                  <c:v>1789.993824641929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D-4EBF-8A13-3DD255893A3E}"/>
            </c:ext>
          </c:extLst>
        </c:ser>
        <c:ser>
          <c:idx val="2"/>
          <c:order val="2"/>
          <c:tx>
            <c:strRef>
              <c:f>Roots!$A$10</c:f>
              <c:strCache>
                <c:ptCount val="1"/>
                <c:pt idx="0">
                  <c:v>L(-)-Fucose, tetrakis(trimethylsilyl) ether02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(Roots!$Q$10,Roots!$S$10,Roots!$U$10)</c:f>
                <c:numCache>
                  <c:formatCode>General</c:formatCode>
                  <c:ptCount val="3"/>
                  <c:pt idx="0">
                    <c:v>942.129784251601</c:v>
                  </c:pt>
                  <c:pt idx="1">
                    <c:v>1709.7142531712066</c:v>
                  </c:pt>
                  <c:pt idx="2">
                    <c:v>403.1376832701601</c:v>
                  </c:pt>
                </c:numCache>
              </c:numRef>
            </c:plus>
            <c:minus>
              <c:numRef>
                <c:f>(Roots!$Q$10,Roots!$S$10,Roots!$U$10)</c:f>
                <c:numCache>
                  <c:formatCode>General</c:formatCode>
                  <c:ptCount val="3"/>
                  <c:pt idx="0">
                    <c:v>942.129784251601</c:v>
                  </c:pt>
                  <c:pt idx="1">
                    <c:v>1709.7142531712066</c:v>
                  </c:pt>
                  <c:pt idx="2">
                    <c:v>403.1376832701601</c:v>
                  </c:pt>
                </c:numCache>
              </c:numRef>
            </c:minus>
          </c:errBars>
          <c:cat>
            <c:strRef>
              <c:f>(Roots!$P$5,Roots!$R$5,Roots!$T$5,Roots!$P$5,Roots!$R$5,Roots!$T$5,Roots!$P$5,Roots!$R$5)</c:f>
              <c:strCache>
                <c:ptCount val="8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  <c:pt idx="3">
                  <c:v>AMB</c:v>
                </c:pt>
                <c:pt idx="4">
                  <c:v>ELEV</c:v>
                </c:pt>
                <c:pt idx="5">
                  <c:v>Blanks</c:v>
                </c:pt>
                <c:pt idx="6">
                  <c:v>AMB</c:v>
                </c:pt>
                <c:pt idx="7">
                  <c:v>ELEV</c:v>
                </c:pt>
              </c:strCache>
            </c:strRef>
          </c:cat>
          <c:val>
            <c:numRef>
              <c:f>(Roots!$P$10,Roots!$R$10,Roots!$T$10)</c:f>
              <c:numCache>
                <c:formatCode>General</c:formatCode>
                <c:ptCount val="3"/>
                <c:pt idx="0">
                  <c:v>3521.5115332737205</c:v>
                </c:pt>
                <c:pt idx="1">
                  <c:v>5167.1778898773327</c:v>
                </c:pt>
                <c:pt idx="2">
                  <c:v>760.74948129375002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D-4EBF-8A13-3DD255893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43616"/>
        <c:axId val="234945152"/>
      </c:barChart>
      <c:catAx>
        <c:axId val="23494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945152"/>
        <c:crosses val="autoZero"/>
        <c:auto val="1"/>
        <c:lblAlgn val="ctr"/>
        <c:lblOffset val="100"/>
        <c:noMultiLvlLbl val="0"/>
      </c:catAx>
      <c:valAx>
        <c:axId val="234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10</xdr:row>
      <xdr:rowOff>285750</xdr:rowOff>
    </xdr:from>
    <xdr:to>
      <xdr:col>19</xdr:col>
      <xdr:colOff>504825</xdr:colOff>
      <xdr:row>19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13</xdr:row>
      <xdr:rowOff>22860</xdr:rowOff>
    </xdr:from>
    <xdr:to>
      <xdr:col>18</xdr:col>
      <xdr:colOff>167640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13</xdr:row>
      <xdr:rowOff>47625</xdr:rowOff>
    </xdr:from>
    <xdr:to>
      <xdr:col>23</xdr:col>
      <xdr:colOff>438150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I2" sqref="I2"/>
    </sheetView>
  </sheetViews>
  <sheetFormatPr defaultRowHeight="12.75"/>
  <sheetData>
    <row r="1" spans="1:16" ht="15">
      <c r="A1" t="s">
        <v>0</v>
      </c>
      <c r="H1" s="30" t="s">
        <v>1</v>
      </c>
      <c r="I1" s="31"/>
      <c r="J1" s="31"/>
      <c r="K1" s="31"/>
      <c r="L1" s="31"/>
      <c r="M1" s="30" t="s">
        <v>2</v>
      </c>
      <c r="N1" s="31"/>
      <c r="O1" s="31"/>
      <c r="P1" s="31"/>
    </row>
    <row r="2" spans="1:16">
      <c r="H2" s="31" t="s">
        <v>3</v>
      </c>
      <c r="I2" s="31" t="s">
        <v>4</v>
      </c>
      <c r="J2" s="31" t="s">
        <v>4</v>
      </c>
      <c r="K2" s="31" t="s">
        <v>4</v>
      </c>
      <c r="L2" s="31"/>
      <c r="M2" s="31" t="s">
        <v>3</v>
      </c>
      <c r="N2" s="31" t="s">
        <v>4</v>
      </c>
      <c r="O2" s="31" t="s">
        <v>4</v>
      </c>
      <c r="P2" s="31" t="s">
        <v>4</v>
      </c>
    </row>
    <row r="3" spans="1:16">
      <c r="A3" t="s">
        <v>5</v>
      </c>
      <c r="H3" s="31" t="s">
        <v>6</v>
      </c>
      <c r="I3" s="31" t="s">
        <v>7</v>
      </c>
      <c r="J3" s="31" t="s">
        <v>8</v>
      </c>
      <c r="K3" s="31" t="s">
        <v>9</v>
      </c>
      <c r="L3" s="31"/>
      <c r="M3" s="31" t="s">
        <v>6</v>
      </c>
      <c r="N3" s="31" t="s">
        <v>7</v>
      </c>
      <c r="O3" s="31" t="s">
        <v>8</v>
      </c>
      <c r="P3" s="31" t="s">
        <v>9</v>
      </c>
    </row>
    <row r="4" spans="1:16">
      <c r="H4" s="31" t="s">
        <v>10</v>
      </c>
      <c r="I4" s="31">
        <f>Leaves!P9</f>
        <v>6453.3326295959214</v>
      </c>
      <c r="J4" s="31">
        <f>Stems!P9</f>
        <v>4937.6272875938976</v>
      </c>
      <c r="K4" s="31">
        <f>Roots!P9</f>
        <v>3292.909588120408</v>
      </c>
      <c r="L4" s="31"/>
      <c r="M4" s="31" t="s">
        <v>10</v>
      </c>
      <c r="N4" s="31">
        <f>Leaves!R9</f>
        <v>6736.3543977748177</v>
      </c>
      <c r="O4" s="31">
        <f>Stems!R9</f>
        <v>6747.968055066216</v>
      </c>
      <c r="P4" s="31">
        <f>Roots!R9</f>
        <v>4805.3405995568428</v>
      </c>
    </row>
    <row r="5" spans="1:16">
      <c r="A5" t="s">
        <v>11</v>
      </c>
      <c r="B5" t="s">
        <v>12</v>
      </c>
    </row>
    <row r="6" spans="1:16">
      <c r="A6" t="s">
        <v>13</v>
      </c>
      <c r="B6">
        <v>14.7</v>
      </c>
    </row>
    <row r="7" spans="1:16">
      <c r="A7" t="s">
        <v>14</v>
      </c>
      <c r="B7">
        <v>6.4</v>
      </c>
    </row>
    <row r="8" spans="1:16">
      <c r="A8" t="s">
        <v>15</v>
      </c>
      <c r="B8">
        <v>9.3000000000000007</v>
      </c>
    </row>
    <row r="9" spans="1:16">
      <c r="A9" t="s">
        <v>16</v>
      </c>
      <c r="B9">
        <v>8.9</v>
      </c>
    </row>
    <row r="10" spans="1:16">
      <c r="A10" t="s">
        <v>17</v>
      </c>
      <c r="B10">
        <v>11.5</v>
      </c>
    </row>
    <row r="11" spans="1:16">
      <c r="A11" t="s">
        <v>18</v>
      </c>
      <c r="B11">
        <v>12.7</v>
      </c>
    </row>
    <row r="12" spans="1:16">
      <c r="A12" t="s">
        <v>19</v>
      </c>
      <c r="B12">
        <v>8.6</v>
      </c>
    </row>
    <row r="13" spans="1:16">
      <c r="A13" t="s">
        <v>20</v>
      </c>
      <c r="B13">
        <v>9.1999999999999993</v>
      </c>
    </row>
    <row r="15" spans="1:16">
      <c r="A15" t="s">
        <v>21</v>
      </c>
      <c r="B15">
        <v>8.8000000000000007</v>
      </c>
    </row>
    <row r="16" spans="1:16">
      <c r="A16" t="s">
        <v>22</v>
      </c>
      <c r="B16">
        <v>8.9</v>
      </c>
    </row>
    <row r="17" spans="1:2">
      <c r="A17" t="s">
        <v>23</v>
      </c>
      <c r="B17">
        <v>6.5</v>
      </c>
    </row>
    <row r="18" spans="1:2">
      <c r="A18" t="s">
        <v>24</v>
      </c>
      <c r="B18">
        <v>8.9</v>
      </c>
    </row>
    <row r="19" spans="1:2">
      <c r="A19" t="s">
        <v>25</v>
      </c>
      <c r="B19">
        <v>6.8</v>
      </c>
    </row>
    <row r="20" spans="1:2">
      <c r="A20" t="s">
        <v>26</v>
      </c>
      <c r="B20">
        <v>7.9</v>
      </c>
    </row>
    <row r="21" spans="1:2">
      <c r="A21" t="s">
        <v>27</v>
      </c>
      <c r="B21">
        <v>6.6</v>
      </c>
    </row>
    <row r="22" spans="1:2">
      <c r="A22" t="s">
        <v>28</v>
      </c>
      <c r="B22">
        <v>7.2</v>
      </c>
    </row>
    <row r="24" spans="1:2">
      <c r="A24" t="s">
        <v>29</v>
      </c>
      <c r="B24">
        <v>11.6</v>
      </c>
    </row>
    <row r="25" spans="1:2">
      <c r="A25" t="s">
        <v>30</v>
      </c>
      <c r="B25">
        <v>9.8000000000000007</v>
      </c>
    </row>
    <row r="26" spans="1:2">
      <c r="A26" t="s">
        <v>31</v>
      </c>
      <c r="B26">
        <v>7.5</v>
      </c>
    </row>
    <row r="27" spans="1:2">
      <c r="A27" t="s">
        <v>32</v>
      </c>
      <c r="B27">
        <v>7.4</v>
      </c>
    </row>
    <row r="28" spans="1:2">
      <c r="A28" t="s">
        <v>33</v>
      </c>
      <c r="B28">
        <v>13.2</v>
      </c>
    </row>
    <row r="29" spans="1:2">
      <c r="A29" t="s">
        <v>34</v>
      </c>
      <c r="B29">
        <v>8.8000000000000007</v>
      </c>
    </row>
    <row r="30" spans="1:2">
      <c r="A30" t="s">
        <v>35</v>
      </c>
      <c r="B30">
        <v>7</v>
      </c>
    </row>
    <row r="31" spans="1:2">
      <c r="A31" t="s">
        <v>36</v>
      </c>
      <c r="B31">
        <v>8.1999999999999993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7"/>
  </sheetPr>
  <dimension ref="A1:AI21"/>
  <sheetViews>
    <sheetView topLeftCell="A13" workbookViewId="0">
      <selection activeCell="P21" sqref="P21"/>
    </sheetView>
  </sheetViews>
  <sheetFormatPr defaultRowHeight="20.25" customHeight="1"/>
  <cols>
    <col min="1" max="1" width="15.140625" customWidth="1"/>
    <col min="2" max="2" width="27.28515625" customWidth="1"/>
    <col min="3" max="3" width="19.7109375" customWidth="1"/>
    <col min="4" max="4" width="12.28515625" customWidth="1"/>
    <col min="16" max="16" width="9.85546875" customWidth="1"/>
    <col min="31" max="31" width="10" customWidth="1"/>
    <col min="33" max="33" width="10.28515625" customWidth="1"/>
  </cols>
  <sheetData>
    <row r="1" spans="1:35" ht="20.25" customHeight="1">
      <c r="A1" s="1" t="s">
        <v>37</v>
      </c>
      <c r="B1" s="2" t="s">
        <v>38</v>
      </c>
      <c r="C1" s="3"/>
      <c r="D1" s="3"/>
      <c r="E1" s="3"/>
    </row>
    <row r="2" spans="1:35" ht="20.25" customHeight="1">
      <c r="A2" s="1" t="s">
        <v>39</v>
      </c>
      <c r="B2" s="4">
        <v>43920.656944444447</v>
      </c>
      <c r="C2" s="5" t="s">
        <v>40</v>
      </c>
      <c r="D2" s="2" t="s">
        <v>41</v>
      </c>
      <c r="E2" s="6"/>
    </row>
    <row r="3" spans="1:35" ht="20.25" customHeight="1">
      <c r="A3" s="1" t="s">
        <v>42</v>
      </c>
      <c r="B3" s="4">
        <v>43921.365972222222</v>
      </c>
      <c r="C3" s="1" t="s">
        <v>43</v>
      </c>
      <c r="D3" s="2" t="s">
        <v>41</v>
      </c>
      <c r="E3" s="6"/>
    </row>
    <row r="4" spans="1:35" ht="20.25" customHeight="1">
      <c r="A4" s="5" t="s">
        <v>44</v>
      </c>
      <c r="B4" s="4">
        <v>43905.840277777781</v>
      </c>
      <c r="C4" s="1" t="s">
        <v>45</v>
      </c>
      <c r="D4" s="2" t="s">
        <v>46</v>
      </c>
      <c r="E4" s="6"/>
    </row>
    <row r="5" spans="1:35" ht="20.25" customHeight="1">
      <c r="A5" s="7" t="s">
        <v>47</v>
      </c>
      <c r="B5" s="7" t="s">
        <v>48</v>
      </c>
      <c r="C5" s="7" t="s">
        <v>49</v>
      </c>
      <c r="D5" s="8"/>
      <c r="E5" s="2"/>
    </row>
    <row r="6" spans="1:35" ht="20.25" customHeight="1">
      <c r="A6" s="9" t="s">
        <v>50</v>
      </c>
    </row>
    <row r="7" spans="1:35" ht="20.25" customHeight="1">
      <c r="A7" s="10" t="s">
        <v>51</v>
      </c>
      <c r="B7" s="11" t="s">
        <v>52</v>
      </c>
      <c r="C7" s="12" t="s">
        <v>53</v>
      </c>
      <c r="D7" s="13" t="s">
        <v>54</v>
      </c>
    </row>
    <row r="8" spans="1:35" ht="20.25" customHeight="1">
      <c r="A8" s="14" t="s">
        <v>55</v>
      </c>
      <c r="B8" s="15">
        <v>3</v>
      </c>
      <c r="C8" s="10" t="s">
        <v>56</v>
      </c>
      <c r="D8" s="13" t="s">
        <v>13</v>
      </c>
    </row>
    <row r="9" spans="1:35" ht="20.25" customHeight="1">
      <c r="A9" s="16" t="s">
        <v>57</v>
      </c>
      <c r="B9" s="17">
        <v>1</v>
      </c>
      <c r="C9" s="10" t="s">
        <v>58</v>
      </c>
      <c r="D9" s="11"/>
    </row>
    <row r="10" spans="1:35" ht="20.25" customHeight="1">
      <c r="A10" s="16" t="s">
        <v>59</v>
      </c>
      <c r="B10" s="18">
        <v>1</v>
      </c>
      <c r="C10" s="12" t="s">
        <v>60</v>
      </c>
      <c r="D10" s="13" t="s">
        <v>61</v>
      </c>
    </row>
    <row r="11" spans="1:35" ht="20.25" customHeight="1">
      <c r="A11" s="12" t="s">
        <v>62</v>
      </c>
      <c r="B11" s="13" t="s">
        <v>63</v>
      </c>
      <c r="C11" s="10" t="s">
        <v>64</v>
      </c>
      <c r="D11" s="13"/>
    </row>
    <row r="12" spans="1:35" ht="20.25" customHeight="1">
      <c r="C12" s="19"/>
      <c r="D12" s="19"/>
      <c r="E12" s="19"/>
    </row>
    <row r="13" spans="1:35" ht="20.25" customHeight="1">
      <c r="A13" s="9" t="s">
        <v>65</v>
      </c>
    </row>
    <row r="15" spans="1:35" ht="20.25" customHeight="1">
      <c r="AC15" t="s">
        <v>66</v>
      </c>
      <c r="AE15" t="s">
        <v>66</v>
      </c>
      <c r="AG15" t="s">
        <v>66</v>
      </c>
    </row>
    <row r="16" spans="1:35" ht="20.25" customHeight="1">
      <c r="A16" s="9" t="s">
        <v>3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s="27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  <c r="AA16" t="s">
        <v>36</v>
      </c>
      <c r="AB16" t="s">
        <v>67</v>
      </c>
      <c r="AC16" t="s">
        <v>68</v>
      </c>
      <c r="AD16" t="s">
        <v>69</v>
      </c>
      <c r="AE16" t="s">
        <v>70</v>
      </c>
      <c r="AF16" t="s">
        <v>71</v>
      </c>
      <c r="AG16" t="s">
        <v>72</v>
      </c>
      <c r="AH16" t="s">
        <v>73</v>
      </c>
      <c r="AI16" t="s">
        <v>74</v>
      </c>
    </row>
    <row r="17" spans="1:35" ht="20.25" customHeight="1">
      <c r="A17" s="12" t="s">
        <v>6</v>
      </c>
      <c r="B17" s="20" t="s">
        <v>75</v>
      </c>
      <c r="C17" s="21" t="s">
        <v>76</v>
      </c>
      <c r="D17" s="21" t="s">
        <v>77</v>
      </c>
      <c r="E17" s="21" t="s">
        <v>77</v>
      </c>
      <c r="F17" s="21" t="s">
        <v>77</v>
      </c>
      <c r="G17" s="21" t="s">
        <v>77</v>
      </c>
      <c r="H17" s="21" t="s">
        <v>77</v>
      </c>
      <c r="I17" s="21" t="s">
        <v>77</v>
      </c>
      <c r="J17" s="21" t="s">
        <v>77</v>
      </c>
      <c r="K17" s="21" t="s">
        <v>77</v>
      </c>
      <c r="L17" s="21" t="s">
        <v>77</v>
      </c>
      <c r="M17" s="21" t="s">
        <v>77</v>
      </c>
      <c r="N17" s="21" t="s">
        <v>77</v>
      </c>
      <c r="O17" s="21" t="s">
        <v>77</v>
      </c>
      <c r="P17" s="28" t="s">
        <v>77</v>
      </c>
      <c r="Q17" s="21" t="s">
        <v>77</v>
      </c>
      <c r="R17" s="21" t="s">
        <v>77</v>
      </c>
      <c r="S17" s="21" t="s">
        <v>77</v>
      </c>
      <c r="T17" s="21" t="s">
        <v>77</v>
      </c>
      <c r="U17" s="21" t="s">
        <v>77</v>
      </c>
      <c r="V17" s="21" t="s">
        <v>77</v>
      </c>
      <c r="W17" s="21" t="s">
        <v>77</v>
      </c>
      <c r="X17" s="21" t="s">
        <v>77</v>
      </c>
      <c r="Y17" s="21" t="s">
        <v>77</v>
      </c>
      <c r="Z17" s="21" t="s">
        <v>77</v>
      </c>
      <c r="AA17" s="21" t="s">
        <v>77</v>
      </c>
      <c r="AB17" s="21" t="s">
        <v>77</v>
      </c>
      <c r="AC17" s="21" t="s">
        <v>77</v>
      </c>
      <c r="AD17" s="21" t="s">
        <v>77</v>
      </c>
      <c r="AE17" s="21" t="s">
        <v>77</v>
      </c>
      <c r="AF17" s="21" t="s">
        <v>77</v>
      </c>
      <c r="AG17" s="21" t="s">
        <v>77</v>
      </c>
      <c r="AH17" s="21" t="s">
        <v>77</v>
      </c>
      <c r="AI17" s="21" t="s">
        <v>77</v>
      </c>
    </row>
    <row r="18" spans="1:35" ht="20.25" customHeight="1">
      <c r="A18" s="22" t="s">
        <v>78</v>
      </c>
      <c r="B18" s="23">
        <v>21.842883333333333</v>
      </c>
      <c r="C18" s="24">
        <v>3550473.7611413635</v>
      </c>
      <c r="D18" s="25">
        <v>9136.2802791907343</v>
      </c>
      <c r="E18" s="25">
        <v>4142.0692055869449</v>
      </c>
      <c r="F18" s="25">
        <v>7079.1429523338202</v>
      </c>
      <c r="G18" s="25">
        <v>6016.8574461861217</v>
      </c>
      <c r="H18" s="25">
        <v>8416.9888203922947</v>
      </c>
      <c r="I18" s="25">
        <v>62839.49603731995</v>
      </c>
      <c r="J18" s="25">
        <v>8351.8842151983736</v>
      </c>
      <c r="K18" s="25">
        <v>12057.491467054731</v>
      </c>
      <c r="L18" s="25">
        <v>8172.5710442153477</v>
      </c>
      <c r="M18" s="25">
        <v>8166.5745590766119</v>
      </c>
      <c r="N18" s="25">
        <v>3858.5843284562175</v>
      </c>
      <c r="O18" s="25">
        <v>10063.780034496192</v>
      </c>
      <c r="P18" s="29"/>
      <c r="Q18" s="25">
        <v>10363.88684793726</v>
      </c>
      <c r="R18" s="25">
        <v>13502.97022934195</v>
      </c>
      <c r="S18" s="25">
        <v>11897.028168573524</v>
      </c>
      <c r="T18" s="25">
        <v>6663.0592071526171</v>
      </c>
      <c r="U18" s="25">
        <v>7532.6367950086305</v>
      </c>
      <c r="V18" s="25">
        <v>5906.6719714817509</v>
      </c>
      <c r="W18" s="25">
        <v>6579.8092558486132</v>
      </c>
      <c r="X18" s="25">
        <v>10149.752748396189</v>
      </c>
      <c r="Y18" s="25">
        <v>7894.9940304874053</v>
      </c>
      <c r="Z18" s="25">
        <v>10395.323341986144</v>
      </c>
      <c r="AA18" s="25">
        <v>9325.0004562378599</v>
      </c>
      <c r="AB18" s="25">
        <v>104.12609460870742</v>
      </c>
      <c r="AC18" s="25">
        <v>15524.007790560612</v>
      </c>
      <c r="AD18" s="25">
        <v>135.63286354916005</v>
      </c>
      <c r="AE18" s="25">
        <v>80678.457767373577</v>
      </c>
      <c r="AF18" s="25">
        <v>105.49937565755306</v>
      </c>
      <c r="AG18" s="25">
        <v>126471.49268329237</v>
      </c>
      <c r="AH18" s="25">
        <v>3225.138574272351</v>
      </c>
      <c r="AI18" s="25">
        <v>12612.944995670563</v>
      </c>
    </row>
    <row r="19" spans="1:35" ht="20.25" customHeight="1">
      <c r="A19" s="22" t="s">
        <v>79</v>
      </c>
      <c r="B19" s="23">
        <v>22.268249999999998</v>
      </c>
      <c r="C19" s="24">
        <v>95065307.375737429</v>
      </c>
      <c r="D19" s="25">
        <v>101211.17206588571</v>
      </c>
      <c r="E19" s="25">
        <v>48807.638765177348</v>
      </c>
      <c r="F19" s="25">
        <v>66785.87524564215</v>
      </c>
      <c r="G19" s="25">
        <v>43750.58872193953</v>
      </c>
      <c r="H19" s="25">
        <v>58169.161078460493</v>
      </c>
      <c r="I19" s="25">
        <v>84232.746254734797</v>
      </c>
      <c r="J19" s="25">
        <v>55657.762202194426</v>
      </c>
      <c r="K19" s="25">
        <v>87236.208236717575</v>
      </c>
      <c r="L19" s="25">
        <v>45424.208421110765</v>
      </c>
      <c r="M19" s="25">
        <v>37758.413232619234</v>
      </c>
      <c r="N19" s="25">
        <v>45594.220942843924</v>
      </c>
      <c r="O19" s="25">
        <v>37492.952318236348</v>
      </c>
      <c r="P19" s="29"/>
      <c r="Q19" s="25">
        <v>47107.396923649561</v>
      </c>
      <c r="R19" s="25">
        <v>51330.315307995079</v>
      </c>
      <c r="S19" s="25">
        <v>52200.179739696105</v>
      </c>
      <c r="T19" s="25">
        <v>34574.144036729485</v>
      </c>
      <c r="U19" s="25">
        <v>30768.573213901604</v>
      </c>
      <c r="V19" s="25">
        <v>30071.138014961914</v>
      </c>
      <c r="W19" s="25">
        <v>28560.244069000542</v>
      </c>
      <c r="X19" s="25">
        <v>43803.681446572016</v>
      </c>
      <c r="Y19" s="25">
        <v>63247.777523543446</v>
      </c>
      <c r="Z19" s="25">
        <v>43336.975176573193</v>
      </c>
      <c r="AA19" s="25">
        <v>27368.952205395901</v>
      </c>
      <c r="AB19" s="25">
        <v>373.39340398316034</v>
      </c>
      <c r="AC19" s="25">
        <v>17667.688961062144</v>
      </c>
      <c r="AD19" s="25">
        <v>907.63337270264708</v>
      </c>
      <c r="AE19" s="25">
        <v>270742.9868333207</v>
      </c>
      <c r="AF19" s="25">
        <v>1567.5501205017435</v>
      </c>
      <c r="AG19" s="25">
        <v>256669.15251151033</v>
      </c>
      <c r="AH19" s="25">
        <v>3094.5004030652963</v>
      </c>
      <c r="AI19" s="25">
        <v>3006.8918229567976</v>
      </c>
    </row>
    <row r="20" spans="1:35" ht="20.25" customHeight="1">
      <c r="A20" s="22" t="s">
        <v>80</v>
      </c>
      <c r="B20" s="23">
        <v>22.574766666666665</v>
      </c>
      <c r="C20" s="24">
        <v>32798170.619947888</v>
      </c>
      <c r="D20" s="25">
        <v>79954.157261648987</v>
      </c>
      <c r="E20" s="25">
        <v>49916.103944952389</v>
      </c>
      <c r="F20" s="25">
        <v>57561.409973201582</v>
      </c>
      <c r="G20" s="25">
        <v>56023.625715567374</v>
      </c>
      <c r="H20" s="25">
        <v>65225.010504606325</v>
      </c>
      <c r="I20" s="25">
        <v>88039.486865571103</v>
      </c>
      <c r="J20" s="25">
        <v>78331.462328881724</v>
      </c>
      <c r="K20" s="25">
        <v>80255.839585871203</v>
      </c>
      <c r="L20" s="25">
        <v>39595.358878851548</v>
      </c>
      <c r="M20" s="25">
        <v>41449.137588904981</v>
      </c>
      <c r="N20" s="25">
        <v>42927.822536690262</v>
      </c>
      <c r="O20" s="25">
        <v>42359.750995963295</v>
      </c>
      <c r="P20" s="29"/>
      <c r="Q20" s="25">
        <v>49870.09858787377</v>
      </c>
      <c r="R20" s="25">
        <v>49309.768025017242</v>
      </c>
      <c r="S20" s="25">
        <v>38349.044980658808</v>
      </c>
      <c r="T20" s="25">
        <v>25879.813916070285</v>
      </c>
      <c r="U20" s="25">
        <v>36243.138398308532</v>
      </c>
      <c r="V20" s="25">
        <v>31062.035699668297</v>
      </c>
      <c r="W20" s="25">
        <v>32283.166753007128</v>
      </c>
      <c r="X20" s="25">
        <v>45144.6002142418</v>
      </c>
      <c r="Y20" s="25">
        <v>60768.13142843551</v>
      </c>
      <c r="Z20" s="25">
        <v>45707.090671868944</v>
      </c>
      <c r="AA20" s="25">
        <v>34105.000414421964</v>
      </c>
      <c r="AB20" s="25">
        <v>222.91444117980743</v>
      </c>
      <c r="AC20" s="25">
        <v>29243.22477996337</v>
      </c>
      <c r="AD20" s="25">
        <v>464.2251170538035</v>
      </c>
      <c r="AE20" s="25">
        <v>218739.78487003507</v>
      </c>
      <c r="AF20" s="25">
        <v>875.26030620522022</v>
      </c>
      <c r="AG20" s="25">
        <v>169388.56474162903</v>
      </c>
      <c r="AH20" s="25">
        <v>1102.1937812568756</v>
      </c>
      <c r="AI20" s="25">
        <v>1139.1537607730436</v>
      </c>
    </row>
    <row r="21" spans="1:35" ht="20.25" customHeight="1">
      <c r="P21" s="27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U10"/>
  <sheetViews>
    <sheetView topLeftCell="E7" workbookViewId="0">
      <selection activeCell="U16" sqref="U16"/>
    </sheetView>
  </sheetViews>
  <sheetFormatPr defaultRowHeight="24.75" customHeight="1"/>
  <cols>
    <col min="1" max="1" width="32.28515625" customWidth="1"/>
    <col min="3" max="3" width="10.85546875" customWidth="1"/>
    <col min="16" max="16" width="10.5703125" bestFit="1" customWidth="1"/>
    <col min="18" max="18" width="10.5703125" bestFit="1" customWidth="1"/>
    <col min="20" max="20" width="9.5703125" bestFit="1" customWidth="1"/>
  </cols>
  <sheetData>
    <row r="5" spans="1:21" ht="24.75" customHeight="1">
      <c r="B5" t="s">
        <v>82</v>
      </c>
      <c r="C5">
        <v>14.7</v>
      </c>
      <c r="D5">
        <v>6.4</v>
      </c>
      <c r="E5">
        <v>9.3000000000000007</v>
      </c>
      <c r="F5">
        <v>8.9</v>
      </c>
      <c r="G5">
        <v>11.5</v>
      </c>
      <c r="H5">
        <v>12.7</v>
      </c>
      <c r="I5">
        <v>8.6</v>
      </c>
      <c r="J5">
        <v>9.1999999999999993</v>
      </c>
      <c r="P5" t="s">
        <v>83</v>
      </c>
      <c r="R5" t="s">
        <v>84</v>
      </c>
      <c r="T5" t="s">
        <v>85</v>
      </c>
    </row>
    <row r="6" spans="1:21" ht="24.75" customHeight="1">
      <c r="A6" s="9" t="s">
        <v>3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s="32" t="s">
        <v>67</v>
      </c>
      <c r="L6" s="32" t="s">
        <v>69</v>
      </c>
      <c r="M6" s="32" t="s">
        <v>71</v>
      </c>
      <c r="N6" s="32" t="s">
        <v>73</v>
      </c>
      <c r="O6" s="32" t="s">
        <v>74</v>
      </c>
      <c r="P6" t="s">
        <v>86</v>
      </c>
      <c r="Q6" t="s">
        <v>87</v>
      </c>
      <c r="R6" t="s">
        <v>86</v>
      </c>
      <c r="S6" t="s">
        <v>87</v>
      </c>
      <c r="T6" t="s">
        <v>86</v>
      </c>
      <c r="U6" t="s">
        <v>87</v>
      </c>
    </row>
    <row r="7" spans="1:21" ht="24.75" customHeight="1">
      <c r="A7" s="12" t="s">
        <v>6</v>
      </c>
      <c r="B7" s="20" t="s">
        <v>75</v>
      </c>
      <c r="C7" s="21" t="s">
        <v>77</v>
      </c>
      <c r="D7" s="21" t="s">
        <v>77</v>
      </c>
      <c r="E7" s="21" t="s">
        <v>77</v>
      </c>
      <c r="F7" s="21" t="s">
        <v>77</v>
      </c>
      <c r="G7" s="21" t="s">
        <v>77</v>
      </c>
      <c r="H7" s="21" t="s">
        <v>77</v>
      </c>
      <c r="I7" s="21" t="s">
        <v>77</v>
      </c>
      <c r="J7" s="21" t="s">
        <v>77</v>
      </c>
      <c r="K7" s="33" t="s">
        <v>77</v>
      </c>
      <c r="L7" s="33" t="s">
        <v>77</v>
      </c>
      <c r="M7" s="33" t="s">
        <v>77</v>
      </c>
      <c r="N7" s="33" t="s">
        <v>77</v>
      </c>
      <c r="O7" s="33" t="s">
        <v>77</v>
      </c>
      <c r="P7" s="21" t="s">
        <v>77</v>
      </c>
      <c r="Q7" s="21" t="s">
        <v>77</v>
      </c>
      <c r="R7" s="21" t="s">
        <v>77</v>
      </c>
      <c r="S7" s="21" t="s">
        <v>77</v>
      </c>
      <c r="T7" s="21" t="s">
        <v>77</v>
      </c>
      <c r="U7" s="21" t="s">
        <v>77</v>
      </c>
    </row>
    <row r="8" spans="1:21" ht="24.75" customHeight="1">
      <c r="A8" s="22" t="s">
        <v>78</v>
      </c>
      <c r="B8" s="23">
        <v>21.842883333333333</v>
      </c>
      <c r="C8" s="25">
        <f>(Samples!D18-Leaves!$T8)/Leaves!C$5</f>
        <v>401.33414275095703</v>
      </c>
      <c r="D8" s="25">
        <f>(Samples!E18-Leaves!$T8)/Leaves!D$5</f>
        <v>141.46887888051225</v>
      </c>
      <c r="E8" s="25">
        <f>(Samples!F18-Leaves!$T8)/Leaves!E$5</f>
        <v>413.16930877227458</v>
      </c>
      <c r="F8" s="25">
        <f>(Samples!G18-Leaves!$T8)/Leaves!F$5</f>
        <v>312.38079386903991</v>
      </c>
      <c r="G8" s="25">
        <f>(Samples!H18-Leaves!$T8)/Leaves!G$5</f>
        <v>450.462646925272</v>
      </c>
      <c r="H8" s="25">
        <f>(Samples!I18-Leaves!$T8)/Leaves!H$5</f>
        <v>4693.1360359502587</v>
      </c>
      <c r="I8" s="25">
        <f>(Samples!J18-Leaves!$T8)/Leaves!I$5</f>
        <v>594.79253888915196</v>
      </c>
      <c r="J8" s="25">
        <f>(Samples!K18-Leaves!$T8)/Leaves!J$5</f>
        <v>958.7851180764203</v>
      </c>
      <c r="K8" s="34">
        <v>104.12609460870742</v>
      </c>
      <c r="L8" s="34">
        <v>135.63286354916005</v>
      </c>
      <c r="M8" s="34">
        <v>105.49937565755306</v>
      </c>
      <c r="N8" s="34">
        <v>3225.138574272351</v>
      </c>
      <c r="O8" s="34">
        <v>12612.944995670563</v>
      </c>
      <c r="P8" s="26">
        <f>AVERAGE(C8:F8)</f>
        <v>317.08828106819595</v>
      </c>
      <c r="Q8">
        <f>STDEV(C8:F8)</f>
        <v>125.42363407778251</v>
      </c>
      <c r="R8" s="26">
        <f>AVERAGE(G8:J8)</f>
        <v>1674.2940849602755</v>
      </c>
      <c r="S8">
        <f>STDEV(G8:J8)</f>
        <v>2023.8944952278669</v>
      </c>
      <c r="T8" s="26">
        <f>AVERAGE(K8:O8)</f>
        <v>3236.6683807516665</v>
      </c>
      <c r="U8">
        <f>STDEV(K8:O8)</f>
        <v>5411.7501302212677</v>
      </c>
    </row>
    <row r="9" spans="1:21" ht="24.75" customHeight="1">
      <c r="A9" s="35" t="s">
        <v>79</v>
      </c>
      <c r="B9" s="36">
        <v>22.268249999999998</v>
      </c>
      <c r="C9" s="37">
        <f>(Samples!D19-Leaves!$T9)/Leaves!C$5</f>
        <v>6763.3454585880127</v>
      </c>
      <c r="D9" s="37">
        <f>(Samples!E19-Leaves!$T9)/Leaves!D$5</f>
        <v>7346.5070219586596</v>
      </c>
      <c r="E9" s="37">
        <f>(Samples!F19-Leaves!$T9)/Leaves!E$5</f>
        <v>6988.804453870991</v>
      </c>
      <c r="F9" s="37">
        <f>(Samples!G19-Leaves!$T9)/Leaves!F$5</f>
        <v>4714.6735839660223</v>
      </c>
      <c r="G9" s="37">
        <f>(Samples!H19-Leaves!$T9)/Leaves!G$5</f>
        <v>4902.536282940745</v>
      </c>
      <c r="H9" s="37">
        <f>(Samples!I19-Leaves!$T9)/Leaves!H$5</f>
        <v>6491.555309456131</v>
      </c>
      <c r="I9" s="37">
        <f>(Samples!J19-Leaves!$T9)/Leaves!I$5</f>
        <v>6263.6939973898261</v>
      </c>
      <c r="J9" s="37">
        <f>(Samples!K19-Leaves!$T9)/Leaves!J$5</f>
        <v>9287.6320013125696</v>
      </c>
      <c r="K9" s="34">
        <v>373.39340398316034</v>
      </c>
      <c r="L9" s="34">
        <v>907.63337270264708</v>
      </c>
      <c r="M9" s="34">
        <v>1567.5501205017435</v>
      </c>
      <c r="N9" s="34">
        <v>3094.5004030652963</v>
      </c>
      <c r="O9" s="34">
        <v>3006.8918229567976</v>
      </c>
      <c r="P9" s="38">
        <f>AVERAGE(C9:F9)</f>
        <v>6453.3326295959214</v>
      </c>
      <c r="Q9" s="39">
        <f t="shared" ref="Q9:Q10" si="0">STDEV(C9:F9)</f>
        <v>1183.7136197655479</v>
      </c>
      <c r="R9" s="38">
        <f t="shared" ref="R9:R10" si="1">AVERAGE(G9:J9)</f>
        <v>6736.3543977748177</v>
      </c>
      <c r="S9" s="39">
        <f t="shared" ref="S9:S10" si="2">STDEV(G9:J9)</f>
        <v>1839.8587569286128</v>
      </c>
      <c r="T9" s="38">
        <f t="shared" ref="T9:T10" si="3">AVERAGE(K9:O9)</f>
        <v>1789.993824641929</v>
      </c>
      <c r="U9" s="39">
        <f t="shared" ref="U9:U10" si="4">STDEV(K9:O9)</f>
        <v>1226.517027187278</v>
      </c>
    </row>
    <row r="10" spans="1:21" ht="24.75" customHeight="1">
      <c r="A10" s="22" t="s">
        <v>80</v>
      </c>
      <c r="B10" s="23">
        <v>22.574766666666665</v>
      </c>
      <c r="C10" s="25">
        <f>(Samples!D20-Leaves!$T10)/Leaves!C$5</f>
        <v>5387.3066517248462</v>
      </c>
      <c r="D10" s="25">
        <f>(Samples!E20-Leaves!$T10)/Leaves!D$5</f>
        <v>7680.5241349466614</v>
      </c>
      <c r="E10" s="25">
        <f>(Samples!F20-Leaves!$T10)/Leaves!E$5</f>
        <v>6107.5979023556802</v>
      </c>
      <c r="F10" s="25">
        <f>(Samples!G20-Leaves!$T10)/Leaves!F$5</f>
        <v>6209.3119364352378</v>
      </c>
      <c r="G10" s="25">
        <f>(Samples!H20-Leaves!$T10)/Leaves!G$5</f>
        <v>5605.5879150706587</v>
      </c>
      <c r="H10" s="25">
        <f>(Samples!I20-Leaves!$T10)/Leaves!H$5</f>
        <v>6872.3415263210518</v>
      </c>
      <c r="I10" s="25">
        <f>(Samples!J20-Leaves!$T10)/Leaves!I$5</f>
        <v>9019.8503311148816</v>
      </c>
      <c r="J10" s="25">
        <f>(Samples!K20-Leaves!$T10)/Leaves!J$5</f>
        <v>8640.7706635410286</v>
      </c>
      <c r="K10" s="34">
        <v>222.91444117980743</v>
      </c>
      <c r="L10" s="34">
        <v>464.2251170538035</v>
      </c>
      <c r="M10" s="34">
        <v>875.26030620522022</v>
      </c>
      <c r="N10" s="34">
        <v>1102.1937812568756</v>
      </c>
      <c r="O10" s="34">
        <v>1139.1537607730436</v>
      </c>
      <c r="P10" s="26">
        <f>AVERAGE(C10:F10)</f>
        <v>6346.1851563656064</v>
      </c>
      <c r="Q10">
        <f t="shared" si="0"/>
        <v>961.8673942793024</v>
      </c>
      <c r="R10" s="26">
        <f t="shared" si="1"/>
        <v>7534.6376090119047</v>
      </c>
      <c r="S10">
        <f t="shared" si="2"/>
        <v>1590.5194106602371</v>
      </c>
      <c r="T10" s="26">
        <f t="shared" si="3"/>
        <v>760.74948129375002</v>
      </c>
      <c r="U10">
        <f t="shared" si="4"/>
        <v>403.1376832701601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U10"/>
  <sheetViews>
    <sheetView topLeftCell="D4" workbookViewId="0">
      <selection activeCell="U19" sqref="U19"/>
    </sheetView>
  </sheetViews>
  <sheetFormatPr defaultRowHeight="12.75"/>
  <cols>
    <col min="16" max="16" width="9.5703125" bestFit="1" customWidth="1"/>
    <col min="20" max="20" width="9.5703125" bestFit="1" customWidth="1"/>
  </cols>
  <sheetData>
    <row r="5" spans="1:21">
      <c r="B5" t="s">
        <v>82</v>
      </c>
      <c r="C5">
        <v>8.8000000000000007</v>
      </c>
      <c r="D5">
        <v>8.9</v>
      </c>
      <c r="E5">
        <v>6.5</v>
      </c>
      <c r="F5">
        <v>8.9</v>
      </c>
      <c r="G5">
        <v>6.8</v>
      </c>
      <c r="H5">
        <v>7.9</v>
      </c>
      <c r="I5">
        <v>6.6</v>
      </c>
      <c r="J5">
        <v>7.2</v>
      </c>
      <c r="P5" t="s">
        <v>83</v>
      </c>
      <c r="R5" t="s">
        <v>84</v>
      </c>
      <c r="T5" t="s">
        <v>85</v>
      </c>
    </row>
    <row r="6" spans="1:21">
      <c r="A6" s="9" t="s">
        <v>3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s="32" t="s">
        <v>67</v>
      </c>
      <c r="L6" s="32" t="s">
        <v>69</v>
      </c>
      <c r="M6" s="32" t="s">
        <v>71</v>
      </c>
      <c r="N6" s="32" t="s">
        <v>73</v>
      </c>
      <c r="O6" s="32" t="s">
        <v>74</v>
      </c>
      <c r="P6" t="s">
        <v>86</v>
      </c>
      <c r="Q6" t="s">
        <v>87</v>
      </c>
      <c r="R6" t="s">
        <v>86</v>
      </c>
      <c r="S6" t="s">
        <v>87</v>
      </c>
      <c r="T6" t="s">
        <v>86</v>
      </c>
      <c r="U6" t="s">
        <v>87</v>
      </c>
    </row>
    <row r="7" spans="1:21">
      <c r="A7" s="12" t="s">
        <v>6</v>
      </c>
      <c r="B7" s="20" t="s">
        <v>75</v>
      </c>
      <c r="C7" s="21" t="s">
        <v>77</v>
      </c>
      <c r="D7" s="21" t="s">
        <v>77</v>
      </c>
      <c r="E7" s="21" t="s">
        <v>77</v>
      </c>
      <c r="F7" s="21" t="s">
        <v>77</v>
      </c>
      <c r="G7" s="21" t="s">
        <v>77</v>
      </c>
      <c r="H7" s="21" t="s">
        <v>77</v>
      </c>
      <c r="I7" s="21" t="s">
        <v>77</v>
      </c>
      <c r="J7" s="21" t="s">
        <v>77</v>
      </c>
      <c r="K7" s="33" t="s">
        <v>77</v>
      </c>
      <c r="L7" s="33" t="s">
        <v>77</v>
      </c>
      <c r="M7" s="33" t="s">
        <v>77</v>
      </c>
      <c r="N7" s="33" t="s">
        <v>77</v>
      </c>
      <c r="O7" s="33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77</v>
      </c>
    </row>
    <row r="8" spans="1:21" ht="74.25">
      <c r="A8" s="22" t="s">
        <v>78</v>
      </c>
      <c r="B8" s="23">
        <v>21.842883333333333</v>
      </c>
      <c r="C8" s="25">
        <f>(Samples!L18-Stems!$T8)/Stems!C$5</f>
        <v>560.8980299390546</v>
      </c>
      <c r="D8" s="25">
        <f>(Samples!M18-Stems!$T8)/Stems!D$5</f>
        <v>553.92204250842076</v>
      </c>
      <c r="E8" s="25">
        <f>(Samples!N18-Stems!$T8)/Stems!E$5</f>
        <v>95.679376569930909</v>
      </c>
      <c r="F8" s="25">
        <f>(Samples!O18-Stems!$T8)/Stems!F$5</f>
        <v>767.09119704994669</v>
      </c>
      <c r="G8" s="25"/>
      <c r="H8" s="25">
        <f>(Samples!Q18-Stems!$T8)/Stems!H$5</f>
        <v>902.1795528083029</v>
      </c>
      <c r="I8" s="25">
        <f>(Samples!R18-Stems!$T8)/Stems!I$5</f>
        <v>1555.500280089437</v>
      </c>
      <c r="J8" s="25">
        <f>(Samples!S18-Stems!$T8)/Stems!J$5</f>
        <v>1202.8277483085913</v>
      </c>
      <c r="K8" s="34">
        <v>104.12609460870742</v>
      </c>
      <c r="L8" s="34">
        <v>135.63286354916005</v>
      </c>
      <c r="M8" s="34">
        <v>105.49937565755306</v>
      </c>
      <c r="N8" s="34">
        <v>3225.138574272351</v>
      </c>
      <c r="O8" s="34">
        <v>12612.944995670563</v>
      </c>
      <c r="P8" s="26">
        <f>AVERAGE(C8:F8)</f>
        <v>494.39766151683824</v>
      </c>
      <c r="Q8">
        <f>STDEV(C8:F8)</f>
        <v>283.60975888549814</v>
      </c>
      <c r="R8">
        <f>AVERAGE(G8:J8)</f>
        <v>1220.1691937354437</v>
      </c>
      <c r="S8">
        <f>STDEV(G8:J8)</f>
        <v>327.00540893218721</v>
      </c>
      <c r="T8" s="26">
        <f>AVERAGE(K8:O8)</f>
        <v>3236.6683807516665</v>
      </c>
      <c r="U8">
        <f>STDEV(K8:O8)</f>
        <v>5411.7501302212677</v>
      </c>
    </row>
    <row r="9" spans="1:21" ht="53.25">
      <c r="A9" s="35" t="s">
        <v>79</v>
      </c>
      <c r="B9" s="36">
        <v>22.268249999999998</v>
      </c>
      <c r="C9" s="37">
        <f>(Samples!L19-Stems!$T9)/Stems!C$5</f>
        <v>4958.4334768714589</v>
      </c>
      <c r="D9" s="37">
        <f>(Samples!M19-Stems!$T9)/Stems!D$5</f>
        <v>4041.3954390985737</v>
      </c>
      <c r="E9" s="37">
        <f>(Samples!N19-Stems!$T9)/Stems!E$5</f>
        <v>6739.111864338769</v>
      </c>
      <c r="F9" s="37">
        <f>(Samples!O19-Stems!$T9)/Stems!F$5</f>
        <v>4011.5683700667887</v>
      </c>
      <c r="G9" s="37"/>
      <c r="H9" s="37">
        <f>(Samples!Q19-Stems!$T9)/Stems!H$5</f>
        <v>5736.38013911489</v>
      </c>
      <c r="I9" s="37">
        <f>(Samples!R19-Stems!$T9)/Stems!I$5</f>
        <v>7506.1093156595689</v>
      </c>
      <c r="J9" s="37">
        <f>(Samples!S19-Stems!$T9)/Stems!J$5</f>
        <v>7001.4147104241911</v>
      </c>
      <c r="K9" s="34">
        <v>373.39340398316034</v>
      </c>
      <c r="L9" s="34">
        <v>907.63337270264708</v>
      </c>
      <c r="M9" s="34">
        <v>1567.5501205017435</v>
      </c>
      <c r="N9" s="34">
        <v>3094.5004030652963</v>
      </c>
      <c r="O9" s="34">
        <v>3006.8918229567976</v>
      </c>
      <c r="P9" s="39">
        <f>AVERAGE(C9:F9)</f>
        <v>4937.6272875938976</v>
      </c>
      <c r="Q9" s="39">
        <f t="shared" ref="Q9:Q10" si="0">STDEV(C9:F9)</f>
        <v>1278.8792258263643</v>
      </c>
      <c r="R9" s="39">
        <f t="shared" ref="R9:R10" si="1">AVERAGE(G9:J9)</f>
        <v>6747.968055066216</v>
      </c>
      <c r="S9" s="39">
        <f t="shared" ref="S9:S10" si="2">STDEV(G9:J9)</f>
        <v>911.68072531588882</v>
      </c>
      <c r="T9" s="39">
        <f t="shared" ref="T9:T10" si="3">AVERAGE(K9:O9)</f>
        <v>1789.993824641929</v>
      </c>
      <c r="U9" s="39">
        <f t="shared" ref="U9:U10" si="4">STDEV(K9:O9)</f>
        <v>1226.517027187278</v>
      </c>
    </row>
    <row r="10" spans="1:21" ht="53.25">
      <c r="A10" s="22" t="s">
        <v>80</v>
      </c>
      <c r="B10" s="23">
        <v>22.574766666666665</v>
      </c>
      <c r="C10" s="25">
        <f>(Samples!L20-Stems!$T10)/Stems!C$5</f>
        <v>4413.0237951770223</v>
      </c>
      <c r="D10" s="25">
        <f>(Samples!M20-Stems!$T10)/Stems!D$5</f>
        <v>4571.7290008551945</v>
      </c>
      <c r="E10" s="25">
        <f>(Samples!N20-Stems!$T10)/Stems!E$5</f>
        <v>6487.2420085225403</v>
      </c>
      <c r="F10" s="25">
        <f>(Samples!O20-Stems!$T10)/Stems!F$5</f>
        <v>4674.0451140078139</v>
      </c>
      <c r="G10" s="25"/>
      <c r="H10" s="25">
        <f>(Samples!Q20-Stems!$T10)/Stems!H$5</f>
        <v>6216.3733046303814</v>
      </c>
      <c r="I10" s="25">
        <f>(Samples!R20-Stems!$T10)/Stems!I$5</f>
        <v>7355.911900564166</v>
      </c>
      <c r="J10" s="25">
        <f>(Samples!S20-Stems!$T10)/Stems!J$5</f>
        <v>5220.5965971340356</v>
      </c>
      <c r="K10" s="34">
        <v>222.91444117980743</v>
      </c>
      <c r="L10" s="34">
        <v>464.2251170538035</v>
      </c>
      <c r="M10" s="34">
        <v>875.26030620522022</v>
      </c>
      <c r="N10" s="34">
        <v>1102.1937812568756</v>
      </c>
      <c r="O10" s="34">
        <v>1139.1537607730436</v>
      </c>
      <c r="P10">
        <f>AVERAGE(C10:F10)</f>
        <v>5036.509979640643</v>
      </c>
      <c r="Q10">
        <f t="shared" si="0"/>
        <v>973.09824425213378</v>
      </c>
      <c r="R10">
        <f t="shared" si="1"/>
        <v>6264.2939341095289</v>
      </c>
      <c r="S10">
        <f t="shared" si="2"/>
        <v>1068.4639213904122</v>
      </c>
      <c r="T10">
        <f t="shared" si="3"/>
        <v>760.74948129375002</v>
      </c>
      <c r="U10">
        <f t="shared" si="4"/>
        <v>403.1376832701601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U10"/>
  <sheetViews>
    <sheetView topLeftCell="I10" workbookViewId="0">
      <selection activeCell="Z10" sqref="Z10"/>
    </sheetView>
  </sheetViews>
  <sheetFormatPr defaultRowHeight="12.75"/>
  <sheetData>
    <row r="5" spans="1:21">
      <c r="B5" t="s">
        <v>82</v>
      </c>
      <c r="C5">
        <v>11.6</v>
      </c>
      <c r="D5">
        <v>9.8000000000000007</v>
      </c>
      <c r="E5">
        <v>7.5</v>
      </c>
      <c r="F5">
        <v>7.4</v>
      </c>
      <c r="G5">
        <v>13.2</v>
      </c>
      <c r="H5">
        <v>8.8000000000000007</v>
      </c>
      <c r="I5">
        <v>7</v>
      </c>
      <c r="J5">
        <v>8.1999999999999993</v>
      </c>
      <c r="P5" t="s">
        <v>83</v>
      </c>
      <c r="R5" t="s">
        <v>84</v>
      </c>
      <c r="T5" t="s">
        <v>85</v>
      </c>
    </row>
    <row r="6" spans="1:21">
      <c r="A6" s="9" t="s">
        <v>3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s="32" t="s">
        <v>67</v>
      </c>
      <c r="L6" s="32" t="s">
        <v>69</v>
      </c>
      <c r="M6" s="32" t="s">
        <v>71</v>
      </c>
      <c r="N6" s="32" t="s">
        <v>73</v>
      </c>
      <c r="O6" s="32" t="s">
        <v>74</v>
      </c>
      <c r="P6" t="s">
        <v>86</v>
      </c>
      <c r="Q6" t="s">
        <v>87</v>
      </c>
      <c r="R6" t="s">
        <v>86</v>
      </c>
      <c r="S6" t="s">
        <v>87</v>
      </c>
      <c r="T6" t="s">
        <v>86</v>
      </c>
      <c r="U6" t="s">
        <v>87</v>
      </c>
    </row>
    <row r="7" spans="1:21">
      <c r="A7" s="12" t="s">
        <v>6</v>
      </c>
      <c r="B7" s="20" t="s">
        <v>75</v>
      </c>
      <c r="C7" s="21" t="s">
        <v>77</v>
      </c>
      <c r="D7" s="21" t="s">
        <v>77</v>
      </c>
      <c r="E7" s="21" t="s">
        <v>77</v>
      </c>
      <c r="F7" s="21" t="s">
        <v>77</v>
      </c>
      <c r="G7" s="21" t="s">
        <v>77</v>
      </c>
      <c r="H7" s="21" t="s">
        <v>77</v>
      </c>
      <c r="I7" s="21" t="s">
        <v>77</v>
      </c>
      <c r="J7" s="21" t="s">
        <v>77</v>
      </c>
      <c r="K7" s="33" t="s">
        <v>77</v>
      </c>
      <c r="L7" s="33" t="s">
        <v>77</v>
      </c>
      <c r="M7" s="33" t="s">
        <v>77</v>
      </c>
      <c r="N7" s="33" t="s">
        <v>77</v>
      </c>
      <c r="O7" s="33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77</v>
      </c>
    </row>
    <row r="8" spans="1:21" ht="74.25">
      <c r="A8" s="22" t="s">
        <v>78</v>
      </c>
      <c r="B8" s="23">
        <v>21.842883333333333</v>
      </c>
      <c r="C8" s="25">
        <f>(Samples!T18-Roots!$T8)/Roots!C$5</f>
        <v>295.37851951732335</v>
      </c>
      <c r="D8" s="25">
        <f>(Samples!U18-Roots!$T8)/Roots!D$5</f>
        <v>438.36412390377183</v>
      </c>
      <c r="E8" s="25">
        <f>(Samples!V18-Roots!$T8)/Roots!E$5</f>
        <v>356.00047876401123</v>
      </c>
      <c r="F8" s="25">
        <f>(Samples!W18-Roots!$T8)/Roots!F$5</f>
        <v>451.77579393201978</v>
      </c>
      <c r="G8" s="25">
        <f>(Samples!X18-Roots!$T8)/Roots!G$5</f>
        <v>523.71851270034267</v>
      </c>
      <c r="H8" s="25">
        <f>(Samples!Y18-Roots!$T8)/Roots!H$5</f>
        <v>529.35518746997025</v>
      </c>
      <c r="I8" s="25">
        <f>(Samples!Z18-Roots!$T8)/Roots!I$5</f>
        <v>1022.6649944620683</v>
      </c>
      <c r="J8" s="25">
        <f>(Samples!AA18-Roots!$T8)/Roots!J$5</f>
        <v>742.4795214007554</v>
      </c>
      <c r="K8" s="34">
        <v>104.12609460870742</v>
      </c>
      <c r="L8" s="34">
        <v>135.63286354916005</v>
      </c>
      <c r="M8" s="34">
        <v>105.49937565755306</v>
      </c>
      <c r="N8" s="34">
        <v>3225.138574272351</v>
      </c>
      <c r="O8" s="34">
        <v>12612.944995670563</v>
      </c>
      <c r="P8">
        <f>AVERAGE(C8:F8)</f>
        <v>385.37972902928152</v>
      </c>
      <c r="Q8">
        <f>STDEV(C8:F8)</f>
        <v>73.437369221555969</v>
      </c>
      <c r="R8">
        <f>AVERAGE(G8:J8)</f>
        <v>704.55455400828419</v>
      </c>
      <c r="S8">
        <f>STDEV(G8:J8)</f>
        <v>235.25096340488136</v>
      </c>
      <c r="T8">
        <f>AVERAGE(K8:O8)</f>
        <v>3236.6683807516665</v>
      </c>
      <c r="U8">
        <f>STDEV(K8:O8)</f>
        <v>5411.7501302212677</v>
      </c>
    </row>
    <row r="9" spans="1:21" ht="53.25">
      <c r="A9" s="35" t="s">
        <v>79</v>
      </c>
      <c r="B9" s="36">
        <v>22.268249999999998</v>
      </c>
      <c r="C9" s="37">
        <f>(Samples!T19-Roots!$T9)/Roots!C$5</f>
        <v>2826.2198458696171</v>
      </c>
      <c r="D9" s="37">
        <f>(Samples!U19-Roots!$T9)/Roots!D$5</f>
        <v>2956.9978968632317</v>
      </c>
      <c r="E9" s="37">
        <f>(Samples!V19-Roots!$T9)/Roots!E$5</f>
        <v>3770.819225375998</v>
      </c>
      <c r="F9" s="37">
        <f>(Samples!W19-Roots!$T9)/Roots!F$5</f>
        <v>3617.6013843727851</v>
      </c>
      <c r="G9" s="37">
        <f>(Samples!X19-Roots!$T9)/Roots!G$5</f>
        <v>3182.8551228734918</v>
      </c>
      <c r="H9" s="37">
        <f>(Samples!Y19-Roots!$T9)/Roots!H$5</f>
        <v>6983.839056693354</v>
      </c>
      <c r="I9" s="37">
        <f>(Samples!Z19-Roots!$T9)/Roots!I$5</f>
        <v>5935.2830502758952</v>
      </c>
      <c r="J9" s="37">
        <f>(Samples!AA19-Roots!$T9)/Roots!J$5</f>
        <v>3119.385168384631</v>
      </c>
      <c r="K9" s="34">
        <v>373.39340398316034</v>
      </c>
      <c r="L9" s="34">
        <v>907.63337270264708</v>
      </c>
      <c r="M9" s="34">
        <v>1567.5501205017435</v>
      </c>
      <c r="N9" s="34">
        <v>3094.5004030652963</v>
      </c>
      <c r="O9" s="34">
        <v>3006.8918229567976</v>
      </c>
      <c r="P9" s="39">
        <f>AVERAGE(C9:F9)</f>
        <v>3292.909588120408</v>
      </c>
      <c r="Q9" s="39">
        <f t="shared" ref="Q9:Q10" si="0">STDEV(C9:F9)</f>
        <v>470.62312019305125</v>
      </c>
      <c r="R9" s="39">
        <f t="shared" ref="R9:R10" si="1">AVERAGE(G9:J9)</f>
        <v>4805.3405995568428</v>
      </c>
      <c r="S9" s="39">
        <f t="shared" ref="S9:S10" si="2">STDEV(G9:J9)</f>
        <v>1957.6797752808152</v>
      </c>
      <c r="T9" s="39">
        <f t="shared" ref="T9:T10" si="3">AVERAGE(K9:O9)</f>
        <v>1789.993824641929</v>
      </c>
      <c r="U9" s="39">
        <f t="shared" ref="U9:U10" si="4">STDEV(K9:O9)</f>
        <v>1226.517027187278</v>
      </c>
    </row>
    <row r="10" spans="1:21" ht="53.25">
      <c r="A10" s="22" t="s">
        <v>80</v>
      </c>
      <c r="B10" s="23">
        <v>22.574766666666665</v>
      </c>
      <c r="C10" s="25">
        <f>(Samples!T20-Roots!$T10)/Roots!C$5</f>
        <v>2165.4365892048736</v>
      </c>
      <c r="D10" s="25">
        <f>(Samples!U20-Roots!$T10)/Roots!D$5</f>
        <v>3620.6519303076307</v>
      </c>
      <c r="E10" s="25">
        <f>(Samples!V20-Roots!$T10)/Roots!E$5</f>
        <v>4040.1714957832728</v>
      </c>
      <c r="F10" s="25">
        <f>(Samples!W20-Roots!$T10)/Roots!F$5</f>
        <v>4259.7861177991044</v>
      </c>
      <c r="G10" s="25">
        <f>(Samples!X20-Roots!$T10)/Roots!G$5</f>
        <v>3362.4129343142463</v>
      </c>
      <c r="H10" s="25">
        <f>(Samples!Y20-Roots!$T10)/Roots!H$5</f>
        <v>6819.0206758115628</v>
      </c>
      <c r="I10" s="25">
        <f>(Samples!Z20-Roots!$T10)/Roots!I$5</f>
        <v>6420.9058843678849</v>
      </c>
      <c r="J10" s="25">
        <f>(Samples!AA20-Roots!$T10)/Roots!J$5</f>
        <v>4066.3720650156361</v>
      </c>
      <c r="K10" s="34">
        <v>222.91444117980743</v>
      </c>
      <c r="L10" s="34">
        <v>464.2251170538035</v>
      </c>
      <c r="M10" s="34">
        <v>875.26030620522022</v>
      </c>
      <c r="N10" s="34">
        <v>1102.1937812568756</v>
      </c>
      <c r="O10" s="34">
        <v>1139.1537607730436</v>
      </c>
      <c r="P10">
        <f>AVERAGE(C10:F10)</f>
        <v>3521.5115332737205</v>
      </c>
      <c r="Q10">
        <f t="shared" si="0"/>
        <v>942.129784251601</v>
      </c>
      <c r="R10">
        <f t="shared" si="1"/>
        <v>5167.1778898773327</v>
      </c>
      <c r="S10">
        <f t="shared" si="2"/>
        <v>1709.7142531712066</v>
      </c>
      <c r="T10">
        <f t="shared" si="3"/>
        <v>760.74948129375002</v>
      </c>
      <c r="U10">
        <f t="shared" si="4"/>
        <v>403.1376832701601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5" ma:contentTypeDescription="Create a new document." ma:contentTypeScope="" ma:versionID="62b9a5120268a2a98f34c9cf52ad50df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0e87f5cf77b31a9918e62c0c6380b783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D28670-0848-4A5E-A28B-28B242D8DD0E}"/>
</file>

<file path=customXml/itemProps2.xml><?xml version="1.0" encoding="utf-8"?>
<ds:datastoreItem xmlns:ds="http://schemas.openxmlformats.org/officeDocument/2006/customXml" ds:itemID="{4A4B57C3-4EEC-4126-BD95-DA569F043436}"/>
</file>

<file path=customXml/itemProps3.xml><?xml version="1.0" encoding="utf-8"?>
<ds:datastoreItem xmlns:ds="http://schemas.openxmlformats.org/officeDocument/2006/customXml" ds:itemID="{0789F9D7-79D2-4919-84FA-AD5D8E33FE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Bota</dc:creator>
  <cp:keywords/>
  <dc:description/>
  <cp:lastModifiedBy>Sanu Shameer</cp:lastModifiedBy>
  <cp:revision/>
  <dcterms:created xsi:type="dcterms:W3CDTF">2020-03-31T10:08:30Z</dcterms:created>
  <dcterms:modified xsi:type="dcterms:W3CDTF">2020-08-21T07:25:06Z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