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ыборка" sheetId="1" r:id="rId4"/>
    <sheet state="visible" name="Тексты" sheetId="2" r:id="rId5"/>
    <sheet state="visible" name="Адреса доставок" sheetId="3" r:id="rId6"/>
    <sheet state="visible" name="Доп.параметры" sheetId="4" r:id="rId7"/>
  </sheets>
  <definedNames>
    <definedName hidden="1" localSheetId="0" name="_xlnm._FilterDatabase">'Выборка'!$A$1:$O$81</definedName>
  </definedNames>
  <calcPr/>
</workbook>
</file>

<file path=xl/sharedStrings.xml><?xml version="1.0" encoding="utf-8"?>
<sst xmlns="http://schemas.openxmlformats.org/spreadsheetml/2006/main" count="664" uniqueCount="341">
  <si>
    <t>Партнер</t>
  </si>
  <si>
    <t>Ресторан</t>
  </si>
  <si>
    <t>Адрес</t>
  </si>
  <si>
    <t>Город</t>
  </si>
  <si>
    <t>Способ проверки</t>
  </si>
  <si>
    <t>№ волны</t>
  </si>
  <si>
    <t>Нужна бронь?</t>
  </si>
  <si>
    <t>Минимальный заказ на доставку</t>
  </si>
  <si>
    <t>Ссылка на сайт</t>
  </si>
  <si>
    <t>Тестировщик</t>
  </si>
  <si>
    <t>Комментарий</t>
  </si>
  <si>
    <t>Импорт</t>
  </si>
  <si>
    <t>Сходится ли импорт и значение</t>
  </si>
  <si>
    <t>BURO Group</t>
  </si>
  <si>
    <t>SIXTY</t>
  </si>
  <si>
    <t>г. Москва, Пресненская наб., д.12, Башня «Федерация Запад», 62 этаж</t>
  </si>
  <si>
    <t>г. Москва</t>
  </si>
  <si>
    <t>Да</t>
  </si>
  <si>
    <t>2500 руб.</t>
  </si>
  <si>
    <t>https://sixtyrestaurant.ru/</t>
  </si>
  <si>
    <t>Берсенева Евгения Николаевна</t>
  </si>
  <si>
    <t>Настя</t>
  </si>
  <si>
    <t>LOCANDA</t>
  </si>
  <si>
    <t>г. Москва, ул.Малая Никитская, д.24, стр.4</t>
  </si>
  <si>
    <t>800 руб.</t>
  </si>
  <si>
    <t>https://locandarest.ru/</t>
  </si>
  <si>
    <t xml:space="preserve">Оформить заказ можно, зайдя на страницу ресторана на сайте Яндекс Еда. 
Бесплатная доставка от 800 руб. </t>
  </si>
  <si>
    <t>BURO. TSUM</t>
  </si>
  <si>
    <t>г. Москва, Петровка, 2, ЦУМ, 5-й этаж</t>
  </si>
  <si>
    <t>http://gloriapizza.ru/</t>
  </si>
  <si>
    <t xml:space="preserve">Левитан Дмитрий Анатольевич </t>
  </si>
  <si>
    <t xml:space="preserve">Нет доставки </t>
  </si>
  <si>
    <t>DUO Band</t>
  </si>
  <si>
    <t>OGGI</t>
  </si>
  <si>
    <t>Г. Санкт-Петербург, наб. Адмиралтейского канала, 2т</t>
  </si>
  <si>
    <t>г. Санкт-Петербург</t>
  </si>
  <si>
    <t>Нет</t>
  </si>
  <si>
    <t>https://eda.yandex.ru/r/oggi_bistro?placeSlug=oggi_bistro_naberezhnaya_admiraltejskogo_kanala_2t</t>
  </si>
  <si>
    <t>Валитова Карина Рамилевна</t>
  </si>
  <si>
    <t>Через Яндекс Еда</t>
  </si>
  <si>
    <t>Duo Asia</t>
  </si>
  <si>
    <t>Г. Санкт-Петербург, ул. Рубинштейна, 20</t>
  </si>
  <si>
    <t>1500 + доставка 350</t>
  </si>
  <si>
    <t>https://duoasia.ru/</t>
  </si>
  <si>
    <t>Неудачин Даниил Глебович</t>
  </si>
  <si>
    <t>Доставка из общей сети</t>
  </si>
  <si>
    <t>Тартар бар</t>
  </si>
  <si>
    <t>Г. Санкт-Петербург, Виленский пер., 15</t>
  </si>
  <si>
    <t>https://tartarbar.ru/</t>
  </si>
  <si>
    <t>Львов Александр Анатольевич</t>
  </si>
  <si>
    <t>Ginza Project</t>
  </si>
  <si>
    <t>Рибай</t>
  </si>
  <si>
    <t>г. Санкт-Петербург, ул. Казанская, д. 3а</t>
  </si>
  <si>
    <t>1500 руб.</t>
  </si>
  <si>
    <t>https://eda.yandex.ru/restaurant/ribaj_aolxh</t>
  </si>
  <si>
    <t>доставка бесплатно при оплате картой яндекс пэй</t>
  </si>
  <si>
    <t>Двор Помидор</t>
  </si>
  <si>
    <t>г. Санкт-Петербург, Космонавтов пр., д. 14</t>
  </si>
  <si>
    <t>2000 руб.</t>
  </si>
  <si>
    <t>Один адрес с ID 13</t>
  </si>
  <si>
    <t>Мари Vanna</t>
  </si>
  <si>
    <t>г. Санкт-Петербург, Мытнинская набережная, д. 3</t>
  </si>
  <si>
    <t>Климцева Анна Евгеньевна</t>
  </si>
  <si>
    <t>Маймун</t>
  </si>
  <si>
    <t>г. Санкт-Петербург, ул. Кораблестроителей, д. 14</t>
  </si>
  <si>
    <t>яндекс еда</t>
  </si>
  <si>
    <t>Хочу харчо</t>
  </si>
  <si>
    <t>г. Санкт-Петербург, ул. Садовая, д. 39/41</t>
  </si>
  <si>
    <t>Юность</t>
  </si>
  <si>
    <t>г. Санкт-Петербург, ул. Савушкина, д. 21</t>
  </si>
  <si>
    <t>https://ginzadelivery.ru/restaurants/yunost/4847</t>
  </si>
  <si>
    <t>доставка бесплатная для этого тестера</t>
  </si>
  <si>
    <t>terrassa</t>
  </si>
  <si>
    <t>г. Санкт-Петербург, ул. Казанская, д. 3А</t>
  </si>
  <si>
    <t>Баклажан Озерки</t>
  </si>
  <si>
    <t>г. Санкт-Петербург, Выборгское шоссе, д. 78</t>
  </si>
  <si>
    <t>Виноградова Дарья Сергеевна</t>
  </si>
  <si>
    <t>Lucky Group</t>
  </si>
  <si>
    <t>Eva</t>
  </si>
  <si>
    <t>г. Москва, Б. Грузинская ул., 69</t>
  </si>
  <si>
    <t>https://eva-gruzinskaya.lucky-group.rest/</t>
  </si>
  <si>
    <t>Шиверских Виктор Станиславович</t>
  </si>
  <si>
    <t>Bruno</t>
  </si>
  <si>
    <t>г. Москва, Неглинная 14/1А</t>
  </si>
  <si>
    <t>https://bruno.lucky-group.rest/</t>
  </si>
  <si>
    <t>Янина Полина Олеговна</t>
  </si>
  <si>
    <t>Есть плед</t>
  </si>
  <si>
    <t>Saray</t>
  </si>
  <si>
    <t>г. Москва, Гранатный пер 19</t>
  </si>
  <si>
    <t>https://saray.lucky-group.rest/</t>
  </si>
  <si>
    <t>Репилов Иван Викторович</t>
  </si>
  <si>
    <t>San Si</t>
  </si>
  <si>
    <t>г. Москва, ул. Петровка д. 15 стр. 1</t>
  </si>
  <si>
    <t>https://sansi.lucky-group.rest/kontakty</t>
  </si>
  <si>
    <t>Михайлова Анна Витальевна</t>
  </si>
  <si>
    <t>Koji</t>
  </si>
  <si>
    <t>г. Москва, Калашный пер., 9</t>
  </si>
  <si>
    <t>https://koji.lucky-group.rest/</t>
  </si>
  <si>
    <t>Желязко Дмитрий Викторович</t>
  </si>
  <si>
    <t>Novikov Group</t>
  </si>
  <si>
    <t>Траттория «Минисыроварня»</t>
  </si>
  <si>
    <t>г. Воронеж, Плехановская улица, 14</t>
  </si>
  <si>
    <t>г. Воронеж</t>
  </si>
  <si>
    <t>да</t>
  </si>
  <si>
    <t>https://www.minisyrovarnya.com/restaurants/voronezh</t>
  </si>
  <si>
    <t>Кузнецова Татьяна Викторовна</t>
  </si>
  <si>
    <t>г. Воронеж, Плехановская улица, 14Е</t>
  </si>
  <si>
    <t>Рыбинск</t>
  </si>
  <si>
    <t>г. Геленджик, Лермонтовский бульвар, 9</t>
  </si>
  <si>
    <t>г. Геленджик</t>
  </si>
  <si>
    <t>Фишкин Сергей Анатольевич</t>
  </si>
  <si>
    <t>Близко с ID 128</t>
  </si>
  <si>
    <t>Высота 5642 Екатеринбург</t>
  </si>
  <si>
    <t>г. Екатеринбург, ул. Воеводина, 8</t>
  </si>
  <si>
    <t>г. Екатеринбург</t>
  </si>
  <si>
    <t>Перминов Максим Сергеевич</t>
  </si>
  <si>
    <t>г. Йошкар-Ола, Воскресенский пр-т, 11</t>
  </si>
  <si>
    <t>г. Йошкар-Ола</t>
  </si>
  <si>
    <t>Подоплелова Екатерина Николаевна</t>
  </si>
  <si>
    <t>Один адрес с ID 16</t>
  </si>
  <si>
    <t>Pro Хинкали Краснодар «Мюнхен»</t>
  </si>
  <si>
    <t>г. Краснодар, ул. Красная, д.127</t>
  </si>
  <si>
    <t>г. Краснодар</t>
  </si>
  <si>
    <t>Соповская Юлия Вячеславовна</t>
  </si>
  <si>
    <t>Южанин в Краснодаре</t>
  </si>
  <si>
    <t>г. Краснодар, ул. Красная, 60</t>
  </si>
  <si>
    <t>Один адрес с ID 152</t>
  </si>
  <si>
    <t>Сыроварня Красноярск</t>
  </si>
  <si>
    <t>г .Красноярск, ул. Урицкого, 94,пом.35</t>
  </si>
  <si>
    <t>г. Красноярск</t>
  </si>
  <si>
    <t>Бойцов Иван Сергеевич</t>
  </si>
  <si>
    <t>Донна Маргарита</t>
  </si>
  <si>
    <t>г. Москва, ул. 1905 года, 2, стр. 1</t>
  </si>
  <si>
    <t>https://leclick.ru/restaurant/donna-margarita</t>
  </si>
  <si>
    <t xml:space="preserve">Настя </t>
  </si>
  <si>
    <t>Узбекистан</t>
  </si>
  <si>
    <t>г. Москва, ул. Неглинная, 29, стр. 5</t>
  </si>
  <si>
    <t>https://www.novikovgroup.ru/restaurants/detail/uzbekistan/</t>
  </si>
  <si>
    <t>Один адрес с ID 71</t>
  </si>
  <si>
    <t>Novikov Space</t>
  </si>
  <si>
    <t>г. Москва, ул. Большая Якиманка, 22</t>
  </si>
  <si>
    <t>https://www.novikovgroup.ru/restaurants/detail/novikov-space-cafe/</t>
  </si>
  <si>
    <t>Алексеев Александр Станиславович</t>
  </si>
  <si>
    <t>Сыроварня Вернадка</t>
  </si>
  <si>
    <t>г. Москва, Проспект Вернадского, 86В</t>
  </si>
  <si>
    <t>https://www.syrovarnya.com/prospect_vernadskogo</t>
  </si>
  <si>
    <t>Сыроварня Жулебино</t>
  </si>
  <si>
    <t>г. Москва, ул. Авиаконструктора Миля, 3а. Фудмолл "Привоз", 2 этаж</t>
  </si>
  <si>
    <t>https://www.syrovarnya.com/zhulebino</t>
  </si>
  <si>
    <t>Аношкина Светлана Андреевна</t>
  </si>
  <si>
    <t>Mr. LEE</t>
  </si>
  <si>
    <t>г. Москва, ул.Поварская, 52/55 с3</t>
  </si>
  <si>
    <t>https://mrlee.ru/</t>
  </si>
  <si>
    <t>Luigi’s Garden  (бывш.ARTEST)</t>
  </si>
  <si>
    <t>г. Москва, Трубниковский переулок, д. 15, стр. 2</t>
  </si>
  <si>
    <t>https://artest.rest/</t>
  </si>
  <si>
    <t>Pro Хинкали Черемушки</t>
  </si>
  <si>
    <t>г. Москва, Вавилова, 64/1с1</t>
  </si>
  <si>
    <t>https://www.novikovgroup.ru/restaurants/detail/pro-khinkali-cheryemushkinskiy-rynok/</t>
  </si>
  <si>
    <t>Страна которой нет</t>
  </si>
  <si>
    <t>г. Москва, ул. Охотный Ряд, 2, ТГ «Модный сезон»</t>
  </si>
  <si>
    <t>https://www.novikovgroup.ru/restaurants/detail/strana-kotoroy-net/</t>
  </si>
  <si>
    <t>Solo</t>
  </si>
  <si>
    <t>г. Москва, Большой Черкасский пер., 15/17, стр.1</t>
  </si>
  <si>
    <t>https://ilsolo.moscow/#rec194942644</t>
  </si>
  <si>
    <t>Кузнецова Елена Андреевна</t>
  </si>
  <si>
    <t>Белое Солнце Пустыни</t>
  </si>
  <si>
    <t>https://bsp-rest.ru/contacts/</t>
  </si>
  <si>
    <t>Один адрес с ID 32</t>
  </si>
  <si>
    <t>Meraki</t>
  </si>
  <si>
    <t>г. Москва, ул.Новорязанская 23 стр.2</t>
  </si>
  <si>
    <t>https://meraki.rest/</t>
  </si>
  <si>
    <t>Калинина Ольга Игоревна</t>
  </si>
  <si>
    <t>Vodный</t>
  </si>
  <si>
    <t>г. Москва, Ленинградское ш., 39, стр. 6</t>
  </si>
  <si>
    <t>https://www.novikovgroup.ru/restaurants/detail/vodnyy/</t>
  </si>
  <si>
    <t>Кобылинский Ян Александрович</t>
  </si>
  <si>
    <t>Недальний Восток</t>
  </si>
  <si>
    <t>г. Москва , Поварская ул., 52/55с7</t>
  </si>
  <si>
    <t>https://nedalniy-vostok.ru/</t>
  </si>
  <si>
    <t>Ветерок</t>
  </si>
  <si>
    <t>МО, Рублево-Успенское ш., пос. Горки-2, 24</t>
  </si>
  <si>
    <t>г. Москва, МО</t>
  </si>
  <si>
    <t>Причал</t>
  </si>
  <si>
    <t>МО, село Ильинское, 9 стр 5</t>
  </si>
  <si>
    <t>Солнышкина Татьяна Александровна</t>
  </si>
  <si>
    <t>Царская Охота</t>
  </si>
  <si>
    <t>МО, Рублево-Успенское ш., дер. Жуковка, 186А</t>
  </si>
  <si>
    <t>Сыроварня Нижний Новгород</t>
  </si>
  <si>
    <t>г. Нижний Новгород, Октябрьская площадь, 1, КЗ «Юпитер»</t>
  </si>
  <si>
    <t>г. Нижний Новгород</t>
  </si>
  <si>
    <t>Екатеринина Евгения Игоревна</t>
  </si>
  <si>
    <t>Сыроварня Новосибирск</t>
  </si>
  <si>
    <t>г. Новосибирск, ул. Ленина, 25</t>
  </si>
  <si>
    <t>г. Новосибирск</t>
  </si>
  <si>
    <t>Михайлова Елена Викторовна</t>
  </si>
  <si>
    <t>Про.Хинкали Переславль-Залесский</t>
  </si>
  <si>
    <t>Ярославская обл., г. Переславль-Залесский, ул. Садовая, д.10</t>
  </si>
  <si>
    <t>г. Переславль-Залесский</t>
  </si>
  <si>
    <t>Горностаева Виктория Игоревна</t>
  </si>
  <si>
    <t>г. Ростов-на-Дону, пр-кт Михаила Нагибина, зд. 32В, стр. 1</t>
  </si>
  <si>
    <t>г. Ростов на Дону</t>
  </si>
  <si>
    <t>Малафеева Ирина Константиновна</t>
  </si>
  <si>
    <t>Сыроварня Санкт-Петербург Галерея</t>
  </si>
  <si>
    <t>г. Санкт-Петербург, Лиговский пр., 30, лит. "А". ТЦ «Галерея»</t>
  </si>
  <si>
    <t>Pro Хинкали Роза Хутор</t>
  </si>
  <si>
    <t>г. Сочи, с. Эстоcадок, набережная Полянка, 1</t>
  </si>
  <si>
    <t>г. Сочи</t>
  </si>
  <si>
    <t>Казаков Павел Владимирович</t>
  </si>
  <si>
    <t>Мини Сыроварня Тюмень</t>
  </si>
  <si>
    <t>г. Тюмень, ул. Республики 142</t>
  </si>
  <si>
    <t>г. Тюмень</t>
  </si>
  <si>
    <t>Аборина Елена Сергеевна</t>
  </si>
  <si>
    <t>Сыроварня Уфа</t>
  </si>
  <si>
    <t>г. Уфа, Проспект Октября, д. 81</t>
  </si>
  <si>
    <t>г. Уфа</t>
  </si>
  <si>
    <t>Фаткуллина Дина Ирековна</t>
  </si>
  <si>
    <t>Nino</t>
  </si>
  <si>
    <t>ПГТ Сириус, ул. 65 лет Победы дом 50/2</t>
  </si>
  <si>
    <t>ПГТ Сириус</t>
  </si>
  <si>
    <t>Салокина Наталья Андреевна</t>
  </si>
  <si>
    <t>Сыроварня Океания</t>
  </si>
  <si>
    <t>Кутузовский проспект, 57 ТРЦ «Океания», 4 этаж</t>
  </si>
  <si>
    <t>Москва</t>
  </si>
  <si>
    <t>Pinskiy&amp;Co</t>
  </si>
  <si>
    <t>Магадан Ильинка</t>
  </si>
  <si>
    <t>г. Москва, ул. Ильинка, д. 3/5с8</t>
  </si>
  <si>
    <t>https://www.novikovgroup.ru/restaurants/detail/magadan-ilinka/</t>
  </si>
  <si>
    <t xml:space="preserve">Сайт Novikov Group </t>
  </si>
  <si>
    <t>Высота 5642 на Якиманке</t>
  </si>
  <si>
    <t>г. Москва, ул. Большая Якиманка, 26</t>
  </si>
  <si>
    <t>https://vysota5642.rest/</t>
  </si>
  <si>
    <t>Afina</t>
  </si>
  <si>
    <t>г. Москва, Большая Бронная 2/6</t>
  </si>
  <si>
    <t>https://afina.rest/</t>
  </si>
  <si>
    <t>Один адрес с ID 87</t>
  </si>
  <si>
    <t>AvaBistro</t>
  </si>
  <si>
    <t>г. Москва, Цветной, дом 2, помещение 1/16/1</t>
  </si>
  <si>
    <t>https://avabistro.ru/#rec697051898</t>
  </si>
  <si>
    <t>Аврора</t>
  </si>
  <si>
    <t>г.Москва, Цветной бульвар 2</t>
  </si>
  <si>
    <t>https://avrora.rest/</t>
  </si>
  <si>
    <t>Магадан Нижний Новгород</t>
  </si>
  <si>
    <t>г. Нижний Новгород, ул. Октябрьская пл.1</t>
  </si>
  <si>
    <t>Казакова Ксения Юрьевна</t>
  </si>
  <si>
    <t>Магадан Новосибирск</t>
  </si>
  <si>
    <t>г. Новосибирск ул Ленина 21/1 к.1</t>
  </si>
  <si>
    <t>Язькова Александра Витальевна</t>
  </si>
  <si>
    <t>Магадан Пермь</t>
  </si>
  <si>
    <t>г. Пермь, Петропавловская 57</t>
  </si>
  <si>
    <t>г. Пермь</t>
  </si>
  <si>
    <t>Исаченко Мария Александровна</t>
  </si>
  <si>
    <t>Сыроварня Санкт-Петербург и НАМА</t>
  </si>
  <si>
    <t>г. Санкт-Петербург, Ковенский переулок 5,</t>
  </si>
  <si>
    <t>FLAVA Beach club Sochi</t>
  </si>
  <si>
    <t>г. Сочи, Ривьерский пер. д. 2 стр12</t>
  </si>
  <si>
    <t>Лесных Алина Артемовна</t>
  </si>
  <si>
    <t>Магадан Сочи</t>
  </si>
  <si>
    <t>г. Сочи, ул. Войкова,16/23</t>
  </si>
  <si>
    <t>Магадан Тула</t>
  </si>
  <si>
    <t>г. Тула, ул. Советская 47, ТЦ Гостиный Двор, 5 этаж</t>
  </si>
  <si>
    <t>г. Тула</t>
  </si>
  <si>
    <t>Болотникова Анастасия Михайловна</t>
  </si>
  <si>
    <t>The Greeks</t>
  </si>
  <si>
    <t>г. Москва, ул. Неглинная, 15</t>
  </si>
  <si>
    <t>Магадан Ростов-на-Дону</t>
  </si>
  <si>
    <t>г. Ростов на Дону, Кировский проспект, д. 39</t>
  </si>
  <si>
    <t>Ростов на Дону</t>
  </si>
  <si>
    <t>https://magadanrnd.ru/</t>
  </si>
  <si>
    <t>White rabbit family</t>
  </si>
  <si>
    <t>Горыныч</t>
  </si>
  <si>
    <t>Краснодарский край, г. Геленджик, ул. Первомайская, д 1</t>
  </si>
  <si>
    <t>https://delivery-rh.gorynich.com/</t>
  </si>
  <si>
    <t>Нет в Чек-листе</t>
  </si>
  <si>
    <t>г. Казань, ул. Николая Ершова, 62</t>
  </si>
  <si>
    <t>г. Казань</t>
  </si>
  <si>
    <t>Хакимзянова Диана Фаридовна</t>
  </si>
  <si>
    <t>Red Fox</t>
  </si>
  <si>
    <t>Краснодарский край, r. Сочи, c. Эстосадок, набережная Лаванда, д.3</t>
  </si>
  <si>
    <t>г. Красная Поляна</t>
  </si>
  <si>
    <t>Есть зонт / Один адрес с ID 119 и 99</t>
  </si>
  <si>
    <t>Selfie</t>
  </si>
  <si>
    <t>г. Москва, Новинский бул., 31</t>
  </si>
  <si>
    <t>https://delivery.selfiemoscow.ru/</t>
  </si>
  <si>
    <t>Есть зонт
Мы принимаем заказы:
С 12:00 до 22:30
В пределах Садового кольца
Минимальная сумма заказа 5.000 руб.
Доставка бесплатная
От Садового до ТТК
Минимальная сумма заказа 5.000 руб.
Доставка 800 руб.
От ТТК до МКАД
Минимальная сумма заказа 15.000 руб.
Доставка 1.500 руб.
10 км от МКАД, заказ от 25.000 руб., стоимость и время доставки рассчитывается при подтверждении заказа оператором</t>
  </si>
  <si>
    <t>Zodiac</t>
  </si>
  <si>
    <t>г. Москва, Смоленская площадь, дом 3, 1 этаж</t>
  </si>
  <si>
    <t>https://zodiacmoscow.ru/#cont</t>
  </si>
  <si>
    <t>Левитан Дмитрий Анатольевич</t>
  </si>
  <si>
    <t xml:space="preserve">Условия доставки: 
В пределах Садового кольца - 1 час
В пределах ТТК - 2 часа
В пределах МКАД - 2 часа 30 минут
Бесплатная доставка при заказе от 8000 руб.
На сййте: Непонятно, какая минимальная сумма заказа 
При нажати на кнопку ""Заказать"" - нет реакции 
Яндекс еда: Заказ доступен при выборе заказа на самую минимальную сумму из меню </t>
  </si>
  <si>
    <t>Tekhnikum</t>
  </si>
  <si>
    <t>г. Москва, ул. Большая Дмитровка, 7/5с2</t>
  </si>
  <si>
    <t xml:space="preserve">Заказ доступен при выборе заказа на самую минимальную сумму из меню </t>
  </si>
  <si>
    <t>https://tehnikumbistro.ru/rus/dm</t>
  </si>
  <si>
    <t>Условия доставки:
Мы принимаем заказы
С 12:00 до 22:00
Бесплатная доставка - от 6000₽
Платная доставка - 700₽
Доставляем в передках МКАД
Доставка производится в течении 60-90 минут</t>
  </si>
  <si>
    <t>Плакучая Ива</t>
  </si>
  <si>
    <t>Краснодарский край, г. Сочи, ул. Войкова, 3</t>
  </si>
  <si>
    <t>Че? Харчо!</t>
  </si>
  <si>
    <t>Краснодарский край, r. Сочи, c. Эстосадок , ул. Олимпийская, д.35</t>
  </si>
  <si>
    <t>https://che-harcho.ru/rus/rosa/main?utm_source=2Gis&amp;utm_medium=geo&amp;utm_campaign=contacts</t>
  </si>
  <si>
    <t>г. Москва, Рождественский б-р, 1</t>
  </si>
  <si>
    <t>Заказ доступен при выборе заказа на самую минимальную сумму из меню  (подробнее в комментариях)</t>
  </si>
  <si>
    <t>https://delivery.gorynich.com/breakfast</t>
  </si>
  <si>
    <t>НА САЙТЕ:
Стоимость доставки 700 руб. Бесплатная доставка при заказе на сумму больше 7000 руб. Минимальный заказ от 3000. 
ЯНДЕКС ЕДА: 
Доствка 349 руб.  Бесплатная доставка при заказе от 3500 руб. (оно же минимальное).</t>
  </si>
  <si>
    <t>Ресторанный альянс Арама Мнацаканова</t>
  </si>
  <si>
    <t>Мама Тута</t>
  </si>
  <si>
    <t>г.Москва,ул.М.Бронная дом 24, стр.1,эт.1,пом.1,ком.1</t>
  </si>
  <si>
    <t>https://probka.org/restaurants/mama-tuta-patriatch/</t>
  </si>
  <si>
    <t>Пробка на Цветном</t>
  </si>
  <si>
    <t>г. Москва, ул. Цветной бульвар, д.2, эт.1 пом. VI ком.1</t>
  </si>
  <si>
    <t>https://probka.org/restaurants/probka-msk/</t>
  </si>
  <si>
    <t>Да Ману</t>
  </si>
  <si>
    <t>г. Санкт-Петербург, ул. Большая Морская, д.36 литер А, пом.1Н</t>
  </si>
  <si>
    <t>Ресторан Р14</t>
  </si>
  <si>
    <t>г. Санкт-Петербург, ул. Академика Павлова д.5</t>
  </si>
  <si>
    <t>Ерошкина Мария Александровна</t>
  </si>
  <si>
    <t>тестер без адреса, может не согласиться</t>
  </si>
  <si>
    <t>Доставка</t>
  </si>
  <si>
    <t>Оффлайн</t>
  </si>
  <si>
    <t>Текст общий шаблон</t>
  </si>
  <si>
    <t>текст 1
ссылка 1</t>
  </si>
  <si>
    <t>текст 2
ссылка 2</t>
  </si>
  <si>
    <t>бла</t>
  </si>
  <si>
    <t>блабла</t>
  </si>
  <si>
    <t>прои</t>
  </si>
  <si>
    <t>ааа</t>
  </si>
  <si>
    <t>аа</t>
  </si>
  <si>
    <t>оооо</t>
  </si>
  <si>
    <t>льллд</t>
  </si>
  <si>
    <t>лото</t>
  </si>
  <si>
    <t>рлил</t>
  </si>
  <si>
    <t>иаипа</t>
  </si>
  <si>
    <t xml:space="preserve">Добрый день, &lt;ФИО&gt;!
ИНФОРМАЦИЯ ПО ПРОВЕРКЕ ресторана &lt;Название&gt; &lt;Адрес&gt;
Способ проверки: &lt;Способ проверки&gt;
❕ Важно!
Если вы не cможете принять участие в проверке данного ресторана - просим сообщить об этом в чат в Телеграм-канале проекта (ID-MS030925), чтобы мы успели вовремя найти замену!
Обратите внимание! Инструкция ниже актуальна только для проверки ресторана &lt;Название&gt; по адресу &lt;Адрес&gt;! Для других ресторанов (если они вам доступны при вводе ФИО) инструкции будут другие, чтобы увидеть их - выберите в меню слева нужный ресторан.
 ______________________________
 ПРОВЕРКА РЕСТОРАНА &lt;Название&gt;&lt;Адрес&gt; , &lt;Способ проверки&gt;
Перед началом проверки просим вас внимательно ознакомиться со всеми инструкциями! Это крайне важно, т.к. проверки, выполненные не по инструкции мы не сможем принять и передать Заказчику. 
Если у вас появятся любые вопросы / сомнения / что-то непонятно в инструкции - вы можете задать их в проектном канале, мы постараемся ответить вам максимально оперативно.
— текст, зависящий от комбинации Партнер + Способ —-
Если вы участвуете в проверке нескольких ресторанов, то выберете в меню слева следующий ресторан."
</t>
  </si>
  <si>
    <t>ID</t>
  </si>
  <si>
    <t>Сервис для оформления доставки</t>
  </si>
  <si>
    <t>Геленджик</t>
  </si>
  <si>
    <t>волна 1</t>
  </si>
  <si>
    <t>Санкт-Петербург</t>
  </si>
  <si>
    <t>https://eda.yandex.ru/r/oggi_bistro</t>
  </si>
  <si>
    <t>Красная Поляна</t>
  </si>
  <si>
    <t>https://che-harcho.ru/rus/rosa/main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</si>
</sst>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sz val="14.0"/>
      <color theme="0"/>
      <name val="&quot;Times New Roman&quot;"/>
    </font>
    <font>
      <sz val="14.0"/>
      <color rgb="FFFFFFFF"/>
      <name val="&quot;Times New Roman&quot;"/>
    </font>
    <font>
      <sz val="14.0"/>
      <color theme="0"/>
      <name val="Arial"/>
      <scheme val="minor"/>
    </font>
    <font>
      <sz val="14.0"/>
      <color rgb="FFFFFFFF"/>
      <name val="Arial"/>
      <scheme val="minor"/>
    </font>
    <font>
      <color theme="1"/>
      <name val="Arial"/>
      <scheme val="minor"/>
    </font>
    <font>
      <sz val="13.0"/>
      <color rgb="FF000000"/>
      <name val="&quot;Times New Roman&quot;"/>
    </font>
    <font>
      <u/>
      <color rgb="FF0000FF"/>
    </font>
    <font>
      <sz val="13.0"/>
      <color theme="1"/>
      <name val="Times New Roman"/>
    </font>
    <font>
      <sz val="10.0"/>
      <color theme="1"/>
      <name val="Arial"/>
      <scheme val="minor"/>
    </font>
    <font>
      <sz val="11.0"/>
      <color theme="1"/>
      <name val="Arial"/>
      <scheme val="minor"/>
    </font>
    <font>
      <u/>
      <color rgb="FF0000FF"/>
    </font>
    <font>
      <u/>
      <color rgb="FF0000FF"/>
    </font>
    <font>
      <color theme="1"/>
      <name val="Arial"/>
    </font>
    <font>
      <u/>
      <color rgb="FF1155CC"/>
      <name val="Arial"/>
    </font>
    <font>
      <color rgb="FFFF0000"/>
      <name val="Arial"/>
      <scheme val="minor"/>
    </font>
    <font>
      <b/>
      <color theme="1"/>
      <name val="Arial"/>
    </font>
    <font>
      <b/>
      <color theme="1"/>
      <name val="Arial"/>
      <scheme val="minor"/>
    </font>
    <font>
      <b/>
      <sz val="14.0"/>
      <color rgb="FFFFFFFF"/>
      <name val="Times New Roman"/>
    </font>
    <font>
      <b/>
      <sz val="14.0"/>
      <color rgb="FFFFFFFF"/>
      <name val="Arial"/>
    </font>
    <font>
      <sz val="11.0"/>
      <color theme="1"/>
      <name val="Arial"/>
    </font>
    <font>
      <u/>
      <color rgb="FF0000FF"/>
      <name val="Arial"/>
    </font>
  </fonts>
  <fills count="13">
    <fill>
      <patternFill patternType="none"/>
    </fill>
    <fill>
      <patternFill patternType="lightGray"/>
    </fill>
    <fill>
      <patternFill patternType="solid">
        <fgColor rgb="FF4A86E8"/>
        <bgColor rgb="FF4A86E8"/>
      </patternFill>
    </fill>
    <fill>
      <patternFill patternType="solid">
        <fgColor rgb="FFB6DDE7"/>
        <bgColor rgb="FFB6DDE7"/>
      </patternFill>
    </fill>
    <fill>
      <patternFill patternType="solid">
        <fgColor rgb="FFF4CCCC"/>
        <bgColor rgb="FFF4CCCC"/>
      </patternFill>
    </fill>
    <fill>
      <patternFill patternType="solid">
        <fgColor rgb="FFFFF2CC"/>
        <bgColor rgb="FFFFF2CC"/>
      </patternFill>
    </fill>
    <fill>
      <patternFill patternType="solid">
        <fgColor rgb="FFD7E3BC"/>
        <bgColor rgb="FFD7E3BC"/>
      </patternFill>
    </fill>
    <fill>
      <patternFill patternType="solid">
        <fgColor rgb="FFF1DADA"/>
        <bgColor rgb="FFF1DADA"/>
      </patternFill>
    </fill>
    <fill>
      <patternFill patternType="solid">
        <fgColor rgb="FFD8D8D8"/>
        <bgColor rgb="FFD8D8D8"/>
      </patternFill>
    </fill>
    <fill>
      <patternFill patternType="solid">
        <fgColor rgb="FFDAE5F1"/>
        <bgColor rgb="FFDAE5F1"/>
      </patternFill>
    </fill>
    <fill>
      <patternFill patternType="solid">
        <fgColor rgb="FFFBD4B4"/>
        <bgColor rgb="FFFBD4B4"/>
      </patternFill>
    </fill>
    <fill>
      <patternFill patternType="solid">
        <fgColor rgb="FFDCD7C1"/>
        <bgColor rgb="FFDCD7C1"/>
      </patternFill>
    </fill>
    <fill>
      <patternFill patternType="solid">
        <fgColor rgb="FFE5DFEC"/>
        <bgColor rgb="FFE5DFEC"/>
      </patternFill>
    </fill>
  </fills>
  <borders count="1">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horizontal="left" readingOrder="0" shrinkToFit="0" vertical="bottom" wrapText="1"/>
    </xf>
    <xf borderId="0" fillId="2" fontId="1" numFmtId="0" xfId="0" applyAlignment="1" applyFont="1">
      <alignment horizontal="left" readingOrder="0" shrinkToFit="0" vertical="bottom" wrapText="1"/>
    </xf>
    <xf borderId="0" fillId="2" fontId="3" numFmtId="0" xfId="0" applyAlignment="1" applyFont="1">
      <alignment readingOrder="0" shrinkToFit="0" wrapText="1"/>
    </xf>
    <xf borderId="0" fillId="2" fontId="3" numFmtId="0" xfId="0" applyAlignment="1" applyFont="1">
      <alignment horizontal="left" readingOrder="0" shrinkToFit="0" wrapText="1"/>
    </xf>
    <xf borderId="0" fillId="2" fontId="4" numFmtId="0" xfId="0" applyAlignment="1" applyFont="1">
      <alignment readingOrder="0" shrinkToFit="0" wrapText="1"/>
    </xf>
    <xf borderId="0" fillId="0" fontId="5" numFmtId="0" xfId="0" applyAlignment="1" applyFont="1">
      <alignment shrinkToFit="0" wrapText="1"/>
    </xf>
    <xf borderId="0" fillId="0" fontId="6" numFmtId="0" xfId="0" applyAlignment="1" applyFont="1">
      <alignment horizontal="right" readingOrder="0" shrinkToFit="0" vertical="bottom" wrapText="0"/>
    </xf>
    <xf borderId="0" fillId="3" fontId="6" numFmtId="0" xfId="0" applyAlignment="1" applyFill="1" applyFont="1">
      <alignment horizontal="left" readingOrder="0" shrinkToFit="0" wrapText="0"/>
    </xf>
    <xf borderId="0" fillId="0" fontId="5" numFmtId="0" xfId="0" applyAlignment="1" applyFont="1">
      <alignment readingOrder="0"/>
    </xf>
    <xf borderId="0" fillId="0" fontId="5" numFmtId="0" xfId="0" applyAlignment="1" applyFont="1">
      <alignment horizontal="center" readingOrder="0"/>
    </xf>
    <xf borderId="0" fillId="0" fontId="7" numFmtId="0" xfId="0" applyAlignment="1" applyFont="1">
      <alignment readingOrder="0"/>
    </xf>
    <xf borderId="0" fillId="0" fontId="5" numFmtId="0" xfId="0" applyFont="1"/>
    <xf borderId="0" fillId="0" fontId="5" numFmtId="0" xfId="0" applyAlignment="1" applyFont="1">
      <alignment readingOrder="0" shrinkToFit="0" wrapText="1"/>
    </xf>
    <xf borderId="0" fillId="0" fontId="8" numFmtId="0" xfId="0" applyAlignment="1" applyFont="1">
      <alignment horizontal="right" vertical="bottom"/>
    </xf>
    <xf borderId="0" fillId="3" fontId="8" numFmtId="0" xfId="0" applyAlignment="1" applyFont="1">
      <alignment vertical="bottom"/>
    </xf>
    <xf borderId="0" fillId="4" fontId="5" numFmtId="0" xfId="0" applyAlignment="1" applyFill="1" applyFont="1">
      <alignment readingOrder="0" shrinkToFit="0" wrapText="1"/>
    </xf>
    <xf borderId="0" fillId="5" fontId="6" numFmtId="0" xfId="0" applyAlignment="1" applyFill="1" applyFont="1">
      <alignment horizontal="right" readingOrder="0" shrinkToFit="0" vertical="bottom" wrapText="0"/>
    </xf>
    <xf borderId="0" fillId="6" fontId="6" numFmtId="0" xfId="0" applyAlignment="1" applyFill="1" applyFont="1">
      <alignment horizontal="left" readingOrder="0" shrinkToFit="0" wrapText="0"/>
    </xf>
    <xf borderId="0" fillId="0" fontId="9" numFmtId="0" xfId="0" applyAlignment="1" applyFont="1">
      <alignment readingOrder="0"/>
    </xf>
    <xf borderId="0" fillId="0" fontId="10" numFmtId="0" xfId="0" applyAlignment="1" applyFont="1">
      <alignment readingOrder="0"/>
    </xf>
    <xf borderId="0" fillId="5" fontId="11" numFmtId="0" xfId="0" applyAlignment="1" applyFont="1">
      <alignment readingOrder="0"/>
    </xf>
    <xf borderId="0" fillId="0" fontId="5" numFmtId="10" xfId="0" applyAlignment="1" applyFont="1" applyNumberFormat="1">
      <alignment readingOrder="0"/>
    </xf>
    <xf borderId="0" fillId="7" fontId="6" numFmtId="0" xfId="0" applyAlignment="1" applyFill="1" applyFont="1">
      <alignment horizontal="left" readingOrder="0" shrinkToFit="0" wrapText="0"/>
    </xf>
    <xf borderId="0" fillId="0" fontId="5" numFmtId="0" xfId="0" applyAlignment="1" applyFont="1">
      <alignment horizontal="center"/>
    </xf>
    <xf borderId="0" fillId="8" fontId="6" numFmtId="0" xfId="0" applyAlignment="1" applyFill="1" applyFont="1">
      <alignment horizontal="left" readingOrder="0" shrinkToFit="0" wrapText="0"/>
    </xf>
    <xf borderId="0" fillId="0" fontId="12" numFmtId="0" xfId="0" applyAlignment="1" applyFont="1">
      <alignment readingOrder="0" shrinkToFit="0" wrapText="1"/>
    </xf>
    <xf borderId="0" fillId="9" fontId="6" numFmtId="0" xfId="0" applyAlignment="1" applyFill="1" applyFont="1">
      <alignment horizontal="left" readingOrder="0" shrinkToFit="0" wrapText="0"/>
    </xf>
    <xf borderId="0" fillId="9" fontId="8" numFmtId="0" xfId="0" applyAlignment="1" applyFont="1">
      <alignment vertical="bottom"/>
    </xf>
    <xf borderId="0" fillId="0" fontId="9" numFmtId="0" xfId="0" applyFont="1"/>
    <xf borderId="0" fillId="0" fontId="8" numFmtId="0" xfId="0" applyAlignment="1" applyFont="1">
      <alignment horizontal="right" vertical="bottom"/>
    </xf>
    <xf borderId="0" fillId="9" fontId="8" numFmtId="0" xfId="0" applyAlignment="1" applyFont="1">
      <alignment vertical="bottom"/>
    </xf>
    <xf borderId="0" fillId="9" fontId="8" numFmtId="0" xfId="0" applyAlignment="1" applyFont="1">
      <alignment readingOrder="0" vertical="bottom"/>
    </xf>
    <xf borderId="0" fillId="0" fontId="13" numFmtId="0" xfId="0" applyAlignment="1" applyFont="1">
      <alignment vertical="bottom"/>
    </xf>
    <xf borderId="0" fillId="10" fontId="6" numFmtId="0" xfId="0" applyAlignment="1" applyFill="1" applyFont="1">
      <alignment horizontal="left" readingOrder="0" shrinkToFit="0" wrapText="0"/>
    </xf>
    <xf borderId="0" fillId="4" fontId="5" numFmtId="0" xfId="0" applyFont="1"/>
    <xf borderId="0" fillId="10" fontId="8" numFmtId="0" xfId="0" applyAlignment="1" applyFont="1">
      <alignment vertical="bottom"/>
    </xf>
    <xf borderId="0" fillId="0" fontId="14" numFmtId="0" xfId="0" applyAlignment="1" applyFont="1">
      <alignment shrinkToFit="0" vertical="bottom" wrapText="0"/>
    </xf>
    <xf borderId="0" fillId="0" fontId="13" numFmtId="10" xfId="0" applyAlignment="1" applyFont="1" applyNumberFormat="1">
      <alignment vertical="bottom"/>
    </xf>
    <xf borderId="0" fillId="11" fontId="6" numFmtId="0" xfId="0" applyAlignment="1" applyFill="1" applyFont="1">
      <alignment horizontal="left" readingOrder="0" shrinkToFit="0" wrapText="0"/>
    </xf>
    <xf borderId="0" fillId="0" fontId="15" numFmtId="0" xfId="0" applyAlignment="1" applyFont="1">
      <alignment readingOrder="0"/>
    </xf>
    <xf borderId="0" fillId="11" fontId="8" numFmtId="0" xfId="0" applyAlignment="1" applyFont="1">
      <alignment vertical="bottom"/>
    </xf>
    <xf borderId="0" fillId="0" fontId="13" numFmtId="0" xfId="0" applyAlignment="1" applyFont="1">
      <alignment shrinkToFit="0" vertical="bottom" wrapText="1"/>
    </xf>
    <xf borderId="0" fillId="4" fontId="16" numFmtId="0" xfId="0" applyAlignment="1" applyFont="1">
      <alignment shrinkToFit="0" vertical="bottom" wrapText="1"/>
    </xf>
    <xf borderId="0" fillId="12" fontId="6" numFmtId="0" xfId="0" applyAlignment="1" applyFill="1" applyFont="1">
      <alignment horizontal="left" readingOrder="0" shrinkToFit="0" wrapText="0"/>
    </xf>
    <xf borderId="0" fillId="0" fontId="10" numFmtId="0" xfId="0" applyFont="1"/>
    <xf borderId="0" fillId="0" fontId="5" numFmtId="0" xfId="0" applyAlignment="1" applyFont="1">
      <alignment horizontal="left"/>
    </xf>
    <xf borderId="0" fillId="0" fontId="17" numFmtId="0" xfId="0" applyAlignment="1" applyFont="1">
      <alignment readingOrder="0" shrinkToFit="0" wrapText="1"/>
    </xf>
    <xf borderId="0" fillId="2" fontId="18" numFmtId="0" xfId="0" applyAlignment="1" applyFont="1">
      <alignment shrinkToFit="0" vertical="bottom" wrapText="1"/>
    </xf>
    <xf borderId="0" fillId="2" fontId="19" numFmtId="0" xfId="0" applyAlignment="1" applyFont="1">
      <alignment shrinkToFit="0" vertical="bottom" wrapText="1"/>
    </xf>
    <xf borderId="0" fillId="2" fontId="19" numFmtId="0" xfId="0" applyAlignment="1" applyFont="1">
      <alignment readingOrder="0" shrinkToFit="0" vertical="bottom" wrapText="0"/>
    </xf>
    <xf borderId="0" fillId="3" fontId="8" numFmtId="0" xfId="0" applyAlignment="1" applyFont="1">
      <alignment vertical="bottom"/>
    </xf>
    <xf borderId="0" fillId="5" fontId="8" numFmtId="0" xfId="0" applyAlignment="1" applyFont="1">
      <alignment horizontal="right" vertical="bottom"/>
    </xf>
    <xf borderId="0" fillId="6" fontId="8" numFmtId="0" xfId="0" applyAlignment="1" applyFont="1">
      <alignment vertical="bottom"/>
    </xf>
    <xf borderId="0" fillId="0" fontId="20" numFmtId="0" xfId="0" applyAlignment="1" applyFont="1">
      <alignment vertical="bottom"/>
    </xf>
    <xf borderId="0" fillId="0" fontId="21" numFmtId="0" xfId="0" applyAlignment="1" applyFont="1">
      <alignment readingOrder="0" shrinkToFit="0" vertical="bottom" wrapText="0"/>
    </xf>
    <xf borderId="0" fillId="7" fontId="8" numFmtId="0" xfId="0" applyAlignment="1" applyFont="1">
      <alignment vertical="bottom"/>
    </xf>
    <xf borderId="0" fillId="0" fontId="13" numFmtId="0" xfId="0" applyAlignment="1" applyFont="1">
      <alignment shrinkToFit="0" vertical="bottom" wrapText="0"/>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livery.gorynich.com/breakfast" TargetMode="External"/><Relationship Id="rId20" Type="http://schemas.openxmlformats.org/officeDocument/2006/relationships/hyperlink" Target="https://mrlee.ru/" TargetMode="External"/><Relationship Id="rId42" Type="http://schemas.openxmlformats.org/officeDocument/2006/relationships/hyperlink" Target="https://probka.org/restaurants/probka-msk/" TargetMode="External"/><Relationship Id="rId41" Type="http://schemas.openxmlformats.org/officeDocument/2006/relationships/hyperlink" Target="https://probka.org/restaurants/mama-tuta-patriatch/" TargetMode="External"/><Relationship Id="rId22" Type="http://schemas.openxmlformats.org/officeDocument/2006/relationships/hyperlink" Target="https://www.novikovgroup.ru/restaurants/detail/pro-khinkali-cheryemushkinskiy-rynok/" TargetMode="External"/><Relationship Id="rId21" Type="http://schemas.openxmlformats.org/officeDocument/2006/relationships/hyperlink" Target="https://artest.rest/" TargetMode="External"/><Relationship Id="rId43" Type="http://schemas.openxmlformats.org/officeDocument/2006/relationships/drawing" Target="../drawings/drawing1.xml"/><Relationship Id="rId24" Type="http://schemas.openxmlformats.org/officeDocument/2006/relationships/hyperlink" Target="https://ilsolo.moscow/" TargetMode="External"/><Relationship Id="rId23" Type="http://schemas.openxmlformats.org/officeDocument/2006/relationships/hyperlink" Target="https://www.novikovgroup.ru/restaurants/detail/strana-kotoroy-net/" TargetMode="External"/><Relationship Id="rId1" Type="http://schemas.openxmlformats.org/officeDocument/2006/relationships/hyperlink" Target="https://sixtyrestaurant.ru/" TargetMode="External"/><Relationship Id="rId2" Type="http://schemas.openxmlformats.org/officeDocument/2006/relationships/hyperlink" Target="https://locandarest.ru/" TargetMode="External"/><Relationship Id="rId3" Type="http://schemas.openxmlformats.org/officeDocument/2006/relationships/hyperlink" Target="http://gloriapizza.ru/" TargetMode="External"/><Relationship Id="rId4" Type="http://schemas.openxmlformats.org/officeDocument/2006/relationships/hyperlink" Target="https://eda.yandex.ru/r/oggi_bistro?placeSlug=oggi_bistro_naberezhnaya_admiraltejskogo_kanala_2t" TargetMode="External"/><Relationship Id="rId9" Type="http://schemas.openxmlformats.org/officeDocument/2006/relationships/hyperlink" Target="https://eva-gruzinskaya.lucky-group.rest/" TargetMode="External"/><Relationship Id="rId26" Type="http://schemas.openxmlformats.org/officeDocument/2006/relationships/hyperlink" Target="https://meraki.rest/" TargetMode="External"/><Relationship Id="rId25" Type="http://schemas.openxmlformats.org/officeDocument/2006/relationships/hyperlink" Target="https://bsp-rest.ru/contacts/" TargetMode="External"/><Relationship Id="rId28" Type="http://schemas.openxmlformats.org/officeDocument/2006/relationships/hyperlink" Target="https://nedalniy-vostok.ru/" TargetMode="External"/><Relationship Id="rId27" Type="http://schemas.openxmlformats.org/officeDocument/2006/relationships/hyperlink" Target="https://www.novikovgroup.ru/restaurants/detail/vodnyy/" TargetMode="External"/><Relationship Id="rId5" Type="http://schemas.openxmlformats.org/officeDocument/2006/relationships/hyperlink" Target="https://duoasia.ru/" TargetMode="External"/><Relationship Id="rId6" Type="http://schemas.openxmlformats.org/officeDocument/2006/relationships/hyperlink" Target="https://tartarbar.ru/" TargetMode="External"/><Relationship Id="rId29" Type="http://schemas.openxmlformats.org/officeDocument/2006/relationships/hyperlink" Target="https://www.novikovgroup.ru/restaurants/detail/magadan-ilinka/" TargetMode="External"/><Relationship Id="rId7" Type="http://schemas.openxmlformats.org/officeDocument/2006/relationships/hyperlink" Target="https://eda.yandex.ru/restaurant/ribaj_aolxh" TargetMode="External"/><Relationship Id="rId8" Type="http://schemas.openxmlformats.org/officeDocument/2006/relationships/hyperlink" Target="https://ginzadelivery.ru/restaurants/yunost/4847" TargetMode="External"/><Relationship Id="rId31" Type="http://schemas.openxmlformats.org/officeDocument/2006/relationships/hyperlink" Target="https://afina.rest/" TargetMode="External"/><Relationship Id="rId30" Type="http://schemas.openxmlformats.org/officeDocument/2006/relationships/hyperlink" Target="https://vysota5642.rest/" TargetMode="External"/><Relationship Id="rId11" Type="http://schemas.openxmlformats.org/officeDocument/2006/relationships/hyperlink" Target="https://saray.lucky-group.rest/" TargetMode="External"/><Relationship Id="rId33" Type="http://schemas.openxmlformats.org/officeDocument/2006/relationships/hyperlink" Target="https://avrora.rest/" TargetMode="External"/><Relationship Id="rId10" Type="http://schemas.openxmlformats.org/officeDocument/2006/relationships/hyperlink" Target="https://bruno.lucky-group.rest/" TargetMode="External"/><Relationship Id="rId32" Type="http://schemas.openxmlformats.org/officeDocument/2006/relationships/hyperlink" Target="https://avabistro.ru/" TargetMode="External"/><Relationship Id="rId13" Type="http://schemas.openxmlformats.org/officeDocument/2006/relationships/hyperlink" Target="https://koji.lucky-group.rest/" TargetMode="External"/><Relationship Id="rId35" Type="http://schemas.openxmlformats.org/officeDocument/2006/relationships/hyperlink" Target="https://delivery-rh.gorynich.com/" TargetMode="External"/><Relationship Id="rId12" Type="http://schemas.openxmlformats.org/officeDocument/2006/relationships/hyperlink" Target="https://sansi.lucky-group.rest/kontakty" TargetMode="External"/><Relationship Id="rId34" Type="http://schemas.openxmlformats.org/officeDocument/2006/relationships/hyperlink" Target="https://magadanrnd.ru/" TargetMode="External"/><Relationship Id="rId15" Type="http://schemas.openxmlformats.org/officeDocument/2006/relationships/hyperlink" Target="https://leclick.ru/restaurant/donna-margarita" TargetMode="External"/><Relationship Id="rId37" Type="http://schemas.openxmlformats.org/officeDocument/2006/relationships/hyperlink" Target="https://zodiacmoscow.ru/" TargetMode="External"/><Relationship Id="rId14" Type="http://schemas.openxmlformats.org/officeDocument/2006/relationships/hyperlink" Target="https://www.minisyrovarnya.com/restaurants/voronezh" TargetMode="External"/><Relationship Id="rId36" Type="http://schemas.openxmlformats.org/officeDocument/2006/relationships/hyperlink" Target="https://delivery.selfiemoscow.ru/" TargetMode="External"/><Relationship Id="rId17" Type="http://schemas.openxmlformats.org/officeDocument/2006/relationships/hyperlink" Target="https://www.novikovgroup.ru/restaurants/detail/novikov-space-cafe/" TargetMode="External"/><Relationship Id="rId39" Type="http://schemas.openxmlformats.org/officeDocument/2006/relationships/hyperlink" Target="https://che-harcho.ru/rus/rosa/main?utm_source=2Gis&amp;utm_medium=geo&amp;utm_campaign=contacts" TargetMode="External"/><Relationship Id="rId16" Type="http://schemas.openxmlformats.org/officeDocument/2006/relationships/hyperlink" Target="https://www.novikovgroup.ru/restaurants/detail/uzbekistan/" TargetMode="External"/><Relationship Id="rId38" Type="http://schemas.openxmlformats.org/officeDocument/2006/relationships/hyperlink" Target="https://tehnikumbistro.ru/rus/dm" TargetMode="External"/><Relationship Id="rId19" Type="http://schemas.openxmlformats.org/officeDocument/2006/relationships/hyperlink" Target="https://www.syrovarnya.com/zhulebino" TargetMode="External"/><Relationship Id="rId18" Type="http://schemas.openxmlformats.org/officeDocument/2006/relationships/hyperlink" Target="https://www.syrovarnya.com/prospect_vernadskog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livery-rh.gorynich.com/" TargetMode="External"/><Relationship Id="rId2" Type="http://schemas.openxmlformats.org/officeDocument/2006/relationships/hyperlink" Target="https://locandarest.ru/" TargetMode="External"/><Relationship Id="rId3" Type="http://schemas.openxmlformats.org/officeDocument/2006/relationships/hyperlink" Target="https://eda.yandex.ru/r/oggi_bistro?placeSlug=oggi_bistro_naberezhnaya_admiraltejskogo_kanala_2t" TargetMode="External"/><Relationship Id="rId4" Type="http://schemas.openxmlformats.org/officeDocument/2006/relationships/hyperlink" Target="https://duoasia.ru/" TargetMode="External"/><Relationship Id="rId9" Type="http://schemas.openxmlformats.org/officeDocument/2006/relationships/drawing" Target="../drawings/drawing3.xml"/><Relationship Id="rId5" Type="http://schemas.openxmlformats.org/officeDocument/2006/relationships/hyperlink" Target="https://eda.yandex.ru/restaurant/ribaj_aolxh" TargetMode="External"/><Relationship Id="rId6" Type="http://schemas.openxmlformats.org/officeDocument/2006/relationships/hyperlink" Target="https://ginzadelivery.ru/restaurants/yunost/4847" TargetMode="External"/><Relationship Id="rId7" Type="http://schemas.openxmlformats.org/officeDocument/2006/relationships/hyperlink" Target="https://che-harcho.ru/rus/rosa/main?utm_source=2Gis&amp;utm_medium=geo&amp;utm_campaign=contacts" TargetMode="External"/><Relationship Id="rId8" Type="http://schemas.openxmlformats.org/officeDocument/2006/relationships/hyperlink" Target="https://delivery.gorynich.com/breakfas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6.88"/>
    <col customWidth="1" min="2" max="2" width="30.63"/>
    <col customWidth="1" min="3" max="3" width="41.13"/>
    <col customWidth="1" min="4" max="4" width="76.63"/>
    <col customWidth="1" min="5" max="5" width="24.38"/>
    <col customWidth="1" min="6" max="6" width="16.38"/>
    <col customWidth="1" min="7" max="7" width="12.13"/>
    <col customWidth="1" min="8" max="8" width="12.25"/>
    <col customWidth="1" min="9" max="9" width="20.88"/>
    <col customWidth="1" min="10" max="10" width="23.63"/>
    <col customWidth="1" min="11" max="11" width="25.5"/>
    <col customWidth="1" min="12" max="12" width="48.13"/>
    <col customWidth="1" min="14" max="14" width="25.75"/>
    <col customWidth="1" min="15" max="15" width="18.75"/>
  </cols>
  <sheetData>
    <row r="1">
      <c r="A1" s="1"/>
      <c r="B1" s="2" t="s">
        <v>0</v>
      </c>
      <c r="C1" s="3" t="s">
        <v>1</v>
      </c>
      <c r="D1" s="3" t="s">
        <v>2</v>
      </c>
      <c r="E1" s="3" t="s">
        <v>3</v>
      </c>
      <c r="F1" s="4" t="s">
        <v>4</v>
      </c>
      <c r="G1" s="5" t="s">
        <v>5</v>
      </c>
      <c r="H1" s="5" t="s">
        <v>6</v>
      </c>
      <c r="I1" s="6" t="s">
        <v>7</v>
      </c>
      <c r="J1" s="6" t="s">
        <v>8</v>
      </c>
      <c r="K1" s="6" t="s">
        <v>9</v>
      </c>
      <c r="L1" s="4" t="s">
        <v>10</v>
      </c>
      <c r="M1" s="4"/>
      <c r="N1" s="6" t="s">
        <v>11</v>
      </c>
      <c r="O1" s="6" t="s">
        <v>12</v>
      </c>
      <c r="P1" s="7"/>
      <c r="Q1" s="7"/>
      <c r="R1" s="7"/>
      <c r="S1" s="7"/>
      <c r="T1" s="7"/>
      <c r="U1" s="7"/>
      <c r="V1" s="7"/>
      <c r="W1" s="7"/>
      <c r="X1" s="7"/>
      <c r="Y1" s="7"/>
      <c r="Z1" s="7"/>
      <c r="AA1" s="7"/>
    </row>
    <row r="2">
      <c r="A2" s="8">
        <v>68.0</v>
      </c>
      <c r="B2" s="9" t="s">
        <v>13</v>
      </c>
      <c r="C2" s="9" t="s">
        <v>14</v>
      </c>
      <c r="D2" s="9" t="s">
        <v>15</v>
      </c>
      <c r="E2" s="9" t="s">
        <v>16</v>
      </c>
      <c r="F2" s="10" t="str">
        <f>IFERROR(__xludf.DUMMYFUNCTION("IFERROR(VLOOKUP(A2,IMPORTRANGE(""1JKYrYOBZQfsQ_9v3OK3daUockrnOgmzXdn8TvfuM9qs"",""Выборка!$A$2:$K$169""),6,0),"""")"),"Оффлайн")</f>
        <v>Оффлайн</v>
      </c>
      <c r="G2" s="10" t="str">
        <f>IFERROR(__xludf.DUMMYFUNCTION("IFERROR(VLOOKUP(A2,IMPORTRANGE(""1JKYrYOBZQfsQ_9v3OK3daUockrnOgmzXdn8TvfuM9qs"",""Выборка!$A$2:$K$169""),7,0),"""")"),"волна 1")</f>
        <v>волна 1</v>
      </c>
      <c r="H2" s="11" t="s">
        <v>17</v>
      </c>
      <c r="I2" s="10" t="s">
        <v>18</v>
      </c>
      <c r="J2" s="12" t="s">
        <v>19</v>
      </c>
      <c r="K2" s="13" t="s">
        <v>20</v>
      </c>
      <c r="L2" s="7"/>
      <c r="M2" s="10" t="s">
        <v>21</v>
      </c>
      <c r="N2" s="13" t="str">
        <f>IFERROR(__xludf.DUMMYFUNCTION("IFERROR(VLOOKUP(C2,IMPORTRANGE(""1JKYrYOBZQfsQ_9v3OK3daUockrnOgmzXdn8TvfuM9qs"",""Выборка!$C$2:$K$172""),9,0),"""")"),"Берсенева Евгения Николаевна")</f>
        <v>Берсенева Евгения Николаевна</v>
      </c>
      <c r="O2" s="13" t="str">
        <f t="shared" ref="O2:O81" si="1">if(K2=N2, "да", "нет")</f>
        <v>да</v>
      </c>
    </row>
    <row r="3">
      <c r="A3" s="8">
        <v>132.0</v>
      </c>
      <c r="B3" s="9" t="s">
        <v>13</v>
      </c>
      <c r="C3" s="9" t="s">
        <v>22</v>
      </c>
      <c r="D3" s="9" t="s">
        <v>23</v>
      </c>
      <c r="E3" s="9" t="s">
        <v>16</v>
      </c>
      <c r="F3" s="10" t="str">
        <f>IFERROR(__xludf.DUMMYFUNCTION("IFERROR(VLOOKUP(A3,IMPORTRANGE(""1JKYrYOBZQfsQ_9v3OK3daUockrnOgmzXdn8TvfuM9qs"",""Выборка!$A$2:$K$169""),6,0),"""")"),"Доставка")</f>
        <v>Доставка</v>
      </c>
      <c r="G3" s="10" t="str">
        <f>IFERROR(__xludf.DUMMYFUNCTION("IFERROR(VLOOKUP(A3,IMPORTRANGE(""1JKYrYOBZQfsQ_9v3OK3daUockrnOgmzXdn8TvfuM9qs"",""Выборка!$A$2:$K$169""),7,0),"""")"),"волна 1")</f>
        <v>волна 1</v>
      </c>
      <c r="H3" s="11" t="s">
        <v>17</v>
      </c>
      <c r="I3" s="10" t="s">
        <v>24</v>
      </c>
      <c r="J3" s="12" t="s">
        <v>25</v>
      </c>
      <c r="K3" s="13" t="s">
        <v>20</v>
      </c>
      <c r="L3" s="14" t="s">
        <v>26</v>
      </c>
      <c r="M3" s="10" t="s">
        <v>21</v>
      </c>
      <c r="N3" s="13" t="str">
        <f>IFERROR(__xludf.DUMMYFUNCTION("IFERROR(VLOOKUP(C3,IMPORTRANGE(""1JKYrYOBZQfsQ_9v3OK3daUockrnOgmzXdn8TvfuM9qs"",""Выборка!$C$2:$K$172""),9,0),"""")"),"Берсенева Евгения Николаевна")</f>
        <v>Берсенева Евгения Николаевна</v>
      </c>
      <c r="O3" s="13" t="str">
        <f t="shared" si="1"/>
        <v>да</v>
      </c>
    </row>
    <row r="4">
      <c r="A4" s="15">
        <v>134.0</v>
      </c>
      <c r="B4" s="16" t="s">
        <v>13</v>
      </c>
      <c r="C4" s="16" t="s">
        <v>27</v>
      </c>
      <c r="D4" s="16" t="s">
        <v>28</v>
      </c>
      <c r="E4" s="9" t="s">
        <v>16</v>
      </c>
      <c r="F4" s="10" t="str">
        <f>IFERROR(__xludf.DUMMYFUNCTION("IFERROR(VLOOKUP(A4,IMPORTRANGE(""1JKYrYOBZQfsQ_9v3OK3daUockrnOgmzXdn8TvfuM9qs"",""Выборка!$A$2:$K$169""),6,0),"""")"),"Оффлайн")</f>
        <v>Оффлайн</v>
      </c>
      <c r="G4" s="10" t="str">
        <f>IFERROR(__xludf.DUMMYFUNCTION("IFERROR(VLOOKUP(A4,IMPORTRANGE(""1JKYrYOBZQfsQ_9v3OK3daUockrnOgmzXdn8TvfuM9qs"",""Выборка!$A$2:$K$169""),7,0),"""")"),"волна 1")</f>
        <v>волна 1</v>
      </c>
      <c r="H4" s="11" t="s">
        <v>17</v>
      </c>
      <c r="I4" s="10"/>
      <c r="J4" s="12" t="s">
        <v>29</v>
      </c>
      <c r="K4" s="13" t="s">
        <v>30</v>
      </c>
      <c r="L4" s="17" t="s">
        <v>31</v>
      </c>
      <c r="M4" s="10" t="s">
        <v>21</v>
      </c>
      <c r="N4" s="13" t="str">
        <f>IFERROR(__xludf.DUMMYFUNCTION("IFERROR(VLOOKUP(C4,IMPORTRANGE(""1JKYrYOBZQfsQ_9v3OK3daUockrnOgmzXdn8TvfuM9qs"",""Выборка!$C$2:$K$172""),9,0),"""")"),"Левитан Дмитрий Анатольевич ")</f>
        <v>Левитан Дмитрий Анатольевич </v>
      </c>
      <c r="O4" s="13" t="str">
        <f t="shared" si="1"/>
        <v>да</v>
      </c>
    </row>
    <row r="5">
      <c r="A5" s="18">
        <v>15.0</v>
      </c>
      <c r="B5" s="19" t="s">
        <v>32</v>
      </c>
      <c r="C5" s="19" t="s">
        <v>33</v>
      </c>
      <c r="D5" s="19" t="s">
        <v>34</v>
      </c>
      <c r="E5" s="19" t="s">
        <v>35</v>
      </c>
      <c r="F5" s="10" t="str">
        <f>IFERROR(__xludf.DUMMYFUNCTION("IFERROR(VLOOKUP(A5,IMPORTRANGE(""1JKYrYOBZQfsQ_9v3OK3daUockrnOgmzXdn8TvfuM9qs"",""Выборка!$A$2:$K$169""),6,0),"""")"),"Доставка")</f>
        <v>Доставка</v>
      </c>
      <c r="G5" s="10" t="str">
        <f>IFERROR(__xludf.DUMMYFUNCTION("IFERROR(VLOOKUP(A5,IMPORTRANGE(""1JKYrYOBZQfsQ_9v3OK3daUockrnOgmzXdn8TvfuM9qs"",""Выборка!$A$2:$K$169""),7,0),"""")"),"волна 1")</f>
        <v>волна 1</v>
      </c>
      <c r="H5" s="11" t="s">
        <v>36</v>
      </c>
      <c r="J5" s="12" t="s">
        <v>37</v>
      </c>
      <c r="K5" s="20" t="s">
        <v>38</v>
      </c>
      <c r="L5" s="21" t="s">
        <v>39</v>
      </c>
      <c r="N5" s="13" t="str">
        <f>IFERROR(__xludf.DUMMYFUNCTION("IFERROR(VLOOKUP(C5,IMPORTRANGE(""1JKYrYOBZQfsQ_9v3OK3daUockrnOgmzXdn8TvfuM9qs"",""Выборка!$C$2:$K$172""),9,0),"""")"),"Валитова Карина Рамилевна")</f>
        <v>Валитова Карина Рамилевна</v>
      </c>
      <c r="O5" s="13" t="str">
        <f t="shared" si="1"/>
        <v>да</v>
      </c>
    </row>
    <row r="6">
      <c r="A6" s="8">
        <v>30.0</v>
      </c>
      <c r="B6" s="19" t="s">
        <v>32</v>
      </c>
      <c r="C6" s="19" t="s">
        <v>40</v>
      </c>
      <c r="D6" s="19" t="s">
        <v>41</v>
      </c>
      <c r="E6" s="19" t="s">
        <v>35</v>
      </c>
      <c r="F6" s="10" t="str">
        <f>IFERROR(__xludf.DUMMYFUNCTION("IFERROR(VLOOKUP(A6,IMPORTRANGE(""1JKYrYOBZQfsQ_9v3OK3daUockrnOgmzXdn8TvfuM9qs"",""Выборка!$A$2:$K$169""),6,0),"""")"),"Доставка")</f>
        <v>Доставка</v>
      </c>
      <c r="G6" s="10" t="str">
        <f>IFERROR(__xludf.DUMMYFUNCTION("IFERROR(VLOOKUP(A6,IMPORTRANGE(""1JKYrYOBZQfsQ_9v3OK3daUockrnOgmzXdn8TvfuM9qs"",""Выборка!$A$2:$K$169""),7,0),"""")"),"волна 1")</f>
        <v>волна 1</v>
      </c>
      <c r="H6" s="11" t="s">
        <v>17</v>
      </c>
      <c r="I6" s="10" t="s">
        <v>42</v>
      </c>
      <c r="J6" s="22" t="s">
        <v>43</v>
      </c>
      <c r="K6" s="21" t="s">
        <v>44</v>
      </c>
      <c r="L6" s="21" t="s">
        <v>45</v>
      </c>
      <c r="N6" s="13" t="str">
        <f>IFERROR(__xludf.DUMMYFUNCTION("IFERROR(VLOOKUP(C6,IMPORTRANGE(""1JKYrYOBZQfsQ_9v3OK3daUockrnOgmzXdn8TvfuM9qs"",""Выборка!$C$2:$K$172""),9,0),"""")"),"Неудачин Даниил Глебович")</f>
        <v>Неудачин Даниил Глебович</v>
      </c>
      <c r="O6" s="13" t="str">
        <f t="shared" si="1"/>
        <v>да</v>
      </c>
    </row>
    <row r="7">
      <c r="A7" s="8">
        <v>157.0</v>
      </c>
      <c r="B7" s="19" t="s">
        <v>32</v>
      </c>
      <c r="C7" s="19" t="s">
        <v>46</v>
      </c>
      <c r="D7" s="19" t="s">
        <v>47</v>
      </c>
      <c r="E7" s="19" t="s">
        <v>35</v>
      </c>
      <c r="F7" s="10" t="str">
        <f>IFERROR(__xludf.DUMMYFUNCTION("IFERROR(VLOOKUP(A7,IMPORTRANGE(""1JKYrYOBZQfsQ_9v3OK3daUockrnOgmzXdn8TvfuM9qs"",""Выборка!$A$2:$K$169""),6,0),"""")"),"Оффлайн")</f>
        <v>Оффлайн</v>
      </c>
      <c r="G7" s="10" t="str">
        <f>IFERROR(__xludf.DUMMYFUNCTION("IFERROR(VLOOKUP(A7,IMPORTRANGE(""1JKYrYOBZQfsQ_9v3OK3daUockrnOgmzXdn8TvfuM9qs"",""Выборка!$A$2:$K$169""),7,0),"""")"),"волна 1")</f>
        <v>волна 1</v>
      </c>
      <c r="H7" s="11" t="s">
        <v>36</v>
      </c>
      <c r="I7" s="10">
        <v>1500.0</v>
      </c>
      <c r="J7" s="22" t="s">
        <v>48</v>
      </c>
      <c r="K7" s="23" t="s">
        <v>49</v>
      </c>
      <c r="L7" s="21" t="s">
        <v>45</v>
      </c>
      <c r="N7" s="13" t="str">
        <f>IFERROR(__xludf.DUMMYFUNCTION("IFERROR(VLOOKUP(C7,IMPORTRANGE(""1JKYrYOBZQfsQ_9v3OK3daUockrnOgmzXdn8TvfuM9qs"",""Выборка!$C$2:$K$172""),9,0),"""")"),"Львов Александр Анатольевич")</f>
        <v>Львов Александр Анатольевич</v>
      </c>
      <c r="O7" s="13" t="str">
        <f t="shared" si="1"/>
        <v>да</v>
      </c>
    </row>
    <row r="8">
      <c r="A8" s="8">
        <v>48.0</v>
      </c>
      <c r="B8" s="24" t="s">
        <v>50</v>
      </c>
      <c r="C8" s="24" t="s">
        <v>51</v>
      </c>
      <c r="D8" s="24" t="s">
        <v>52</v>
      </c>
      <c r="E8" s="24" t="s">
        <v>35</v>
      </c>
      <c r="F8" s="10" t="str">
        <f>IFERROR(__xludf.DUMMYFUNCTION("IFERROR(VLOOKUP(A8,IMPORTRANGE(""1JKYrYOBZQfsQ_9v3OK3daUockrnOgmzXdn8TvfuM9qs"",""Выборка!$A$2:$K$169""),6,0),"""")"),"Доставка")</f>
        <v>Доставка</v>
      </c>
      <c r="G8" s="10" t="str">
        <f>IFERROR(__xludf.DUMMYFUNCTION("IFERROR(VLOOKUP(A8,IMPORTRANGE(""1JKYrYOBZQfsQ_9v3OK3daUockrnOgmzXdn8TvfuM9qs"",""Выборка!$A$2:$K$169""),7,0),"""")"),"волна 1")</f>
        <v>волна 1</v>
      </c>
      <c r="H8" s="25"/>
      <c r="I8" s="10" t="s">
        <v>53</v>
      </c>
      <c r="J8" s="12" t="s">
        <v>54</v>
      </c>
      <c r="K8" s="10" t="s">
        <v>38</v>
      </c>
      <c r="L8" s="10" t="s">
        <v>55</v>
      </c>
      <c r="N8" s="13" t="str">
        <f>IFERROR(__xludf.DUMMYFUNCTION("IFERROR(VLOOKUP(C8,IMPORTRANGE(""1JKYrYOBZQfsQ_9v3OK3daUockrnOgmzXdn8TvfuM9qs"",""Выборка!$C$2:$K$172""),9,0),"""")"),"Валитова Карина Рамилевна")</f>
        <v>Валитова Карина Рамилевна</v>
      </c>
      <c r="O8" s="13" t="str">
        <f t="shared" si="1"/>
        <v>да</v>
      </c>
    </row>
    <row r="9">
      <c r="A9" s="18">
        <v>80.0</v>
      </c>
      <c r="B9" s="24" t="s">
        <v>50</v>
      </c>
      <c r="C9" s="24" t="s">
        <v>56</v>
      </c>
      <c r="D9" s="24" t="s">
        <v>57</v>
      </c>
      <c r="E9" s="24" t="s">
        <v>35</v>
      </c>
      <c r="F9" s="10" t="str">
        <f>IFERROR(__xludf.DUMMYFUNCTION("IFERROR(VLOOKUP(A9,IMPORTRANGE(""1JKYrYOBZQfsQ_9v3OK3daUockrnOgmzXdn8TvfuM9qs"",""Выборка!$A$2:$K$169""),6,0),"""")"),"Оффлайн")</f>
        <v>Оффлайн</v>
      </c>
      <c r="G9" s="10" t="str">
        <f>IFERROR(__xludf.DUMMYFUNCTION("IFERROR(VLOOKUP(A9,IMPORTRANGE(""1JKYrYOBZQfsQ_9v3OK3daUockrnOgmzXdn8TvfuM9qs"",""Выборка!$A$2:$K$169""),7,0),"""")"),"волна 1")</f>
        <v>волна 1</v>
      </c>
      <c r="H9" s="25"/>
      <c r="I9" s="10" t="s">
        <v>58</v>
      </c>
      <c r="K9" s="10" t="s">
        <v>38</v>
      </c>
      <c r="L9" s="10" t="s">
        <v>59</v>
      </c>
      <c r="N9" s="13" t="str">
        <f>IFERROR(__xludf.DUMMYFUNCTION("IFERROR(VLOOKUP(C9,IMPORTRANGE(""1JKYrYOBZQfsQ_9v3OK3daUockrnOgmzXdn8TvfuM9qs"",""Выборка!$C$2:$K$172""),9,0),"""")"),"Валитова Карина Рамилевна")</f>
        <v>Валитова Карина Рамилевна</v>
      </c>
      <c r="O9" s="13" t="str">
        <f t="shared" si="1"/>
        <v>да</v>
      </c>
    </row>
    <row r="10">
      <c r="A10" s="8">
        <v>81.0</v>
      </c>
      <c r="B10" s="24" t="s">
        <v>50</v>
      </c>
      <c r="C10" s="24" t="s">
        <v>60</v>
      </c>
      <c r="D10" s="24" t="s">
        <v>61</v>
      </c>
      <c r="E10" s="24" t="s">
        <v>35</v>
      </c>
      <c r="F10" s="10" t="str">
        <f>IFERROR(__xludf.DUMMYFUNCTION("IFERROR(VLOOKUP(A10,IMPORTRANGE(""1JKYrYOBZQfsQ_9v3OK3daUockrnOgmzXdn8TvfuM9qs"",""Выборка!$A$2:$K$169""),6,0),"""")"),"Оффлайн")</f>
        <v>Оффлайн</v>
      </c>
      <c r="G10" s="10" t="str">
        <f>IFERROR(__xludf.DUMMYFUNCTION("IFERROR(VLOOKUP(A10,IMPORTRANGE(""1JKYrYOBZQfsQ_9v3OK3daUockrnOgmzXdn8TvfuM9qs"",""Выборка!$A$2:$K$169""),7,0),"""")"),"волна 1")</f>
        <v>волна 1</v>
      </c>
      <c r="H10" s="25"/>
      <c r="I10" s="10" t="s">
        <v>58</v>
      </c>
      <c r="K10" s="13" t="s">
        <v>62</v>
      </c>
      <c r="N10" s="13" t="str">
        <f>IFERROR(__xludf.DUMMYFUNCTION("IFERROR(VLOOKUP(C10,IMPORTRANGE(""1JKYrYOBZQfsQ_9v3OK3daUockrnOgmzXdn8TvfuM9qs"",""Выборка!$C$2:$K$172""),9,0),"""")"),"Климцева Анна Евгеньевна")</f>
        <v>Климцева Анна Евгеньевна</v>
      </c>
      <c r="O10" s="13" t="str">
        <f t="shared" si="1"/>
        <v>да</v>
      </c>
    </row>
    <row r="11">
      <c r="A11" s="8">
        <v>84.0</v>
      </c>
      <c r="B11" s="24" t="s">
        <v>50</v>
      </c>
      <c r="C11" s="24" t="s">
        <v>63</v>
      </c>
      <c r="D11" s="24" t="s">
        <v>64</v>
      </c>
      <c r="E11" s="24" t="s">
        <v>35</v>
      </c>
      <c r="F11" s="10" t="str">
        <f>IFERROR(__xludf.DUMMYFUNCTION("IFERROR(VLOOKUP(A11,IMPORTRANGE(""1JKYrYOBZQfsQ_9v3OK3daUockrnOgmzXdn8TvfuM9qs"",""Выборка!$A$2:$K$169""),6,0),"""")"),"Доставка")</f>
        <v>Доставка</v>
      </c>
      <c r="G11" s="10" t="str">
        <f>IFERROR(__xludf.DUMMYFUNCTION("IFERROR(VLOOKUP(A11,IMPORTRANGE(""1JKYrYOBZQfsQ_9v3OK3daUockrnOgmzXdn8TvfuM9qs"",""Выборка!$A$2:$K$169""),7,0),"""")"),"волна 1")</f>
        <v>волна 1</v>
      </c>
      <c r="H11" s="25"/>
      <c r="I11" s="10" t="s">
        <v>53</v>
      </c>
      <c r="J11" s="10" t="s">
        <v>65</v>
      </c>
      <c r="K11" s="10" t="s">
        <v>44</v>
      </c>
      <c r="L11" s="10" t="s">
        <v>55</v>
      </c>
      <c r="N11" s="13" t="str">
        <f>IFERROR(__xludf.DUMMYFUNCTION("IFERROR(VLOOKUP(C11,IMPORTRANGE(""1JKYrYOBZQfsQ_9v3OK3daUockrnOgmzXdn8TvfuM9qs"",""Выборка!$C$2:$K$172""),9,0),"""")"),"Неудачин Даниил Глебович")</f>
        <v>Неудачин Даниил Глебович</v>
      </c>
      <c r="O11" s="13" t="str">
        <f t="shared" si="1"/>
        <v>да</v>
      </c>
    </row>
    <row r="12">
      <c r="A12" s="18">
        <v>93.0</v>
      </c>
      <c r="B12" s="24" t="s">
        <v>50</v>
      </c>
      <c r="C12" s="24" t="s">
        <v>66</v>
      </c>
      <c r="D12" s="24" t="s">
        <v>67</v>
      </c>
      <c r="E12" s="24" t="s">
        <v>35</v>
      </c>
      <c r="F12" s="10" t="str">
        <f>IFERROR(__xludf.DUMMYFUNCTION("IFERROR(VLOOKUP(A12,IMPORTRANGE(""1JKYrYOBZQfsQ_9v3OK3daUockrnOgmzXdn8TvfuM9qs"",""Выборка!$A$2:$K$169""),6,0),"""")"),"Оффлайн")</f>
        <v>Оффлайн</v>
      </c>
      <c r="G12" s="10" t="str">
        <f>IFERROR(__xludf.DUMMYFUNCTION("IFERROR(VLOOKUP(A12,IMPORTRANGE(""1JKYrYOBZQfsQ_9v3OK3daUockrnOgmzXdn8TvfuM9qs"",""Выборка!$A$2:$K$169""),7,0),"""")"),"волна 1")</f>
        <v>волна 1</v>
      </c>
      <c r="H12" s="25"/>
      <c r="I12" s="10" t="s">
        <v>58</v>
      </c>
      <c r="K12" s="10" t="s">
        <v>38</v>
      </c>
      <c r="N12" s="13" t="str">
        <f>IFERROR(__xludf.DUMMYFUNCTION("IFERROR(VLOOKUP(C12,IMPORTRANGE(""1JKYrYOBZQfsQ_9v3OK3daUockrnOgmzXdn8TvfuM9qs"",""Выборка!$C$2:$K$172""),9,0),"""")"),"Валитова Карина Рамилевна")</f>
        <v>Валитова Карина Рамилевна</v>
      </c>
      <c r="O12" s="13" t="str">
        <f t="shared" si="1"/>
        <v>да</v>
      </c>
    </row>
    <row r="13">
      <c r="A13" s="8">
        <v>114.0</v>
      </c>
      <c r="B13" s="24" t="s">
        <v>50</v>
      </c>
      <c r="C13" s="24" t="s">
        <v>68</v>
      </c>
      <c r="D13" s="24" t="s">
        <v>69</v>
      </c>
      <c r="E13" s="24" t="s">
        <v>35</v>
      </c>
      <c r="F13" s="10" t="str">
        <f>IFERROR(__xludf.DUMMYFUNCTION("IFERROR(VLOOKUP(A13,IMPORTRANGE(""1JKYrYOBZQfsQ_9v3OK3daUockrnOgmzXdn8TvfuM9qs"",""Выборка!$A$2:$K$169""),6,0),"""")"),"Доставка")</f>
        <v>Доставка</v>
      </c>
      <c r="G13" s="10" t="str">
        <f>IFERROR(__xludf.DUMMYFUNCTION("IFERROR(VLOOKUP(A13,IMPORTRANGE(""1JKYrYOBZQfsQ_9v3OK3daUockrnOgmzXdn8TvfuM9qs"",""Выборка!$A$2:$K$169""),7,0),"""")"),"волна 1")</f>
        <v>волна 1</v>
      </c>
      <c r="H13" s="25"/>
      <c r="I13" s="10" t="s">
        <v>53</v>
      </c>
      <c r="J13" s="12" t="s">
        <v>70</v>
      </c>
      <c r="K13" s="23" t="s">
        <v>62</v>
      </c>
      <c r="L13" s="10" t="s">
        <v>71</v>
      </c>
      <c r="N13" s="13" t="str">
        <f>IFERROR(__xludf.DUMMYFUNCTION("IFERROR(VLOOKUP(C13,IMPORTRANGE(""1JKYrYOBZQfsQ_9v3OK3daUockrnOgmzXdn8TvfuM9qs"",""Выборка!$C$2:$K$172""),9,0),"""")"),"Климцева Анна Евгеньевна")</f>
        <v>Климцева Анна Евгеньевна</v>
      </c>
      <c r="O13" s="13" t="str">
        <f t="shared" si="1"/>
        <v>да</v>
      </c>
    </row>
    <row r="14">
      <c r="A14" s="8">
        <v>130.0</v>
      </c>
      <c r="B14" s="24" t="s">
        <v>50</v>
      </c>
      <c r="C14" s="24" t="s">
        <v>72</v>
      </c>
      <c r="D14" s="24" t="s">
        <v>73</v>
      </c>
      <c r="E14" s="24" t="s">
        <v>35</v>
      </c>
      <c r="F14" s="10" t="str">
        <f>IFERROR(__xludf.DUMMYFUNCTION("IFERROR(VLOOKUP(A14,IMPORTRANGE(""1JKYrYOBZQfsQ_9v3OK3daUockrnOgmzXdn8TvfuM9qs"",""Выборка!$A$2:$K$169""),6,0),"""")"),"Оффлайн")</f>
        <v>Оффлайн</v>
      </c>
      <c r="G14" s="10" t="str">
        <f>IFERROR(__xludf.DUMMYFUNCTION("IFERROR(VLOOKUP(A14,IMPORTRANGE(""1JKYrYOBZQfsQ_9v3OK3daUockrnOgmzXdn8TvfuM9qs"",""Выборка!$A$2:$K$169""),7,0),"""")"),"волна 1")</f>
        <v>волна 1</v>
      </c>
      <c r="H14" s="25"/>
      <c r="I14" s="10" t="s">
        <v>58</v>
      </c>
      <c r="K14" s="23" t="s">
        <v>49</v>
      </c>
      <c r="N14" s="13" t="str">
        <f>IFERROR(__xludf.DUMMYFUNCTION("IFERROR(VLOOKUP(C14,IMPORTRANGE(""1JKYrYOBZQfsQ_9v3OK3daUockrnOgmzXdn8TvfuM9qs"",""Выборка!$C$2:$K$172""),9,0),"""")"),"Львов Александр Анатольевич")</f>
        <v>Львов Александр Анатольевич</v>
      </c>
      <c r="O14" s="13" t="str">
        <f t="shared" si="1"/>
        <v>да</v>
      </c>
    </row>
    <row r="15">
      <c r="A15" s="8">
        <v>154.0</v>
      </c>
      <c r="B15" s="24" t="s">
        <v>50</v>
      </c>
      <c r="C15" s="24" t="s">
        <v>74</v>
      </c>
      <c r="D15" s="24" t="s">
        <v>75</v>
      </c>
      <c r="E15" s="24" t="s">
        <v>35</v>
      </c>
      <c r="F15" s="10" t="str">
        <f>IFERROR(__xludf.DUMMYFUNCTION("IFERROR(VLOOKUP(A15,IMPORTRANGE(""1JKYrYOBZQfsQ_9v3OK3daUockrnOgmzXdn8TvfuM9qs"",""Выборка!$A$2:$K$169""),6,0),"""")"),"Оффлайн")</f>
        <v>Оффлайн</v>
      </c>
      <c r="G15" s="10" t="str">
        <f>IFERROR(__xludf.DUMMYFUNCTION("IFERROR(VLOOKUP(A15,IMPORTRANGE(""1JKYrYOBZQfsQ_9v3OK3daUockrnOgmzXdn8TvfuM9qs"",""Выборка!$A$2:$K$169""),7,0),"""")"),"волна 1")</f>
        <v>волна 1</v>
      </c>
      <c r="H15" s="25"/>
      <c r="I15" s="10" t="s">
        <v>58</v>
      </c>
      <c r="K15" s="23" t="s">
        <v>76</v>
      </c>
      <c r="N15" s="13" t="str">
        <f>IFERROR(__xludf.DUMMYFUNCTION("IFERROR(VLOOKUP(C15,IMPORTRANGE(""1JKYrYOBZQfsQ_9v3OK3daUockrnOgmzXdn8TvfuM9qs"",""Выборка!$C$2:$K$172""),9,0),"""")"),"Виноградова Дарья Сергеевна")</f>
        <v>Виноградова Дарья Сергеевна</v>
      </c>
      <c r="O15" s="13" t="str">
        <f t="shared" si="1"/>
        <v>да</v>
      </c>
    </row>
    <row r="16">
      <c r="A16" s="8">
        <v>1.0</v>
      </c>
      <c r="B16" s="26" t="s">
        <v>77</v>
      </c>
      <c r="C16" s="26" t="s">
        <v>78</v>
      </c>
      <c r="D16" s="26" t="s">
        <v>79</v>
      </c>
      <c r="E16" s="26" t="s">
        <v>16</v>
      </c>
      <c r="F16" s="10" t="str">
        <f>IFERROR(__xludf.DUMMYFUNCTION("IFERROR(VLOOKUP(A16,IMPORTRANGE(""1JKYrYOBZQfsQ_9v3OK3daUockrnOgmzXdn8TvfuM9qs"",""Выборка!$A$2:$K$169""),6,0),"""")"),"Оффлайн")</f>
        <v>Оффлайн</v>
      </c>
      <c r="G16" s="10" t="str">
        <f>IFERROR(__xludf.DUMMYFUNCTION("IFERROR(VLOOKUP(A16,IMPORTRANGE(""1JKYrYOBZQfsQ_9v3OK3daUockrnOgmzXdn8TvfuM9qs"",""Выборка!$A$2:$K$169""),7,0),"""")"),"волна 1")</f>
        <v>волна 1</v>
      </c>
      <c r="H16" s="11" t="s">
        <v>17</v>
      </c>
      <c r="J16" s="27" t="s">
        <v>80</v>
      </c>
      <c r="K16" s="13" t="s">
        <v>81</v>
      </c>
      <c r="M16" s="10" t="s">
        <v>21</v>
      </c>
      <c r="N16" s="13" t="str">
        <f>IFERROR(__xludf.DUMMYFUNCTION("IFERROR(VLOOKUP(C16,IMPORTRANGE(""1JKYrYOBZQfsQ_9v3OK3daUockrnOgmzXdn8TvfuM9qs"",""Выборка!$C$2:$K$172""),9,0),"""")"),"Шиверских Виктор Станиславович")</f>
        <v>Шиверских Виктор Станиславович</v>
      </c>
      <c r="O16" s="13" t="str">
        <f t="shared" si="1"/>
        <v>да</v>
      </c>
    </row>
    <row r="17">
      <c r="A17" s="8">
        <v>60.0</v>
      </c>
      <c r="B17" s="26" t="s">
        <v>77</v>
      </c>
      <c r="C17" s="26" t="s">
        <v>82</v>
      </c>
      <c r="D17" s="26" t="s">
        <v>83</v>
      </c>
      <c r="E17" s="26" t="s">
        <v>16</v>
      </c>
      <c r="F17" s="10" t="str">
        <f>IFERROR(__xludf.DUMMYFUNCTION("IFERROR(VLOOKUP(A17,IMPORTRANGE(""1JKYrYOBZQfsQ_9v3OK3daUockrnOgmzXdn8TvfuM9qs"",""Выборка!$A$2:$K$169""),6,0),"""")"),"Оффлайн")</f>
        <v>Оффлайн</v>
      </c>
      <c r="G17" s="10" t="str">
        <f>IFERROR(__xludf.DUMMYFUNCTION("IFERROR(VLOOKUP(A17,IMPORTRANGE(""1JKYrYOBZQfsQ_9v3OK3daUockrnOgmzXdn8TvfuM9qs"",""Выборка!$A$2:$K$169""),7,0),"""")"),"волна 1")</f>
        <v>волна 1</v>
      </c>
      <c r="H17" s="11" t="s">
        <v>17</v>
      </c>
      <c r="J17" s="27" t="s">
        <v>84</v>
      </c>
      <c r="K17" s="13" t="s">
        <v>85</v>
      </c>
      <c r="L17" s="10" t="s">
        <v>86</v>
      </c>
      <c r="M17" s="10" t="s">
        <v>21</v>
      </c>
      <c r="N17" s="13" t="str">
        <f>IFERROR(__xludf.DUMMYFUNCTION("IFERROR(VLOOKUP(C17,IMPORTRANGE(""1JKYrYOBZQfsQ_9v3OK3daUockrnOgmzXdn8TvfuM9qs"",""Выборка!$C$2:$K$172""),9,0),"""")"),"Янина Полина Олеговна")</f>
        <v>Янина Полина Олеговна</v>
      </c>
      <c r="O17" s="13" t="str">
        <f t="shared" si="1"/>
        <v>да</v>
      </c>
    </row>
    <row r="18">
      <c r="A18" s="8">
        <v>64.0</v>
      </c>
      <c r="B18" s="26" t="s">
        <v>77</v>
      </c>
      <c r="C18" s="26" t="s">
        <v>87</v>
      </c>
      <c r="D18" s="26" t="s">
        <v>88</v>
      </c>
      <c r="E18" s="26" t="s">
        <v>16</v>
      </c>
      <c r="F18" s="10" t="str">
        <f>IFERROR(__xludf.DUMMYFUNCTION("IFERROR(VLOOKUP(A18,IMPORTRANGE(""1JKYrYOBZQfsQ_9v3OK3daUockrnOgmzXdn8TvfuM9qs"",""Выборка!$A$2:$K$169""),6,0),"""")"),"Оффлайн")</f>
        <v>Оффлайн</v>
      </c>
      <c r="G18" s="10" t="str">
        <f>IFERROR(__xludf.DUMMYFUNCTION("IFERROR(VLOOKUP(A18,IMPORTRANGE(""1JKYrYOBZQfsQ_9v3OK3daUockrnOgmzXdn8TvfuM9qs"",""Выборка!$A$2:$K$169""),7,0),"""")"),"волна 1")</f>
        <v>волна 1</v>
      </c>
      <c r="H18" s="11" t="s">
        <v>17</v>
      </c>
      <c r="J18" s="27" t="s">
        <v>89</v>
      </c>
      <c r="K18" s="13" t="s">
        <v>90</v>
      </c>
      <c r="M18" s="10" t="s">
        <v>21</v>
      </c>
      <c r="N18" s="13" t="str">
        <f>IFERROR(__xludf.DUMMYFUNCTION("IFERROR(VLOOKUP(C18,IMPORTRANGE(""1JKYrYOBZQfsQ_9v3OK3daUockrnOgmzXdn8TvfuM9qs"",""Выборка!$C$2:$K$172""),9,0),"""")"),"Репилов Иван Викторович")</f>
        <v>Репилов Иван Викторович</v>
      </c>
      <c r="O18" s="13" t="str">
        <f t="shared" si="1"/>
        <v>да</v>
      </c>
    </row>
    <row r="19">
      <c r="A19" s="8">
        <v>109.0</v>
      </c>
      <c r="B19" s="26" t="s">
        <v>77</v>
      </c>
      <c r="C19" s="26" t="s">
        <v>91</v>
      </c>
      <c r="D19" s="26" t="s">
        <v>92</v>
      </c>
      <c r="E19" s="26" t="s">
        <v>16</v>
      </c>
      <c r="F19" s="10" t="str">
        <f>IFERROR(__xludf.DUMMYFUNCTION("IFERROR(VLOOKUP(A19,IMPORTRANGE(""1JKYrYOBZQfsQ_9v3OK3daUockrnOgmzXdn8TvfuM9qs"",""Выборка!$A$2:$K$169""),6,0),"""")"),"Оффлайн")</f>
        <v>Оффлайн</v>
      </c>
      <c r="G19" s="10" t="str">
        <f>IFERROR(__xludf.DUMMYFUNCTION("IFERROR(VLOOKUP(A19,IMPORTRANGE(""1JKYrYOBZQfsQ_9v3OK3daUockrnOgmzXdn8TvfuM9qs"",""Выборка!$A$2:$K$169""),7,0),"""")"),"волна 1")</f>
        <v>волна 1</v>
      </c>
      <c r="H19" s="11" t="s">
        <v>17</v>
      </c>
      <c r="J19" s="27" t="s">
        <v>93</v>
      </c>
      <c r="K19" s="13" t="s">
        <v>94</v>
      </c>
      <c r="L19" s="10" t="s">
        <v>86</v>
      </c>
      <c r="M19" s="10" t="s">
        <v>21</v>
      </c>
      <c r="N19" s="13" t="str">
        <f>IFERROR(__xludf.DUMMYFUNCTION("IFERROR(VLOOKUP(C19,IMPORTRANGE(""1JKYrYOBZQfsQ_9v3OK3daUockrnOgmzXdn8TvfuM9qs"",""Выборка!$C$2:$K$172""),9,0),"""")"),"Михайлова Анна Витальевна")</f>
        <v>Михайлова Анна Витальевна</v>
      </c>
      <c r="O19" s="13" t="str">
        <f t="shared" si="1"/>
        <v>да</v>
      </c>
    </row>
    <row r="20">
      <c r="A20" s="8">
        <v>129.0</v>
      </c>
      <c r="B20" s="26" t="s">
        <v>77</v>
      </c>
      <c r="C20" s="26" t="s">
        <v>95</v>
      </c>
      <c r="D20" s="26" t="s">
        <v>96</v>
      </c>
      <c r="E20" s="26" t="s">
        <v>16</v>
      </c>
      <c r="F20" s="10" t="str">
        <f>IFERROR(__xludf.DUMMYFUNCTION("IFERROR(VLOOKUP(A20,IMPORTRANGE(""1JKYrYOBZQfsQ_9v3OK3daUockrnOgmzXdn8TvfuM9qs"",""Выборка!$A$2:$K$169""),6,0),"""")"),"Оффлайн")</f>
        <v>Оффлайн</v>
      </c>
      <c r="G20" s="10" t="str">
        <f>IFERROR(__xludf.DUMMYFUNCTION("IFERROR(VLOOKUP(A20,IMPORTRANGE(""1JKYrYOBZQfsQ_9v3OK3daUockrnOgmzXdn8TvfuM9qs"",""Выборка!$A$2:$K$169""),7,0),"""")"),"волна 1")</f>
        <v>волна 1</v>
      </c>
      <c r="H20" s="11" t="s">
        <v>17</v>
      </c>
      <c r="J20" s="27" t="s">
        <v>97</v>
      </c>
      <c r="K20" s="13" t="s">
        <v>98</v>
      </c>
      <c r="M20" s="10" t="s">
        <v>21</v>
      </c>
      <c r="N20" s="13" t="str">
        <f>IFERROR(__xludf.DUMMYFUNCTION("IFERROR(VLOOKUP(C20,IMPORTRANGE(""1JKYrYOBZQfsQ_9v3OK3daUockrnOgmzXdn8TvfuM9qs"",""Выборка!$C$2:$K$172""),9,0),"""")"),"Желязко Дмитрий Викторович")</f>
        <v>Желязко Дмитрий Викторович</v>
      </c>
      <c r="O20" s="13" t="str">
        <f t="shared" si="1"/>
        <v>да</v>
      </c>
    </row>
    <row r="21">
      <c r="A21" s="8">
        <v>8.0</v>
      </c>
      <c r="B21" s="28" t="s">
        <v>99</v>
      </c>
      <c r="C21" s="28" t="s">
        <v>100</v>
      </c>
      <c r="D21" s="28" t="s">
        <v>101</v>
      </c>
      <c r="E21" s="28" t="s">
        <v>102</v>
      </c>
      <c r="F21" s="10" t="str">
        <f>IFERROR(__xludf.DUMMYFUNCTION("IFERROR(VLOOKUP(A21,IMPORTRANGE(""1JKYrYOBZQfsQ_9v3OK3daUockrnOgmzXdn8TvfuM9qs"",""Выборка!$A$2:$K$169""),6,0),"""")"),"Оффлайн")</f>
        <v>Оффлайн</v>
      </c>
      <c r="G21" s="10" t="str">
        <f>IFERROR(__xludf.DUMMYFUNCTION("IFERROR(VLOOKUP(A21,IMPORTRANGE(""1JKYrYOBZQfsQ_9v3OK3daUockrnOgmzXdn8TvfuM9qs"",""Выборка!$A$2:$K$169""),7,0),"""")"),"волна 1")</f>
        <v>волна 1</v>
      </c>
      <c r="H21" s="11" t="s">
        <v>103</v>
      </c>
      <c r="J21" s="12" t="s">
        <v>104</v>
      </c>
      <c r="K21" s="13" t="s">
        <v>105</v>
      </c>
      <c r="L21" s="10" t="s">
        <v>106</v>
      </c>
      <c r="N21" s="13" t="str">
        <f>IFERROR(__xludf.DUMMYFUNCTION("IFERROR(VLOOKUP(C21,IMPORTRANGE(""1JKYrYOBZQfsQ_9v3OK3daUockrnOgmzXdn8TvfuM9qs"",""Выборка!$C$2:$K$172""),9,0),"""")"),"Кузнецова Татьяна Викторовна")</f>
        <v>Кузнецова Татьяна Викторовна</v>
      </c>
      <c r="O21" s="13" t="str">
        <f t="shared" si="1"/>
        <v>да</v>
      </c>
    </row>
    <row r="22">
      <c r="A22" s="8">
        <v>127.0</v>
      </c>
      <c r="B22" s="28" t="s">
        <v>99</v>
      </c>
      <c r="C22" s="28" t="s">
        <v>107</v>
      </c>
      <c r="D22" s="28" t="s">
        <v>108</v>
      </c>
      <c r="E22" s="28" t="s">
        <v>109</v>
      </c>
      <c r="F22" s="10" t="str">
        <f>IFERROR(__xludf.DUMMYFUNCTION("IFERROR(VLOOKUP(A22,IMPORTRANGE(""1JKYrYOBZQfsQ_9v3OK3daUockrnOgmzXdn8TvfuM9qs"",""Выборка!$A$2:$K$169""),6,0),"""")"),"Оффлайн")</f>
        <v>Оффлайн</v>
      </c>
      <c r="G22" s="10" t="str">
        <f>IFERROR(__xludf.DUMMYFUNCTION("IFERROR(VLOOKUP(A22,IMPORTRANGE(""1JKYrYOBZQfsQ_9v3OK3daUockrnOgmzXdn8TvfuM9qs"",""Выборка!$A$2:$K$169""),7,0),"""")"),"волна 1")</f>
        <v>волна 1</v>
      </c>
      <c r="H22" s="25"/>
      <c r="K22" s="13" t="s">
        <v>110</v>
      </c>
      <c r="L22" s="10" t="s">
        <v>111</v>
      </c>
      <c r="N22" s="13" t="str">
        <f>IFERROR(__xludf.DUMMYFUNCTION("IFERROR(VLOOKUP(C22,IMPORTRANGE(""1JKYrYOBZQfsQ_9v3OK3daUockrnOgmzXdn8TvfuM9qs"",""Выборка!$C$2:$K$172""),9,0),"""")"),"Фишкин Сергей Анатольевич")</f>
        <v>Фишкин Сергей Анатольевич</v>
      </c>
      <c r="O22" s="13" t="str">
        <f t="shared" si="1"/>
        <v>да</v>
      </c>
    </row>
    <row r="23">
      <c r="A23" s="8">
        <v>9.0</v>
      </c>
      <c r="B23" s="28" t="s">
        <v>99</v>
      </c>
      <c r="C23" s="28" t="s">
        <v>112</v>
      </c>
      <c r="D23" s="28" t="s">
        <v>113</v>
      </c>
      <c r="E23" s="28" t="s">
        <v>114</v>
      </c>
      <c r="F23" s="10" t="str">
        <f>IFERROR(__xludf.DUMMYFUNCTION("IFERROR(VLOOKUP(A23,IMPORTRANGE(""1JKYrYOBZQfsQ_9v3OK3daUockrnOgmzXdn8TvfuM9qs"",""Выборка!$A$2:$K$169""),6,0),"""")"),"Оффлайн")</f>
        <v>Оффлайн</v>
      </c>
      <c r="G23" s="10" t="str">
        <f>IFERROR(__xludf.DUMMYFUNCTION("IFERROR(VLOOKUP(A23,IMPORTRANGE(""1JKYrYOBZQfsQ_9v3OK3daUockrnOgmzXdn8TvfuM9qs"",""Выборка!$A$2:$K$169""),7,0),"""")"),"волна 1")</f>
        <v>волна 1</v>
      </c>
      <c r="H23" s="25"/>
      <c r="K23" s="23" t="s">
        <v>115</v>
      </c>
      <c r="N23" s="13" t="str">
        <f>IFERROR(__xludf.DUMMYFUNCTION("IFERROR(VLOOKUP(C23,IMPORTRANGE(""1JKYrYOBZQfsQ_9v3OK3daUockrnOgmzXdn8TvfuM9qs"",""Выборка!$C$2:$K$172""),9,0),"""")"),"Перминов Максим Сергеевич")</f>
        <v>Перминов Максим Сергеевич</v>
      </c>
      <c r="O23" s="13" t="str">
        <f t="shared" si="1"/>
        <v>да</v>
      </c>
    </row>
    <row r="24">
      <c r="A24" s="8">
        <v>10.0</v>
      </c>
      <c r="B24" s="28" t="s">
        <v>99</v>
      </c>
      <c r="C24" s="28" t="s">
        <v>100</v>
      </c>
      <c r="D24" s="28" t="s">
        <v>116</v>
      </c>
      <c r="E24" s="28" t="s">
        <v>117</v>
      </c>
      <c r="F24" s="10" t="str">
        <f>IFERROR(__xludf.DUMMYFUNCTION("IFERROR(VLOOKUP(A24,IMPORTRANGE(""1JKYrYOBZQfsQ_9v3OK3daUockrnOgmzXdn8TvfuM9qs"",""Выборка!$A$2:$K$169""),6,0),"""")"),"Оффлайн")</f>
        <v>Оффлайн</v>
      </c>
      <c r="G24" s="10" t="str">
        <f>IFERROR(__xludf.DUMMYFUNCTION("IFERROR(VLOOKUP(A24,IMPORTRANGE(""1JKYrYOBZQfsQ_9v3OK3daUockrnOgmzXdn8TvfuM9qs"",""Выборка!$A$2:$K$169""),7,0),"""")"),"волна 1")</f>
        <v>волна 1</v>
      </c>
      <c r="H24" s="25"/>
      <c r="K24" s="13" t="s">
        <v>118</v>
      </c>
      <c r="L24" s="10" t="s">
        <v>119</v>
      </c>
      <c r="N24" s="13" t="str">
        <f>IFERROR(__xludf.DUMMYFUNCTION("IFERROR(VLOOKUP(A24,IMPORTRANGE(""1JKYrYOBZQfsQ_9v3OK3daUockrnOgmzXdn8TvfuM9qs"",""Выборка!$A$2:$K$172""),11,0),"""")"),"Подоплелова Екатерина Николаевна")</f>
        <v>Подоплелова Екатерина Николаевна</v>
      </c>
      <c r="O24" s="13" t="str">
        <f t="shared" si="1"/>
        <v>да</v>
      </c>
    </row>
    <row r="25">
      <c r="A25" s="8">
        <v>131.0</v>
      </c>
      <c r="B25" s="28" t="s">
        <v>99</v>
      </c>
      <c r="C25" s="28" t="s">
        <v>120</v>
      </c>
      <c r="D25" s="28" t="s">
        <v>121</v>
      </c>
      <c r="E25" s="28" t="s">
        <v>122</v>
      </c>
      <c r="F25" s="10" t="str">
        <f>IFERROR(__xludf.DUMMYFUNCTION("IFERROR(VLOOKUP(A25,IMPORTRANGE(""1JKYrYOBZQfsQ_9v3OK3daUockrnOgmzXdn8TvfuM9qs"",""Выборка!$A$2:$K$169""),6,0),"""")"),"Оффлайн")</f>
        <v>Оффлайн</v>
      </c>
      <c r="G25" s="10" t="str">
        <f>IFERROR(__xludf.DUMMYFUNCTION("IFERROR(VLOOKUP(A25,IMPORTRANGE(""1JKYrYOBZQfsQ_9v3OK3daUockrnOgmzXdn8TvfuM9qs"",""Выборка!$A$2:$K$169""),7,0),"""")"),"волна 1")</f>
        <v>волна 1</v>
      </c>
      <c r="H25" s="25"/>
      <c r="K25" s="13" t="s">
        <v>123</v>
      </c>
      <c r="N25" s="13" t="str">
        <f>IFERROR(__xludf.DUMMYFUNCTION("IFERROR(VLOOKUP(C25,IMPORTRANGE(""1JKYrYOBZQfsQ_9v3OK3daUockrnOgmzXdn8TvfuM9qs"",""Выборка!$C$2:$K$172""),9,0),"""")"),"Соповская Юлия Вячеславовна")</f>
        <v>Соповская Юлия Вячеславовна</v>
      </c>
      <c r="O25" s="13" t="str">
        <f t="shared" si="1"/>
        <v>да</v>
      </c>
    </row>
    <row r="26">
      <c r="A26" s="8">
        <v>138.0</v>
      </c>
      <c r="B26" s="28" t="s">
        <v>99</v>
      </c>
      <c r="C26" s="28" t="s">
        <v>124</v>
      </c>
      <c r="D26" s="28" t="s">
        <v>125</v>
      </c>
      <c r="E26" s="28" t="s">
        <v>122</v>
      </c>
      <c r="F26" s="10" t="str">
        <f>IFERROR(__xludf.DUMMYFUNCTION("IFERROR(VLOOKUP(A26,IMPORTRANGE(""1JKYrYOBZQfsQ_9v3OK3daUockrnOgmzXdn8TvfuM9qs"",""Выборка!$A$2:$K$169""),6,0),"""")"),"Оффлайн")</f>
        <v>Оффлайн</v>
      </c>
      <c r="G26" s="10" t="str">
        <f>IFERROR(__xludf.DUMMYFUNCTION("IFERROR(VLOOKUP(A26,IMPORTRANGE(""1JKYrYOBZQfsQ_9v3OK3daUockrnOgmzXdn8TvfuM9qs"",""Выборка!$A$2:$K$169""),7,0),"""")"),"волна 1")</f>
        <v>волна 1</v>
      </c>
      <c r="H26" s="25"/>
      <c r="K26" s="10" t="s">
        <v>123</v>
      </c>
      <c r="L26" s="10" t="s">
        <v>126</v>
      </c>
      <c r="N26" s="13" t="str">
        <f>IFERROR(__xludf.DUMMYFUNCTION("IFERROR(VLOOKUP(C26,IMPORTRANGE(""1JKYrYOBZQfsQ_9v3OK3daUockrnOgmzXdn8TvfuM9qs"",""Выборка!$C$2:$K$172""),9,0),"""")"),"Соповская Юлия Вячеславовна")</f>
        <v>Соповская Юлия Вячеславовна</v>
      </c>
      <c r="O26" s="13" t="str">
        <f t="shared" si="1"/>
        <v>да</v>
      </c>
    </row>
    <row r="27">
      <c r="A27" s="8">
        <v>3.0</v>
      </c>
      <c r="B27" s="28" t="s">
        <v>99</v>
      </c>
      <c r="C27" s="28" t="s">
        <v>127</v>
      </c>
      <c r="D27" s="28" t="s">
        <v>128</v>
      </c>
      <c r="E27" s="28" t="s">
        <v>129</v>
      </c>
      <c r="F27" s="10" t="str">
        <f>IFERROR(__xludf.DUMMYFUNCTION("IFERROR(VLOOKUP(A27,IMPORTRANGE(""1JKYrYOBZQfsQ_9v3OK3daUockrnOgmzXdn8TvfuM9qs"",""Выборка!$A$2:$K$169""),6,0),"""")"),"Оффлайн")</f>
        <v>Оффлайн</v>
      </c>
      <c r="G27" s="10" t="str">
        <f>IFERROR(__xludf.DUMMYFUNCTION("IFERROR(VLOOKUP(A27,IMPORTRANGE(""1JKYrYOBZQfsQ_9v3OK3daUockrnOgmzXdn8TvfuM9qs"",""Выборка!$A$2:$K$169""),7,0),"""")"),"волна 1")</f>
        <v>волна 1</v>
      </c>
      <c r="H27" s="25"/>
      <c r="K27" s="13" t="s">
        <v>130</v>
      </c>
      <c r="N27" s="13" t="str">
        <f>IFERROR(__xludf.DUMMYFUNCTION("IFERROR(VLOOKUP(C27,IMPORTRANGE(""1JKYrYOBZQfsQ_9v3OK3daUockrnOgmzXdn8TvfuM9qs"",""Выборка!$C$2:$K$172""),9,0),"""")"),"Бойцов Иван Сергеевич")</f>
        <v>Бойцов Иван Сергеевич</v>
      </c>
      <c r="O27" s="13" t="str">
        <f t="shared" si="1"/>
        <v>да</v>
      </c>
    </row>
    <row r="28">
      <c r="A28" s="8">
        <v>25.0</v>
      </c>
      <c r="B28" s="28" t="s">
        <v>99</v>
      </c>
      <c r="C28" s="28" t="s">
        <v>131</v>
      </c>
      <c r="D28" s="28" t="s">
        <v>132</v>
      </c>
      <c r="E28" s="28" t="s">
        <v>16</v>
      </c>
      <c r="F28" s="10" t="str">
        <f>IFERROR(__xludf.DUMMYFUNCTION("IFERROR(VLOOKUP(A28,IMPORTRANGE(""1JKYrYOBZQfsQ_9v3OK3daUockrnOgmzXdn8TvfuM9qs"",""Выборка!$A$2:$K$169""),6,0),"""")"),"Оффлайн")</f>
        <v>Оффлайн</v>
      </c>
      <c r="G28" s="10" t="str">
        <f>IFERROR(__xludf.DUMMYFUNCTION("IFERROR(VLOOKUP(A28,IMPORTRANGE(""1JKYrYOBZQfsQ_9v3OK3daUockrnOgmzXdn8TvfuM9qs"",""Выборка!$A$2:$K$169""),7,0),"""")"),"волна 1")</f>
        <v>волна 1</v>
      </c>
      <c r="H28" s="11" t="s">
        <v>17</v>
      </c>
      <c r="J28" s="27" t="s">
        <v>133</v>
      </c>
      <c r="K28" s="13" t="s">
        <v>98</v>
      </c>
      <c r="M28" s="10" t="s">
        <v>134</v>
      </c>
      <c r="N28" s="13" t="str">
        <f>IFERROR(__xludf.DUMMYFUNCTION("IFERROR(VLOOKUP(C28,IMPORTRANGE(""1JKYrYOBZQfsQ_9v3OK3daUockrnOgmzXdn8TvfuM9qs"",""Выборка!$C$2:$K$172""),9,0),"""")"),"Желязко Дмитрий Викторович")</f>
        <v>Желязко Дмитрий Викторович</v>
      </c>
      <c r="O28" s="13" t="str">
        <f t="shared" si="1"/>
        <v>да</v>
      </c>
    </row>
    <row r="29">
      <c r="A29" s="8">
        <v>32.0</v>
      </c>
      <c r="B29" s="28" t="s">
        <v>99</v>
      </c>
      <c r="C29" s="28" t="s">
        <v>135</v>
      </c>
      <c r="D29" s="28" t="s">
        <v>136</v>
      </c>
      <c r="E29" s="28" t="s">
        <v>16</v>
      </c>
      <c r="F29" s="10" t="str">
        <f>IFERROR(__xludf.DUMMYFUNCTION("IFERROR(VLOOKUP(A29,IMPORTRANGE(""1JKYrYOBZQfsQ_9v3OK3daUockrnOgmzXdn8TvfuM9qs"",""Выборка!$A$2:$K$169""),6,0),"""")"),"Оффлайн")</f>
        <v>Оффлайн</v>
      </c>
      <c r="G29" s="10" t="str">
        <f>IFERROR(__xludf.DUMMYFUNCTION("IFERROR(VLOOKUP(A29,IMPORTRANGE(""1JKYrYOBZQfsQ_9v3OK3daUockrnOgmzXdn8TvfuM9qs"",""Выборка!$A$2:$K$169""),7,0),"""")"),"волна 1")</f>
        <v>волна 1</v>
      </c>
      <c r="H29" s="11" t="s">
        <v>17</v>
      </c>
      <c r="J29" s="27" t="s">
        <v>137</v>
      </c>
      <c r="K29" s="13" t="s">
        <v>81</v>
      </c>
      <c r="L29" s="10" t="s">
        <v>138</v>
      </c>
      <c r="M29" s="10" t="s">
        <v>134</v>
      </c>
      <c r="N29" s="13" t="str">
        <f>IFERROR(__xludf.DUMMYFUNCTION("IFERROR(VLOOKUP(C29,IMPORTRANGE(""1JKYrYOBZQfsQ_9v3OK3daUockrnOgmzXdn8TvfuM9qs"",""Выборка!$C$2:$K$172""),9,0),"""")"),"Шиверских Виктор Станиславович")</f>
        <v>Шиверских Виктор Станиславович</v>
      </c>
      <c r="O29" s="13" t="str">
        <f t="shared" si="1"/>
        <v>да</v>
      </c>
    </row>
    <row r="30">
      <c r="A30" s="8">
        <v>36.0</v>
      </c>
      <c r="B30" s="28" t="s">
        <v>99</v>
      </c>
      <c r="C30" s="28" t="s">
        <v>139</v>
      </c>
      <c r="D30" s="28" t="s">
        <v>140</v>
      </c>
      <c r="E30" s="28" t="s">
        <v>16</v>
      </c>
      <c r="F30" s="10" t="str">
        <f>IFERROR(__xludf.DUMMYFUNCTION("IFERROR(VLOOKUP(A30,IMPORTRANGE(""1JKYrYOBZQfsQ_9v3OK3daUockrnOgmzXdn8TvfuM9qs"",""Выборка!$A$2:$K$169""),6,0),"""")"),"Оффлайн")</f>
        <v>Оффлайн</v>
      </c>
      <c r="G30" s="10" t="str">
        <f>IFERROR(__xludf.DUMMYFUNCTION("IFERROR(VLOOKUP(A30,IMPORTRANGE(""1JKYrYOBZQfsQ_9v3OK3daUockrnOgmzXdn8TvfuM9qs"",""Выборка!$A$2:$K$169""),7,0),"""")"),"волна 1")</f>
        <v>волна 1</v>
      </c>
      <c r="H30" s="25"/>
      <c r="J30" s="27" t="s">
        <v>141</v>
      </c>
      <c r="K30" s="10" t="s">
        <v>142</v>
      </c>
      <c r="M30" s="10" t="s">
        <v>134</v>
      </c>
      <c r="N30" s="13" t="str">
        <f>IFERROR(__xludf.DUMMYFUNCTION("IFERROR(VLOOKUP(C30,IMPORTRANGE(""1JKYrYOBZQfsQ_9v3OK3daUockrnOgmzXdn8TvfuM9qs"",""Выборка!$C$2:$K$172""),9,0),"""")"),"Алексеев Александр Станиславович")</f>
        <v>Алексеев Александр Станиславович</v>
      </c>
      <c r="O30" s="13" t="str">
        <f t="shared" si="1"/>
        <v>да</v>
      </c>
    </row>
    <row r="31">
      <c r="A31" s="8">
        <v>42.0</v>
      </c>
      <c r="B31" s="28" t="s">
        <v>99</v>
      </c>
      <c r="C31" s="28" t="s">
        <v>143</v>
      </c>
      <c r="D31" s="28" t="s">
        <v>144</v>
      </c>
      <c r="E31" s="28" t="s">
        <v>16</v>
      </c>
      <c r="F31" s="10" t="str">
        <f>IFERROR(__xludf.DUMMYFUNCTION("IFERROR(VLOOKUP(A31,IMPORTRANGE(""1JKYrYOBZQfsQ_9v3OK3daUockrnOgmzXdn8TvfuM9qs"",""Выборка!$A$2:$K$169""),6,0),"""")"),"Оффлайн")</f>
        <v>Оффлайн</v>
      </c>
      <c r="G31" s="10" t="str">
        <f>IFERROR(__xludf.DUMMYFUNCTION("IFERROR(VLOOKUP(A31,IMPORTRANGE(""1JKYrYOBZQfsQ_9v3OK3daUockrnOgmzXdn8TvfuM9qs"",""Выборка!$A$2:$K$169""),7,0),"""")"),"волна 1")</f>
        <v>волна 1</v>
      </c>
      <c r="H31" s="11" t="s">
        <v>17</v>
      </c>
      <c r="J31" s="27" t="s">
        <v>145</v>
      </c>
      <c r="K31" s="13" t="s">
        <v>85</v>
      </c>
      <c r="M31" s="10" t="s">
        <v>134</v>
      </c>
      <c r="N31" s="13" t="str">
        <f>IFERROR(__xludf.DUMMYFUNCTION("IFERROR(VLOOKUP(C31,IMPORTRANGE(""1JKYrYOBZQfsQ_9v3OK3daUockrnOgmzXdn8TvfuM9qs"",""Выборка!$C$2:$K$172""),9,0),"""")"),"Янина Полина Олеговна")</f>
        <v>Янина Полина Олеговна</v>
      </c>
      <c r="O31" s="13" t="str">
        <f t="shared" si="1"/>
        <v>да</v>
      </c>
    </row>
    <row r="32">
      <c r="A32" s="8">
        <v>49.0</v>
      </c>
      <c r="B32" s="28" t="s">
        <v>99</v>
      </c>
      <c r="C32" s="28" t="s">
        <v>146</v>
      </c>
      <c r="D32" s="28" t="s">
        <v>147</v>
      </c>
      <c r="E32" s="28" t="s">
        <v>16</v>
      </c>
      <c r="F32" s="10" t="str">
        <f>IFERROR(__xludf.DUMMYFUNCTION("IFERROR(VLOOKUP(A32,IMPORTRANGE(""1JKYrYOBZQfsQ_9v3OK3daUockrnOgmzXdn8TvfuM9qs"",""Выборка!$A$2:$K$169""),6,0),"""")"),"Оффлайн")</f>
        <v>Оффлайн</v>
      </c>
      <c r="G32" s="10" t="str">
        <f>IFERROR(__xludf.DUMMYFUNCTION("IFERROR(VLOOKUP(A32,IMPORTRANGE(""1JKYrYOBZQfsQ_9v3OK3daUockrnOgmzXdn8TvfuM9qs"",""Выборка!$A$2:$K$169""),7,0),"""")"),"волна 1")</f>
        <v>волна 1</v>
      </c>
      <c r="H32" s="11" t="s">
        <v>17</v>
      </c>
      <c r="J32" s="27" t="s">
        <v>148</v>
      </c>
      <c r="K32" s="10" t="s">
        <v>149</v>
      </c>
      <c r="M32" s="10" t="s">
        <v>134</v>
      </c>
      <c r="N32" s="13" t="str">
        <f>IFERROR(__xludf.DUMMYFUNCTION("IFERROR(VLOOKUP(C32,IMPORTRANGE(""1JKYrYOBZQfsQ_9v3OK3daUockrnOgmzXdn8TvfuM9qs"",""Выборка!$C$2:$K$172""),9,0),"""")"),"Аношкина Светлана Андреевна")</f>
        <v>Аношкина Светлана Андреевна</v>
      </c>
      <c r="O32" s="13" t="str">
        <f t="shared" si="1"/>
        <v>да</v>
      </c>
    </row>
    <row r="33">
      <c r="A33" s="8">
        <v>50.0</v>
      </c>
      <c r="B33" s="28" t="s">
        <v>99</v>
      </c>
      <c r="C33" s="28" t="s">
        <v>150</v>
      </c>
      <c r="D33" s="28" t="s">
        <v>151</v>
      </c>
      <c r="E33" s="28" t="s">
        <v>16</v>
      </c>
      <c r="F33" s="10" t="str">
        <f>IFERROR(__xludf.DUMMYFUNCTION("IFERROR(VLOOKUP(A33,IMPORTRANGE(""1JKYrYOBZQfsQ_9v3OK3daUockrnOgmzXdn8TvfuM9qs"",""Выборка!$A$2:$K$169""),6,0),"""")"),"Оффлайн")</f>
        <v>Оффлайн</v>
      </c>
      <c r="G33" s="10" t="str">
        <f>IFERROR(__xludf.DUMMYFUNCTION("IFERROR(VLOOKUP(A33,IMPORTRANGE(""1JKYrYOBZQfsQ_9v3OK3daUockrnOgmzXdn8TvfuM9qs"",""Выборка!$A$2:$K$169""),7,0),"""")"),"волна 1")</f>
        <v>волна 1</v>
      </c>
      <c r="H33" s="11" t="s">
        <v>17</v>
      </c>
      <c r="J33" s="27" t="s">
        <v>152</v>
      </c>
      <c r="K33" s="13" t="s">
        <v>90</v>
      </c>
      <c r="M33" s="10" t="s">
        <v>134</v>
      </c>
      <c r="N33" s="13" t="str">
        <f>IFERROR(__xludf.DUMMYFUNCTION("IFERROR(VLOOKUP(C33,IMPORTRANGE(""1JKYrYOBZQfsQ_9v3OK3daUockrnOgmzXdn8TvfuM9qs"",""Выборка!$C$2:$K$172""),9,0),"""")"),"Репилов Иван Викторович")</f>
        <v>Репилов Иван Викторович</v>
      </c>
      <c r="O33" s="13" t="str">
        <f t="shared" si="1"/>
        <v>да</v>
      </c>
    </row>
    <row r="34">
      <c r="A34" s="15">
        <v>58.0</v>
      </c>
      <c r="B34" s="29" t="s">
        <v>99</v>
      </c>
      <c r="C34" s="29" t="s">
        <v>153</v>
      </c>
      <c r="D34" s="29" t="s">
        <v>154</v>
      </c>
      <c r="E34" s="28" t="s">
        <v>16</v>
      </c>
      <c r="F34" s="10" t="str">
        <f>IFERROR(__xludf.DUMMYFUNCTION("IFERROR(VLOOKUP(A34,IMPORTRANGE(""1JKYrYOBZQfsQ_9v3OK3daUockrnOgmzXdn8TvfuM9qs"",""Выборка!$A$2:$K$169""),6,0),"""")"),"Оффлайн")</f>
        <v>Оффлайн</v>
      </c>
      <c r="G34" s="10" t="str">
        <f>IFERROR(__xludf.DUMMYFUNCTION("IFERROR(VLOOKUP(A34,IMPORTRANGE(""1JKYrYOBZQfsQ_9v3OK3daUockrnOgmzXdn8TvfuM9qs"",""Выборка!$A$2:$K$169""),7,0),"""")"),"волна 1")</f>
        <v>волна 1</v>
      </c>
      <c r="H34" s="11" t="s">
        <v>17</v>
      </c>
      <c r="J34" s="27" t="s">
        <v>155</v>
      </c>
      <c r="K34" s="13" t="s">
        <v>81</v>
      </c>
      <c r="M34" s="10" t="s">
        <v>134</v>
      </c>
      <c r="N34" s="13" t="str">
        <f>IFERROR(__xludf.DUMMYFUNCTION("IFERROR(VLOOKUP(C34,IMPORTRANGE(""1JKYrYOBZQfsQ_9v3OK3daUockrnOgmzXdn8TvfuM9qs"",""Выборка!$C$2:$K$172""),9,0),"""")"),"Шиверских Виктор Станиславович")</f>
        <v>Шиверских Виктор Станиславович</v>
      </c>
      <c r="O34" s="13" t="str">
        <f t="shared" si="1"/>
        <v>да</v>
      </c>
    </row>
    <row r="35">
      <c r="A35" s="8">
        <v>65.0</v>
      </c>
      <c r="B35" s="28" t="s">
        <v>99</v>
      </c>
      <c r="C35" s="28" t="s">
        <v>156</v>
      </c>
      <c r="D35" s="28" t="s">
        <v>157</v>
      </c>
      <c r="E35" s="28" t="s">
        <v>16</v>
      </c>
      <c r="F35" s="10" t="str">
        <f>IFERROR(__xludf.DUMMYFUNCTION("IFERROR(VLOOKUP(A35,IMPORTRANGE(""1JKYrYOBZQfsQ_9v3OK3daUockrnOgmzXdn8TvfuM9qs"",""Выборка!$A$2:$K$169""),6,0),"""")"),"Оффлайн")</f>
        <v>Оффлайн</v>
      </c>
      <c r="G35" s="10" t="str">
        <f>IFERROR(__xludf.DUMMYFUNCTION("IFERROR(VLOOKUP(A35,IMPORTRANGE(""1JKYrYOBZQfsQ_9v3OK3daUockrnOgmzXdn8TvfuM9qs"",""Выборка!$A$2:$K$169""),7,0),"""")"),"волна 1")</f>
        <v>волна 1</v>
      </c>
      <c r="H35" s="11"/>
      <c r="J35" s="27" t="s">
        <v>158</v>
      </c>
      <c r="K35" s="13" t="s">
        <v>85</v>
      </c>
      <c r="M35" s="10" t="s">
        <v>134</v>
      </c>
      <c r="N35" s="13" t="str">
        <f>IFERROR(__xludf.DUMMYFUNCTION("IFERROR(VLOOKUP(C35,IMPORTRANGE(""1JKYrYOBZQfsQ_9v3OK3daUockrnOgmzXdn8TvfuM9qs"",""Выборка!$C$2:$K$172""),9,0),"""")"),"Янина Полина Олеговна")</f>
        <v>Янина Полина Олеговна</v>
      </c>
      <c r="O35" s="13" t="str">
        <f t="shared" si="1"/>
        <v>да</v>
      </c>
    </row>
    <row r="36">
      <c r="A36" s="8">
        <v>66.0</v>
      </c>
      <c r="B36" s="28" t="s">
        <v>99</v>
      </c>
      <c r="C36" s="28" t="s">
        <v>159</v>
      </c>
      <c r="D36" s="28" t="s">
        <v>160</v>
      </c>
      <c r="E36" s="28" t="s">
        <v>16</v>
      </c>
      <c r="F36" s="10" t="str">
        <f>IFERROR(__xludf.DUMMYFUNCTION("IFERROR(VLOOKUP(A36,IMPORTRANGE(""1JKYrYOBZQfsQ_9v3OK3daUockrnOgmzXdn8TvfuM9qs"",""Выборка!$A$2:$K$169""),6,0),"""")"),"Оффлайн")</f>
        <v>Оффлайн</v>
      </c>
      <c r="G36" s="10" t="str">
        <f>IFERROR(__xludf.DUMMYFUNCTION("IFERROR(VLOOKUP(A36,IMPORTRANGE(""1JKYrYOBZQfsQ_9v3OK3daUockrnOgmzXdn8TvfuM9qs"",""Выборка!$A$2:$K$169""),7,0),"""")"),"волна 1")</f>
        <v>волна 1</v>
      </c>
      <c r="H36" s="11" t="s">
        <v>17</v>
      </c>
      <c r="J36" s="27" t="s">
        <v>161</v>
      </c>
      <c r="K36" s="13" t="s">
        <v>81</v>
      </c>
      <c r="M36" s="10" t="s">
        <v>134</v>
      </c>
      <c r="N36" s="13" t="str">
        <f>IFERROR(__xludf.DUMMYFUNCTION("IFERROR(VLOOKUP(C36,IMPORTRANGE(""1JKYrYOBZQfsQ_9v3OK3daUockrnOgmzXdn8TvfuM9qs"",""Выборка!$C$2:$K$172""),9,0),"""")"),"Шиверских Виктор Станиславович")</f>
        <v>Шиверских Виктор Станиславович</v>
      </c>
      <c r="O36" s="13" t="str">
        <f t="shared" si="1"/>
        <v>да</v>
      </c>
    </row>
    <row r="37">
      <c r="A37" s="8">
        <v>67.0</v>
      </c>
      <c r="B37" s="28" t="s">
        <v>99</v>
      </c>
      <c r="C37" s="28" t="s">
        <v>162</v>
      </c>
      <c r="D37" s="28" t="s">
        <v>163</v>
      </c>
      <c r="E37" s="28" t="s">
        <v>16</v>
      </c>
      <c r="F37" s="10" t="str">
        <f>IFERROR(__xludf.DUMMYFUNCTION("IFERROR(VLOOKUP(A37,IMPORTRANGE(""1JKYrYOBZQfsQ_9v3OK3daUockrnOgmzXdn8TvfuM9qs"",""Выборка!$A$2:$K$169""),6,0),"""")"),"Оффлайн")</f>
        <v>Оффлайн</v>
      </c>
      <c r="G37" s="10" t="str">
        <f>IFERROR(__xludf.DUMMYFUNCTION("IFERROR(VLOOKUP(A37,IMPORTRANGE(""1JKYrYOBZQfsQ_9v3OK3daUockrnOgmzXdn8TvfuM9qs"",""Выборка!$A$2:$K$169""),7,0),"""")"),"волна 1")</f>
        <v>волна 1</v>
      </c>
      <c r="H37" s="11" t="s">
        <v>17</v>
      </c>
      <c r="J37" s="27" t="s">
        <v>164</v>
      </c>
      <c r="K37" s="13" t="s">
        <v>165</v>
      </c>
      <c r="M37" s="10" t="s">
        <v>134</v>
      </c>
      <c r="N37" s="13" t="str">
        <f>IFERROR(__xludf.DUMMYFUNCTION("IFERROR(VLOOKUP(C37,IMPORTRANGE(""1JKYrYOBZQfsQ_9v3OK3daUockrnOgmzXdn8TvfuM9qs"",""Выборка!$C$2:$K$172""),9,0),"""")"),"Кузнецова Елена Андреевна")</f>
        <v>Кузнецова Елена Андреевна</v>
      </c>
      <c r="O37" s="13" t="str">
        <f t="shared" si="1"/>
        <v>да</v>
      </c>
    </row>
    <row r="38">
      <c r="A38" s="8">
        <v>71.0</v>
      </c>
      <c r="B38" s="28" t="s">
        <v>99</v>
      </c>
      <c r="C38" s="28" t="s">
        <v>166</v>
      </c>
      <c r="D38" s="28" t="s">
        <v>136</v>
      </c>
      <c r="E38" s="28" t="s">
        <v>16</v>
      </c>
      <c r="F38" s="10" t="str">
        <f>IFERROR(__xludf.DUMMYFUNCTION("IFERROR(VLOOKUP(A38,IMPORTRANGE(""1JKYrYOBZQfsQ_9v3OK3daUockrnOgmzXdn8TvfuM9qs"",""Выборка!$A$2:$K$169""),6,0),"""")"),"Оффлайн")</f>
        <v>Оффлайн</v>
      </c>
      <c r="G38" s="10" t="str">
        <f>IFERROR(__xludf.DUMMYFUNCTION("IFERROR(VLOOKUP(A38,IMPORTRANGE(""1JKYrYOBZQfsQ_9v3OK3daUockrnOgmzXdn8TvfuM9qs"",""Выборка!$A$2:$K$169""),7,0),"""")"),"волна 1")</f>
        <v>волна 1</v>
      </c>
      <c r="H38" s="25"/>
      <c r="J38" s="27" t="s">
        <v>167</v>
      </c>
      <c r="K38" s="13" t="s">
        <v>90</v>
      </c>
      <c r="L38" s="10" t="s">
        <v>168</v>
      </c>
      <c r="M38" s="10" t="s">
        <v>134</v>
      </c>
      <c r="N38" s="13" t="str">
        <f>IFERROR(__xludf.DUMMYFUNCTION("IFERROR(VLOOKUP(C38,IMPORTRANGE(""1JKYrYOBZQfsQ_9v3OK3daUockrnOgmzXdn8TvfuM9qs"",""Выборка!$C$2:$K$172""),9,0),"""")"),"Репилов Иван Викторович")</f>
        <v>Репилов Иван Викторович</v>
      </c>
      <c r="O38" s="13" t="str">
        <f t="shared" si="1"/>
        <v>да</v>
      </c>
    </row>
    <row r="39">
      <c r="A39" s="8">
        <v>72.0</v>
      </c>
      <c r="B39" s="28" t="s">
        <v>99</v>
      </c>
      <c r="C39" s="28" t="s">
        <v>169</v>
      </c>
      <c r="D39" s="28" t="s">
        <v>170</v>
      </c>
      <c r="E39" s="28" t="s">
        <v>16</v>
      </c>
      <c r="F39" s="10" t="str">
        <f>IFERROR(__xludf.DUMMYFUNCTION("IFERROR(VLOOKUP(A39,IMPORTRANGE(""1JKYrYOBZQfsQ_9v3OK3daUockrnOgmzXdn8TvfuM9qs"",""Выборка!$A$2:$K$169""),6,0),"""")"),"Оффлайн")</f>
        <v>Оффлайн</v>
      </c>
      <c r="G39" s="10" t="str">
        <f>IFERROR(__xludf.DUMMYFUNCTION("IFERROR(VLOOKUP(A39,IMPORTRANGE(""1JKYrYOBZQfsQ_9v3OK3daUockrnOgmzXdn8TvfuM9qs"",""Выборка!$A$2:$K$169""),7,0),"""")"),"волна 1")</f>
        <v>волна 1</v>
      </c>
      <c r="H39" s="11" t="s">
        <v>17</v>
      </c>
      <c r="J39" s="27" t="s">
        <v>171</v>
      </c>
      <c r="K39" s="13" t="s">
        <v>172</v>
      </c>
      <c r="M39" s="10" t="s">
        <v>134</v>
      </c>
      <c r="N39" s="13" t="str">
        <f>IFERROR(__xludf.DUMMYFUNCTION("IFERROR(VLOOKUP(C39,IMPORTRANGE(""1JKYrYOBZQfsQ_9v3OK3daUockrnOgmzXdn8TvfuM9qs"",""Выборка!$C$2:$K$172""),9,0),"""")"),"Калинина Ольга Игоревна")</f>
        <v>Калинина Ольга Игоревна</v>
      </c>
      <c r="O39" s="13" t="str">
        <f t="shared" si="1"/>
        <v>да</v>
      </c>
    </row>
    <row r="40">
      <c r="A40" s="8">
        <v>75.0</v>
      </c>
      <c r="B40" s="28" t="s">
        <v>99</v>
      </c>
      <c r="C40" s="28" t="s">
        <v>173</v>
      </c>
      <c r="D40" s="28" t="s">
        <v>174</v>
      </c>
      <c r="E40" s="28" t="s">
        <v>16</v>
      </c>
      <c r="F40" s="10" t="str">
        <f>IFERROR(__xludf.DUMMYFUNCTION("IFERROR(VLOOKUP(A40,IMPORTRANGE(""1JKYrYOBZQfsQ_9v3OK3daUockrnOgmzXdn8TvfuM9qs"",""Выборка!$A$2:$K$169""),6,0),"""")"),"Оффлайн")</f>
        <v>Оффлайн</v>
      </c>
      <c r="G40" s="10" t="str">
        <f>IFERROR(__xludf.DUMMYFUNCTION("IFERROR(VLOOKUP(A40,IMPORTRANGE(""1JKYrYOBZQfsQ_9v3OK3daUockrnOgmzXdn8TvfuM9qs"",""Выборка!$A$2:$K$169""),7,0),"""")"),"волна 1")</f>
        <v>волна 1</v>
      </c>
      <c r="H40" s="25"/>
      <c r="J40" s="27" t="s">
        <v>175</v>
      </c>
      <c r="K40" s="13" t="s">
        <v>176</v>
      </c>
      <c r="M40" s="10" t="s">
        <v>134</v>
      </c>
      <c r="N40" s="13" t="str">
        <f>IFERROR(__xludf.DUMMYFUNCTION("IFERROR(VLOOKUP(C40,IMPORTRANGE(""1JKYrYOBZQfsQ_9v3OK3daUockrnOgmzXdn8TvfuM9qs"",""Выборка!$C$2:$K$172""),9,0),"""")"),"Кобылинский Ян Александрович")</f>
        <v>Кобылинский Ян Александрович</v>
      </c>
      <c r="O40" s="13" t="str">
        <f t="shared" si="1"/>
        <v>да</v>
      </c>
    </row>
    <row r="41">
      <c r="A41" s="8">
        <v>88.0</v>
      </c>
      <c r="B41" s="28" t="s">
        <v>99</v>
      </c>
      <c r="C41" s="28" t="s">
        <v>177</v>
      </c>
      <c r="D41" s="28" t="s">
        <v>178</v>
      </c>
      <c r="E41" s="28" t="s">
        <v>16</v>
      </c>
      <c r="F41" s="10" t="str">
        <f>IFERROR(__xludf.DUMMYFUNCTION("IFERROR(VLOOKUP(A41,IMPORTRANGE(""1JKYrYOBZQfsQ_9v3OK3daUockrnOgmzXdn8TvfuM9qs"",""Выборка!$A$2:$K$169""),6,0),"""")"),"Оффлайн")</f>
        <v>Оффлайн</v>
      </c>
      <c r="G41" s="10" t="str">
        <f>IFERROR(__xludf.DUMMYFUNCTION("IFERROR(VLOOKUP(A41,IMPORTRANGE(""1JKYrYOBZQfsQ_9v3OK3daUockrnOgmzXdn8TvfuM9qs"",""Выборка!$A$2:$K$169""),7,0),"""")"),"волна 1")</f>
        <v>волна 1</v>
      </c>
      <c r="H41" s="11" t="s">
        <v>17</v>
      </c>
      <c r="J41" s="27" t="s">
        <v>179</v>
      </c>
      <c r="K41" s="13" t="s">
        <v>98</v>
      </c>
      <c r="M41" s="10" t="s">
        <v>134</v>
      </c>
      <c r="N41" s="13" t="str">
        <f>IFERROR(__xludf.DUMMYFUNCTION("IFERROR(VLOOKUP(C41,IMPORTRANGE(""1JKYrYOBZQfsQ_9v3OK3daUockrnOgmzXdn8TvfuM9qs"",""Выборка!$C$2:$K$172""),9,0),"""")"),"Желязко Дмитрий Викторович")</f>
        <v>Желязко Дмитрий Викторович</v>
      </c>
      <c r="O41" s="13" t="str">
        <f t="shared" si="1"/>
        <v>да</v>
      </c>
    </row>
    <row r="42">
      <c r="A42" s="8">
        <v>115.0</v>
      </c>
      <c r="B42" s="28" t="s">
        <v>99</v>
      </c>
      <c r="C42" s="28" t="s">
        <v>180</v>
      </c>
      <c r="D42" s="28" t="s">
        <v>181</v>
      </c>
      <c r="E42" s="28" t="s">
        <v>182</v>
      </c>
      <c r="F42" s="10" t="str">
        <f>IFERROR(__xludf.DUMMYFUNCTION("IFERROR(VLOOKUP(A42,IMPORTRANGE(""1JKYrYOBZQfsQ_9v3OK3daUockrnOgmzXdn8TvfuM9qs"",""Выборка!$A$2:$K$169""),6,0),"""")"),"Оффлайн")</f>
        <v>Оффлайн</v>
      </c>
      <c r="G42" s="10" t="str">
        <f>IFERROR(__xludf.DUMMYFUNCTION("IFERROR(VLOOKUP(A42,IMPORTRANGE(""1JKYrYOBZQfsQ_9v3OK3daUockrnOgmzXdn8TvfuM9qs"",""Выборка!$A$2:$K$169""),7,0),"""")"),"волна 1")</f>
        <v>волна 1</v>
      </c>
      <c r="H42" s="25"/>
      <c r="K42" s="13" t="s">
        <v>142</v>
      </c>
      <c r="N42" s="13" t="str">
        <f>IFERROR(__xludf.DUMMYFUNCTION("IFERROR(VLOOKUP(C42,IMPORTRANGE(""1JKYrYOBZQfsQ_9v3OK3daUockrnOgmzXdn8TvfuM9qs"",""Выборка!$C$2:$K$172""),9,0),"""")"),"Алексеев Александр Станиславович")</f>
        <v>Алексеев Александр Станиславович</v>
      </c>
      <c r="O42" s="13" t="str">
        <f t="shared" si="1"/>
        <v>да</v>
      </c>
    </row>
    <row r="43">
      <c r="A43" s="8">
        <v>116.0</v>
      </c>
      <c r="B43" s="28" t="s">
        <v>99</v>
      </c>
      <c r="C43" s="28" t="s">
        <v>183</v>
      </c>
      <c r="D43" s="28" t="s">
        <v>184</v>
      </c>
      <c r="E43" s="28" t="s">
        <v>182</v>
      </c>
      <c r="F43" s="10" t="str">
        <f>IFERROR(__xludf.DUMMYFUNCTION("IFERROR(VLOOKUP(A43,IMPORTRANGE(""1JKYrYOBZQfsQ_9v3OK3daUockrnOgmzXdn8TvfuM9qs"",""Выборка!$A$2:$K$169""),6,0),"""")"),"Оффлайн")</f>
        <v>Оффлайн</v>
      </c>
      <c r="G43" s="10" t="str">
        <f>IFERROR(__xludf.DUMMYFUNCTION("IFERROR(VLOOKUP(A43,IMPORTRANGE(""1JKYrYOBZQfsQ_9v3OK3daUockrnOgmzXdn8TvfuM9qs"",""Выборка!$A$2:$K$169""),7,0),"""")"),"волна 1")</f>
        <v>волна 1</v>
      </c>
      <c r="H43" s="25"/>
      <c r="K43" s="13" t="s">
        <v>185</v>
      </c>
      <c r="N43" s="13" t="str">
        <f>IFERROR(__xludf.DUMMYFUNCTION("IFERROR(VLOOKUP(C43,IMPORTRANGE(""1JKYrYOBZQfsQ_9v3OK3daUockrnOgmzXdn8TvfuM9qs"",""Выборка!$C$2:$K$172""),9,0),"""")"),"Солнышкина Татьяна Александровна")</f>
        <v>Солнышкина Татьяна Александровна</v>
      </c>
      <c r="O43" s="13" t="str">
        <f t="shared" si="1"/>
        <v>да</v>
      </c>
    </row>
    <row r="44">
      <c r="A44" s="8">
        <v>120.0</v>
      </c>
      <c r="B44" s="28" t="s">
        <v>99</v>
      </c>
      <c r="C44" s="28" t="s">
        <v>186</v>
      </c>
      <c r="D44" s="28" t="s">
        <v>187</v>
      </c>
      <c r="E44" s="28" t="s">
        <v>182</v>
      </c>
      <c r="F44" s="10" t="str">
        <f>IFERROR(__xludf.DUMMYFUNCTION("IFERROR(VLOOKUP(A44,IMPORTRANGE(""1JKYrYOBZQfsQ_9v3OK3daUockrnOgmzXdn8TvfuM9qs"",""Выборка!$A$2:$K$169""),6,0),"""")"),"Оффлайн")</f>
        <v>Оффлайн</v>
      </c>
      <c r="G44" s="10" t="str">
        <f>IFERROR(__xludf.DUMMYFUNCTION("IFERROR(VLOOKUP(A44,IMPORTRANGE(""1JKYrYOBZQfsQ_9v3OK3daUockrnOgmzXdn8TvfuM9qs"",""Выборка!$A$2:$K$169""),7,0),"""")"),"волна 1")</f>
        <v>волна 1</v>
      </c>
      <c r="H44" s="25"/>
      <c r="K44" s="13" t="s">
        <v>20</v>
      </c>
      <c r="N44" s="13" t="str">
        <f>IFERROR(__xludf.DUMMYFUNCTION("IFERROR(VLOOKUP(A44,IMPORTRANGE(""1JKYrYOBZQfsQ_9v3OK3daUockrnOgmzXdn8TvfuM9qs"",""Выборка!$A$2:$K$172""),11,0),"""")"),"Берсенева Евгения Николаевна")</f>
        <v>Берсенева Евгения Николаевна</v>
      </c>
      <c r="O44" s="13" t="str">
        <f t="shared" si="1"/>
        <v>да</v>
      </c>
    </row>
    <row r="45">
      <c r="A45" s="8">
        <v>92.0</v>
      </c>
      <c r="B45" s="28" t="s">
        <v>99</v>
      </c>
      <c r="C45" s="28" t="s">
        <v>188</v>
      </c>
      <c r="D45" s="28" t="s">
        <v>189</v>
      </c>
      <c r="E45" s="28" t="s">
        <v>190</v>
      </c>
      <c r="F45" s="10" t="str">
        <f>IFERROR(__xludf.DUMMYFUNCTION("IFERROR(VLOOKUP(A45,IMPORTRANGE(""1JKYrYOBZQfsQ_9v3OK3daUockrnOgmzXdn8TvfuM9qs"",""Выборка!$A$2:$K$169""),6,0),"""")"),"Оффлайн")</f>
        <v>Оффлайн</v>
      </c>
      <c r="G45" s="10" t="str">
        <f>IFERROR(__xludf.DUMMYFUNCTION("IFERROR(VLOOKUP(A45,IMPORTRANGE(""1JKYrYOBZQfsQ_9v3OK3daUockrnOgmzXdn8TvfuM9qs"",""Выборка!$A$2:$K$169""),7,0),"""")"),"волна 1")</f>
        <v>волна 1</v>
      </c>
      <c r="H45" s="25"/>
      <c r="K45" s="13" t="s">
        <v>191</v>
      </c>
      <c r="N45" s="13" t="str">
        <f>IFERROR(__xludf.DUMMYFUNCTION("IFERROR(VLOOKUP(C45,IMPORTRANGE(""1JKYrYOBZQfsQ_9v3OK3daUockrnOgmzXdn8TvfuM9qs"",""Выборка!$C$2:$K$172""),9,0),"""")"),"Екатеринина Евгения Игоревна")</f>
        <v>Екатеринина Евгения Игоревна</v>
      </c>
      <c r="O45" s="13" t="str">
        <f t="shared" si="1"/>
        <v>да</v>
      </c>
    </row>
    <row r="46">
      <c r="A46" s="8">
        <v>96.0</v>
      </c>
      <c r="B46" s="28" t="s">
        <v>99</v>
      </c>
      <c r="C46" s="28" t="s">
        <v>192</v>
      </c>
      <c r="D46" s="28" t="s">
        <v>193</v>
      </c>
      <c r="E46" s="28" t="s">
        <v>194</v>
      </c>
      <c r="F46" s="10" t="str">
        <f>IFERROR(__xludf.DUMMYFUNCTION("IFERROR(VLOOKUP(A46,IMPORTRANGE(""1JKYrYOBZQfsQ_9v3OK3daUockrnOgmzXdn8TvfuM9qs"",""Выборка!$A$2:$K$169""),6,0),"""")"),"Оффлайн")</f>
        <v>Оффлайн</v>
      </c>
      <c r="G46" s="10" t="str">
        <f>IFERROR(__xludf.DUMMYFUNCTION("IFERROR(VLOOKUP(A46,IMPORTRANGE(""1JKYrYOBZQfsQ_9v3OK3daUockrnOgmzXdn8TvfuM9qs"",""Выборка!$A$2:$K$169""),7,0),"""")"),"волна 1")</f>
        <v>волна 1</v>
      </c>
      <c r="H46" s="25"/>
      <c r="K46" s="10" t="s">
        <v>195</v>
      </c>
      <c r="N46" s="13" t="str">
        <f>IFERROR(__xludf.DUMMYFUNCTION("IFERROR(VLOOKUP(C46,IMPORTRANGE(""1JKYrYOBZQfsQ_9v3OK3daUockrnOgmzXdn8TvfuM9qs"",""Выборка!$C$2:$K$172""),9,0),"""")"),"Михайлова Елена Викторовна")</f>
        <v>Михайлова Елена Викторовна</v>
      </c>
      <c r="O46" s="13" t="str">
        <f t="shared" si="1"/>
        <v>да</v>
      </c>
    </row>
    <row r="47">
      <c r="A47" s="8">
        <v>153.0</v>
      </c>
      <c r="B47" s="28" t="s">
        <v>99</v>
      </c>
      <c r="C47" s="28" t="s">
        <v>196</v>
      </c>
      <c r="D47" s="28" t="s">
        <v>197</v>
      </c>
      <c r="E47" s="28" t="s">
        <v>198</v>
      </c>
      <c r="F47" s="10" t="str">
        <f>IFERROR(__xludf.DUMMYFUNCTION("IFERROR(VLOOKUP(A47,IMPORTRANGE(""1JKYrYOBZQfsQ_9v3OK3daUockrnOgmzXdn8TvfuM9qs"",""Выборка!$A$2:$K$169""),6,0),"""")"),"Оффлайн")</f>
        <v>Оффлайн</v>
      </c>
      <c r="G47" s="10" t="str">
        <f>IFERROR(__xludf.DUMMYFUNCTION("IFERROR(VLOOKUP(A47,IMPORTRANGE(""1JKYrYOBZQfsQ_9v3OK3daUockrnOgmzXdn8TvfuM9qs"",""Выборка!$A$2:$K$169""),7,0),"""")"),"волна 1")</f>
        <v>волна 1</v>
      </c>
      <c r="H47" s="25"/>
      <c r="K47" s="30" t="s">
        <v>199</v>
      </c>
      <c r="N47" s="13" t="str">
        <f>IFERROR(__xludf.DUMMYFUNCTION("IFERROR(VLOOKUP(C47,IMPORTRANGE(""1JKYrYOBZQfsQ_9v3OK3daUockrnOgmzXdn8TvfuM9qs"",""Выборка!$C$2:$K$172""),9,0),"""")"),"Горностаева Виктория Игоревна")</f>
        <v>Горностаева Виктория Игоревна</v>
      </c>
      <c r="O47" s="13" t="str">
        <f t="shared" si="1"/>
        <v>да</v>
      </c>
    </row>
    <row r="48">
      <c r="A48" s="8">
        <v>103.0</v>
      </c>
      <c r="B48" s="28" t="s">
        <v>99</v>
      </c>
      <c r="C48" s="28" t="s">
        <v>100</v>
      </c>
      <c r="D48" s="28" t="s">
        <v>200</v>
      </c>
      <c r="E48" s="28" t="s">
        <v>201</v>
      </c>
      <c r="F48" s="10" t="str">
        <f>IFERROR(__xludf.DUMMYFUNCTION("IFERROR(VLOOKUP(A48,IMPORTRANGE(""1JKYrYOBZQfsQ_9v3OK3daUockrnOgmzXdn8TvfuM9qs"",""Выборка!$A$2:$K$169""),6,0),"""")"),"Оффлайн")</f>
        <v>Оффлайн</v>
      </c>
      <c r="G48" s="10" t="str">
        <f>IFERROR(__xludf.DUMMYFUNCTION("IFERROR(VLOOKUP(A48,IMPORTRANGE(""1JKYrYOBZQfsQ_9v3OK3daUockrnOgmzXdn8TvfuM9qs"",""Выборка!$A$2:$K$169""),7,0),"""")"),"волна 1")</f>
        <v>волна 1</v>
      </c>
      <c r="H48" s="25"/>
      <c r="K48" s="23" t="s">
        <v>202</v>
      </c>
      <c r="N48" s="13" t="str">
        <f>IFERROR(__xludf.DUMMYFUNCTION("IFERROR(VLOOKUP(A48,IMPORTRANGE(""1JKYrYOBZQfsQ_9v3OK3daUockrnOgmzXdn8TvfuM9qs"",""Выборка!$A$2:$K$172""),11,0),"""")"),"Малафеева Ирина Константиновна")</f>
        <v>Малафеева Ирина Константиновна</v>
      </c>
      <c r="O48" s="13" t="str">
        <f t="shared" si="1"/>
        <v>да</v>
      </c>
    </row>
    <row r="49">
      <c r="A49" s="8">
        <v>104.0</v>
      </c>
      <c r="B49" s="28" t="s">
        <v>99</v>
      </c>
      <c r="C49" s="28" t="s">
        <v>203</v>
      </c>
      <c r="D49" s="28" t="s">
        <v>204</v>
      </c>
      <c r="E49" s="28" t="s">
        <v>35</v>
      </c>
      <c r="F49" s="10" t="str">
        <f>IFERROR(__xludf.DUMMYFUNCTION("IFERROR(VLOOKUP(A49,IMPORTRANGE(""1JKYrYOBZQfsQ_9v3OK3daUockrnOgmzXdn8TvfuM9qs"",""Выборка!$A$2:$K$169""),6,0),"""")"),"Оффлайн")</f>
        <v>Оффлайн</v>
      </c>
      <c r="G49" s="10" t="str">
        <f>IFERROR(__xludf.DUMMYFUNCTION("IFERROR(VLOOKUP(A49,IMPORTRANGE(""1JKYrYOBZQfsQ_9v3OK3daUockrnOgmzXdn8TvfuM9qs"",""Выборка!$A$2:$K$169""),7,0),"""")"),"волна 1")</f>
        <v>волна 1</v>
      </c>
      <c r="H49" s="25"/>
      <c r="K49" s="13" t="s">
        <v>38</v>
      </c>
      <c r="N49" s="13" t="str">
        <f>IFERROR(__xludf.DUMMYFUNCTION("IFERROR(VLOOKUP(C49,IMPORTRANGE(""1JKYrYOBZQfsQ_9v3OK3daUockrnOgmzXdn8TvfuM9qs"",""Выборка!$C$2:$K$172""),9,0),"""")"),"Валитова Карина Рамилевна")</f>
        <v>Валитова Карина Рамилевна</v>
      </c>
      <c r="O49" s="13" t="str">
        <f t="shared" si="1"/>
        <v>да</v>
      </c>
    </row>
    <row r="50">
      <c r="A50" s="8">
        <v>147.0</v>
      </c>
      <c r="B50" s="28" t="s">
        <v>99</v>
      </c>
      <c r="C50" s="28" t="s">
        <v>205</v>
      </c>
      <c r="D50" s="28" t="s">
        <v>206</v>
      </c>
      <c r="E50" s="28" t="s">
        <v>207</v>
      </c>
      <c r="F50" s="10" t="str">
        <f>IFERROR(__xludf.DUMMYFUNCTION("IFERROR(VLOOKUP(A50,IMPORTRANGE(""1JKYrYOBZQfsQ_9v3OK3daUockrnOgmzXdn8TvfuM9qs"",""Выборка!$A$2:$K$169""),6,0),"""")"),"Оффлайн")</f>
        <v>Оффлайн</v>
      </c>
      <c r="G50" s="10" t="str">
        <f>IFERROR(__xludf.DUMMYFUNCTION("IFERROR(VLOOKUP(A50,IMPORTRANGE(""1JKYrYOBZQfsQ_9v3OK3daUockrnOgmzXdn8TvfuM9qs"",""Выборка!$A$2:$K$169""),7,0),"""")"),"волна 1")</f>
        <v>волна 1</v>
      </c>
      <c r="H50" s="25"/>
      <c r="K50" s="13" t="s">
        <v>208</v>
      </c>
      <c r="N50" s="13" t="str">
        <f>IFERROR(__xludf.DUMMYFUNCTION("IFERROR(VLOOKUP(C50,IMPORTRANGE(""1JKYrYOBZQfsQ_9v3OK3daUockrnOgmzXdn8TvfuM9qs"",""Выборка!$C$2:$K$172""),9,0),"""")"),"Казаков Павел Владимирович")</f>
        <v>Казаков Павел Владимирович</v>
      </c>
      <c r="O50" s="13" t="str">
        <f t="shared" si="1"/>
        <v>да</v>
      </c>
    </row>
    <row r="51">
      <c r="A51" s="8">
        <v>111.0</v>
      </c>
      <c r="B51" s="28" t="s">
        <v>99</v>
      </c>
      <c r="C51" s="28" t="s">
        <v>209</v>
      </c>
      <c r="D51" s="28" t="s">
        <v>210</v>
      </c>
      <c r="E51" s="28" t="s">
        <v>211</v>
      </c>
      <c r="F51" s="10" t="str">
        <f>IFERROR(__xludf.DUMMYFUNCTION("IFERROR(VLOOKUP(A51,IMPORTRANGE(""1JKYrYOBZQfsQ_9v3OK3daUockrnOgmzXdn8TvfuM9qs"",""Выборка!$A$2:$K$169""),6,0),"""")"),"Оффлайн")</f>
        <v>Оффлайн</v>
      </c>
      <c r="G51" s="10" t="str">
        <f>IFERROR(__xludf.DUMMYFUNCTION("IFERROR(VLOOKUP(A51,IMPORTRANGE(""1JKYrYOBZQfsQ_9v3OK3daUockrnOgmzXdn8TvfuM9qs"",""Выборка!$A$2:$K$169""),7,0),"""")"),"волна 1")</f>
        <v>волна 1</v>
      </c>
      <c r="H51" s="25"/>
      <c r="K51" s="13" t="s">
        <v>212</v>
      </c>
      <c r="N51" s="13" t="str">
        <f>IFERROR(__xludf.DUMMYFUNCTION("IFERROR(VLOOKUP(C51,IMPORTRANGE(""1JKYrYOBZQfsQ_9v3OK3daUockrnOgmzXdn8TvfuM9qs"",""Выборка!$C$2:$K$172""),9,0),"""")"),"Аборина Елена Сергеевна")</f>
        <v>Аборина Елена Сергеевна</v>
      </c>
      <c r="O51" s="13" t="str">
        <f t="shared" si="1"/>
        <v>да</v>
      </c>
    </row>
    <row r="52">
      <c r="A52" s="8">
        <v>113.0</v>
      </c>
      <c r="B52" s="28" t="s">
        <v>99</v>
      </c>
      <c r="C52" s="28" t="s">
        <v>213</v>
      </c>
      <c r="D52" s="28" t="s">
        <v>214</v>
      </c>
      <c r="E52" s="28" t="s">
        <v>215</v>
      </c>
      <c r="F52" s="10" t="str">
        <f>IFERROR(__xludf.DUMMYFUNCTION("IFERROR(VLOOKUP(A52,IMPORTRANGE(""1JKYrYOBZQfsQ_9v3OK3daUockrnOgmzXdn8TvfuM9qs"",""Выборка!$A$2:$K$169""),6,0),"""")"),"Оффлайн")</f>
        <v>Оффлайн</v>
      </c>
      <c r="G52" s="10" t="str">
        <f>IFERROR(__xludf.DUMMYFUNCTION("IFERROR(VLOOKUP(A52,IMPORTRANGE(""1JKYrYOBZQfsQ_9v3OK3daUockrnOgmzXdn8TvfuM9qs"",""Выборка!$A$2:$K$169""),7,0),"""")"),"волна 1")</f>
        <v>волна 1</v>
      </c>
      <c r="H52" s="25"/>
      <c r="K52" s="10" t="s">
        <v>216</v>
      </c>
      <c r="N52" s="13" t="str">
        <f>IFERROR(__xludf.DUMMYFUNCTION("IFERROR(VLOOKUP(C52,IMPORTRANGE(""1JKYrYOBZQfsQ_9v3OK3daUockrnOgmzXdn8TvfuM9qs"",""Выборка!$C$2:$K$172""),9,0),"""")"),"Фаткуллина Дина Ирековна")</f>
        <v>Фаткуллина Дина Ирековна</v>
      </c>
      <c r="O52" s="13" t="str">
        <f t="shared" si="1"/>
        <v>да</v>
      </c>
    </row>
    <row r="53">
      <c r="A53" s="8">
        <v>148.0</v>
      </c>
      <c r="B53" s="28" t="s">
        <v>99</v>
      </c>
      <c r="C53" s="28" t="s">
        <v>217</v>
      </c>
      <c r="D53" s="28" t="s">
        <v>218</v>
      </c>
      <c r="E53" s="28" t="s">
        <v>219</v>
      </c>
      <c r="F53" s="10" t="str">
        <f>IFERROR(__xludf.DUMMYFUNCTION("IFERROR(VLOOKUP(A53,IMPORTRANGE(""1JKYrYOBZQfsQ_9v3OK3daUockrnOgmzXdn8TvfuM9qs"",""Выборка!$A$2:$K$169""),6,0),"""")"),"Оффлайн")</f>
        <v>Оффлайн</v>
      </c>
      <c r="G53" s="10" t="str">
        <f>IFERROR(__xludf.DUMMYFUNCTION("IFERROR(VLOOKUP(A53,IMPORTRANGE(""1JKYrYOBZQfsQ_9v3OK3daUockrnOgmzXdn8TvfuM9qs"",""Выборка!$A$2:$K$169""),7,0),"""")"),"волна 1")</f>
        <v>волна 1</v>
      </c>
      <c r="H53" s="25"/>
      <c r="K53" s="13" t="s">
        <v>220</v>
      </c>
      <c r="N53" s="13" t="str">
        <f>IFERROR(__xludf.DUMMYFUNCTION("IFERROR(VLOOKUP(C53,IMPORTRANGE(""1JKYrYOBZQfsQ_9v3OK3daUockrnOgmzXdn8TvfuM9qs"",""Выборка!$C$2:$K$172""),9,0),"""")"),"Салокина Наталья Андреевна")</f>
        <v>Салокина Наталья Андреевна</v>
      </c>
      <c r="O53" s="13" t="str">
        <f t="shared" si="1"/>
        <v>да</v>
      </c>
    </row>
    <row r="54">
      <c r="A54" s="31">
        <v>62.0</v>
      </c>
      <c r="B54" s="32" t="s">
        <v>99</v>
      </c>
      <c r="C54" s="33" t="s">
        <v>221</v>
      </c>
      <c r="D54" s="32" t="s">
        <v>222</v>
      </c>
      <c r="E54" s="32" t="s">
        <v>223</v>
      </c>
      <c r="F54" s="10" t="str">
        <f>IFERROR(__xludf.DUMMYFUNCTION("IFERROR(VLOOKUP(C54,IMPORTRANGE(""1JKYrYOBZQfsQ_9v3OK3daUockrnOgmzXdn8TvfuM9qs"",""Выборка!$C$2:$K$172""),4,0),"""")"),"Оффлайн")</f>
        <v>Оффлайн</v>
      </c>
      <c r="G54" s="10" t="str">
        <f>IFERROR(__xludf.DUMMYFUNCTION("IFERROR(VLOOKUP(C54,IMPORTRANGE(""1JKYrYOBZQfsQ_9v3OK3daUockrnOgmzXdn8TvfuM9qs"",""Выборка!$C$2:$K$172""),5,0),"""")"),"волна 1")</f>
        <v>волна 1</v>
      </c>
      <c r="H54" s="34"/>
      <c r="I54" s="34"/>
      <c r="J54" s="34"/>
      <c r="K54" s="34" t="s">
        <v>185</v>
      </c>
      <c r="L54" s="34"/>
      <c r="N54" s="13" t="str">
        <f>IFERROR(__xludf.DUMMYFUNCTION("IFERROR(VLOOKUP(C54,IMPORTRANGE(""1JKYrYOBZQfsQ_9v3OK3daUockrnOgmzXdn8TvfuM9qs"",""Выборка!$C$2:$K$172""),9,0),"""")"),"Солнышкина Татьяна Александровна")</f>
        <v>Солнышкина Татьяна Александровна</v>
      </c>
      <c r="O54" s="13" t="str">
        <f t="shared" si="1"/>
        <v>да</v>
      </c>
    </row>
    <row r="55">
      <c r="A55" s="8">
        <v>2.0</v>
      </c>
      <c r="B55" s="35" t="s">
        <v>224</v>
      </c>
      <c r="C55" s="35" t="s">
        <v>225</v>
      </c>
      <c r="D55" s="35" t="s">
        <v>226</v>
      </c>
      <c r="E55" s="35" t="s">
        <v>16</v>
      </c>
      <c r="F55" s="10" t="str">
        <f>IFERROR(__xludf.DUMMYFUNCTION("IFERROR(VLOOKUP(A55,IMPORTRANGE(""1JKYrYOBZQfsQ_9v3OK3daUockrnOgmzXdn8TvfuM9qs"",""Выборка!$A$2:$K$169""),6,0),"""")"),"Оффлайн")</f>
        <v>Оффлайн</v>
      </c>
      <c r="G55" s="10" t="str">
        <f>IFERROR(__xludf.DUMMYFUNCTION("IFERROR(VLOOKUP(A55,IMPORTRANGE(""1JKYrYOBZQfsQ_9v3OK3daUockrnOgmzXdn8TvfuM9qs"",""Выборка!$A$2:$K$169""),7,0),"""")"),"волна 1")</f>
        <v>волна 1</v>
      </c>
      <c r="H55" s="25"/>
      <c r="J55" s="27" t="s">
        <v>227</v>
      </c>
      <c r="K55" s="13" t="s">
        <v>165</v>
      </c>
      <c r="L55" s="10" t="s">
        <v>228</v>
      </c>
      <c r="M55" s="10" t="s">
        <v>21</v>
      </c>
      <c r="N55" s="13" t="str">
        <f>IFERROR(__xludf.DUMMYFUNCTION("IFERROR(VLOOKUP(C55,IMPORTRANGE(""1JKYrYOBZQfsQ_9v3OK3daUockrnOgmzXdn8TvfuM9qs"",""Выборка!$C$2:$K$172""),9,0),"""")"),"Кузнецова Елена Андреевна")</f>
        <v>Кузнецова Елена Андреевна</v>
      </c>
      <c r="O55" s="13" t="str">
        <f t="shared" si="1"/>
        <v>да</v>
      </c>
    </row>
    <row r="56">
      <c r="A56" s="8">
        <v>31.0</v>
      </c>
      <c r="B56" s="35" t="s">
        <v>224</v>
      </c>
      <c r="C56" s="35" t="s">
        <v>229</v>
      </c>
      <c r="D56" s="35" t="s">
        <v>230</v>
      </c>
      <c r="E56" s="35" t="s">
        <v>16</v>
      </c>
      <c r="F56" s="10" t="str">
        <f>IFERROR(__xludf.DUMMYFUNCTION("IFERROR(VLOOKUP(A56,IMPORTRANGE(""1JKYrYOBZQfsQ_9v3OK3daUockrnOgmzXdn8TvfuM9qs"",""Выборка!$A$2:$K$169""),6,0),"""")"),"Оффлайн")</f>
        <v>Оффлайн</v>
      </c>
      <c r="G56" s="10" t="str">
        <f>IFERROR(__xludf.DUMMYFUNCTION("IFERROR(VLOOKUP(A56,IMPORTRANGE(""1JKYrYOBZQfsQ_9v3OK3daUockrnOgmzXdn8TvfuM9qs"",""Выборка!$A$2:$K$169""),7,0),"""")"),"волна 1")</f>
        <v>волна 1</v>
      </c>
      <c r="H56" s="11" t="s">
        <v>17</v>
      </c>
      <c r="J56" s="27" t="s">
        <v>231</v>
      </c>
      <c r="K56" s="10" t="s">
        <v>142</v>
      </c>
      <c r="M56" s="10" t="s">
        <v>21</v>
      </c>
      <c r="N56" s="13" t="str">
        <f>IFERROR(__xludf.DUMMYFUNCTION("IFERROR(VLOOKUP(C56,IMPORTRANGE(""1JKYrYOBZQfsQ_9v3OK3daUockrnOgmzXdn8TvfuM9qs"",""Выборка!$C$2:$K$172""),9,0),"""")"),"Алексеев Александр Станиславович")</f>
        <v>Алексеев Александр Станиславович</v>
      </c>
      <c r="O56" s="13" t="str">
        <f t="shared" si="1"/>
        <v>да</v>
      </c>
    </row>
    <row r="57">
      <c r="A57" s="8">
        <v>106.0</v>
      </c>
      <c r="B57" s="35" t="s">
        <v>224</v>
      </c>
      <c r="C57" s="35" t="s">
        <v>232</v>
      </c>
      <c r="D57" s="35" t="s">
        <v>233</v>
      </c>
      <c r="E57" s="35" t="s">
        <v>16</v>
      </c>
      <c r="F57" s="10" t="str">
        <f>IFERROR(__xludf.DUMMYFUNCTION("IFERROR(VLOOKUP(A57,IMPORTRANGE(""1JKYrYOBZQfsQ_9v3OK3daUockrnOgmzXdn8TvfuM9qs"",""Выборка!$A$2:$K$169""),6,0),"""")"),"Оффлайн")</f>
        <v>Оффлайн</v>
      </c>
      <c r="G57" s="10" t="str">
        <f>IFERROR(__xludf.DUMMYFUNCTION("IFERROR(VLOOKUP(A57,IMPORTRANGE(""1JKYrYOBZQfsQ_9v3OK3daUockrnOgmzXdn8TvfuM9qs"",""Выборка!$A$2:$K$169""),7,0),"""")"),"волна 1")</f>
        <v>волна 1</v>
      </c>
      <c r="H57" s="11" t="s">
        <v>17</v>
      </c>
      <c r="J57" s="27" t="s">
        <v>234</v>
      </c>
      <c r="K57" s="13" t="s">
        <v>98</v>
      </c>
      <c r="L57" s="10" t="s">
        <v>235</v>
      </c>
      <c r="M57" s="36"/>
      <c r="N57" s="13" t="str">
        <f>IFERROR(__xludf.DUMMYFUNCTION("IFERROR(VLOOKUP(C57,IMPORTRANGE(""1JKYrYOBZQfsQ_9v3OK3daUockrnOgmzXdn8TvfuM9qs"",""Выборка!$C$2:$K$172""),9,0),"""")"),"Желязко Дмитрий Викторович")</f>
        <v>Желязко Дмитрий Викторович</v>
      </c>
      <c r="O57" s="13" t="str">
        <f t="shared" si="1"/>
        <v>да</v>
      </c>
    </row>
    <row r="58">
      <c r="A58" s="8">
        <v>118.0</v>
      </c>
      <c r="B58" s="35" t="s">
        <v>224</v>
      </c>
      <c r="C58" s="35" t="s">
        <v>236</v>
      </c>
      <c r="D58" s="35" t="s">
        <v>237</v>
      </c>
      <c r="E58" s="35" t="s">
        <v>16</v>
      </c>
      <c r="F58" s="10" t="str">
        <f>IFERROR(__xludf.DUMMYFUNCTION("IFERROR(VLOOKUP(A58,IMPORTRANGE(""1JKYrYOBZQfsQ_9v3OK3daUockrnOgmzXdn8TvfuM9qs"",""Выборка!$A$2:$K$169""),6,0),"""")"),"Оффлайн")</f>
        <v>Оффлайн</v>
      </c>
      <c r="G58" s="10" t="str">
        <f>IFERROR(__xludf.DUMMYFUNCTION("IFERROR(VLOOKUP(A58,IMPORTRANGE(""1JKYrYOBZQfsQ_9v3OK3daUockrnOgmzXdn8TvfuM9qs"",""Выборка!$A$2:$K$169""),7,0),"""")"),"волна 1")</f>
        <v>волна 1</v>
      </c>
      <c r="H58" s="11" t="s">
        <v>17</v>
      </c>
      <c r="J58" s="27" t="s">
        <v>238</v>
      </c>
      <c r="K58" s="13" t="s">
        <v>85</v>
      </c>
      <c r="M58" s="10" t="s">
        <v>21</v>
      </c>
      <c r="N58" s="13" t="str">
        <f>IFERROR(__xludf.DUMMYFUNCTION("IFERROR(VLOOKUP(C58,IMPORTRANGE(""1JKYrYOBZQfsQ_9v3OK3daUockrnOgmzXdn8TvfuM9qs"",""Выборка!$C$2:$K$172""),9,0),"""")"),"Янина Полина Олеговна")</f>
        <v>Янина Полина Олеговна</v>
      </c>
      <c r="O58" s="13" t="str">
        <f t="shared" si="1"/>
        <v>да</v>
      </c>
    </row>
    <row r="59">
      <c r="A59" s="8">
        <v>121.0</v>
      </c>
      <c r="B59" s="35" t="s">
        <v>224</v>
      </c>
      <c r="C59" s="35" t="s">
        <v>239</v>
      </c>
      <c r="D59" s="35" t="s">
        <v>240</v>
      </c>
      <c r="E59" s="35" t="s">
        <v>16</v>
      </c>
      <c r="F59" s="10" t="str">
        <f>IFERROR(__xludf.DUMMYFUNCTION("IFERROR(VLOOKUP(A59,IMPORTRANGE(""1JKYrYOBZQfsQ_9v3OK3daUockrnOgmzXdn8TvfuM9qs"",""Выборка!$A$2:$K$169""),6,0),"""")"),"Оффлайн")</f>
        <v>Оффлайн</v>
      </c>
      <c r="G59" s="10" t="str">
        <f>IFERROR(__xludf.DUMMYFUNCTION("IFERROR(VLOOKUP(A59,IMPORTRANGE(""1JKYrYOBZQfsQ_9v3OK3daUockrnOgmzXdn8TvfuM9qs"",""Выборка!$A$2:$K$169""),7,0),"""")"),"волна 1")</f>
        <v>волна 1</v>
      </c>
      <c r="H59" s="25"/>
      <c r="J59" s="27" t="s">
        <v>241</v>
      </c>
      <c r="K59" s="13" t="s">
        <v>90</v>
      </c>
      <c r="M59" s="36"/>
      <c r="N59" s="13" t="str">
        <f>IFERROR(__xludf.DUMMYFUNCTION("IFERROR(VLOOKUP(C59,IMPORTRANGE(""1JKYrYOBZQfsQ_9v3OK3daUockrnOgmzXdn8TvfuM9qs"",""Выборка!$C$2:$K$172""),9,0),"""")"),"Репилов Иван Викторович")</f>
        <v>Репилов Иван Викторович</v>
      </c>
      <c r="O59" s="13" t="str">
        <f t="shared" si="1"/>
        <v>да</v>
      </c>
    </row>
    <row r="60">
      <c r="A60" s="8">
        <v>122.0</v>
      </c>
      <c r="B60" s="35" t="s">
        <v>224</v>
      </c>
      <c r="C60" s="35" t="s">
        <v>242</v>
      </c>
      <c r="D60" s="35" t="s">
        <v>243</v>
      </c>
      <c r="E60" s="35" t="s">
        <v>190</v>
      </c>
      <c r="F60" s="10" t="str">
        <f>IFERROR(__xludf.DUMMYFUNCTION("IFERROR(VLOOKUP(A60,IMPORTRANGE(""1JKYrYOBZQfsQ_9v3OK3daUockrnOgmzXdn8TvfuM9qs"",""Выборка!$A$2:$K$169""),6,0),"""")"),"Оффлайн")</f>
        <v>Оффлайн</v>
      </c>
      <c r="G60" s="10" t="str">
        <f>IFERROR(__xludf.DUMMYFUNCTION("IFERROR(VLOOKUP(A60,IMPORTRANGE(""1JKYrYOBZQfsQ_9v3OK3daUockrnOgmzXdn8TvfuM9qs"",""Выборка!$A$2:$K$169""),7,0),"""")"),"волна 1")</f>
        <v>волна 1</v>
      </c>
      <c r="H60" s="25"/>
      <c r="K60" s="13" t="s">
        <v>244</v>
      </c>
      <c r="N60" s="13" t="str">
        <f>IFERROR(__xludf.DUMMYFUNCTION("IFERROR(VLOOKUP(C60,IMPORTRANGE(""1JKYrYOBZQfsQ_9v3OK3daUockrnOgmzXdn8TvfuM9qs"",""Выборка!$C$2:$K$172""),9,0),"""")"),"Казакова Ксения Юрьевна")</f>
        <v>Казакова Ксения Юрьевна</v>
      </c>
      <c r="O60" s="13" t="str">
        <f t="shared" si="1"/>
        <v>да</v>
      </c>
    </row>
    <row r="61">
      <c r="A61" s="8">
        <v>125.0</v>
      </c>
      <c r="B61" s="35" t="s">
        <v>224</v>
      </c>
      <c r="C61" s="35" t="s">
        <v>245</v>
      </c>
      <c r="D61" s="35" t="s">
        <v>246</v>
      </c>
      <c r="E61" s="35" t="s">
        <v>194</v>
      </c>
      <c r="F61" s="10" t="str">
        <f>IFERROR(__xludf.DUMMYFUNCTION("IFERROR(VLOOKUP(A61,IMPORTRANGE(""1JKYrYOBZQfsQ_9v3OK3daUockrnOgmzXdn8TvfuM9qs"",""Выборка!$A$2:$K$169""),6,0),"""")"),"Оффлайн")</f>
        <v>Оффлайн</v>
      </c>
      <c r="G61" s="10" t="str">
        <f>IFERROR(__xludf.DUMMYFUNCTION("IFERROR(VLOOKUP(A61,IMPORTRANGE(""1JKYrYOBZQfsQ_9v3OK3daUockrnOgmzXdn8TvfuM9qs"",""Выборка!$A$2:$K$169""),7,0),"""")"),"волна 1")</f>
        <v>волна 1</v>
      </c>
      <c r="H61" s="25"/>
      <c r="K61" s="10" t="s">
        <v>247</v>
      </c>
      <c r="N61" s="13" t="str">
        <f>IFERROR(__xludf.DUMMYFUNCTION("IFERROR(VLOOKUP(C61,IMPORTRANGE(""1JKYrYOBZQfsQ_9v3OK3daUockrnOgmzXdn8TvfuM9qs"",""Выборка!$C$2:$K$172""),9,0),"""")"),"Язькова Александра Витальевна")</f>
        <v>Язькова Александра Витальевна</v>
      </c>
      <c r="O61" s="13" t="str">
        <f t="shared" si="1"/>
        <v>да</v>
      </c>
    </row>
    <row r="62">
      <c r="A62" s="8">
        <v>39.0</v>
      </c>
      <c r="B62" s="35" t="s">
        <v>224</v>
      </c>
      <c r="C62" s="35" t="s">
        <v>248</v>
      </c>
      <c r="D62" s="35" t="s">
        <v>249</v>
      </c>
      <c r="E62" s="35" t="s">
        <v>250</v>
      </c>
      <c r="F62" s="10" t="str">
        <f>IFERROR(__xludf.DUMMYFUNCTION("IFERROR(VLOOKUP(A62,IMPORTRANGE(""1JKYrYOBZQfsQ_9v3OK3daUockrnOgmzXdn8TvfuM9qs"",""Выборка!$A$2:$K$169""),6,0),"""")"),"Оффлайн")</f>
        <v>Оффлайн</v>
      </c>
      <c r="G62" s="10" t="str">
        <f>IFERROR(__xludf.DUMMYFUNCTION("IFERROR(VLOOKUP(A62,IMPORTRANGE(""1JKYrYOBZQfsQ_9v3OK3daUockrnOgmzXdn8TvfuM9qs"",""Выборка!$A$2:$K$169""),7,0),"""")"),"волна 1")</f>
        <v>волна 1</v>
      </c>
      <c r="H62" s="25"/>
      <c r="K62" s="13" t="s">
        <v>251</v>
      </c>
      <c r="N62" s="13" t="str">
        <f>IFERROR(__xludf.DUMMYFUNCTION("IFERROR(VLOOKUP(C62,IMPORTRANGE(""1JKYrYOBZQfsQ_9v3OK3daUockrnOgmzXdn8TvfuM9qs"",""Выборка!$C$2:$K$172""),9,0),"""")"),"Исаченко Мария Александровна")</f>
        <v>Исаченко Мария Александровна</v>
      </c>
      <c r="O62" s="13" t="str">
        <f t="shared" si="1"/>
        <v>да</v>
      </c>
    </row>
    <row r="63">
      <c r="A63" s="8">
        <v>91.0</v>
      </c>
      <c r="B63" s="35" t="s">
        <v>224</v>
      </c>
      <c r="C63" s="35" t="s">
        <v>252</v>
      </c>
      <c r="D63" s="35" t="s">
        <v>253</v>
      </c>
      <c r="E63" s="35" t="s">
        <v>35</v>
      </c>
      <c r="F63" s="10" t="str">
        <f>IFERROR(__xludf.DUMMYFUNCTION("IFERROR(VLOOKUP(A63,IMPORTRANGE(""1JKYrYOBZQfsQ_9v3OK3daUockrnOgmzXdn8TvfuM9qs"",""Выборка!$A$2:$K$169""),6,0),"""")"),"Оффлайн")</f>
        <v>Оффлайн</v>
      </c>
      <c r="G63" s="10" t="str">
        <f>IFERROR(__xludf.DUMMYFUNCTION("IFERROR(VLOOKUP(A63,IMPORTRANGE(""1JKYrYOBZQfsQ_9v3OK3daUockrnOgmzXdn8TvfuM9qs"",""Выборка!$A$2:$K$169""),7,0),"""")"),"волна 1")</f>
        <v>волна 1</v>
      </c>
      <c r="H63" s="25"/>
      <c r="K63" s="13" t="s">
        <v>38</v>
      </c>
      <c r="N63" s="13" t="str">
        <f>IFERROR(__xludf.DUMMYFUNCTION("IFERROR(VLOOKUP(C63,IMPORTRANGE(""1JKYrYOBZQfsQ_9v3OK3daUockrnOgmzXdn8TvfuM9qs"",""Выборка!$C$2:$K$172""),9,0),"""")"),"Валитова Карина Рамилевна")</f>
        <v>Валитова Карина Рамилевна</v>
      </c>
      <c r="O63" s="13" t="str">
        <f t="shared" si="1"/>
        <v>да</v>
      </c>
    </row>
    <row r="64">
      <c r="A64" s="8">
        <v>43.0</v>
      </c>
      <c r="B64" s="35" t="s">
        <v>224</v>
      </c>
      <c r="C64" s="35" t="s">
        <v>254</v>
      </c>
      <c r="D64" s="35" t="s">
        <v>255</v>
      </c>
      <c r="E64" s="35" t="s">
        <v>207</v>
      </c>
      <c r="F64" s="10" t="str">
        <f>IFERROR(__xludf.DUMMYFUNCTION("IFERROR(VLOOKUP(A64,IMPORTRANGE(""1JKYrYOBZQfsQ_9v3OK3daUockrnOgmzXdn8TvfuM9qs"",""Выборка!$A$2:$K$169""),6,0),"""")"),"Оффлайн")</f>
        <v>Оффлайн</v>
      </c>
      <c r="G64" s="10" t="str">
        <f>IFERROR(__xludf.DUMMYFUNCTION("IFERROR(VLOOKUP(A64,IMPORTRANGE(""1JKYrYOBZQfsQ_9v3OK3daUockrnOgmzXdn8TvfuM9qs"",""Выборка!$A$2:$K$169""),7,0),"""")"),"волна 1")</f>
        <v>волна 1</v>
      </c>
      <c r="H64" s="25"/>
      <c r="K64" s="13" t="s">
        <v>256</v>
      </c>
      <c r="N64" s="13" t="str">
        <f>IFERROR(__xludf.DUMMYFUNCTION("IFERROR(VLOOKUP(C64,IMPORTRANGE(""1JKYrYOBZQfsQ_9v3OK3daUockrnOgmzXdn8TvfuM9qs"",""Выборка!$C$2:$K$172""),9,0),"""")"),"Лесных Алина Артемовна")</f>
        <v>Лесных Алина Артемовна</v>
      </c>
      <c r="O64" s="13" t="str">
        <f t="shared" si="1"/>
        <v>да</v>
      </c>
    </row>
    <row r="65">
      <c r="A65" s="8">
        <v>151.0</v>
      </c>
      <c r="B65" s="35" t="s">
        <v>224</v>
      </c>
      <c r="C65" s="35" t="s">
        <v>257</v>
      </c>
      <c r="D65" s="35" t="s">
        <v>258</v>
      </c>
      <c r="E65" s="35" t="s">
        <v>207</v>
      </c>
      <c r="F65" s="10" t="str">
        <f>IFERROR(__xludf.DUMMYFUNCTION("IFERROR(VLOOKUP(A65,IMPORTRANGE(""1JKYrYOBZQfsQ_9v3OK3daUockrnOgmzXdn8TvfuM9qs"",""Выборка!$A$2:$K$169""),6,0),"""")"),"Оффлайн")</f>
        <v>Оффлайн</v>
      </c>
      <c r="G65" s="10" t="str">
        <f>IFERROR(__xludf.DUMMYFUNCTION("IFERROR(VLOOKUP(A65,IMPORTRANGE(""1JKYrYOBZQfsQ_9v3OK3daUockrnOgmzXdn8TvfuM9qs"",""Выборка!$A$2:$K$169""),7,0),"""")"),"волна 1")</f>
        <v>волна 1</v>
      </c>
      <c r="H65" s="25"/>
      <c r="K65" s="13" t="s">
        <v>256</v>
      </c>
      <c r="N65" s="13" t="str">
        <f>IFERROR(__xludf.DUMMYFUNCTION("IFERROR(VLOOKUP(C65,IMPORTRANGE(""1JKYrYOBZQfsQ_9v3OK3daUockrnOgmzXdn8TvfuM9qs"",""Выборка!$C$2:$K$172""),9,0),"""")"),"Лесных Алина Артемовна")</f>
        <v>Лесных Алина Артемовна</v>
      </c>
      <c r="O65" s="13" t="str">
        <f t="shared" si="1"/>
        <v>да</v>
      </c>
    </row>
    <row r="66">
      <c r="A66" s="8">
        <v>54.0</v>
      </c>
      <c r="B66" s="35" t="s">
        <v>224</v>
      </c>
      <c r="C66" s="35" t="s">
        <v>259</v>
      </c>
      <c r="D66" s="35" t="s">
        <v>260</v>
      </c>
      <c r="E66" s="35" t="s">
        <v>261</v>
      </c>
      <c r="F66" s="10" t="str">
        <f>IFERROR(__xludf.DUMMYFUNCTION("IFERROR(VLOOKUP(A66,IMPORTRANGE(""1JKYrYOBZQfsQ_9v3OK3daUockrnOgmzXdn8TvfuM9qs"",""Выборка!$A$2:$K$169""),6,0),"""")"),"Оффлайн")</f>
        <v>Оффлайн</v>
      </c>
      <c r="G66" s="10" t="str">
        <f>IFERROR(__xludf.DUMMYFUNCTION("IFERROR(VLOOKUP(A66,IMPORTRANGE(""1JKYrYOBZQfsQ_9v3OK3daUockrnOgmzXdn8TvfuM9qs"",""Выборка!$A$2:$K$169""),7,0),"""")"),"волна 1")</f>
        <v>волна 1</v>
      </c>
      <c r="H66" s="25"/>
      <c r="K66" s="13" t="s">
        <v>262</v>
      </c>
      <c r="N66" s="13" t="str">
        <f>IFERROR(__xludf.DUMMYFUNCTION("IFERROR(VLOOKUP(C66,IMPORTRANGE(""1JKYrYOBZQfsQ_9v3OK3daUockrnOgmzXdn8TvfuM9qs"",""Выборка!$C$2:$K$172""),9,0),"""")"),"Болотникова Анастасия Михайловна")</f>
        <v>Болотникова Анастасия Михайловна</v>
      </c>
      <c r="O66" s="13" t="str">
        <f t="shared" si="1"/>
        <v>да</v>
      </c>
    </row>
    <row r="67">
      <c r="A67" s="31">
        <v>108.0</v>
      </c>
      <c r="B67" s="37" t="s">
        <v>224</v>
      </c>
      <c r="C67" s="37" t="s">
        <v>263</v>
      </c>
      <c r="D67" s="37" t="s">
        <v>264</v>
      </c>
      <c r="E67" s="37" t="s">
        <v>223</v>
      </c>
      <c r="F67" s="10" t="str">
        <f>IFERROR(__xludf.DUMMYFUNCTION("IFERROR(VLOOKUP(C67,IMPORTRANGE(""1JKYrYOBZQfsQ_9v3OK3daUockrnOgmzXdn8TvfuM9qs"",""Выборка!$C$2:$K$169""),4,0),"""")"),"Оффлайн")</f>
        <v>Оффлайн</v>
      </c>
      <c r="G67" s="10" t="str">
        <f>IFERROR(__xludf.DUMMYFUNCTION("IFERROR(VLOOKUP(C67,IMPORTRANGE(""1JKYrYOBZQfsQ_9v3OK3daUockrnOgmzXdn8TvfuM9qs"",""Выборка!$C$2:$K$169""),5,0),"""")"),"волна 1")</f>
        <v>волна 1</v>
      </c>
      <c r="H67" s="34"/>
      <c r="I67" s="34"/>
      <c r="J67" s="34"/>
      <c r="K67" s="34" t="s">
        <v>85</v>
      </c>
      <c r="L67" s="34"/>
      <c r="N67" s="13" t="str">
        <f>IFERROR(__xludf.DUMMYFUNCTION("IFERROR(VLOOKUP(C67,IMPORTRANGE(""1JKYrYOBZQfsQ_9v3OK3daUockrnOgmzXdn8TvfuM9qs"",""Выборка!$C$2:$K$172""),9,0),"""")"),"Янина Полина Олеговна")</f>
        <v>Янина Полина Олеговна</v>
      </c>
      <c r="O67" s="13" t="str">
        <f t="shared" si="1"/>
        <v>да</v>
      </c>
    </row>
    <row r="68">
      <c r="A68" s="31">
        <v>142.0</v>
      </c>
      <c r="B68" s="37" t="s">
        <v>224</v>
      </c>
      <c r="C68" s="37" t="s">
        <v>265</v>
      </c>
      <c r="D68" s="37" t="s">
        <v>266</v>
      </c>
      <c r="E68" s="37" t="s">
        <v>267</v>
      </c>
      <c r="F68" s="10" t="str">
        <f>IFERROR(__xludf.DUMMYFUNCTION("IFERROR(VLOOKUP(C68,IMPORTRANGE(""1JKYrYOBZQfsQ_9v3OK3daUockrnOgmzXdn8TvfuM9qs"",""Выборка!$C$2:$K$169""),4,0),"""")"),"Оффлайн")</f>
        <v>Оффлайн</v>
      </c>
      <c r="G68" s="10" t="str">
        <f>IFERROR(__xludf.DUMMYFUNCTION("IFERROR(VLOOKUP(C68,IMPORTRANGE(""1JKYrYOBZQfsQ_9v3OK3daUockrnOgmzXdn8TvfuM9qs"",""Выборка!$C$2:$K$169""),5,0),"""")"),"волна 1")</f>
        <v>волна 1</v>
      </c>
      <c r="H68" s="34"/>
      <c r="I68" s="34"/>
      <c r="J68" s="38" t="s">
        <v>268</v>
      </c>
      <c r="K68" s="39" t="s">
        <v>202</v>
      </c>
      <c r="L68" s="34"/>
      <c r="N68" s="13" t="str">
        <f>IFERROR(__xludf.DUMMYFUNCTION("IFERROR(VLOOKUP(C68,IMPORTRANGE(""1JKYrYOBZQfsQ_9v3OK3daUockrnOgmzXdn8TvfuM9qs"",""Выборка!$C$2:$K$172""),9,0),"""")"),"Малафеева Ирина Константиновна")</f>
        <v>Малафеева Ирина Константиновна</v>
      </c>
      <c r="O68" s="13" t="str">
        <f t="shared" si="1"/>
        <v>да</v>
      </c>
    </row>
    <row r="69">
      <c r="A69" s="8">
        <v>102.0</v>
      </c>
      <c r="B69" s="40" t="s">
        <v>269</v>
      </c>
      <c r="C69" s="40" t="s">
        <v>270</v>
      </c>
      <c r="D69" s="40" t="s">
        <v>271</v>
      </c>
      <c r="E69" s="40" t="s">
        <v>109</v>
      </c>
      <c r="F69" s="10" t="str">
        <f>IFERROR(__xludf.DUMMYFUNCTION("IFERROR(VLOOKUP(A69,IMPORTRANGE(""1JKYrYOBZQfsQ_9v3OK3daUockrnOgmzXdn8TvfuM9qs"",""Выборка!$A$2:$K$169""),6,0),"""")"),"Доставка")</f>
        <v>Доставка</v>
      </c>
      <c r="G69" s="10" t="str">
        <f>IFERROR(__xludf.DUMMYFUNCTION("IFERROR(VLOOKUP(A69,IMPORTRANGE(""1JKYrYOBZQfsQ_9v3OK3daUockrnOgmzXdn8TvfuM9qs"",""Выборка!$A$2:$K$169""),7,0),"""")"),"волна 1")</f>
        <v>волна 1</v>
      </c>
      <c r="H69" s="25"/>
      <c r="J69" s="38" t="s">
        <v>272</v>
      </c>
      <c r="K69" s="13" t="s">
        <v>110</v>
      </c>
      <c r="L69" s="41" t="s">
        <v>273</v>
      </c>
      <c r="N69" s="13" t="str">
        <f>IFERROR(__xludf.DUMMYFUNCTION("IFERROR(VLOOKUP(C69,IMPORTRANGE(""1JKYrYOBZQfsQ_9v3OK3daUockrnOgmzXdn8TvfuM9qs"",""Выборка!$C$2:$K$172""),9,0),"""")"),"Фишкин Сергей Анатольевич")</f>
        <v>Фишкин Сергей Анатольевич</v>
      </c>
      <c r="O69" s="13" t="str">
        <f t="shared" si="1"/>
        <v>да</v>
      </c>
    </row>
    <row r="70">
      <c r="A70" s="8">
        <v>19.0</v>
      </c>
      <c r="B70" s="40" t="s">
        <v>269</v>
      </c>
      <c r="C70" s="40" t="s">
        <v>270</v>
      </c>
      <c r="D70" s="40" t="s">
        <v>274</v>
      </c>
      <c r="E70" s="40" t="s">
        <v>275</v>
      </c>
      <c r="F70" s="10" t="str">
        <f>IFERROR(__xludf.DUMMYFUNCTION("IFERROR(VLOOKUP(A70,IMPORTRANGE(""1JKYrYOBZQfsQ_9v3OK3daUockrnOgmzXdn8TvfuM9qs"",""Выборка!$A$2:$K$169""),6,0),"""")"),"Оффлайн")</f>
        <v>Оффлайн</v>
      </c>
      <c r="G70" s="10" t="str">
        <f>IFERROR(__xludf.DUMMYFUNCTION("IFERROR(VLOOKUP(A70,IMPORTRANGE(""1JKYrYOBZQfsQ_9v3OK3daUockrnOgmzXdn8TvfuM9qs"",""Выборка!$A$2:$K$169""),7,0),"""")"),"волна 1")</f>
        <v>волна 1</v>
      </c>
      <c r="H70" s="25"/>
      <c r="K70" s="10" t="s">
        <v>276</v>
      </c>
      <c r="N70" s="13" t="str">
        <f>IFERROR(__xludf.DUMMYFUNCTION("IFERROR(VLOOKUP(A70,IMPORTRANGE(""1JKYrYOBZQfsQ_9v3OK3daUockrnOgmzXdn8TvfuM9qs"",""Выборка!$A$2:$K$172""),11,0),"""")"),"Хакимзянова Диана Фаридовна")</f>
        <v>Хакимзянова Диана Фаридовна</v>
      </c>
      <c r="O70" s="13" t="str">
        <f t="shared" si="1"/>
        <v>да</v>
      </c>
    </row>
    <row r="71">
      <c r="A71" s="8">
        <v>83.0</v>
      </c>
      <c r="B71" s="40" t="s">
        <v>269</v>
      </c>
      <c r="C71" s="40" t="s">
        <v>277</v>
      </c>
      <c r="D71" s="40" t="s">
        <v>278</v>
      </c>
      <c r="E71" s="40" t="s">
        <v>279</v>
      </c>
      <c r="F71" s="10" t="str">
        <f>IFERROR(__xludf.DUMMYFUNCTION("IFERROR(VLOOKUP(A71,IMPORTRANGE(""1JKYrYOBZQfsQ_9v3OK3daUockrnOgmzXdn8TvfuM9qs"",""Выборка!$A$2:$K$169""),6,0),"""")"),"Оффлайн")</f>
        <v>Оффлайн</v>
      </c>
      <c r="G71" s="10" t="str">
        <f>IFERROR(__xludf.DUMMYFUNCTION("IFERROR(VLOOKUP(A71,IMPORTRANGE(""1JKYrYOBZQfsQ_9v3OK3daUockrnOgmzXdn8TvfuM9qs"",""Выборка!$A$2:$K$169""),7,0),"""")"),"волна 1")</f>
        <v>волна 1</v>
      </c>
      <c r="H71" s="25"/>
      <c r="K71" s="20" t="s">
        <v>208</v>
      </c>
      <c r="L71" s="10" t="s">
        <v>280</v>
      </c>
      <c r="N71" s="13" t="str">
        <f>IFERROR(__xludf.DUMMYFUNCTION("IFERROR(VLOOKUP(C71,IMPORTRANGE(""1JKYrYOBZQfsQ_9v3OK3daUockrnOgmzXdn8TvfuM9qs"",""Выборка!$C$2:$K$172""),9,0),"""")"),"Казаков Павел Владимирович")</f>
        <v>Казаков Павел Владимирович</v>
      </c>
      <c r="O71" s="13" t="str">
        <f t="shared" si="1"/>
        <v>да</v>
      </c>
    </row>
    <row r="72">
      <c r="A72" s="8">
        <v>56.0</v>
      </c>
      <c r="B72" s="40" t="s">
        <v>269</v>
      </c>
      <c r="C72" s="40" t="s">
        <v>281</v>
      </c>
      <c r="D72" s="40" t="s">
        <v>282</v>
      </c>
      <c r="E72" s="40" t="s">
        <v>16</v>
      </c>
      <c r="F72" s="10" t="str">
        <f>IFERROR(__xludf.DUMMYFUNCTION("IFERROR(VLOOKUP(A72,IMPORTRANGE(""1JKYrYOBZQfsQ_9v3OK3daUockrnOgmzXdn8TvfuM9qs"",""Выборка!$A$2:$K$169""),6,0),"""")"),"Оффлайн")</f>
        <v>Оффлайн</v>
      </c>
      <c r="G72" s="10" t="str">
        <f>IFERROR(__xludf.DUMMYFUNCTION("IFERROR(VLOOKUP(A72,IMPORTRANGE(""1JKYrYOBZQfsQ_9v3OK3daUockrnOgmzXdn8TvfuM9qs"",""Выборка!$A$2:$K$169""),7,0),"""")"),"волна 1")</f>
        <v>волна 1</v>
      </c>
      <c r="H72" s="25"/>
      <c r="J72" s="12" t="s">
        <v>283</v>
      </c>
      <c r="K72" s="13" t="s">
        <v>90</v>
      </c>
      <c r="L72" s="14" t="s">
        <v>284</v>
      </c>
      <c r="M72" s="10" t="s">
        <v>21</v>
      </c>
      <c r="N72" s="13" t="str">
        <f>IFERROR(__xludf.DUMMYFUNCTION("IFERROR(VLOOKUP(C72,IMPORTRANGE(""1JKYrYOBZQfsQ_9v3OK3daUockrnOgmzXdn8TvfuM9qs"",""Выборка!$C$2:$K$172""),9,0),"""")"),"Репилов Иван Викторович")</f>
        <v>Репилов Иван Викторович</v>
      </c>
      <c r="O72" s="13" t="str">
        <f t="shared" si="1"/>
        <v>да</v>
      </c>
    </row>
    <row r="73">
      <c r="A73" s="8">
        <v>61.0</v>
      </c>
      <c r="B73" s="40" t="s">
        <v>269</v>
      </c>
      <c r="C73" s="40" t="s">
        <v>285</v>
      </c>
      <c r="D73" s="40" t="s">
        <v>286</v>
      </c>
      <c r="E73" s="40" t="s">
        <v>16</v>
      </c>
      <c r="F73" s="10" t="str">
        <f>IFERROR(__xludf.DUMMYFUNCTION("IFERROR(VLOOKUP(A73,IMPORTRANGE(""1JKYrYOBZQfsQ_9v3OK3daUockrnOgmzXdn8TvfuM9qs"",""Выборка!$A$2:$K$169""),6,0),"""")"),"Оффлайн")</f>
        <v>Оффлайн</v>
      </c>
      <c r="G73" s="10" t="str">
        <f>IFERROR(__xludf.DUMMYFUNCTION("IFERROR(VLOOKUP(A73,IMPORTRANGE(""1JKYrYOBZQfsQ_9v3OK3daUockrnOgmzXdn8TvfuM9qs"",""Выборка!$A$2:$K$169""),7,0),"""")"),"волна 1")</f>
        <v>волна 1</v>
      </c>
      <c r="H73" s="11" t="s">
        <v>17</v>
      </c>
      <c r="I73" s="14"/>
      <c r="J73" s="12" t="s">
        <v>287</v>
      </c>
      <c r="K73" s="13" t="s">
        <v>288</v>
      </c>
      <c r="L73" s="14" t="s">
        <v>289</v>
      </c>
      <c r="M73" s="10" t="s">
        <v>21</v>
      </c>
      <c r="N73" s="13" t="str">
        <f>IFERROR(__xludf.DUMMYFUNCTION("IFERROR(VLOOKUP(C73,IMPORTRANGE(""1JKYrYOBZQfsQ_9v3OK3daUockrnOgmzXdn8TvfuM9qs"",""Выборка!$C$2:$K$172""),9,0),"""")"),"Левитан Дмитрий Анатольевич")</f>
        <v>Левитан Дмитрий Анатольевич</v>
      </c>
      <c r="O73" s="13" t="str">
        <f t="shared" si="1"/>
        <v>да</v>
      </c>
    </row>
    <row r="74">
      <c r="A74" s="8">
        <v>79.0</v>
      </c>
      <c r="B74" s="40" t="s">
        <v>269</v>
      </c>
      <c r="C74" s="40" t="s">
        <v>290</v>
      </c>
      <c r="D74" s="40" t="s">
        <v>291</v>
      </c>
      <c r="E74" s="40" t="s">
        <v>16</v>
      </c>
      <c r="F74" s="10" t="str">
        <f>IFERROR(__xludf.DUMMYFUNCTION("IFERROR(VLOOKUP(A74,IMPORTRANGE(""1JKYrYOBZQfsQ_9v3OK3daUockrnOgmzXdn8TvfuM9qs"",""Выборка!$A$2:$K$169""),6,0),"""")"),"Оффлайн")</f>
        <v>Оффлайн</v>
      </c>
      <c r="G74" s="10" t="str">
        <f>IFERROR(__xludf.DUMMYFUNCTION("IFERROR(VLOOKUP(A74,IMPORTRANGE(""1JKYrYOBZQfsQ_9v3OK3daUockrnOgmzXdn8TvfuM9qs"",""Выборка!$A$2:$K$169""),7,0),"""")"),"волна 1")</f>
        <v>волна 1</v>
      </c>
      <c r="H74" s="25"/>
      <c r="I74" s="14" t="s">
        <v>292</v>
      </c>
      <c r="J74" s="12" t="s">
        <v>293</v>
      </c>
      <c r="K74" s="13" t="s">
        <v>172</v>
      </c>
      <c r="L74" s="14" t="s">
        <v>294</v>
      </c>
      <c r="M74" s="10" t="s">
        <v>21</v>
      </c>
      <c r="N74" s="13" t="str">
        <f>IFERROR(__xludf.DUMMYFUNCTION("IFERROR(VLOOKUP(C74,IMPORTRANGE(""1JKYrYOBZQfsQ_9v3OK3daUockrnOgmzXdn8TvfuM9qs"",""Выборка!$C$2:$K$172""),9,0),"""")"),"Калинина Ольга Игоревна")</f>
        <v>Калинина Ольга Игоревна</v>
      </c>
      <c r="O74" s="13" t="str">
        <f t="shared" si="1"/>
        <v>да</v>
      </c>
    </row>
    <row r="75">
      <c r="A75" s="8">
        <v>98.0</v>
      </c>
      <c r="B75" s="40" t="s">
        <v>269</v>
      </c>
      <c r="C75" s="40" t="s">
        <v>295</v>
      </c>
      <c r="D75" s="40" t="s">
        <v>296</v>
      </c>
      <c r="E75" s="40" t="s">
        <v>207</v>
      </c>
      <c r="F75" s="10" t="str">
        <f>IFERROR(__xludf.DUMMYFUNCTION("IFERROR(VLOOKUP(A75,IMPORTRANGE(""1JKYrYOBZQfsQ_9v3OK3daUockrnOgmzXdn8TvfuM9qs"",""Выборка!$A$2:$K$169""),6,0),"""")"),"Оффлайн")</f>
        <v>Оффлайн</v>
      </c>
      <c r="G75" s="10" t="str">
        <f>IFERROR(__xludf.DUMMYFUNCTION("IFERROR(VLOOKUP(A75,IMPORTRANGE(""1JKYrYOBZQfsQ_9v3OK3daUockrnOgmzXdn8TvfuM9qs"",""Выборка!$A$2:$K$169""),7,0),"""")"),"волна 1")</f>
        <v>волна 1</v>
      </c>
      <c r="H75" s="25"/>
      <c r="K75" s="13" t="s">
        <v>256</v>
      </c>
      <c r="N75" s="13" t="str">
        <f>IFERROR(__xludf.DUMMYFUNCTION("IFERROR(VLOOKUP(C75,IMPORTRANGE(""1JKYrYOBZQfsQ_9v3OK3daUockrnOgmzXdn8TvfuM9qs"",""Выборка!$C$2:$K$172""),9,0),"""")"),"Лесных Алина Артемовна")</f>
        <v>Лесных Алина Артемовна</v>
      </c>
      <c r="O75" s="13" t="str">
        <f t="shared" si="1"/>
        <v>да</v>
      </c>
    </row>
    <row r="76">
      <c r="A76" s="8">
        <v>149.0</v>
      </c>
      <c r="B76" s="40" t="s">
        <v>269</v>
      </c>
      <c r="C76" s="40" t="s">
        <v>297</v>
      </c>
      <c r="D76" s="40" t="s">
        <v>298</v>
      </c>
      <c r="E76" s="40" t="s">
        <v>207</v>
      </c>
      <c r="F76" s="10" t="str">
        <f>IFERROR(__xludf.DUMMYFUNCTION("IFERROR(VLOOKUP(A76,IMPORTRANGE(""1JKYrYOBZQfsQ_9v3OK3daUockrnOgmzXdn8TvfuM9qs"",""Выборка!$A$2:$K$169""),6,0),"""")"),"Доставка")</f>
        <v>Доставка</v>
      </c>
      <c r="G76" s="10" t="str">
        <f>IFERROR(__xludf.DUMMYFUNCTION("IFERROR(VLOOKUP(A76,IMPORTRANGE(""1JKYrYOBZQfsQ_9v3OK3daUockrnOgmzXdn8TvfuM9qs"",""Выборка!$A$2:$K$169""),7,0),"""")"),"волна 1")</f>
        <v>волна 1</v>
      </c>
      <c r="H76" s="25"/>
      <c r="J76" s="38" t="s">
        <v>299</v>
      </c>
      <c r="K76" s="13" t="s">
        <v>208</v>
      </c>
      <c r="L76" s="41" t="s">
        <v>273</v>
      </c>
      <c r="N76" s="13" t="str">
        <f>IFERROR(__xludf.DUMMYFUNCTION("IFERROR(VLOOKUP(C76,IMPORTRANGE(""1JKYrYOBZQfsQ_9v3OK3daUockrnOgmzXdn8TvfuM9qs"",""Выборка!$C$2:$K$172""),9,0),"""")"),"Казаков Павел Владимирович")</f>
        <v>Казаков Павел Владимирович</v>
      </c>
      <c r="O76" s="13" t="str">
        <f t="shared" si="1"/>
        <v>да</v>
      </c>
    </row>
    <row r="77">
      <c r="A77" s="31">
        <v>21.0</v>
      </c>
      <c r="B77" s="42" t="s">
        <v>269</v>
      </c>
      <c r="C77" s="42" t="s">
        <v>270</v>
      </c>
      <c r="D77" s="42" t="s">
        <v>300</v>
      </c>
      <c r="E77" s="42" t="s">
        <v>223</v>
      </c>
      <c r="F77" s="10" t="str">
        <f>IFERROR(__xludf.DUMMYFUNCTION("IFERROR(VLOOKUP(C77,IMPORTRANGE(""1JKYrYOBZQfsQ_9v3OK3daUockrnOgmzXdn8TvfuM9qs"",""Выборка!$C$2:$K$169""),4,0),"""")"),"Доставка")</f>
        <v>Доставка</v>
      </c>
      <c r="G77" s="10" t="str">
        <f>IFERROR(__xludf.DUMMYFUNCTION("IFERROR(VLOOKUP(C77,IMPORTRANGE(""1JKYrYOBZQfsQ_9v3OK3daUockrnOgmzXdn8TvfuM9qs"",""Выборка!$C$2:$K$169""),5,0),"""")"),"волна 1")</f>
        <v>волна 1</v>
      </c>
      <c r="H77" s="34"/>
      <c r="I77" s="43" t="s">
        <v>301</v>
      </c>
      <c r="J77" s="38" t="s">
        <v>302</v>
      </c>
      <c r="K77" s="34" t="s">
        <v>185</v>
      </c>
      <c r="L77" s="44" t="s">
        <v>303</v>
      </c>
      <c r="N77" s="13" t="str">
        <f>IFERROR(__xludf.DUMMYFUNCTION("IFERROR(VLOOKUP(A77,IMPORTRANGE(""1JKYrYOBZQfsQ_9v3OK3daUockrnOgmzXdn8TvfuM9qs"",""Выборка!$A$2:$K$172""),11,0),"""")"),"Солнышкина Татьяна Александровна")</f>
        <v>Солнышкина Татьяна Александровна</v>
      </c>
      <c r="O77" s="13" t="str">
        <f t="shared" si="1"/>
        <v>да</v>
      </c>
    </row>
    <row r="78">
      <c r="A78" s="8">
        <v>86.0</v>
      </c>
      <c r="B78" s="45" t="s">
        <v>304</v>
      </c>
      <c r="C78" s="45" t="s">
        <v>305</v>
      </c>
      <c r="D78" s="45" t="s">
        <v>306</v>
      </c>
      <c r="E78" s="45" t="s">
        <v>16</v>
      </c>
      <c r="F78" s="10" t="str">
        <f>IFERROR(__xludf.DUMMYFUNCTION("IFERROR(VLOOKUP(A78,IMPORTRANGE(""1JKYrYOBZQfsQ_9v3OK3daUockrnOgmzXdn8TvfuM9qs"",""Выборка!$A$2:$K$169""),6,0),"""")"),"Оффлайн")</f>
        <v>Оффлайн</v>
      </c>
      <c r="G78" s="10" t="str">
        <f>IFERROR(__xludf.DUMMYFUNCTION("IFERROR(VLOOKUP(A78,IMPORTRANGE(""1JKYrYOBZQfsQ_9v3OK3daUockrnOgmzXdn8TvfuM9qs"",""Выборка!$A$2:$K$169""),7,0),"""")"),"волна 1")</f>
        <v>волна 1</v>
      </c>
      <c r="H78" s="11" t="s">
        <v>17</v>
      </c>
      <c r="J78" s="27" t="s">
        <v>307</v>
      </c>
      <c r="K78" s="13" t="s">
        <v>172</v>
      </c>
      <c r="M78" s="10" t="s">
        <v>134</v>
      </c>
      <c r="N78" s="13" t="str">
        <f>IFERROR(__xludf.DUMMYFUNCTION("IFERROR(VLOOKUP(C78,IMPORTRANGE(""1JKYrYOBZQfsQ_9v3OK3daUockrnOgmzXdn8TvfuM9qs"",""Выборка!$C$2:$K$172""),9,0),"""")"),"Калинина Ольга Игоревна")</f>
        <v>Калинина Ольга Игоревна</v>
      </c>
      <c r="O78" s="13" t="str">
        <f t="shared" si="1"/>
        <v>да</v>
      </c>
    </row>
    <row r="79">
      <c r="A79" s="8">
        <v>160.0</v>
      </c>
      <c r="B79" s="45" t="s">
        <v>304</v>
      </c>
      <c r="C79" s="45" t="s">
        <v>308</v>
      </c>
      <c r="D79" s="45" t="s">
        <v>309</v>
      </c>
      <c r="E79" s="45" t="s">
        <v>16</v>
      </c>
      <c r="F79" s="10" t="str">
        <f>IFERROR(__xludf.DUMMYFUNCTION("IFERROR(VLOOKUP(A79,IMPORTRANGE(""1JKYrYOBZQfsQ_9v3OK3daUockrnOgmzXdn8TvfuM9qs"",""Выборка!$A$2:$K$169""),6,0),"""")"),"Оффлайн")</f>
        <v>Оффлайн</v>
      </c>
      <c r="G79" s="10" t="str">
        <f>IFERROR(__xludf.DUMMYFUNCTION("IFERROR(VLOOKUP(A79,IMPORTRANGE(""1JKYrYOBZQfsQ_9v3OK3daUockrnOgmzXdn8TvfuM9qs"",""Выборка!$A$2:$K$169""),7,0),"""")"),"волна 1")</f>
        <v>волна 1</v>
      </c>
      <c r="H79" s="11" t="s">
        <v>17</v>
      </c>
      <c r="J79" s="27" t="s">
        <v>310</v>
      </c>
      <c r="K79" s="13" t="s">
        <v>90</v>
      </c>
      <c r="M79" s="36"/>
      <c r="N79" s="13" t="str">
        <f>IFERROR(__xludf.DUMMYFUNCTION("IFERROR(VLOOKUP(C79,IMPORTRANGE(""1JKYrYOBZQfsQ_9v3OK3daUockrnOgmzXdn8TvfuM9qs"",""Выборка!$C$2:$K$172""),9,0),"""")"),"Репилов Иван Викторович")</f>
        <v>Репилов Иван Викторович</v>
      </c>
      <c r="O79" s="13" t="str">
        <f t="shared" si="1"/>
        <v>да</v>
      </c>
    </row>
    <row r="80">
      <c r="A80" s="18">
        <v>24.0</v>
      </c>
      <c r="B80" s="45" t="s">
        <v>304</v>
      </c>
      <c r="C80" s="45" t="s">
        <v>311</v>
      </c>
      <c r="D80" s="45" t="s">
        <v>312</v>
      </c>
      <c r="E80" s="45" t="s">
        <v>35</v>
      </c>
      <c r="F80" s="10" t="str">
        <f>IFERROR(__xludf.DUMMYFUNCTION("IFERROR(VLOOKUP(A80,IMPORTRANGE(""1JKYrYOBZQfsQ_9v3OK3daUockrnOgmzXdn8TvfuM9qs"",""Выборка!$A$2:$K$169""),6,0),"""")"),"Оффлайн")</f>
        <v>Оффлайн</v>
      </c>
      <c r="G80" s="10" t="str">
        <f>IFERROR(__xludf.DUMMYFUNCTION("IFERROR(VLOOKUP(A80,IMPORTRANGE(""1JKYrYOBZQfsQ_9v3OK3daUockrnOgmzXdn8TvfuM9qs"",""Выборка!$A$2:$K$169""),7,0),"""")"),"волна 1")</f>
        <v>волна 1</v>
      </c>
      <c r="H80" s="25"/>
      <c r="K80" s="10" t="s">
        <v>38</v>
      </c>
      <c r="N80" s="13" t="str">
        <f>IFERROR(__xludf.DUMMYFUNCTION("IFERROR(VLOOKUP(C80,IMPORTRANGE(""1JKYrYOBZQfsQ_9v3OK3daUockrnOgmzXdn8TvfuM9qs"",""Выборка!$C$2:$K$172""),9,0),"""")"),"Валитова Карина Рамилевна")</f>
        <v>Валитова Карина Рамилевна</v>
      </c>
      <c r="O80" s="13" t="str">
        <f t="shared" si="1"/>
        <v>да</v>
      </c>
    </row>
    <row r="81">
      <c r="A81" s="8">
        <v>89.0</v>
      </c>
      <c r="B81" s="45" t="s">
        <v>304</v>
      </c>
      <c r="C81" s="45" t="s">
        <v>313</v>
      </c>
      <c r="D81" s="45" t="s">
        <v>314</v>
      </c>
      <c r="E81" s="45" t="s">
        <v>35</v>
      </c>
      <c r="F81" s="10" t="str">
        <f>IFERROR(__xludf.DUMMYFUNCTION("IFERROR(VLOOKUP(A81,IMPORTRANGE(""1JKYrYOBZQfsQ_9v3OK3daUockrnOgmzXdn8TvfuM9qs"",""Выборка!$A$2:$K$169""),6,0),"""")"),"Оффлайн")</f>
        <v>Оффлайн</v>
      </c>
      <c r="G81" s="10" t="str">
        <f>IFERROR(__xludf.DUMMYFUNCTION("IFERROR(VLOOKUP(A81,IMPORTRANGE(""1JKYrYOBZQfsQ_9v3OK3daUockrnOgmzXdn8TvfuM9qs"",""Выборка!$A$2:$K$169""),7,0),"""")"),"волна 1")</f>
        <v>волна 1</v>
      </c>
      <c r="H81" s="25"/>
      <c r="K81" s="13" t="s">
        <v>315</v>
      </c>
      <c r="L81" s="10" t="s">
        <v>316</v>
      </c>
      <c r="N81" s="13" t="str">
        <f>IFERROR(__xludf.DUMMYFUNCTION("IFERROR(VLOOKUP(C81,IMPORTRANGE(""1JKYrYOBZQfsQ_9v3OK3daUockrnOgmzXdn8TvfuM9qs"",""Выборка!$C$2:$K$172""),9,0),"""")"),"Ерошкина Мария Александровна")</f>
        <v>Ерошкина Мария Александровна</v>
      </c>
      <c r="O81" s="13" t="str">
        <f t="shared" si="1"/>
        <v>да</v>
      </c>
    </row>
    <row r="82">
      <c r="F82" s="46"/>
      <c r="G82" s="47"/>
      <c r="H82" s="25"/>
      <c r="K82" s="46"/>
      <c r="L82" s="46"/>
    </row>
    <row r="83">
      <c r="F83" s="46"/>
      <c r="G83" s="47"/>
      <c r="H83" s="25"/>
      <c r="K83" s="46"/>
      <c r="L83" s="46"/>
    </row>
    <row r="84">
      <c r="F84" s="46"/>
      <c r="G84" s="47"/>
      <c r="H84" s="25"/>
      <c r="K84" s="46"/>
      <c r="L84" s="46"/>
    </row>
    <row r="85">
      <c r="F85" s="46"/>
      <c r="G85" s="47"/>
      <c r="H85" s="25"/>
      <c r="K85" s="46"/>
      <c r="L85" s="46"/>
    </row>
    <row r="86">
      <c r="F86" s="46"/>
      <c r="G86" s="47"/>
      <c r="H86" s="25"/>
      <c r="K86" s="46"/>
      <c r="L86" s="46"/>
    </row>
    <row r="87">
      <c r="G87" s="47"/>
      <c r="H87" s="25"/>
      <c r="K87" s="46"/>
      <c r="L87" s="46"/>
    </row>
    <row r="88">
      <c r="G88" s="47"/>
      <c r="H88" s="25"/>
      <c r="K88" s="46"/>
      <c r="L88" s="46"/>
    </row>
    <row r="89">
      <c r="G89" s="47"/>
      <c r="H89" s="25"/>
      <c r="K89" s="46"/>
      <c r="L89" s="46"/>
    </row>
    <row r="90">
      <c r="G90" s="47"/>
      <c r="H90" s="25"/>
      <c r="K90" s="46"/>
      <c r="L90" s="46"/>
    </row>
    <row r="91">
      <c r="G91" s="47"/>
      <c r="H91" s="25"/>
      <c r="K91" s="46"/>
      <c r="L91" s="46"/>
    </row>
    <row r="92">
      <c r="G92" s="47"/>
      <c r="H92" s="25"/>
      <c r="K92" s="46"/>
      <c r="L92" s="46"/>
    </row>
    <row r="93">
      <c r="G93" s="47"/>
      <c r="H93" s="25"/>
      <c r="K93" s="46"/>
      <c r="L93" s="46"/>
    </row>
    <row r="94">
      <c r="G94" s="47"/>
      <c r="H94" s="25"/>
      <c r="K94" s="46"/>
      <c r="L94" s="46"/>
    </row>
    <row r="95">
      <c r="G95" s="47"/>
      <c r="H95" s="25"/>
      <c r="K95" s="46"/>
      <c r="L95" s="46"/>
    </row>
    <row r="96">
      <c r="G96" s="47"/>
      <c r="H96" s="25"/>
      <c r="K96" s="46"/>
      <c r="L96" s="46"/>
    </row>
    <row r="97">
      <c r="G97" s="47"/>
      <c r="H97" s="25"/>
      <c r="K97" s="46"/>
      <c r="L97" s="46"/>
    </row>
    <row r="98">
      <c r="G98" s="47"/>
      <c r="H98" s="25"/>
      <c r="K98" s="46"/>
      <c r="L98" s="46"/>
    </row>
    <row r="99">
      <c r="G99" s="47"/>
      <c r="H99" s="25"/>
      <c r="K99" s="46"/>
      <c r="L99" s="46"/>
    </row>
    <row r="100">
      <c r="G100" s="47"/>
      <c r="H100" s="25"/>
      <c r="K100" s="46"/>
      <c r="L100" s="46"/>
    </row>
    <row r="101">
      <c r="G101" s="47"/>
      <c r="H101" s="25"/>
      <c r="K101" s="46"/>
      <c r="L101" s="46"/>
    </row>
    <row r="102">
      <c r="G102" s="47"/>
      <c r="H102" s="25"/>
      <c r="K102" s="46"/>
      <c r="L102" s="46"/>
    </row>
    <row r="103">
      <c r="G103" s="47"/>
      <c r="H103" s="25"/>
      <c r="K103" s="46"/>
      <c r="L103" s="46"/>
    </row>
    <row r="104">
      <c r="G104" s="47"/>
      <c r="H104" s="25"/>
      <c r="K104" s="46"/>
      <c r="L104" s="46"/>
    </row>
    <row r="105">
      <c r="G105" s="47"/>
      <c r="H105" s="25"/>
      <c r="K105" s="46"/>
      <c r="L105" s="46"/>
    </row>
    <row r="106">
      <c r="G106" s="47"/>
      <c r="H106" s="25"/>
      <c r="K106" s="46"/>
      <c r="L106" s="46"/>
    </row>
    <row r="107">
      <c r="G107" s="47"/>
      <c r="H107" s="25"/>
      <c r="K107" s="46"/>
      <c r="L107" s="46"/>
    </row>
    <row r="108">
      <c r="G108" s="47"/>
      <c r="H108" s="25"/>
      <c r="K108" s="46"/>
      <c r="L108" s="46"/>
    </row>
    <row r="109">
      <c r="G109" s="47"/>
      <c r="H109" s="25"/>
      <c r="K109" s="46"/>
      <c r="L109" s="46"/>
    </row>
    <row r="110">
      <c r="G110" s="47"/>
      <c r="H110" s="25"/>
      <c r="K110" s="46"/>
      <c r="L110" s="46"/>
    </row>
    <row r="111">
      <c r="G111" s="47"/>
      <c r="H111" s="25"/>
      <c r="K111" s="46"/>
      <c r="L111" s="46"/>
    </row>
    <row r="112">
      <c r="G112" s="47"/>
      <c r="H112" s="25"/>
      <c r="K112" s="46"/>
      <c r="L112" s="46"/>
    </row>
    <row r="113">
      <c r="G113" s="47"/>
      <c r="H113" s="25"/>
      <c r="K113" s="46"/>
      <c r="L113" s="46"/>
    </row>
    <row r="114">
      <c r="G114" s="47"/>
      <c r="H114" s="25"/>
      <c r="K114" s="46"/>
      <c r="L114" s="46"/>
    </row>
    <row r="115">
      <c r="G115" s="47"/>
      <c r="H115" s="25"/>
      <c r="K115" s="46"/>
      <c r="L115" s="46"/>
    </row>
    <row r="116">
      <c r="G116" s="47"/>
      <c r="H116" s="25"/>
      <c r="K116" s="46"/>
      <c r="L116" s="46"/>
    </row>
    <row r="117">
      <c r="G117" s="47"/>
      <c r="H117" s="25"/>
      <c r="K117" s="46"/>
      <c r="L117" s="46"/>
    </row>
    <row r="118">
      <c r="G118" s="47"/>
      <c r="H118" s="25"/>
      <c r="K118" s="46"/>
      <c r="L118" s="46"/>
    </row>
    <row r="119">
      <c r="G119" s="47"/>
      <c r="H119" s="25"/>
      <c r="K119" s="46"/>
      <c r="L119" s="46"/>
    </row>
    <row r="120">
      <c r="G120" s="47"/>
      <c r="H120" s="25"/>
      <c r="K120" s="46"/>
      <c r="L120" s="46"/>
    </row>
    <row r="121">
      <c r="G121" s="47"/>
      <c r="H121" s="25"/>
      <c r="K121" s="46"/>
      <c r="L121" s="46"/>
    </row>
    <row r="122">
      <c r="G122" s="47"/>
      <c r="H122" s="25"/>
      <c r="K122" s="46"/>
      <c r="L122" s="46"/>
    </row>
    <row r="123">
      <c r="G123" s="47"/>
      <c r="H123" s="25"/>
      <c r="K123" s="46"/>
      <c r="L123" s="46"/>
    </row>
    <row r="124">
      <c r="G124" s="47"/>
      <c r="H124" s="25"/>
      <c r="K124" s="46"/>
      <c r="L124" s="46"/>
    </row>
    <row r="125">
      <c r="G125" s="47"/>
      <c r="H125" s="25"/>
      <c r="K125" s="46"/>
      <c r="L125" s="46"/>
    </row>
    <row r="126">
      <c r="G126" s="47"/>
      <c r="H126" s="25"/>
      <c r="K126" s="46"/>
      <c r="L126" s="46"/>
    </row>
    <row r="127">
      <c r="G127" s="47"/>
      <c r="H127" s="25"/>
      <c r="K127" s="46"/>
      <c r="L127" s="46"/>
    </row>
    <row r="128">
      <c r="G128" s="47"/>
      <c r="H128" s="25"/>
      <c r="K128" s="46"/>
      <c r="L128" s="46"/>
    </row>
    <row r="129">
      <c r="G129" s="47"/>
      <c r="H129" s="25"/>
      <c r="K129" s="46"/>
      <c r="L129" s="46"/>
    </row>
    <row r="130">
      <c r="G130" s="47"/>
      <c r="H130" s="25"/>
      <c r="K130" s="46"/>
      <c r="L130" s="46"/>
    </row>
    <row r="131">
      <c r="G131" s="47"/>
      <c r="H131" s="25"/>
      <c r="K131" s="46"/>
      <c r="L131" s="46"/>
    </row>
    <row r="132">
      <c r="G132" s="47"/>
      <c r="H132" s="25"/>
      <c r="K132" s="46"/>
      <c r="L132" s="46"/>
    </row>
    <row r="133">
      <c r="G133" s="47"/>
      <c r="H133" s="25"/>
      <c r="K133" s="46"/>
      <c r="L133" s="46"/>
    </row>
    <row r="134">
      <c r="G134" s="47"/>
      <c r="H134" s="25"/>
      <c r="K134" s="46"/>
      <c r="L134" s="46"/>
    </row>
    <row r="135">
      <c r="G135" s="47"/>
      <c r="H135" s="25"/>
      <c r="K135" s="46"/>
      <c r="L135" s="46"/>
    </row>
    <row r="136">
      <c r="G136" s="47"/>
      <c r="H136" s="25"/>
      <c r="K136" s="46"/>
      <c r="L136" s="46"/>
    </row>
    <row r="137">
      <c r="G137" s="47"/>
      <c r="H137" s="25"/>
      <c r="K137" s="46"/>
      <c r="L137" s="46"/>
    </row>
    <row r="138">
      <c r="G138" s="47"/>
      <c r="H138" s="25"/>
      <c r="K138" s="46"/>
      <c r="L138" s="46"/>
    </row>
    <row r="139">
      <c r="G139" s="47"/>
      <c r="H139" s="25"/>
      <c r="K139" s="46"/>
      <c r="L139" s="46"/>
    </row>
    <row r="140">
      <c r="G140" s="47"/>
      <c r="H140" s="25"/>
      <c r="K140" s="46"/>
      <c r="L140" s="46"/>
    </row>
    <row r="141">
      <c r="G141" s="47"/>
      <c r="H141" s="25"/>
      <c r="K141" s="46"/>
      <c r="L141" s="46"/>
    </row>
    <row r="142">
      <c r="G142" s="47"/>
      <c r="H142" s="25"/>
      <c r="K142" s="46"/>
      <c r="L142" s="46"/>
    </row>
    <row r="143">
      <c r="G143" s="47"/>
      <c r="H143" s="25"/>
      <c r="K143" s="46"/>
      <c r="L143" s="46"/>
    </row>
    <row r="144">
      <c r="G144" s="47"/>
      <c r="H144" s="25"/>
      <c r="K144" s="46"/>
      <c r="L144" s="46"/>
    </row>
    <row r="145">
      <c r="G145" s="47"/>
      <c r="H145" s="25"/>
      <c r="K145" s="46"/>
      <c r="L145" s="46"/>
    </row>
    <row r="146">
      <c r="G146" s="47"/>
      <c r="H146" s="25"/>
      <c r="K146" s="46"/>
      <c r="L146" s="46"/>
    </row>
    <row r="147">
      <c r="G147" s="47"/>
      <c r="H147" s="25"/>
      <c r="K147" s="46"/>
      <c r="L147" s="46"/>
    </row>
    <row r="148">
      <c r="G148" s="47"/>
      <c r="H148" s="25"/>
      <c r="K148" s="46"/>
      <c r="L148" s="46"/>
    </row>
    <row r="149">
      <c r="G149" s="47"/>
      <c r="H149" s="25"/>
      <c r="K149" s="46"/>
      <c r="L149" s="46"/>
    </row>
    <row r="150">
      <c r="G150" s="47"/>
      <c r="H150" s="25"/>
      <c r="K150" s="46"/>
      <c r="L150" s="46"/>
    </row>
    <row r="151">
      <c r="G151" s="47"/>
      <c r="H151" s="25"/>
      <c r="K151" s="46"/>
      <c r="L151" s="46"/>
    </row>
    <row r="152">
      <c r="G152" s="47"/>
      <c r="H152" s="25"/>
      <c r="K152" s="46"/>
      <c r="L152" s="46"/>
    </row>
    <row r="153">
      <c r="G153" s="47"/>
      <c r="H153" s="25"/>
      <c r="K153" s="46"/>
      <c r="L153" s="46"/>
    </row>
    <row r="154">
      <c r="G154" s="47"/>
      <c r="H154" s="25"/>
      <c r="K154" s="46"/>
      <c r="L154" s="46"/>
    </row>
    <row r="155">
      <c r="G155" s="47"/>
      <c r="H155" s="25"/>
      <c r="K155" s="46"/>
      <c r="L155" s="46"/>
    </row>
    <row r="156">
      <c r="G156" s="47"/>
      <c r="H156" s="25"/>
      <c r="K156" s="46"/>
      <c r="L156" s="46"/>
    </row>
    <row r="157">
      <c r="G157" s="47"/>
      <c r="H157" s="25"/>
      <c r="K157" s="46"/>
      <c r="L157" s="46"/>
    </row>
    <row r="158">
      <c r="G158" s="47"/>
      <c r="H158" s="25"/>
      <c r="K158" s="46"/>
      <c r="L158" s="46"/>
    </row>
    <row r="159">
      <c r="G159" s="47"/>
      <c r="H159" s="25"/>
      <c r="K159" s="46"/>
      <c r="L159" s="46"/>
    </row>
    <row r="160">
      <c r="G160" s="47"/>
      <c r="H160" s="25"/>
      <c r="K160" s="46"/>
      <c r="L160" s="46"/>
    </row>
    <row r="161">
      <c r="G161" s="47"/>
      <c r="H161" s="25"/>
      <c r="K161" s="46"/>
      <c r="L161" s="46"/>
    </row>
    <row r="162">
      <c r="G162" s="47"/>
      <c r="H162" s="25"/>
      <c r="K162" s="46"/>
      <c r="L162" s="46"/>
    </row>
    <row r="163">
      <c r="G163" s="47"/>
      <c r="H163" s="25"/>
      <c r="K163" s="46"/>
      <c r="L163" s="46"/>
    </row>
    <row r="164">
      <c r="G164" s="47"/>
      <c r="H164" s="25"/>
      <c r="K164" s="46"/>
      <c r="L164" s="46"/>
    </row>
    <row r="165">
      <c r="G165" s="47"/>
      <c r="H165" s="25"/>
      <c r="K165" s="46"/>
      <c r="L165" s="46"/>
    </row>
    <row r="166">
      <c r="G166" s="47"/>
      <c r="H166" s="25"/>
      <c r="K166" s="46"/>
      <c r="L166" s="46"/>
    </row>
    <row r="167">
      <c r="G167" s="47"/>
      <c r="H167" s="25"/>
      <c r="K167" s="46"/>
      <c r="L167" s="46"/>
    </row>
    <row r="168">
      <c r="G168" s="47"/>
      <c r="H168" s="25"/>
      <c r="K168" s="46"/>
      <c r="L168" s="46"/>
    </row>
    <row r="169">
      <c r="G169" s="47"/>
      <c r="H169" s="25"/>
      <c r="K169" s="46"/>
      <c r="L169" s="46"/>
    </row>
    <row r="170">
      <c r="G170" s="47"/>
      <c r="H170" s="25"/>
      <c r="K170" s="46"/>
      <c r="L170" s="46"/>
    </row>
    <row r="171">
      <c r="G171" s="47"/>
      <c r="H171" s="25"/>
      <c r="K171" s="46"/>
      <c r="L171" s="46"/>
    </row>
    <row r="172">
      <c r="G172" s="47"/>
      <c r="H172" s="25"/>
      <c r="K172" s="46"/>
      <c r="L172" s="46"/>
    </row>
    <row r="173">
      <c r="G173" s="47"/>
      <c r="H173" s="25"/>
      <c r="K173" s="46"/>
      <c r="L173" s="46"/>
    </row>
    <row r="174">
      <c r="G174" s="47"/>
      <c r="H174" s="25"/>
      <c r="K174" s="46"/>
      <c r="L174" s="46"/>
    </row>
    <row r="175">
      <c r="G175" s="47"/>
      <c r="H175" s="25"/>
      <c r="K175" s="46"/>
      <c r="L175" s="46"/>
    </row>
    <row r="176">
      <c r="G176" s="47"/>
      <c r="H176" s="25"/>
      <c r="K176" s="46"/>
      <c r="L176" s="46"/>
    </row>
    <row r="177">
      <c r="G177" s="47"/>
      <c r="H177" s="25"/>
      <c r="K177" s="46"/>
      <c r="L177" s="46"/>
    </row>
    <row r="178">
      <c r="G178" s="47"/>
      <c r="H178" s="25"/>
      <c r="K178" s="46"/>
      <c r="L178" s="46"/>
    </row>
    <row r="179">
      <c r="G179" s="47"/>
      <c r="H179" s="25"/>
      <c r="K179" s="46"/>
      <c r="L179" s="46"/>
    </row>
    <row r="180">
      <c r="G180" s="47"/>
      <c r="H180" s="25"/>
      <c r="K180" s="46"/>
      <c r="L180" s="46"/>
    </row>
    <row r="181">
      <c r="G181" s="47"/>
      <c r="H181" s="25"/>
      <c r="K181" s="46"/>
      <c r="L181" s="46"/>
    </row>
    <row r="182">
      <c r="G182" s="47"/>
      <c r="H182" s="25"/>
      <c r="K182" s="46"/>
      <c r="L182" s="46"/>
    </row>
    <row r="183">
      <c r="G183" s="47"/>
      <c r="H183" s="25"/>
      <c r="K183" s="46"/>
      <c r="L183" s="46"/>
    </row>
    <row r="184">
      <c r="G184" s="47"/>
      <c r="H184" s="25"/>
      <c r="K184" s="46"/>
      <c r="L184" s="46"/>
    </row>
    <row r="185">
      <c r="G185" s="47"/>
      <c r="H185" s="25"/>
      <c r="K185" s="46"/>
      <c r="L185" s="46"/>
    </row>
    <row r="186">
      <c r="G186" s="47"/>
      <c r="H186" s="25"/>
      <c r="K186" s="46"/>
      <c r="L186" s="46"/>
    </row>
    <row r="187">
      <c r="G187" s="47"/>
      <c r="H187" s="25"/>
      <c r="K187" s="46"/>
      <c r="L187" s="46"/>
    </row>
    <row r="188">
      <c r="G188" s="47"/>
      <c r="H188" s="25"/>
      <c r="K188" s="46"/>
      <c r="L188" s="46"/>
    </row>
    <row r="189">
      <c r="G189" s="47"/>
      <c r="H189" s="25"/>
      <c r="K189" s="46"/>
      <c r="L189" s="46"/>
    </row>
    <row r="190">
      <c r="G190" s="47"/>
      <c r="H190" s="25"/>
      <c r="K190" s="46"/>
      <c r="L190" s="46"/>
    </row>
    <row r="191">
      <c r="G191" s="47"/>
      <c r="H191" s="25"/>
      <c r="K191" s="46"/>
      <c r="L191" s="46"/>
    </row>
    <row r="192">
      <c r="G192" s="47"/>
      <c r="H192" s="25"/>
      <c r="K192" s="46"/>
      <c r="L192" s="46"/>
    </row>
    <row r="193">
      <c r="G193" s="47"/>
      <c r="H193" s="25"/>
      <c r="K193" s="46"/>
      <c r="L193" s="46"/>
    </row>
    <row r="194">
      <c r="G194" s="47"/>
      <c r="H194" s="25"/>
      <c r="K194" s="46"/>
      <c r="L194" s="46"/>
    </row>
    <row r="195">
      <c r="G195" s="47"/>
      <c r="H195" s="25"/>
      <c r="K195" s="46"/>
      <c r="L195" s="46"/>
    </row>
    <row r="196">
      <c r="G196" s="47"/>
      <c r="H196" s="25"/>
      <c r="K196" s="46"/>
      <c r="L196" s="46"/>
    </row>
    <row r="197">
      <c r="G197" s="47"/>
      <c r="H197" s="25"/>
      <c r="K197" s="46"/>
      <c r="L197" s="46"/>
    </row>
    <row r="198">
      <c r="G198" s="47"/>
      <c r="H198" s="25"/>
      <c r="K198" s="46"/>
      <c r="L198" s="46"/>
    </row>
    <row r="199">
      <c r="G199" s="47"/>
      <c r="H199" s="25"/>
      <c r="K199" s="46"/>
      <c r="L199" s="46"/>
    </row>
    <row r="200">
      <c r="G200" s="47"/>
      <c r="H200" s="25"/>
      <c r="K200" s="46"/>
      <c r="L200" s="46"/>
    </row>
    <row r="201">
      <c r="G201" s="47"/>
      <c r="H201" s="25"/>
      <c r="K201" s="46"/>
      <c r="L201" s="46"/>
    </row>
    <row r="202">
      <c r="G202" s="47"/>
      <c r="H202" s="25"/>
      <c r="K202" s="46"/>
      <c r="L202" s="46"/>
    </row>
    <row r="203">
      <c r="G203" s="47"/>
      <c r="H203" s="25"/>
      <c r="K203" s="46"/>
      <c r="L203" s="46"/>
    </row>
    <row r="204">
      <c r="G204" s="47"/>
      <c r="H204" s="25"/>
      <c r="K204" s="46"/>
      <c r="L204" s="46"/>
    </row>
    <row r="205">
      <c r="G205" s="47"/>
      <c r="H205" s="25"/>
      <c r="K205" s="46"/>
      <c r="L205" s="46"/>
    </row>
    <row r="206">
      <c r="G206" s="47"/>
      <c r="H206" s="25"/>
      <c r="K206" s="46"/>
      <c r="L206" s="46"/>
    </row>
    <row r="207">
      <c r="G207" s="47"/>
      <c r="H207" s="25"/>
      <c r="K207" s="46"/>
      <c r="L207" s="46"/>
    </row>
    <row r="208">
      <c r="G208" s="47"/>
      <c r="H208" s="25"/>
      <c r="K208" s="46"/>
      <c r="L208" s="46"/>
    </row>
    <row r="209">
      <c r="G209" s="47"/>
      <c r="H209" s="25"/>
      <c r="K209" s="46"/>
      <c r="L209" s="46"/>
    </row>
    <row r="210">
      <c r="G210" s="47"/>
      <c r="H210" s="25"/>
      <c r="K210" s="46"/>
      <c r="L210" s="46"/>
    </row>
    <row r="211">
      <c r="G211" s="47"/>
      <c r="H211" s="25"/>
      <c r="K211" s="46"/>
      <c r="L211" s="46"/>
    </row>
    <row r="212">
      <c r="G212" s="47"/>
      <c r="H212" s="25"/>
      <c r="K212" s="46"/>
      <c r="L212" s="46"/>
    </row>
    <row r="213">
      <c r="G213" s="47"/>
      <c r="H213" s="25"/>
      <c r="K213" s="46"/>
      <c r="L213" s="46"/>
    </row>
    <row r="214">
      <c r="G214" s="47"/>
      <c r="H214" s="25"/>
      <c r="K214" s="46"/>
      <c r="L214" s="46"/>
    </row>
    <row r="215">
      <c r="G215" s="47"/>
      <c r="H215" s="25"/>
      <c r="K215" s="46"/>
      <c r="L215" s="46"/>
    </row>
    <row r="216">
      <c r="G216" s="47"/>
      <c r="H216" s="25"/>
      <c r="K216" s="46"/>
      <c r="L216" s="46"/>
    </row>
    <row r="217">
      <c r="G217" s="47"/>
      <c r="H217" s="25"/>
      <c r="K217" s="46"/>
      <c r="L217" s="46"/>
    </row>
    <row r="218">
      <c r="G218" s="47"/>
      <c r="H218" s="25"/>
      <c r="K218" s="46"/>
      <c r="L218" s="46"/>
    </row>
    <row r="219">
      <c r="G219" s="47"/>
      <c r="H219" s="25"/>
      <c r="K219" s="46"/>
      <c r="L219" s="46"/>
    </row>
    <row r="220">
      <c r="G220" s="47"/>
      <c r="H220" s="25"/>
      <c r="K220" s="46"/>
      <c r="L220" s="46"/>
    </row>
    <row r="221">
      <c r="G221" s="47"/>
      <c r="H221" s="25"/>
      <c r="K221" s="46"/>
      <c r="L221" s="46"/>
    </row>
    <row r="222">
      <c r="G222" s="47"/>
      <c r="H222" s="25"/>
      <c r="K222" s="46"/>
      <c r="L222" s="46"/>
    </row>
    <row r="223">
      <c r="G223" s="47"/>
      <c r="H223" s="25"/>
      <c r="K223" s="46"/>
      <c r="L223" s="46"/>
    </row>
    <row r="224">
      <c r="G224" s="47"/>
      <c r="H224" s="25"/>
      <c r="K224" s="46"/>
      <c r="L224" s="46"/>
    </row>
    <row r="225">
      <c r="G225" s="47"/>
      <c r="H225" s="25"/>
      <c r="K225" s="46"/>
      <c r="L225" s="46"/>
    </row>
    <row r="226">
      <c r="G226" s="47"/>
      <c r="H226" s="25"/>
      <c r="K226" s="46"/>
      <c r="L226" s="46"/>
    </row>
    <row r="227">
      <c r="G227" s="47"/>
      <c r="H227" s="25"/>
      <c r="K227" s="46"/>
      <c r="L227" s="46"/>
    </row>
    <row r="228">
      <c r="G228" s="47"/>
      <c r="H228" s="25"/>
      <c r="K228" s="46"/>
      <c r="L228" s="46"/>
    </row>
    <row r="229">
      <c r="G229" s="47"/>
      <c r="H229" s="25"/>
      <c r="K229" s="46"/>
      <c r="L229" s="46"/>
    </row>
    <row r="230">
      <c r="G230" s="47"/>
      <c r="H230" s="25"/>
      <c r="K230" s="46"/>
      <c r="L230" s="46"/>
    </row>
    <row r="231">
      <c r="G231" s="47"/>
      <c r="H231" s="25"/>
      <c r="K231" s="46"/>
      <c r="L231" s="46"/>
    </row>
    <row r="232">
      <c r="G232" s="47"/>
      <c r="H232" s="25"/>
      <c r="K232" s="46"/>
      <c r="L232" s="46"/>
    </row>
    <row r="233">
      <c r="G233" s="47"/>
      <c r="H233" s="25"/>
      <c r="K233" s="46"/>
      <c r="L233" s="46"/>
    </row>
    <row r="234">
      <c r="G234" s="47"/>
      <c r="H234" s="25"/>
      <c r="K234" s="46"/>
      <c r="L234" s="46"/>
    </row>
    <row r="235">
      <c r="G235" s="47"/>
      <c r="H235" s="25"/>
      <c r="K235" s="46"/>
      <c r="L235" s="46"/>
    </row>
    <row r="236">
      <c r="G236" s="47"/>
      <c r="H236" s="25"/>
      <c r="K236" s="46"/>
      <c r="L236" s="46"/>
    </row>
    <row r="237">
      <c r="G237" s="47"/>
      <c r="H237" s="25"/>
      <c r="K237" s="46"/>
      <c r="L237" s="46"/>
    </row>
    <row r="238">
      <c r="G238" s="47"/>
      <c r="H238" s="25"/>
      <c r="K238" s="46"/>
      <c r="L238" s="46"/>
    </row>
    <row r="239">
      <c r="G239" s="47"/>
      <c r="H239" s="25"/>
      <c r="K239" s="46"/>
      <c r="L239" s="46"/>
    </row>
    <row r="240">
      <c r="G240" s="47"/>
      <c r="H240" s="25"/>
      <c r="K240" s="46"/>
      <c r="L240" s="46"/>
    </row>
    <row r="241">
      <c r="G241" s="47"/>
      <c r="H241" s="25"/>
      <c r="K241" s="46"/>
      <c r="L241" s="46"/>
    </row>
    <row r="242">
      <c r="G242" s="47"/>
      <c r="H242" s="25"/>
      <c r="K242" s="46"/>
      <c r="L242" s="46"/>
    </row>
    <row r="243">
      <c r="G243" s="47"/>
      <c r="H243" s="25"/>
      <c r="K243" s="46"/>
      <c r="L243" s="46"/>
    </row>
    <row r="244">
      <c r="G244" s="47"/>
      <c r="H244" s="25"/>
      <c r="K244" s="46"/>
      <c r="L244" s="46"/>
    </row>
    <row r="245">
      <c r="G245" s="47"/>
      <c r="H245" s="25"/>
      <c r="K245" s="46"/>
      <c r="L245" s="46"/>
    </row>
    <row r="246">
      <c r="G246" s="47"/>
      <c r="H246" s="25"/>
      <c r="K246" s="46"/>
      <c r="L246" s="46"/>
    </row>
    <row r="247">
      <c r="G247" s="47"/>
      <c r="H247" s="25"/>
      <c r="K247" s="46"/>
      <c r="L247" s="46"/>
    </row>
    <row r="248">
      <c r="G248" s="47"/>
      <c r="H248" s="25"/>
      <c r="K248" s="46"/>
      <c r="L248" s="46"/>
    </row>
    <row r="249">
      <c r="G249" s="47"/>
      <c r="H249" s="25"/>
      <c r="K249" s="46"/>
      <c r="L249" s="46"/>
    </row>
    <row r="250">
      <c r="G250" s="47"/>
      <c r="H250" s="25"/>
      <c r="K250" s="46"/>
      <c r="L250" s="46"/>
    </row>
    <row r="251">
      <c r="G251" s="47"/>
      <c r="H251" s="25"/>
      <c r="K251" s="46"/>
      <c r="L251" s="46"/>
    </row>
    <row r="252">
      <c r="G252" s="47"/>
      <c r="H252" s="25"/>
      <c r="K252" s="46"/>
      <c r="L252" s="46"/>
    </row>
    <row r="253">
      <c r="G253" s="47"/>
      <c r="H253" s="25"/>
      <c r="K253" s="46"/>
      <c r="L253" s="46"/>
    </row>
    <row r="254">
      <c r="G254" s="47"/>
      <c r="H254" s="25"/>
      <c r="K254" s="46"/>
      <c r="L254" s="46"/>
    </row>
    <row r="255">
      <c r="G255" s="47"/>
      <c r="H255" s="25"/>
      <c r="K255" s="46"/>
      <c r="L255" s="46"/>
    </row>
    <row r="256">
      <c r="G256" s="47"/>
      <c r="H256" s="25"/>
      <c r="K256" s="46"/>
      <c r="L256" s="46"/>
    </row>
    <row r="257">
      <c r="G257" s="47"/>
      <c r="H257" s="25"/>
      <c r="K257" s="46"/>
      <c r="L257" s="46"/>
    </row>
    <row r="258">
      <c r="G258" s="47"/>
      <c r="H258" s="25"/>
      <c r="K258" s="46"/>
      <c r="L258" s="46"/>
    </row>
    <row r="259">
      <c r="G259" s="47"/>
      <c r="H259" s="25"/>
      <c r="K259" s="46"/>
      <c r="L259" s="46"/>
    </row>
    <row r="260">
      <c r="G260" s="47"/>
      <c r="H260" s="25"/>
      <c r="K260" s="46"/>
      <c r="L260" s="46"/>
    </row>
    <row r="261">
      <c r="G261" s="47"/>
      <c r="H261" s="25"/>
      <c r="K261" s="46"/>
      <c r="L261" s="46"/>
    </row>
    <row r="262">
      <c r="G262" s="47"/>
      <c r="H262" s="25"/>
      <c r="K262" s="46"/>
      <c r="L262" s="46"/>
    </row>
    <row r="263">
      <c r="G263" s="47"/>
      <c r="H263" s="25"/>
      <c r="K263" s="46"/>
      <c r="L263" s="46"/>
    </row>
    <row r="264">
      <c r="G264" s="47"/>
      <c r="H264" s="25"/>
      <c r="K264" s="46"/>
      <c r="L264" s="46"/>
    </row>
    <row r="265">
      <c r="G265" s="47"/>
      <c r="H265" s="25"/>
      <c r="K265" s="46"/>
      <c r="L265" s="46"/>
    </row>
    <row r="266">
      <c r="G266" s="47"/>
      <c r="H266" s="25"/>
      <c r="K266" s="46"/>
      <c r="L266" s="46"/>
    </row>
    <row r="267">
      <c r="G267" s="47"/>
      <c r="H267" s="25"/>
      <c r="K267" s="46"/>
      <c r="L267" s="46"/>
    </row>
    <row r="268">
      <c r="G268" s="47"/>
      <c r="H268" s="25"/>
      <c r="K268" s="46"/>
      <c r="L268" s="46"/>
    </row>
    <row r="269">
      <c r="G269" s="47"/>
      <c r="H269" s="25"/>
      <c r="K269" s="46"/>
      <c r="L269" s="46"/>
    </row>
    <row r="270">
      <c r="G270" s="47"/>
      <c r="H270" s="25"/>
      <c r="K270" s="46"/>
      <c r="L270" s="46"/>
    </row>
    <row r="271">
      <c r="G271" s="47"/>
      <c r="H271" s="25"/>
      <c r="K271" s="46"/>
      <c r="L271" s="46"/>
    </row>
    <row r="272">
      <c r="G272" s="47"/>
      <c r="H272" s="25"/>
      <c r="K272" s="46"/>
      <c r="L272" s="46"/>
    </row>
    <row r="273">
      <c r="G273" s="47"/>
      <c r="H273" s="25"/>
      <c r="K273" s="46"/>
      <c r="L273" s="46"/>
    </row>
    <row r="274">
      <c r="G274" s="47"/>
      <c r="H274" s="25"/>
      <c r="K274" s="46"/>
      <c r="L274" s="46"/>
    </row>
    <row r="275">
      <c r="G275" s="47"/>
      <c r="H275" s="25"/>
      <c r="K275" s="46"/>
      <c r="L275" s="46"/>
    </row>
    <row r="276">
      <c r="G276" s="47"/>
      <c r="H276" s="25"/>
      <c r="K276" s="46"/>
      <c r="L276" s="46"/>
    </row>
    <row r="277">
      <c r="G277" s="47"/>
      <c r="H277" s="25"/>
      <c r="K277" s="46"/>
      <c r="L277" s="46"/>
    </row>
    <row r="278">
      <c r="G278" s="47"/>
      <c r="H278" s="25"/>
      <c r="K278" s="46"/>
      <c r="L278" s="46"/>
    </row>
    <row r="279">
      <c r="G279" s="47"/>
      <c r="H279" s="25"/>
      <c r="K279" s="46"/>
      <c r="L279" s="46"/>
    </row>
    <row r="280">
      <c r="G280" s="47"/>
      <c r="H280" s="25"/>
      <c r="K280" s="46"/>
      <c r="L280" s="46"/>
    </row>
    <row r="281">
      <c r="G281" s="47"/>
      <c r="H281" s="25"/>
      <c r="K281" s="46"/>
      <c r="L281" s="46"/>
    </row>
    <row r="282">
      <c r="G282" s="47"/>
      <c r="H282" s="25"/>
      <c r="K282" s="46"/>
      <c r="L282" s="46"/>
    </row>
    <row r="283">
      <c r="G283" s="47"/>
      <c r="H283" s="25"/>
      <c r="K283" s="46"/>
      <c r="L283" s="46"/>
    </row>
    <row r="284">
      <c r="G284" s="47"/>
      <c r="H284" s="25"/>
      <c r="K284" s="46"/>
      <c r="L284" s="46"/>
    </row>
    <row r="285">
      <c r="G285" s="47"/>
      <c r="H285" s="25"/>
      <c r="K285" s="46"/>
      <c r="L285" s="46"/>
    </row>
    <row r="286">
      <c r="G286" s="47"/>
      <c r="H286" s="25"/>
      <c r="K286" s="46"/>
      <c r="L286" s="46"/>
    </row>
    <row r="287">
      <c r="G287" s="47"/>
      <c r="H287" s="25"/>
      <c r="K287" s="46"/>
      <c r="L287" s="46"/>
    </row>
    <row r="288">
      <c r="G288" s="47"/>
      <c r="H288" s="25"/>
      <c r="K288" s="46"/>
      <c r="L288" s="46"/>
    </row>
    <row r="289">
      <c r="G289" s="47"/>
      <c r="H289" s="25"/>
      <c r="K289" s="46"/>
      <c r="L289" s="46"/>
    </row>
    <row r="290">
      <c r="G290" s="47"/>
      <c r="H290" s="25"/>
      <c r="K290" s="46"/>
      <c r="L290" s="46"/>
    </row>
    <row r="291">
      <c r="G291" s="47"/>
      <c r="H291" s="25"/>
      <c r="K291" s="46"/>
      <c r="L291" s="46"/>
    </row>
    <row r="292">
      <c r="G292" s="47"/>
      <c r="H292" s="25"/>
      <c r="K292" s="46"/>
      <c r="L292" s="46"/>
    </row>
    <row r="293">
      <c r="G293" s="47"/>
      <c r="H293" s="25"/>
      <c r="K293" s="46"/>
      <c r="L293" s="46"/>
    </row>
    <row r="294">
      <c r="G294" s="47"/>
      <c r="H294" s="25"/>
      <c r="K294" s="46"/>
      <c r="L294" s="46"/>
    </row>
    <row r="295">
      <c r="G295" s="47"/>
      <c r="H295" s="25"/>
      <c r="K295" s="46"/>
      <c r="L295" s="46"/>
    </row>
    <row r="296">
      <c r="G296" s="47"/>
      <c r="H296" s="25"/>
      <c r="K296" s="46"/>
      <c r="L296" s="46"/>
    </row>
    <row r="297">
      <c r="G297" s="47"/>
      <c r="H297" s="25"/>
      <c r="K297" s="46"/>
      <c r="L297" s="46"/>
    </row>
    <row r="298">
      <c r="G298" s="47"/>
      <c r="H298" s="25"/>
      <c r="K298" s="46"/>
      <c r="L298" s="46"/>
    </row>
    <row r="299">
      <c r="G299" s="47"/>
      <c r="H299" s="25"/>
      <c r="K299" s="46"/>
      <c r="L299" s="46"/>
    </row>
    <row r="300">
      <c r="G300" s="47"/>
      <c r="H300" s="25"/>
      <c r="K300" s="46"/>
      <c r="L300" s="46"/>
    </row>
    <row r="301">
      <c r="G301" s="47"/>
      <c r="H301" s="25"/>
      <c r="K301" s="46"/>
      <c r="L301" s="46"/>
    </row>
    <row r="302">
      <c r="G302" s="47"/>
      <c r="H302" s="25"/>
      <c r="K302" s="46"/>
      <c r="L302" s="46"/>
    </row>
    <row r="303">
      <c r="G303" s="47"/>
      <c r="H303" s="25"/>
      <c r="K303" s="46"/>
      <c r="L303" s="46"/>
    </row>
    <row r="304">
      <c r="G304" s="47"/>
      <c r="H304" s="25"/>
      <c r="K304" s="46"/>
      <c r="L304" s="46"/>
    </row>
    <row r="305">
      <c r="G305" s="47"/>
      <c r="H305" s="25"/>
      <c r="K305" s="46"/>
      <c r="L305" s="46"/>
    </row>
    <row r="306">
      <c r="G306" s="47"/>
      <c r="H306" s="25"/>
      <c r="K306" s="46"/>
      <c r="L306" s="46"/>
    </row>
    <row r="307">
      <c r="G307" s="47"/>
      <c r="H307" s="25"/>
      <c r="K307" s="46"/>
      <c r="L307" s="46"/>
    </row>
    <row r="308">
      <c r="G308" s="47"/>
      <c r="H308" s="25"/>
      <c r="K308" s="46"/>
      <c r="L308" s="46"/>
    </row>
    <row r="309">
      <c r="G309" s="47"/>
      <c r="H309" s="25"/>
      <c r="K309" s="46"/>
      <c r="L309" s="46"/>
    </row>
    <row r="310">
      <c r="G310" s="47"/>
      <c r="H310" s="25"/>
      <c r="K310" s="46"/>
      <c r="L310" s="46"/>
    </row>
    <row r="311">
      <c r="G311" s="47"/>
      <c r="H311" s="25"/>
      <c r="K311" s="46"/>
      <c r="L311" s="46"/>
    </row>
    <row r="312">
      <c r="G312" s="47"/>
      <c r="H312" s="25"/>
      <c r="K312" s="46"/>
      <c r="L312" s="46"/>
    </row>
    <row r="313">
      <c r="G313" s="47"/>
      <c r="H313" s="25"/>
      <c r="K313" s="46"/>
      <c r="L313" s="46"/>
    </row>
    <row r="314">
      <c r="G314" s="47"/>
      <c r="H314" s="25"/>
      <c r="K314" s="46"/>
      <c r="L314" s="46"/>
    </row>
    <row r="315">
      <c r="G315" s="47"/>
      <c r="H315" s="25"/>
      <c r="K315" s="46"/>
      <c r="L315" s="46"/>
    </row>
    <row r="316">
      <c r="G316" s="47"/>
      <c r="H316" s="25"/>
      <c r="K316" s="46"/>
      <c r="L316" s="46"/>
    </row>
    <row r="317">
      <c r="G317" s="47"/>
      <c r="H317" s="25"/>
      <c r="K317" s="46"/>
      <c r="L317" s="46"/>
    </row>
    <row r="318">
      <c r="G318" s="47"/>
      <c r="H318" s="25"/>
      <c r="K318" s="46"/>
      <c r="L318" s="46"/>
    </row>
    <row r="319">
      <c r="G319" s="47"/>
      <c r="H319" s="25"/>
      <c r="K319" s="46"/>
      <c r="L319" s="46"/>
    </row>
    <row r="320">
      <c r="G320" s="47"/>
      <c r="H320" s="25"/>
      <c r="K320" s="46"/>
      <c r="L320" s="46"/>
    </row>
    <row r="321">
      <c r="G321" s="47"/>
      <c r="H321" s="25"/>
      <c r="K321" s="46"/>
      <c r="L321" s="46"/>
    </row>
    <row r="322">
      <c r="G322" s="47"/>
      <c r="H322" s="25"/>
      <c r="K322" s="46"/>
      <c r="L322" s="46"/>
    </row>
    <row r="323">
      <c r="G323" s="47"/>
      <c r="H323" s="25"/>
      <c r="K323" s="46"/>
      <c r="L323" s="46"/>
    </row>
    <row r="324">
      <c r="G324" s="47"/>
      <c r="H324" s="25"/>
      <c r="K324" s="46"/>
      <c r="L324" s="46"/>
    </row>
    <row r="325">
      <c r="G325" s="47"/>
      <c r="H325" s="25"/>
      <c r="K325" s="46"/>
      <c r="L325" s="46"/>
    </row>
    <row r="326">
      <c r="G326" s="47"/>
      <c r="H326" s="25"/>
      <c r="K326" s="46"/>
      <c r="L326" s="46"/>
    </row>
    <row r="327">
      <c r="G327" s="47"/>
      <c r="H327" s="25"/>
      <c r="K327" s="46"/>
      <c r="L327" s="46"/>
    </row>
    <row r="328">
      <c r="G328" s="47"/>
      <c r="H328" s="25"/>
      <c r="K328" s="46"/>
      <c r="L328" s="46"/>
    </row>
    <row r="329">
      <c r="G329" s="47"/>
      <c r="H329" s="25"/>
      <c r="K329" s="46"/>
      <c r="L329" s="46"/>
    </row>
    <row r="330">
      <c r="G330" s="47"/>
      <c r="H330" s="25"/>
      <c r="K330" s="46"/>
      <c r="L330" s="46"/>
    </row>
    <row r="331">
      <c r="G331" s="47"/>
      <c r="H331" s="25"/>
      <c r="K331" s="46"/>
      <c r="L331" s="46"/>
    </row>
    <row r="332">
      <c r="G332" s="47"/>
      <c r="H332" s="25"/>
      <c r="K332" s="46"/>
      <c r="L332" s="46"/>
    </row>
    <row r="333">
      <c r="G333" s="47"/>
      <c r="H333" s="25"/>
      <c r="K333" s="46"/>
      <c r="L333" s="46"/>
    </row>
    <row r="334">
      <c r="G334" s="47"/>
      <c r="H334" s="25"/>
      <c r="K334" s="46"/>
      <c r="L334" s="46"/>
    </row>
    <row r="335">
      <c r="G335" s="47"/>
      <c r="H335" s="25"/>
      <c r="K335" s="46"/>
      <c r="L335" s="46"/>
    </row>
    <row r="336">
      <c r="G336" s="47"/>
      <c r="H336" s="25"/>
      <c r="K336" s="46"/>
      <c r="L336" s="46"/>
    </row>
    <row r="337">
      <c r="G337" s="47"/>
      <c r="H337" s="25"/>
      <c r="K337" s="46"/>
      <c r="L337" s="46"/>
    </row>
    <row r="338">
      <c r="G338" s="47"/>
      <c r="H338" s="25"/>
      <c r="K338" s="46"/>
      <c r="L338" s="46"/>
    </row>
    <row r="339">
      <c r="G339" s="47"/>
      <c r="H339" s="25"/>
      <c r="K339" s="46"/>
      <c r="L339" s="46"/>
    </row>
    <row r="340">
      <c r="G340" s="47"/>
      <c r="H340" s="25"/>
      <c r="K340" s="46"/>
      <c r="L340" s="46"/>
    </row>
    <row r="341">
      <c r="G341" s="47"/>
      <c r="H341" s="25"/>
      <c r="K341" s="46"/>
      <c r="L341" s="46"/>
    </row>
    <row r="342">
      <c r="G342" s="47"/>
      <c r="H342" s="25"/>
      <c r="K342" s="46"/>
      <c r="L342" s="46"/>
    </row>
    <row r="343">
      <c r="G343" s="47"/>
      <c r="H343" s="25"/>
      <c r="K343" s="46"/>
      <c r="L343" s="46"/>
    </row>
    <row r="344">
      <c r="G344" s="47"/>
      <c r="H344" s="25"/>
      <c r="K344" s="46"/>
      <c r="L344" s="46"/>
    </row>
    <row r="345">
      <c r="G345" s="47"/>
      <c r="H345" s="25"/>
      <c r="K345" s="46"/>
      <c r="L345" s="46"/>
    </row>
    <row r="346">
      <c r="G346" s="47"/>
      <c r="H346" s="25"/>
      <c r="K346" s="46"/>
      <c r="L346" s="46"/>
    </row>
    <row r="347">
      <c r="G347" s="47"/>
      <c r="H347" s="25"/>
      <c r="K347" s="46"/>
      <c r="L347" s="46"/>
    </row>
    <row r="348">
      <c r="G348" s="47"/>
      <c r="H348" s="25"/>
      <c r="K348" s="46"/>
      <c r="L348" s="46"/>
    </row>
    <row r="349">
      <c r="G349" s="47"/>
      <c r="H349" s="25"/>
      <c r="K349" s="46"/>
      <c r="L349" s="46"/>
    </row>
    <row r="350">
      <c r="G350" s="47"/>
      <c r="H350" s="25"/>
      <c r="K350" s="46"/>
      <c r="L350" s="46"/>
    </row>
    <row r="351">
      <c r="G351" s="47"/>
      <c r="H351" s="25"/>
      <c r="K351" s="46"/>
      <c r="L351" s="46"/>
    </row>
    <row r="352">
      <c r="G352" s="47"/>
      <c r="H352" s="25"/>
      <c r="K352" s="46"/>
      <c r="L352" s="46"/>
    </row>
    <row r="353">
      <c r="G353" s="47"/>
      <c r="H353" s="25"/>
      <c r="K353" s="46"/>
      <c r="L353" s="46"/>
    </row>
    <row r="354">
      <c r="G354" s="47"/>
      <c r="H354" s="25"/>
      <c r="K354" s="46"/>
      <c r="L354" s="46"/>
    </row>
    <row r="355">
      <c r="G355" s="47"/>
      <c r="H355" s="25"/>
      <c r="K355" s="46"/>
      <c r="L355" s="46"/>
    </row>
    <row r="356">
      <c r="G356" s="47"/>
      <c r="H356" s="25"/>
      <c r="K356" s="46"/>
      <c r="L356" s="46"/>
    </row>
    <row r="357">
      <c r="G357" s="47"/>
      <c r="H357" s="25"/>
      <c r="K357" s="46"/>
      <c r="L357" s="46"/>
    </row>
    <row r="358">
      <c r="G358" s="47"/>
      <c r="H358" s="25"/>
      <c r="K358" s="46"/>
      <c r="L358" s="46"/>
    </row>
    <row r="359">
      <c r="G359" s="47"/>
      <c r="H359" s="25"/>
      <c r="K359" s="46"/>
      <c r="L359" s="46"/>
    </row>
    <row r="360">
      <c r="G360" s="47"/>
      <c r="H360" s="25"/>
      <c r="K360" s="46"/>
      <c r="L360" s="46"/>
    </row>
    <row r="361">
      <c r="G361" s="47"/>
      <c r="H361" s="25"/>
      <c r="K361" s="46"/>
      <c r="L361" s="46"/>
    </row>
    <row r="362">
      <c r="G362" s="47"/>
      <c r="H362" s="25"/>
      <c r="K362" s="46"/>
      <c r="L362" s="46"/>
    </row>
    <row r="363">
      <c r="G363" s="47"/>
      <c r="H363" s="25"/>
      <c r="K363" s="46"/>
      <c r="L363" s="46"/>
    </row>
    <row r="364">
      <c r="G364" s="47"/>
      <c r="H364" s="25"/>
      <c r="K364" s="46"/>
      <c r="L364" s="46"/>
    </row>
    <row r="365">
      <c r="G365" s="47"/>
      <c r="H365" s="25"/>
      <c r="K365" s="46"/>
      <c r="L365" s="46"/>
    </row>
    <row r="366">
      <c r="G366" s="47"/>
      <c r="H366" s="25"/>
      <c r="K366" s="46"/>
      <c r="L366" s="46"/>
    </row>
    <row r="367">
      <c r="G367" s="47"/>
      <c r="H367" s="25"/>
      <c r="K367" s="46"/>
      <c r="L367" s="46"/>
    </row>
    <row r="368">
      <c r="G368" s="47"/>
      <c r="H368" s="25"/>
      <c r="K368" s="46"/>
      <c r="L368" s="46"/>
    </row>
    <row r="369">
      <c r="G369" s="47"/>
      <c r="H369" s="25"/>
      <c r="K369" s="46"/>
      <c r="L369" s="46"/>
    </row>
    <row r="370">
      <c r="G370" s="47"/>
      <c r="H370" s="25"/>
      <c r="K370" s="46"/>
      <c r="L370" s="46"/>
    </row>
    <row r="371">
      <c r="G371" s="47"/>
      <c r="H371" s="25"/>
      <c r="K371" s="46"/>
      <c r="L371" s="46"/>
    </row>
    <row r="372">
      <c r="G372" s="47"/>
      <c r="H372" s="25"/>
      <c r="K372" s="46"/>
      <c r="L372" s="46"/>
    </row>
    <row r="373">
      <c r="G373" s="47"/>
      <c r="H373" s="25"/>
      <c r="K373" s="46"/>
      <c r="L373" s="46"/>
    </row>
    <row r="374">
      <c r="G374" s="47"/>
      <c r="H374" s="25"/>
      <c r="K374" s="46"/>
      <c r="L374" s="46"/>
    </row>
    <row r="375">
      <c r="G375" s="47"/>
      <c r="H375" s="25"/>
      <c r="K375" s="46"/>
      <c r="L375" s="46"/>
    </row>
    <row r="376">
      <c r="G376" s="47"/>
      <c r="H376" s="25"/>
      <c r="K376" s="46"/>
      <c r="L376" s="46"/>
    </row>
    <row r="377">
      <c r="G377" s="47"/>
      <c r="H377" s="25"/>
      <c r="K377" s="46"/>
      <c r="L377" s="46"/>
    </row>
    <row r="378">
      <c r="G378" s="47"/>
      <c r="H378" s="25"/>
      <c r="K378" s="46"/>
      <c r="L378" s="46"/>
    </row>
    <row r="379">
      <c r="G379" s="47"/>
      <c r="H379" s="25"/>
      <c r="K379" s="46"/>
      <c r="L379" s="46"/>
    </row>
    <row r="380">
      <c r="G380" s="47"/>
      <c r="H380" s="25"/>
      <c r="K380" s="46"/>
      <c r="L380" s="46"/>
    </row>
    <row r="381">
      <c r="G381" s="47"/>
      <c r="H381" s="25"/>
      <c r="K381" s="46"/>
      <c r="L381" s="46"/>
    </row>
    <row r="382">
      <c r="G382" s="47"/>
      <c r="H382" s="25"/>
      <c r="K382" s="46"/>
      <c r="L382" s="46"/>
    </row>
    <row r="383">
      <c r="G383" s="47"/>
      <c r="H383" s="25"/>
      <c r="K383" s="46"/>
      <c r="L383" s="46"/>
    </row>
    <row r="384">
      <c r="G384" s="47"/>
      <c r="H384" s="25"/>
      <c r="K384" s="46"/>
      <c r="L384" s="46"/>
    </row>
    <row r="385">
      <c r="G385" s="47"/>
      <c r="H385" s="25"/>
      <c r="K385" s="46"/>
      <c r="L385" s="46"/>
    </row>
    <row r="386">
      <c r="G386" s="47"/>
      <c r="H386" s="25"/>
      <c r="K386" s="46"/>
      <c r="L386" s="46"/>
    </row>
    <row r="387">
      <c r="G387" s="47"/>
      <c r="H387" s="25"/>
      <c r="K387" s="46"/>
      <c r="L387" s="46"/>
    </row>
    <row r="388">
      <c r="G388" s="47"/>
      <c r="H388" s="25"/>
      <c r="K388" s="46"/>
      <c r="L388" s="46"/>
    </row>
    <row r="389">
      <c r="G389" s="47"/>
      <c r="H389" s="25"/>
      <c r="K389" s="46"/>
      <c r="L389" s="46"/>
    </row>
    <row r="390">
      <c r="G390" s="47"/>
      <c r="H390" s="25"/>
      <c r="K390" s="46"/>
      <c r="L390" s="46"/>
    </row>
    <row r="391">
      <c r="G391" s="47"/>
      <c r="H391" s="25"/>
      <c r="K391" s="46"/>
      <c r="L391" s="46"/>
    </row>
    <row r="392">
      <c r="G392" s="47"/>
      <c r="H392" s="25"/>
      <c r="K392" s="46"/>
      <c r="L392" s="46"/>
    </row>
    <row r="393">
      <c r="G393" s="47"/>
      <c r="H393" s="25"/>
      <c r="K393" s="46"/>
      <c r="L393" s="46"/>
    </row>
    <row r="394">
      <c r="G394" s="47"/>
      <c r="H394" s="25"/>
      <c r="K394" s="46"/>
      <c r="L394" s="46"/>
    </row>
    <row r="395">
      <c r="G395" s="47"/>
      <c r="H395" s="25"/>
      <c r="K395" s="46"/>
      <c r="L395" s="46"/>
    </row>
    <row r="396">
      <c r="G396" s="47"/>
      <c r="H396" s="25"/>
      <c r="K396" s="46"/>
      <c r="L396" s="46"/>
    </row>
    <row r="397">
      <c r="G397" s="47"/>
      <c r="H397" s="25"/>
      <c r="K397" s="46"/>
      <c r="L397" s="46"/>
    </row>
    <row r="398">
      <c r="G398" s="47"/>
      <c r="H398" s="25"/>
      <c r="K398" s="46"/>
      <c r="L398" s="46"/>
    </row>
    <row r="399">
      <c r="G399" s="47"/>
      <c r="H399" s="25"/>
      <c r="K399" s="46"/>
      <c r="L399" s="46"/>
    </row>
    <row r="400">
      <c r="G400" s="47"/>
      <c r="H400" s="25"/>
      <c r="K400" s="46"/>
      <c r="L400" s="46"/>
    </row>
    <row r="401">
      <c r="G401" s="47"/>
      <c r="H401" s="25"/>
      <c r="K401" s="46"/>
      <c r="L401" s="46"/>
    </row>
    <row r="402">
      <c r="G402" s="47"/>
      <c r="H402" s="25"/>
      <c r="K402" s="46"/>
      <c r="L402" s="46"/>
    </row>
    <row r="403">
      <c r="G403" s="47"/>
      <c r="H403" s="25"/>
      <c r="K403" s="46"/>
      <c r="L403" s="46"/>
    </row>
    <row r="404">
      <c r="G404" s="47"/>
      <c r="H404" s="25"/>
      <c r="K404" s="46"/>
      <c r="L404" s="46"/>
    </row>
    <row r="405">
      <c r="G405" s="47"/>
      <c r="H405" s="25"/>
      <c r="K405" s="46"/>
      <c r="L405" s="46"/>
    </row>
    <row r="406">
      <c r="G406" s="47"/>
      <c r="H406" s="25"/>
      <c r="K406" s="46"/>
      <c r="L406" s="46"/>
    </row>
    <row r="407">
      <c r="G407" s="47"/>
      <c r="H407" s="25"/>
      <c r="K407" s="46"/>
      <c r="L407" s="46"/>
    </row>
    <row r="408">
      <c r="G408" s="47"/>
      <c r="H408" s="25"/>
      <c r="K408" s="46"/>
      <c r="L408" s="46"/>
    </row>
    <row r="409">
      <c r="G409" s="47"/>
      <c r="H409" s="25"/>
      <c r="K409" s="46"/>
      <c r="L409" s="46"/>
    </row>
    <row r="410">
      <c r="G410" s="47"/>
      <c r="H410" s="25"/>
      <c r="K410" s="46"/>
      <c r="L410" s="46"/>
    </row>
    <row r="411">
      <c r="G411" s="47"/>
      <c r="H411" s="25"/>
      <c r="K411" s="46"/>
      <c r="L411" s="46"/>
    </row>
    <row r="412">
      <c r="G412" s="47"/>
      <c r="H412" s="25"/>
      <c r="K412" s="46"/>
      <c r="L412" s="46"/>
    </row>
    <row r="413">
      <c r="G413" s="47"/>
      <c r="H413" s="25"/>
      <c r="K413" s="46"/>
      <c r="L413" s="46"/>
    </row>
    <row r="414">
      <c r="G414" s="47"/>
      <c r="H414" s="25"/>
      <c r="K414" s="46"/>
      <c r="L414" s="46"/>
    </row>
    <row r="415">
      <c r="G415" s="47"/>
      <c r="H415" s="25"/>
      <c r="K415" s="46"/>
      <c r="L415" s="46"/>
    </row>
    <row r="416">
      <c r="G416" s="47"/>
      <c r="H416" s="25"/>
      <c r="K416" s="46"/>
      <c r="L416" s="46"/>
    </row>
    <row r="417">
      <c r="G417" s="47"/>
      <c r="H417" s="25"/>
      <c r="K417" s="46"/>
      <c r="L417" s="46"/>
    </row>
    <row r="418">
      <c r="G418" s="47"/>
      <c r="H418" s="25"/>
      <c r="K418" s="46"/>
      <c r="L418" s="46"/>
    </row>
    <row r="419">
      <c r="G419" s="47"/>
      <c r="H419" s="25"/>
      <c r="K419" s="46"/>
      <c r="L419" s="46"/>
    </row>
    <row r="420">
      <c r="G420" s="47"/>
      <c r="H420" s="25"/>
      <c r="K420" s="46"/>
      <c r="L420" s="46"/>
    </row>
    <row r="421">
      <c r="G421" s="47"/>
      <c r="H421" s="25"/>
      <c r="K421" s="46"/>
      <c r="L421" s="46"/>
    </row>
    <row r="422">
      <c r="G422" s="47"/>
      <c r="H422" s="25"/>
      <c r="K422" s="46"/>
      <c r="L422" s="46"/>
    </row>
    <row r="423">
      <c r="G423" s="47"/>
      <c r="H423" s="25"/>
      <c r="K423" s="46"/>
      <c r="L423" s="46"/>
    </row>
    <row r="424">
      <c r="G424" s="47"/>
      <c r="H424" s="25"/>
      <c r="K424" s="46"/>
      <c r="L424" s="46"/>
    </row>
    <row r="425">
      <c r="G425" s="47"/>
      <c r="H425" s="25"/>
      <c r="K425" s="46"/>
      <c r="L425" s="46"/>
    </row>
    <row r="426">
      <c r="G426" s="47"/>
      <c r="H426" s="25"/>
      <c r="K426" s="46"/>
      <c r="L426" s="46"/>
    </row>
    <row r="427">
      <c r="G427" s="47"/>
      <c r="H427" s="25"/>
      <c r="K427" s="46"/>
      <c r="L427" s="46"/>
    </row>
    <row r="428">
      <c r="G428" s="47"/>
      <c r="H428" s="25"/>
      <c r="K428" s="46"/>
      <c r="L428" s="46"/>
    </row>
    <row r="429">
      <c r="G429" s="47"/>
      <c r="H429" s="25"/>
      <c r="K429" s="46"/>
      <c r="L429" s="46"/>
    </row>
    <row r="430">
      <c r="G430" s="47"/>
      <c r="H430" s="25"/>
      <c r="K430" s="46"/>
      <c r="L430" s="46"/>
    </row>
    <row r="431">
      <c r="G431" s="47"/>
      <c r="H431" s="25"/>
      <c r="K431" s="46"/>
      <c r="L431" s="46"/>
    </row>
    <row r="432">
      <c r="G432" s="47"/>
      <c r="H432" s="25"/>
      <c r="K432" s="46"/>
      <c r="L432" s="46"/>
    </row>
    <row r="433">
      <c r="G433" s="47"/>
      <c r="H433" s="25"/>
      <c r="K433" s="46"/>
      <c r="L433" s="46"/>
    </row>
    <row r="434">
      <c r="G434" s="47"/>
      <c r="H434" s="25"/>
      <c r="K434" s="46"/>
      <c r="L434" s="46"/>
    </row>
    <row r="435">
      <c r="G435" s="47"/>
      <c r="H435" s="25"/>
      <c r="K435" s="46"/>
      <c r="L435" s="46"/>
    </row>
    <row r="436">
      <c r="G436" s="47"/>
      <c r="H436" s="25"/>
      <c r="K436" s="46"/>
      <c r="L436" s="46"/>
    </row>
    <row r="437">
      <c r="G437" s="47"/>
      <c r="H437" s="25"/>
      <c r="K437" s="46"/>
      <c r="L437" s="46"/>
    </row>
    <row r="438">
      <c r="G438" s="47"/>
      <c r="H438" s="25"/>
      <c r="K438" s="46"/>
      <c r="L438" s="46"/>
    </row>
    <row r="439">
      <c r="G439" s="47"/>
      <c r="H439" s="25"/>
      <c r="K439" s="46"/>
      <c r="L439" s="46"/>
    </row>
    <row r="440">
      <c r="G440" s="47"/>
      <c r="H440" s="25"/>
      <c r="K440" s="46"/>
      <c r="L440" s="46"/>
    </row>
    <row r="441">
      <c r="G441" s="47"/>
      <c r="H441" s="25"/>
      <c r="K441" s="46"/>
      <c r="L441" s="46"/>
    </row>
    <row r="442">
      <c r="G442" s="47"/>
      <c r="H442" s="25"/>
      <c r="K442" s="46"/>
      <c r="L442" s="46"/>
    </row>
    <row r="443">
      <c r="G443" s="47"/>
      <c r="H443" s="25"/>
      <c r="K443" s="46"/>
      <c r="L443" s="46"/>
    </row>
    <row r="444">
      <c r="G444" s="47"/>
      <c r="H444" s="25"/>
      <c r="K444" s="46"/>
      <c r="L444" s="46"/>
    </row>
    <row r="445">
      <c r="G445" s="47"/>
      <c r="H445" s="25"/>
      <c r="K445" s="46"/>
      <c r="L445" s="46"/>
    </row>
    <row r="446">
      <c r="G446" s="47"/>
      <c r="H446" s="25"/>
      <c r="K446" s="46"/>
      <c r="L446" s="46"/>
    </row>
    <row r="447">
      <c r="G447" s="47"/>
      <c r="H447" s="25"/>
      <c r="K447" s="46"/>
      <c r="L447" s="46"/>
    </row>
    <row r="448">
      <c r="G448" s="47"/>
      <c r="H448" s="25"/>
      <c r="K448" s="46"/>
      <c r="L448" s="46"/>
    </row>
    <row r="449">
      <c r="G449" s="47"/>
      <c r="H449" s="25"/>
      <c r="K449" s="46"/>
      <c r="L449" s="46"/>
    </row>
    <row r="450">
      <c r="G450" s="47"/>
      <c r="H450" s="25"/>
      <c r="K450" s="46"/>
      <c r="L450" s="46"/>
    </row>
    <row r="451">
      <c r="G451" s="47"/>
      <c r="H451" s="25"/>
      <c r="K451" s="46"/>
      <c r="L451" s="46"/>
    </row>
    <row r="452">
      <c r="G452" s="47"/>
      <c r="H452" s="25"/>
      <c r="K452" s="46"/>
      <c r="L452" s="46"/>
    </row>
    <row r="453">
      <c r="G453" s="47"/>
      <c r="H453" s="25"/>
      <c r="K453" s="46"/>
      <c r="L453" s="46"/>
    </row>
    <row r="454">
      <c r="G454" s="47"/>
      <c r="H454" s="25"/>
      <c r="K454" s="46"/>
      <c r="L454" s="46"/>
    </row>
    <row r="455">
      <c r="G455" s="47"/>
      <c r="H455" s="25"/>
      <c r="K455" s="46"/>
      <c r="L455" s="46"/>
    </row>
    <row r="456">
      <c r="G456" s="47"/>
      <c r="H456" s="25"/>
      <c r="K456" s="46"/>
      <c r="L456" s="46"/>
    </row>
    <row r="457">
      <c r="G457" s="47"/>
      <c r="H457" s="25"/>
      <c r="K457" s="46"/>
      <c r="L457" s="46"/>
    </row>
    <row r="458">
      <c r="G458" s="47"/>
      <c r="H458" s="25"/>
      <c r="K458" s="46"/>
      <c r="L458" s="46"/>
    </row>
    <row r="459">
      <c r="G459" s="47"/>
      <c r="H459" s="25"/>
      <c r="K459" s="46"/>
      <c r="L459" s="46"/>
    </row>
    <row r="460">
      <c r="G460" s="47"/>
      <c r="H460" s="25"/>
      <c r="K460" s="46"/>
      <c r="L460" s="46"/>
    </row>
    <row r="461">
      <c r="G461" s="47"/>
      <c r="H461" s="25"/>
      <c r="K461" s="46"/>
      <c r="L461" s="46"/>
    </row>
    <row r="462">
      <c r="G462" s="47"/>
      <c r="H462" s="25"/>
      <c r="K462" s="46"/>
      <c r="L462" s="46"/>
    </row>
    <row r="463">
      <c r="G463" s="47"/>
      <c r="H463" s="25"/>
      <c r="K463" s="46"/>
      <c r="L463" s="46"/>
    </row>
    <row r="464">
      <c r="G464" s="47"/>
      <c r="H464" s="25"/>
      <c r="K464" s="46"/>
      <c r="L464" s="46"/>
    </row>
    <row r="465">
      <c r="G465" s="47"/>
      <c r="H465" s="25"/>
      <c r="K465" s="46"/>
      <c r="L465" s="46"/>
    </row>
    <row r="466">
      <c r="G466" s="47"/>
      <c r="H466" s="25"/>
      <c r="K466" s="46"/>
      <c r="L466" s="46"/>
    </row>
    <row r="467">
      <c r="G467" s="47"/>
      <c r="H467" s="25"/>
      <c r="K467" s="46"/>
      <c r="L467" s="46"/>
    </row>
    <row r="468">
      <c r="G468" s="47"/>
      <c r="H468" s="25"/>
      <c r="K468" s="46"/>
      <c r="L468" s="46"/>
    </row>
    <row r="469">
      <c r="G469" s="47"/>
      <c r="H469" s="25"/>
      <c r="K469" s="46"/>
      <c r="L469" s="46"/>
    </row>
    <row r="470">
      <c r="G470" s="47"/>
      <c r="H470" s="25"/>
      <c r="K470" s="46"/>
      <c r="L470" s="46"/>
    </row>
    <row r="471">
      <c r="G471" s="47"/>
      <c r="H471" s="25"/>
      <c r="K471" s="46"/>
      <c r="L471" s="46"/>
    </row>
    <row r="472">
      <c r="G472" s="47"/>
      <c r="H472" s="25"/>
      <c r="K472" s="46"/>
      <c r="L472" s="46"/>
    </row>
    <row r="473">
      <c r="G473" s="47"/>
      <c r="H473" s="25"/>
      <c r="K473" s="46"/>
      <c r="L473" s="46"/>
    </row>
    <row r="474">
      <c r="G474" s="47"/>
      <c r="H474" s="25"/>
      <c r="K474" s="46"/>
      <c r="L474" s="46"/>
    </row>
    <row r="475">
      <c r="G475" s="47"/>
      <c r="H475" s="25"/>
      <c r="K475" s="46"/>
      <c r="L475" s="46"/>
    </row>
    <row r="476">
      <c r="G476" s="47"/>
      <c r="H476" s="25"/>
      <c r="K476" s="46"/>
      <c r="L476" s="46"/>
    </row>
    <row r="477">
      <c r="G477" s="47"/>
      <c r="H477" s="25"/>
      <c r="K477" s="46"/>
      <c r="L477" s="46"/>
    </row>
    <row r="478">
      <c r="G478" s="47"/>
      <c r="H478" s="25"/>
      <c r="K478" s="46"/>
      <c r="L478" s="46"/>
    </row>
    <row r="479">
      <c r="G479" s="47"/>
      <c r="H479" s="25"/>
      <c r="K479" s="46"/>
      <c r="L479" s="46"/>
    </row>
    <row r="480">
      <c r="G480" s="47"/>
      <c r="H480" s="25"/>
      <c r="K480" s="46"/>
      <c r="L480" s="46"/>
    </row>
    <row r="481">
      <c r="G481" s="47"/>
      <c r="H481" s="25"/>
      <c r="K481" s="46"/>
      <c r="L481" s="46"/>
    </row>
    <row r="482">
      <c r="G482" s="47"/>
      <c r="H482" s="25"/>
      <c r="K482" s="46"/>
      <c r="L482" s="46"/>
    </row>
    <row r="483">
      <c r="G483" s="47"/>
      <c r="H483" s="25"/>
      <c r="K483" s="46"/>
      <c r="L483" s="46"/>
    </row>
    <row r="484">
      <c r="G484" s="47"/>
      <c r="H484" s="25"/>
      <c r="K484" s="46"/>
      <c r="L484" s="46"/>
    </row>
    <row r="485">
      <c r="G485" s="47"/>
      <c r="H485" s="25"/>
      <c r="K485" s="46"/>
      <c r="L485" s="46"/>
    </row>
    <row r="486">
      <c r="G486" s="47"/>
      <c r="H486" s="25"/>
      <c r="K486" s="46"/>
      <c r="L486" s="46"/>
    </row>
    <row r="487">
      <c r="G487" s="47"/>
      <c r="H487" s="25"/>
      <c r="K487" s="46"/>
      <c r="L487" s="46"/>
    </row>
    <row r="488">
      <c r="G488" s="47"/>
      <c r="H488" s="25"/>
      <c r="K488" s="46"/>
      <c r="L488" s="46"/>
    </row>
    <row r="489">
      <c r="G489" s="47"/>
      <c r="H489" s="25"/>
      <c r="K489" s="46"/>
      <c r="L489" s="46"/>
    </row>
    <row r="490">
      <c r="G490" s="47"/>
      <c r="H490" s="25"/>
      <c r="K490" s="46"/>
      <c r="L490" s="46"/>
    </row>
    <row r="491">
      <c r="G491" s="47"/>
      <c r="H491" s="25"/>
      <c r="K491" s="46"/>
      <c r="L491" s="46"/>
    </row>
    <row r="492">
      <c r="G492" s="47"/>
      <c r="H492" s="25"/>
      <c r="K492" s="46"/>
      <c r="L492" s="46"/>
    </row>
    <row r="493">
      <c r="G493" s="47"/>
      <c r="H493" s="25"/>
      <c r="K493" s="46"/>
      <c r="L493" s="46"/>
    </row>
    <row r="494">
      <c r="G494" s="47"/>
      <c r="H494" s="25"/>
      <c r="K494" s="46"/>
      <c r="L494" s="46"/>
    </row>
    <row r="495">
      <c r="G495" s="47"/>
      <c r="H495" s="25"/>
      <c r="K495" s="46"/>
      <c r="L495" s="46"/>
    </row>
    <row r="496">
      <c r="G496" s="47"/>
      <c r="H496" s="25"/>
      <c r="K496" s="46"/>
      <c r="L496" s="46"/>
    </row>
    <row r="497">
      <c r="G497" s="47"/>
      <c r="H497" s="25"/>
      <c r="K497" s="46"/>
      <c r="L497" s="46"/>
    </row>
    <row r="498">
      <c r="G498" s="47"/>
      <c r="H498" s="25"/>
      <c r="K498" s="46"/>
      <c r="L498" s="46"/>
    </row>
    <row r="499">
      <c r="G499" s="47"/>
      <c r="H499" s="25"/>
      <c r="K499" s="46"/>
      <c r="L499" s="46"/>
    </row>
    <row r="500">
      <c r="G500" s="47"/>
      <c r="H500" s="25"/>
      <c r="K500" s="46"/>
      <c r="L500" s="46"/>
    </row>
    <row r="501">
      <c r="G501" s="47"/>
      <c r="H501" s="25"/>
      <c r="K501" s="46"/>
      <c r="L501" s="46"/>
    </row>
    <row r="502">
      <c r="G502" s="47"/>
      <c r="H502" s="25"/>
      <c r="K502" s="46"/>
      <c r="L502" s="46"/>
    </row>
    <row r="503">
      <c r="G503" s="47"/>
      <c r="H503" s="25"/>
      <c r="K503" s="46"/>
      <c r="L503" s="46"/>
    </row>
    <row r="504">
      <c r="G504" s="47"/>
      <c r="H504" s="25"/>
      <c r="K504" s="46"/>
      <c r="L504" s="46"/>
    </row>
    <row r="505">
      <c r="G505" s="47"/>
      <c r="H505" s="25"/>
      <c r="K505" s="46"/>
      <c r="L505" s="46"/>
    </row>
    <row r="506">
      <c r="G506" s="47"/>
      <c r="H506" s="25"/>
      <c r="K506" s="46"/>
      <c r="L506" s="46"/>
    </row>
    <row r="507">
      <c r="G507" s="47"/>
      <c r="H507" s="25"/>
      <c r="K507" s="46"/>
      <c r="L507" s="46"/>
    </row>
    <row r="508">
      <c r="G508" s="47"/>
      <c r="H508" s="25"/>
      <c r="K508" s="46"/>
      <c r="L508" s="46"/>
    </row>
    <row r="509">
      <c r="G509" s="47"/>
      <c r="H509" s="25"/>
      <c r="K509" s="46"/>
      <c r="L509" s="46"/>
    </row>
    <row r="510">
      <c r="G510" s="47"/>
      <c r="H510" s="25"/>
      <c r="K510" s="46"/>
      <c r="L510" s="46"/>
    </row>
    <row r="511">
      <c r="G511" s="47"/>
      <c r="H511" s="25"/>
      <c r="K511" s="46"/>
      <c r="L511" s="46"/>
    </row>
    <row r="512">
      <c r="G512" s="47"/>
      <c r="H512" s="25"/>
      <c r="K512" s="46"/>
      <c r="L512" s="46"/>
    </row>
    <row r="513">
      <c r="G513" s="47"/>
      <c r="H513" s="25"/>
      <c r="K513" s="46"/>
      <c r="L513" s="46"/>
    </row>
    <row r="514">
      <c r="G514" s="47"/>
      <c r="H514" s="25"/>
      <c r="K514" s="46"/>
      <c r="L514" s="46"/>
    </row>
    <row r="515">
      <c r="G515" s="47"/>
      <c r="H515" s="25"/>
      <c r="K515" s="46"/>
      <c r="L515" s="46"/>
    </row>
    <row r="516">
      <c r="G516" s="47"/>
      <c r="H516" s="25"/>
      <c r="K516" s="46"/>
      <c r="L516" s="46"/>
    </row>
    <row r="517">
      <c r="G517" s="47"/>
      <c r="H517" s="25"/>
      <c r="K517" s="46"/>
      <c r="L517" s="46"/>
    </row>
    <row r="518">
      <c r="G518" s="47"/>
      <c r="H518" s="25"/>
      <c r="K518" s="46"/>
      <c r="L518" s="46"/>
    </row>
    <row r="519">
      <c r="G519" s="47"/>
      <c r="H519" s="25"/>
      <c r="K519" s="46"/>
      <c r="L519" s="46"/>
    </row>
    <row r="520">
      <c r="G520" s="47"/>
      <c r="H520" s="25"/>
      <c r="K520" s="46"/>
      <c r="L520" s="46"/>
    </row>
    <row r="521">
      <c r="G521" s="47"/>
      <c r="H521" s="25"/>
      <c r="K521" s="46"/>
      <c r="L521" s="46"/>
    </row>
    <row r="522">
      <c r="G522" s="47"/>
      <c r="H522" s="25"/>
      <c r="K522" s="46"/>
      <c r="L522" s="46"/>
    </row>
    <row r="523">
      <c r="G523" s="47"/>
      <c r="H523" s="25"/>
      <c r="K523" s="46"/>
      <c r="L523" s="46"/>
    </row>
    <row r="524">
      <c r="G524" s="47"/>
      <c r="H524" s="25"/>
      <c r="K524" s="46"/>
      <c r="L524" s="46"/>
    </row>
    <row r="525">
      <c r="G525" s="47"/>
      <c r="H525" s="25"/>
      <c r="K525" s="46"/>
      <c r="L525" s="46"/>
    </row>
    <row r="526">
      <c r="G526" s="47"/>
      <c r="H526" s="25"/>
      <c r="K526" s="46"/>
      <c r="L526" s="46"/>
    </row>
    <row r="527">
      <c r="G527" s="47"/>
      <c r="H527" s="25"/>
      <c r="K527" s="46"/>
      <c r="L527" s="46"/>
    </row>
    <row r="528">
      <c r="G528" s="47"/>
      <c r="H528" s="25"/>
      <c r="K528" s="46"/>
      <c r="L528" s="46"/>
    </row>
    <row r="529">
      <c r="G529" s="47"/>
      <c r="H529" s="25"/>
      <c r="K529" s="46"/>
      <c r="L529" s="46"/>
    </row>
    <row r="530">
      <c r="G530" s="47"/>
      <c r="H530" s="25"/>
      <c r="K530" s="46"/>
      <c r="L530" s="46"/>
    </row>
    <row r="531">
      <c r="G531" s="47"/>
      <c r="H531" s="25"/>
      <c r="K531" s="46"/>
      <c r="L531" s="46"/>
    </row>
    <row r="532">
      <c r="G532" s="47"/>
      <c r="H532" s="25"/>
      <c r="K532" s="46"/>
      <c r="L532" s="46"/>
    </row>
    <row r="533">
      <c r="G533" s="47"/>
      <c r="H533" s="25"/>
      <c r="K533" s="46"/>
      <c r="L533" s="46"/>
    </row>
    <row r="534">
      <c r="G534" s="47"/>
      <c r="H534" s="25"/>
      <c r="K534" s="46"/>
      <c r="L534" s="46"/>
    </row>
    <row r="535">
      <c r="G535" s="47"/>
      <c r="H535" s="25"/>
      <c r="K535" s="46"/>
      <c r="L535" s="46"/>
    </row>
    <row r="536">
      <c r="G536" s="47"/>
      <c r="H536" s="25"/>
      <c r="K536" s="46"/>
      <c r="L536" s="46"/>
    </row>
    <row r="537">
      <c r="G537" s="47"/>
      <c r="H537" s="25"/>
      <c r="K537" s="46"/>
      <c r="L537" s="46"/>
    </row>
    <row r="538">
      <c r="G538" s="47"/>
      <c r="H538" s="25"/>
      <c r="K538" s="46"/>
      <c r="L538" s="46"/>
    </row>
    <row r="539">
      <c r="G539" s="47"/>
      <c r="H539" s="25"/>
      <c r="K539" s="46"/>
      <c r="L539" s="46"/>
    </row>
    <row r="540">
      <c r="G540" s="47"/>
      <c r="H540" s="25"/>
      <c r="K540" s="46"/>
      <c r="L540" s="46"/>
    </row>
    <row r="541">
      <c r="G541" s="47"/>
      <c r="H541" s="25"/>
      <c r="K541" s="46"/>
      <c r="L541" s="46"/>
    </row>
    <row r="542">
      <c r="G542" s="47"/>
      <c r="H542" s="25"/>
      <c r="K542" s="46"/>
      <c r="L542" s="46"/>
    </row>
    <row r="543">
      <c r="G543" s="47"/>
      <c r="H543" s="25"/>
      <c r="K543" s="46"/>
      <c r="L543" s="46"/>
    </row>
    <row r="544">
      <c r="G544" s="47"/>
      <c r="H544" s="25"/>
      <c r="K544" s="46"/>
      <c r="L544" s="46"/>
    </row>
    <row r="545">
      <c r="G545" s="47"/>
      <c r="H545" s="25"/>
      <c r="K545" s="46"/>
      <c r="L545" s="46"/>
    </row>
    <row r="546">
      <c r="G546" s="47"/>
      <c r="H546" s="25"/>
      <c r="K546" s="46"/>
      <c r="L546" s="46"/>
    </row>
    <row r="547">
      <c r="G547" s="47"/>
      <c r="H547" s="25"/>
      <c r="K547" s="46"/>
      <c r="L547" s="46"/>
    </row>
    <row r="548">
      <c r="G548" s="47"/>
      <c r="H548" s="25"/>
      <c r="K548" s="46"/>
      <c r="L548" s="46"/>
    </row>
    <row r="549">
      <c r="G549" s="47"/>
      <c r="H549" s="25"/>
      <c r="K549" s="46"/>
      <c r="L549" s="46"/>
    </row>
    <row r="550">
      <c r="G550" s="47"/>
      <c r="H550" s="25"/>
      <c r="K550" s="46"/>
      <c r="L550" s="46"/>
    </row>
    <row r="551">
      <c r="G551" s="47"/>
      <c r="H551" s="25"/>
      <c r="K551" s="46"/>
      <c r="L551" s="46"/>
    </row>
    <row r="552">
      <c r="G552" s="47"/>
      <c r="H552" s="25"/>
      <c r="K552" s="46"/>
      <c r="L552" s="46"/>
    </row>
    <row r="553">
      <c r="G553" s="47"/>
      <c r="H553" s="25"/>
      <c r="K553" s="46"/>
      <c r="L553" s="46"/>
    </row>
    <row r="554">
      <c r="G554" s="47"/>
      <c r="H554" s="25"/>
      <c r="K554" s="46"/>
      <c r="L554" s="46"/>
    </row>
    <row r="555">
      <c r="G555" s="47"/>
      <c r="H555" s="25"/>
      <c r="K555" s="46"/>
      <c r="L555" s="46"/>
    </row>
    <row r="556">
      <c r="G556" s="47"/>
      <c r="H556" s="25"/>
      <c r="K556" s="46"/>
      <c r="L556" s="46"/>
    </row>
    <row r="557">
      <c r="G557" s="47"/>
      <c r="H557" s="25"/>
      <c r="K557" s="46"/>
      <c r="L557" s="46"/>
    </row>
    <row r="558">
      <c r="G558" s="47"/>
      <c r="H558" s="25"/>
      <c r="K558" s="46"/>
      <c r="L558" s="46"/>
    </row>
    <row r="559">
      <c r="G559" s="47"/>
      <c r="H559" s="25"/>
      <c r="K559" s="46"/>
      <c r="L559" s="46"/>
    </row>
    <row r="560">
      <c r="G560" s="47"/>
      <c r="H560" s="25"/>
      <c r="K560" s="46"/>
      <c r="L560" s="46"/>
    </row>
    <row r="561">
      <c r="G561" s="47"/>
      <c r="H561" s="25"/>
      <c r="K561" s="46"/>
      <c r="L561" s="46"/>
    </row>
    <row r="562">
      <c r="G562" s="47"/>
      <c r="H562" s="25"/>
      <c r="K562" s="46"/>
      <c r="L562" s="46"/>
    </row>
    <row r="563">
      <c r="G563" s="47"/>
      <c r="H563" s="25"/>
      <c r="K563" s="46"/>
      <c r="L563" s="46"/>
    </row>
    <row r="564">
      <c r="G564" s="47"/>
      <c r="H564" s="25"/>
      <c r="K564" s="46"/>
      <c r="L564" s="46"/>
    </row>
    <row r="565">
      <c r="G565" s="47"/>
      <c r="H565" s="25"/>
      <c r="K565" s="46"/>
      <c r="L565" s="46"/>
    </row>
    <row r="566">
      <c r="G566" s="47"/>
      <c r="H566" s="25"/>
      <c r="K566" s="46"/>
      <c r="L566" s="46"/>
    </row>
    <row r="567">
      <c r="G567" s="47"/>
      <c r="H567" s="25"/>
      <c r="K567" s="46"/>
      <c r="L567" s="46"/>
    </row>
    <row r="568">
      <c r="G568" s="47"/>
      <c r="H568" s="25"/>
      <c r="K568" s="46"/>
      <c r="L568" s="46"/>
    </row>
    <row r="569">
      <c r="G569" s="47"/>
      <c r="H569" s="25"/>
      <c r="K569" s="46"/>
      <c r="L569" s="46"/>
    </row>
    <row r="570">
      <c r="G570" s="47"/>
      <c r="H570" s="25"/>
      <c r="K570" s="46"/>
      <c r="L570" s="46"/>
    </row>
    <row r="571">
      <c r="G571" s="47"/>
      <c r="H571" s="25"/>
      <c r="K571" s="46"/>
      <c r="L571" s="46"/>
    </row>
    <row r="572">
      <c r="G572" s="47"/>
      <c r="H572" s="25"/>
      <c r="K572" s="46"/>
      <c r="L572" s="46"/>
    </row>
    <row r="573">
      <c r="G573" s="47"/>
      <c r="H573" s="25"/>
      <c r="K573" s="46"/>
      <c r="L573" s="46"/>
    </row>
    <row r="574">
      <c r="G574" s="47"/>
      <c r="H574" s="25"/>
      <c r="K574" s="46"/>
      <c r="L574" s="46"/>
    </row>
    <row r="575">
      <c r="G575" s="47"/>
      <c r="H575" s="25"/>
      <c r="K575" s="46"/>
      <c r="L575" s="46"/>
    </row>
    <row r="576">
      <c r="G576" s="47"/>
      <c r="H576" s="25"/>
      <c r="K576" s="46"/>
      <c r="L576" s="46"/>
    </row>
    <row r="577">
      <c r="G577" s="47"/>
      <c r="H577" s="25"/>
      <c r="K577" s="46"/>
      <c r="L577" s="46"/>
    </row>
    <row r="578">
      <c r="G578" s="47"/>
      <c r="H578" s="25"/>
      <c r="K578" s="46"/>
      <c r="L578" s="46"/>
    </row>
    <row r="579">
      <c r="G579" s="47"/>
      <c r="H579" s="25"/>
      <c r="K579" s="46"/>
      <c r="L579" s="46"/>
    </row>
    <row r="580">
      <c r="G580" s="47"/>
      <c r="H580" s="25"/>
      <c r="K580" s="46"/>
      <c r="L580" s="46"/>
    </row>
    <row r="581">
      <c r="G581" s="47"/>
      <c r="H581" s="25"/>
      <c r="K581" s="46"/>
      <c r="L581" s="46"/>
    </row>
    <row r="582">
      <c r="G582" s="47"/>
      <c r="H582" s="25"/>
      <c r="K582" s="46"/>
      <c r="L582" s="46"/>
    </row>
    <row r="583">
      <c r="G583" s="47"/>
      <c r="H583" s="25"/>
      <c r="K583" s="46"/>
      <c r="L583" s="46"/>
    </row>
    <row r="584">
      <c r="G584" s="47"/>
      <c r="H584" s="25"/>
      <c r="K584" s="46"/>
      <c r="L584" s="46"/>
    </row>
    <row r="585">
      <c r="G585" s="47"/>
      <c r="H585" s="25"/>
      <c r="K585" s="46"/>
      <c r="L585" s="46"/>
    </row>
    <row r="586">
      <c r="G586" s="47"/>
      <c r="H586" s="25"/>
      <c r="K586" s="46"/>
      <c r="L586" s="46"/>
    </row>
    <row r="587">
      <c r="G587" s="47"/>
      <c r="H587" s="25"/>
      <c r="K587" s="46"/>
      <c r="L587" s="46"/>
    </row>
    <row r="588">
      <c r="G588" s="47"/>
      <c r="H588" s="25"/>
      <c r="K588" s="46"/>
      <c r="L588" s="46"/>
    </row>
    <row r="589">
      <c r="G589" s="47"/>
      <c r="H589" s="25"/>
      <c r="K589" s="46"/>
      <c r="L589" s="46"/>
    </row>
    <row r="590">
      <c r="G590" s="47"/>
      <c r="H590" s="25"/>
      <c r="K590" s="46"/>
      <c r="L590" s="46"/>
    </row>
    <row r="591">
      <c r="G591" s="47"/>
      <c r="H591" s="25"/>
      <c r="K591" s="46"/>
      <c r="L591" s="46"/>
    </row>
    <row r="592">
      <c r="G592" s="47"/>
      <c r="H592" s="25"/>
      <c r="K592" s="46"/>
      <c r="L592" s="46"/>
    </row>
    <row r="593">
      <c r="G593" s="47"/>
      <c r="H593" s="25"/>
      <c r="K593" s="46"/>
      <c r="L593" s="46"/>
    </row>
    <row r="594">
      <c r="G594" s="47"/>
      <c r="H594" s="25"/>
      <c r="K594" s="46"/>
      <c r="L594" s="46"/>
    </row>
    <row r="595">
      <c r="G595" s="47"/>
      <c r="H595" s="25"/>
      <c r="K595" s="46"/>
      <c r="L595" s="46"/>
    </row>
    <row r="596">
      <c r="G596" s="47"/>
      <c r="H596" s="25"/>
      <c r="K596" s="46"/>
      <c r="L596" s="46"/>
    </row>
    <row r="597">
      <c r="G597" s="47"/>
      <c r="H597" s="25"/>
      <c r="K597" s="46"/>
      <c r="L597" s="46"/>
    </row>
    <row r="598">
      <c r="G598" s="47"/>
      <c r="H598" s="25"/>
      <c r="K598" s="46"/>
      <c r="L598" s="46"/>
    </row>
    <row r="599">
      <c r="G599" s="47"/>
      <c r="H599" s="25"/>
      <c r="K599" s="46"/>
      <c r="L599" s="46"/>
    </row>
    <row r="600">
      <c r="G600" s="47"/>
      <c r="H600" s="25"/>
      <c r="K600" s="46"/>
      <c r="L600" s="46"/>
    </row>
    <row r="601">
      <c r="G601" s="47"/>
      <c r="H601" s="25"/>
      <c r="K601" s="46"/>
      <c r="L601" s="46"/>
    </row>
    <row r="602">
      <c r="G602" s="47"/>
      <c r="H602" s="25"/>
      <c r="K602" s="46"/>
      <c r="L602" s="46"/>
    </row>
    <row r="603">
      <c r="G603" s="47"/>
      <c r="H603" s="25"/>
      <c r="K603" s="46"/>
      <c r="L603" s="46"/>
    </row>
    <row r="604">
      <c r="G604" s="47"/>
      <c r="H604" s="25"/>
      <c r="K604" s="46"/>
      <c r="L604" s="46"/>
    </row>
    <row r="605">
      <c r="G605" s="47"/>
      <c r="H605" s="25"/>
      <c r="K605" s="46"/>
      <c r="L605" s="46"/>
    </row>
    <row r="606">
      <c r="G606" s="47"/>
      <c r="H606" s="25"/>
      <c r="K606" s="46"/>
      <c r="L606" s="46"/>
    </row>
    <row r="607">
      <c r="G607" s="47"/>
      <c r="H607" s="25"/>
      <c r="K607" s="46"/>
      <c r="L607" s="46"/>
    </row>
    <row r="608">
      <c r="G608" s="47"/>
      <c r="H608" s="25"/>
      <c r="K608" s="46"/>
      <c r="L608" s="46"/>
    </row>
    <row r="609">
      <c r="G609" s="47"/>
      <c r="H609" s="25"/>
      <c r="K609" s="46"/>
      <c r="L609" s="46"/>
    </row>
    <row r="610">
      <c r="G610" s="47"/>
      <c r="H610" s="25"/>
      <c r="K610" s="46"/>
      <c r="L610" s="46"/>
    </row>
    <row r="611">
      <c r="G611" s="47"/>
      <c r="H611" s="25"/>
      <c r="K611" s="46"/>
      <c r="L611" s="46"/>
    </row>
    <row r="612">
      <c r="G612" s="47"/>
      <c r="H612" s="25"/>
      <c r="K612" s="46"/>
      <c r="L612" s="46"/>
    </row>
    <row r="613">
      <c r="G613" s="47"/>
      <c r="H613" s="25"/>
      <c r="K613" s="46"/>
      <c r="L613" s="46"/>
    </row>
    <row r="614">
      <c r="G614" s="47"/>
      <c r="H614" s="25"/>
      <c r="K614" s="46"/>
      <c r="L614" s="46"/>
    </row>
    <row r="615">
      <c r="G615" s="47"/>
      <c r="H615" s="25"/>
      <c r="K615" s="46"/>
      <c r="L615" s="46"/>
    </row>
    <row r="616">
      <c r="G616" s="47"/>
      <c r="H616" s="25"/>
      <c r="K616" s="46"/>
      <c r="L616" s="46"/>
    </row>
    <row r="617">
      <c r="G617" s="47"/>
      <c r="H617" s="25"/>
      <c r="K617" s="46"/>
      <c r="L617" s="46"/>
    </row>
    <row r="618">
      <c r="G618" s="47"/>
      <c r="H618" s="25"/>
      <c r="K618" s="46"/>
      <c r="L618" s="46"/>
    </row>
    <row r="619">
      <c r="G619" s="47"/>
      <c r="H619" s="25"/>
      <c r="K619" s="46"/>
      <c r="L619" s="46"/>
    </row>
    <row r="620">
      <c r="G620" s="47"/>
      <c r="H620" s="25"/>
      <c r="K620" s="46"/>
      <c r="L620" s="46"/>
    </row>
    <row r="621">
      <c r="G621" s="47"/>
      <c r="H621" s="25"/>
      <c r="K621" s="46"/>
      <c r="L621" s="46"/>
    </row>
    <row r="622">
      <c r="G622" s="47"/>
      <c r="H622" s="25"/>
      <c r="K622" s="46"/>
      <c r="L622" s="46"/>
    </row>
    <row r="623">
      <c r="G623" s="47"/>
      <c r="H623" s="25"/>
      <c r="K623" s="46"/>
      <c r="L623" s="46"/>
    </row>
    <row r="624">
      <c r="G624" s="47"/>
      <c r="H624" s="25"/>
      <c r="K624" s="46"/>
      <c r="L624" s="46"/>
    </row>
    <row r="625">
      <c r="G625" s="47"/>
      <c r="H625" s="25"/>
      <c r="K625" s="46"/>
      <c r="L625" s="46"/>
    </row>
    <row r="626">
      <c r="G626" s="47"/>
      <c r="H626" s="25"/>
      <c r="K626" s="46"/>
      <c r="L626" s="46"/>
    </row>
    <row r="627">
      <c r="G627" s="47"/>
      <c r="H627" s="25"/>
      <c r="K627" s="46"/>
      <c r="L627" s="46"/>
    </row>
    <row r="628">
      <c r="G628" s="47"/>
      <c r="H628" s="25"/>
      <c r="K628" s="46"/>
      <c r="L628" s="46"/>
    </row>
    <row r="629">
      <c r="G629" s="47"/>
      <c r="H629" s="25"/>
      <c r="K629" s="46"/>
      <c r="L629" s="46"/>
    </row>
    <row r="630">
      <c r="G630" s="47"/>
      <c r="H630" s="25"/>
      <c r="K630" s="46"/>
      <c r="L630" s="46"/>
    </row>
    <row r="631">
      <c r="G631" s="47"/>
      <c r="H631" s="25"/>
      <c r="K631" s="46"/>
      <c r="L631" s="46"/>
    </row>
    <row r="632">
      <c r="G632" s="47"/>
      <c r="H632" s="25"/>
      <c r="K632" s="46"/>
      <c r="L632" s="46"/>
    </row>
    <row r="633">
      <c r="G633" s="47"/>
      <c r="H633" s="25"/>
      <c r="K633" s="46"/>
      <c r="L633" s="46"/>
    </row>
    <row r="634">
      <c r="G634" s="47"/>
      <c r="H634" s="25"/>
      <c r="K634" s="46"/>
      <c r="L634" s="46"/>
    </row>
    <row r="635">
      <c r="G635" s="47"/>
      <c r="H635" s="25"/>
      <c r="K635" s="46"/>
      <c r="L635" s="46"/>
    </row>
    <row r="636">
      <c r="G636" s="47"/>
      <c r="H636" s="25"/>
      <c r="K636" s="46"/>
      <c r="L636" s="46"/>
    </row>
    <row r="637">
      <c r="G637" s="47"/>
      <c r="H637" s="25"/>
      <c r="K637" s="46"/>
      <c r="L637" s="46"/>
    </row>
    <row r="638">
      <c r="G638" s="47"/>
      <c r="H638" s="25"/>
      <c r="K638" s="46"/>
      <c r="L638" s="46"/>
    </row>
    <row r="639">
      <c r="G639" s="47"/>
      <c r="H639" s="25"/>
      <c r="K639" s="46"/>
      <c r="L639" s="46"/>
    </row>
    <row r="640">
      <c r="G640" s="47"/>
      <c r="H640" s="25"/>
      <c r="K640" s="46"/>
      <c r="L640" s="46"/>
    </row>
    <row r="641">
      <c r="G641" s="47"/>
      <c r="H641" s="25"/>
      <c r="K641" s="46"/>
      <c r="L641" s="46"/>
    </row>
    <row r="642">
      <c r="G642" s="47"/>
      <c r="H642" s="25"/>
      <c r="K642" s="46"/>
      <c r="L642" s="46"/>
    </row>
    <row r="643">
      <c r="G643" s="47"/>
      <c r="H643" s="25"/>
      <c r="K643" s="46"/>
      <c r="L643" s="46"/>
    </row>
    <row r="644">
      <c r="G644" s="47"/>
      <c r="H644" s="25"/>
      <c r="K644" s="46"/>
      <c r="L644" s="46"/>
    </row>
    <row r="645">
      <c r="G645" s="47"/>
      <c r="H645" s="25"/>
      <c r="K645" s="46"/>
      <c r="L645" s="46"/>
    </row>
    <row r="646">
      <c r="G646" s="47"/>
      <c r="H646" s="25"/>
      <c r="K646" s="46"/>
      <c r="L646" s="46"/>
    </row>
    <row r="647">
      <c r="G647" s="47"/>
      <c r="H647" s="25"/>
      <c r="K647" s="46"/>
      <c r="L647" s="46"/>
    </row>
    <row r="648">
      <c r="G648" s="47"/>
      <c r="H648" s="25"/>
      <c r="K648" s="46"/>
      <c r="L648" s="46"/>
    </row>
    <row r="649">
      <c r="G649" s="47"/>
      <c r="H649" s="25"/>
      <c r="K649" s="46"/>
      <c r="L649" s="46"/>
    </row>
    <row r="650">
      <c r="G650" s="47"/>
      <c r="H650" s="25"/>
      <c r="K650" s="46"/>
      <c r="L650" s="46"/>
    </row>
    <row r="651">
      <c r="G651" s="47"/>
      <c r="H651" s="25"/>
      <c r="K651" s="46"/>
      <c r="L651" s="46"/>
    </row>
    <row r="652">
      <c r="G652" s="47"/>
      <c r="H652" s="25"/>
      <c r="K652" s="46"/>
      <c r="L652" s="46"/>
    </row>
    <row r="653">
      <c r="G653" s="47"/>
      <c r="H653" s="25"/>
      <c r="K653" s="46"/>
      <c r="L653" s="46"/>
    </row>
    <row r="654">
      <c r="G654" s="47"/>
      <c r="H654" s="25"/>
      <c r="K654" s="46"/>
      <c r="L654" s="46"/>
    </row>
    <row r="655">
      <c r="G655" s="47"/>
      <c r="H655" s="25"/>
      <c r="K655" s="46"/>
      <c r="L655" s="46"/>
    </row>
    <row r="656">
      <c r="G656" s="47"/>
      <c r="H656" s="25"/>
      <c r="K656" s="46"/>
      <c r="L656" s="46"/>
    </row>
    <row r="657">
      <c r="G657" s="47"/>
      <c r="H657" s="25"/>
      <c r="K657" s="46"/>
      <c r="L657" s="46"/>
    </row>
    <row r="658">
      <c r="G658" s="47"/>
      <c r="H658" s="25"/>
      <c r="K658" s="46"/>
      <c r="L658" s="46"/>
    </row>
    <row r="659">
      <c r="G659" s="47"/>
      <c r="H659" s="25"/>
      <c r="K659" s="46"/>
      <c r="L659" s="46"/>
    </row>
    <row r="660">
      <c r="G660" s="47"/>
      <c r="H660" s="25"/>
      <c r="K660" s="46"/>
      <c r="L660" s="46"/>
    </row>
    <row r="661">
      <c r="G661" s="47"/>
      <c r="H661" s="25"/>
      <c r="K661" s="46"/>
      <c r="L661" s="46"/>
    </row>
    <row r="662">
      <c r="G662" s="47"/>
      <c r="H662" s="25"/>
      <c r="K662" s="46"/>
      <c r="L662" s="46"/>
    </row>
    <row r="663">
      <c r="G663" s="47"/>
      <c r="H663" s="25"/>
      <c r="K663" s="46"/>
      <c r="L663" s="46"/>
    </row>
    <row r="664">
      <c r="G664" s="47"/>
      <c r="H664" s="25"/>
      <c r="K664" s="46"/>
      <c r="L664" s="46"/>
    </row>
    <row r="665">
      <c r="G665" s="47"/>
      <c r="H665" s="25"/>
      <c r="K665" s="46"/>
      <c r="L665" s="46"/>
    </row>
    <row r="666">
      <c r="G666" s="47"/>
      <c r="H666" s="25"/>
      <c r="K666" s="46"/>
      <c r="L666" s="46"/>
    </row>
    <row r="667">
      <c r="G667" s="47"/>
      <c r="H667" s="25"/>
      <c r="K667" s="46"/>
      <c r="L667" s="46"/>
    </row>
    <row r="668">
      <c r="G668" s="47"/>
      <c r="H668" s="25"/>
      <c r="K668" s="46"/>
      <c r="L668" s="46"/>
    </row>
    <row r="669">
      <c r="G669" s="47"/>
      <c r="H669" s="25"/>
      <c r="K669" s="46"/>
      <c r="L669" s="46"/>
    </row>
    <row r="670">
      <c r="G670" s="47"/>
      <c r="H670" s="25"/>
      <c r="K670" s="46"/>
      <c r="L670" s="46"/>
    </row>
    <row r="671">
      <c r="G671" s="47"/>
      <c r="H671" s="25"/>
      <c r="K671" s="46"/>
      <c r="L671" s="46"/>
    </row>
    <row r="672">
      <c r="G672" s="47"/>
      <c r="H672" s="25"/>
      <c r="K672" s="46"/>
      <c r="L672" s="46"/>
    </row>
    <row r="673">
      <c r="G673" s="47"/>
      <c r="H673" s="25"/>
      <c r="K673" s="46"/>
      <c r="L673" s="46"/>
    </row>
    <row r="674">
      <c r="G674" s="47"/>
      <c r="H674" s="25"/>
      <c r="K674" s="46"/>
      <c r="L674" s="46"/>
    </row>
    <row r="675">
      <c r="G675" s="47"/>
      <c r="H675" s="25"/>
      <c r="K675" s="46"/>
      <c r="L675" s="46"/>
    </row>
    <row r="676">
      <c r="G676" s="47"/>
      <c r="H676" s="25"/>
      <c r="K676" s="46"/>
      <c r="L676" s="46"/>
    </row>
    <row r="677">
      <c r="G677" s="47"/>
      <c r="H677" s="25"/>
      <c r="K677" s="46"/>
      <c r="L677" s="46"/>
    </row>
    <row r="678">
      <c r="G678" s="47"/>
      <c r="H678" s="25"/>
      <c r="K678" s="46"/>
      <c r="L678" s="46"/>
    </row>
    <row r="679">
      <c r="G679" s="47"/>
      <c r="H679" s="25"/>
      <c r="K679" s="46"/>
      <c r="L679" s="46"/>
    </row>
    <row r="680">
      <c r="G680" s="47"/>
      <c r="H680" s="25"/>
      <c r="K680" s="46"/>
      <c r="L680" s="46"/>
    </row>
    <row r="681">
      <c r="G681" s="47"/>
      <c r="H681" s="25"/>
      <c r="K681" s="46"/>
      <c r="L681" s="46"/>
    </row>
    <row r="682">
      <c r="G682" s="47"/>
      <c r="H682" s="25"/>
      <c r="K682" s="46"/>
      <c r="L682" s="46"/>
    </row>
    <row r="683">
      <c r="G683" s="47"/>
      <c r="H683" s="25"/>
      <c r="K683" s="46"/>
      <c r="L683" s="46"/>
    </row>
    <row r="684">
      <c r="G684" s="47"/>
      <c r="H684" s="25"/>
      <c r="K684" s="46"/>
      <c r="L684" s="46"/>
    </row>
    <row r="685">
      <c r="G685" s="47"/>
      <c r="H685" s="25"/>
      <c r="K685" s="46"/>
      <c r="L685" s="46"/>
    </row>
    <row r="686">
      <c r="G686" s="47"/>
      <c r="H686" s="25"/>
      <c r="K686" s="46"/>
      <c r="L686" s="46"/>
    </row>
    <row r="687">
      <c r="G687" s="47"/>
      <c r="H687" s="25"/>
      <c r="K687" s="46"/>
      <c r="L687" s="46"/>
    </row>
    <row r="688">
      <c r="G688" s="47"/>
      <c r="H688" s="25"/>
      <c r="K688" s="46"/>
      <c r="L688" s="46"/>
    </row>
    <row r="689">
      <c r="G689" s="47"/>
      <c r="H689" s="25"/>
      <c r="K689" s="46"/>
      <c r="L689" s="46"/>
    </row>
    <row r="690">
      <c r="G690" s="47"/>
      <c r="H690" s="25"/>
      <c r="K690" s="46"/>
      <c r="L690" s="46"/>
    </row>
    <row r="691">
      <c r="G691" s="47"/>
      <c r="H691" s="25"/>
      <c r="K691" s="46"/>
      <c r="L691" s="46"/>
    </row>
    <row r="692">
      <c r="G692" s="47"/>
      <c r="H692" s="25"/>
      <c r="K692" s="46"/>
      <c r="L692" s="46"/>
    </row>
    <row r="693">
      <c r="G693" s="47"/>
      <c r="H693" s="25"/>
      <c r="K693" s="46"/>
      <c r="L693" s="46"/>
    </row>
    <row r="694">
      <c r="G694" s="47"/>
      <c r="H694" s="25"/>
      <c r="K694" s="46"/>
      <c r="L694" s="46"/>
    </row>
    <row r="695">
      <c r="G695" s="47"/>
      <c r="H695" s="25"/>
      <c r="K695" s="46"/>
      <c r="L695" s="46"/>
    </row>
    <row r="696">
      <c r="G696" s="47"/>
      <c r="H696" s="25"/>
      <c r="K696" s="46"/>
      <c r="L696" s="46"/>
    </row>
    <row r="697">
      <c r="G697" s="47"/>
      <c r="H697" s="25"/>
      <c r="K697" s="46"/>
      <c r="L697" s="46"/>
    </row>
    <row r="698">
      <c r="G698" s="47"/>
      <c r="H698" s="25"/>
      <c r="K698" s="46"/>
      <c r="L698" s="46"/>
    </row>
    <row r="699">
      <c r="G699" s="47"/>
      <c r="H699" s="25"/>
      <c r="K699" s="46"/>
      <c r="L699" s="46"/>
    </row>
    <row r="700">
      <c r="G700" s="47"/>
      <c r="H700" s="25"/>
      <c r="K700" s="46"/>
      <c r="L700" s="46"/>
    </row>
    <row r="701">
      <c r="G701" s="47"/>
      <c r="H701" s="25"/>
      <c r="K701" s="46"/>
      <c r="L701" s="46"/>
    </row>
    <row r="702">
      <c r="G702" s="47"/>
      <c r="H702" s="25"/>
      <c r="K702" s="46"/>
      <c r="L702" s="46"/>
    </row>
    <row r="703">
      <c r="G703" s="47"/>
      <c r="H703" s="25"/>
      <c r="K703" s="46"/>
      <c r="L703" s="46"/>
    </row>
    <row r="704">
      <c r="G704" s="47"/>
      <c r="H704" s="25"/>
      <c r="K704" s="46"/>
      <c r="L704" s="46"/>
    </row>
    <row r="705">
      <c r="G705" s="47"/>
      <c r="H705" s="25"/>
      <c r="K705" s="46"/>
      <c r="L705" s="46"/>
    </row>
    <row r="706">
      <c r="G706" s="47"/>
      <c r="H706" s="25"/>
      <c r="K706" s="46"/>
      <c r="L706" s="46"/>
    </row>
    <row r="707">
      <c r="G707" s="47"/>
      <c r="H707" s="25"/>
      <c r="K707" s="46"/>
      <c r="L707" s="46"/>
    </row>
    <row r="708">
      <c r="G708" s="47"/>
      <c r="H708" s="25"/>
      <c r="K708" s="46"/>
      <c r="L708" s="46"/>
    </row>
    <row r="709">
      <c r="G709" s="47"/>
      <c r="H709" s="25"/>
      <c r="K709" s="46"/>
      <c r="L709" s="46"/>
    </row>
    <row r="710">
      <c r="G710" s="47"/>
      <c r="H710" s="25"/>
      <c r="K710" s="46"/>
      <c r="L710" s="46"/>
    </row>
    <row r="711">
      <c r="G711" s="47"/>
      <c r="H711" s="25"/>
      <c r="K711" s="46"/>
      <c r="L711" s="46"/>
    </row>
    <row r="712">
      <c r="G712" s="47"/>
      <c r="H712" s="25"/>
      <c r="K712" s="46"/>
      <c r="L712" s="46"/>
    </row>
    <row r="713">
      <c r="G713" s="47"/>
      <c r="H713" s="25"/>
      <c r="K713" s="46"/>
      <c r="L713" s="46"/>
    </row>
    <row r="714">
      <c r="G714" s="47"/>
      <c r="H714" s="25"/>
      <c r="K714" s="46"/>
      <c r="L714" s="46"/>
    </row>
    <row r="715">
      <c r="G715" s="47"/>
      <c r="H715" s="25"/>
      <c r="K715" s="46"/>
      <c r="L715" s="46"/>
    </row>
    <row r="716">
      <c r="G716" s="47"/>
      <c r="H716" s="25"/>
      <c r="K716" s="46"/>
      <c r="L716" s="46"/>
    </row>
    <row r="717">
      <c r="G717" s="47"/>
      <c r="H717" s="25"/>
      <c r="K717" s="46"/>
      <c r="L717" s="46"/>
    </row>
    <row r="718">
      <c r="G718" s="47"/>
      <c r="H718" s="25"/>
      <c r="K718" s="46"/>
      <c r="L718" s="46"/>
    </row>
    <row r="719">
      <c r="G719" s="47"/>
      <c r="H719" s="25"/>
      <c r="K719" s="46"/>
      <c r="L719" s="46"/>
    </row>
    <row r="720">
      <c r="G720" s="47"/>
      <c r="H720" s="25"/>
      <c r="K720" s="46"/>
      <c r="L720" s="46"/>
    </row>
    <row r="721">
      <c r="G721" s="47"/>
      <c r="H721" s="25"/>
      <c r="K721" s="46"/>
      <c r="L721" s="46"/>
    </row>
    <row r="722">
      <c r="G722" s="47"/>
      <c r="H722" s="25"/>
      <c r="K722" s="46"/>
      <c r="L722" s="46"/>
    </row>
    <row r="723">
      <c r="G723" s="47"/>
      <c r="H723" s="25"/>
      <c r="K723" s="46"/>
      <c r="L723" s="46"/>
    </row>
    <row r="724">
      <c r="G724" s="47"/>
      <c r="H724" s="25"/>
      <c r="K724" s="46"/>
      <c r="L724" s="46"/>
    </row>
    <row r="725">
      <c r="G725" s="47"/>
      <c r="H725" s="25"/>
      <c r="K725" s="46"/>
      <c r="L725" s="46"/>
    </row>
    <row r="726">
      <c r="G726" s="47"/>
      <c r="H726" s="25"/>
      <c r="K726" s="46"/>
      <c r="L726" s="46"/>
    </row>
    <row r="727">
      <c r="G727" s="47"/>
      <c r="H727" s="25"/>
      <c r="K727" s="46"/>
      <c r="L727" s="46"/>
    </row>
    <row r="728">
      <c r="G728" s="47"/>
      <c r="H728" s="25"/>
      <c r="K728" s="46"/>
      <c r="L728" s="46"/>
    </row>
    <row r="729">
      <c r="G729" s="47"/>
      <c r="H729" s="25"/>
      <c r="K729" s="46"/>
      <c r="L729" s="46"/>
    </row>
    <row r="730">
      <c r="G730" s="47"/>
      <c r="H730" s="25"/>
      <c r="K730" s="46"/>
      <c r="L730" s="46"/>
    </row>
    <row r="731">
      <c r="G731" s="47"/>
      <c r="H731" s="25"/>
      <c r="K731" s="46"/>
      <c r="L731" s="46"/>
    </row>
    <row r="732">
      <c r="G732" s="47"/>
      <c r="H732" s="25"/>
      <c r="K732" s="46"/>
      <c r="L732" s="46"/>
    </row>
    <row r="733">
      <c r="G733" s="47"/>
      <c r="H733" s="25"/>
      <c r="K733" s="46"/>
      <c r="L733" s="46"/>
    </row>
    <row r="734">
      <c r="G734" s="47"/>
      <c r="H734" s="25"/>
      <c r="K734" s="46"/>
      <c r="L734" s="46"/>
    </row>
    <row r="735">
      <c r="G735" s="47"/>
      <c r="H735" s="25"/>
      <c r="K735" s="46"/>
      <c r="L735" s="46"/>
    </row>
    <row r="736">
      <c r="G736" s="47"/>
      <c r="H736" s="25"/>
      <c r="K736" s="46"/>
      <c r="L736" s="46"/>
    </row>
    <row r="737">
      <c r="G737" s="47"/>
      <c r="H737" s="25"/>
      <c r="K737" s="46"/>
      <c r="L737" s="46"/>
    </row>
    <row r="738">
      <c r="G738" s="47"/>
      <c r="H738" s="25"/>
      <c r="K738" s="46"/>
      <c r="L738" s="46"/>
    </row>
    <row r="739">
      <c r="G739" s="47"/>
      <c r="H739" s="25"/>
      <c r="K739" s="46"/>
      <c r="L739" s="46"/>
    </row>
    <row r="740">
      <c r="G740" s="47"/>
      <c r="H740" s="25"/>
      <c r="K740" s="46"/>
      <c r="L740" s="46"/>
    </row>
    <row r="741">
      <c r="G741" s="47"/>
      <c r="H741" s="25"/>
      <c r="K741" s="46"/>
      <c r="L741" s="46"/>
    </row>
    <row r="742">
      <c r="G742" s="47"/>
      <c r="H742" s="25"/>
      <c r="K742" s="46"/>
      <c r="L742" s="46"/>
    </row>
    <row r="743">
      <c r="G743" s="47"/>
      <c r="H743" s="25"/>
      <c r="K743" s="46"/>
      <c r="L743" s="46"/>
    </row>
    <row r="744">
      <c r="G744" s="47"/>
      <c r="H744" s="25"/>
      <c r="K744" s="46"/>
      <c r="L744" s="46"/>
    </row>
    <row r="745">
      <c r="G745" s="47"/>
      <c r="H745" s="25"/>
      <c r="K745" s="46"/>
      <c r="L745" s="46"/>
    </row>
    <row r="746">
      <c r="G746" s="47"/>
      <c r="H746" s="25"/>
      <c r="K746" s="46"/>
      <c r="L746" s="46"/>
    </row>
    <row r="747">
      <c r="G747" s="47"/>
      <c r="H747" s="25"/>
      <c r="K747" s="46"/>
      <c r="L747" s="46"/>
    </row>
    <row r="748">
      <c r="G748" s="47"/>
      <c r="H748" s="25"/>
      <c r="K748" s="46"/>
      <c r="L748" s="46"/>
    </row>
    <row r="749">
      <c r="G749" s="47"/>
      <c r="H749" s="25"/>
      <c r="K749" s="46"/>
      <c r="L749" s="46"/>
    </row>
    <row r="750">
      <c r="G750" s="47"/>
      <c r="H750" s="25"/>
      <c r="K750" s="46"/>
      <c r="L750" s="46"/>
    </row>
    <row r="751">
      <c r="G751" s="47"/>
      <c r="H751" s="25"/>
      <c r="K751" s="46"/>
      <c r="L751" s="46"/>
    </row>
    <row r="752">
      <c r="G752" s="47"/>
      <c r="H752" s="25"/>
      <c r="K752" s="46"/>
      <c r="L752" s="46"/>
    </row>
    <row r="753">
      <c r="G753" s="47"/>
      <c r="H753" s="25"/>
      <c r="K753" s="46"/>
      <c r="L753" s="46"/>
    </row>
    <row r="754">
      <c r="G754" s="47"/>
      <c r="H754" s="25"/>
      <c r="K754" s="46"/>
      <c r="L754" s="46"/>
    </row>
    <row r="755">
      <c r="G755" s="47"/>
      <c r="H755" s="25"/>
      <c r="K755" s="46"/>
      <c r="L755" s="46"/>
    </row>
    <row r="756">
      <c r="G756" s="47"/>
      <c r="H756" s="25"/>
      <c r="K756" s="46"/>
      <c r="L756" s="46"/>
    </row>
    <row r="757">
      <c r="G757" s="47"/>
      <c r="H757" s="25"/>
      <c r="K757" s="46"/>
      <c r="L757" s="46"/>
    </row>
    <row r="758">
      <c r="G758" s="47"/>
      <c r="H758" s="25"/>
      <c r="K758" s="46"/>
      <c r="L758" s="46"/>
    </row>
    <row r="759">
      <c r="G759" s="47"/>
      <c r="H759" s="25"/>
      <c r="K759" s="46"/>
      <c r="L759" s="46"/>
    </row>
    <row r="760">
      <c r="G760" s="47"/>
      <c r="H760" s="25"/>
      <c r="K760" s="46"/>
      <c r="L760" s="46"/>
    </row>
    <row r="761">
      <c r="G761" s="47"/>
      <c r="H761" s="25"/>
      <c r="K761" s="46"/>
      <c r="L761" s="46"/>
    </row>
    <row r="762">
      <c r="G762" s="47"/>
      <c r="H762" s="25"/>
      <c r="K762" s="46"/>
      <c r="L762" s="46"/>
    </row>
    <row r="763">
      <c r="G763" s="47"/>
      <c r="H763" s="25"/>
      <c r="K763" s="46"/>
      <c r="L763" s="46"/>
    </row>
    <row r="764">
      <c r="G764" s="47"/>
      <c r="H764" s="25"/>
      <c r="K764" s="46"/>
      <c r="L764" s="46"/>
    </row>
    <row r="765">
      <c r="G765" s="47"/>
      <c r="H765" s="25"/>
      <c r="K765" s="46"/>
      <c r="L765" s="46"/>
    </row>
    <row r="766">
      <c r="G766" s="47"/>
      <c r="H766" s="25"/>
      <c r="K766" s="46"/>
      <c r="L766" s="46"/>
    </row>
    <row r="767">
      <c r="G767" s="47"/>
      <c r="H767" s="25"/>
      <c r="K767" s="46"/>
      <c r="L767" s="46"/>
    </row>
    <row r="768">
      <c r="G768" s="47"/>
      <c r="H768" s="25"/>
      <c r="K768" s="46"/>
      <c r="L768" s="46"/>
    </row>
    <row r="769">
      <c r="G769" s="47"/>
      <c r="H769" s="25"/>
      <c r="K769" s="46"/>
      <c r="L769" s="46"/>
    </row>
    <row r="770">
      <c r="G770" s="47"/>
      <c r="H770" s="25"/>
      <c r="K770" s="46"/>
      <c r="L770" s="46"/>
    </row>
    <row r="771">
      <c r="G771" s="47"/>
      <c r="H771" s="25"/>
      <c r="K771" s="46"/>
      <c r="L771" s="46"/>
    </row>
    <row r="772">
      <c r="G772" s="47"/>
      <c r="H772" s="25"/>
      <c r="K772" s="46"/>
      <c r="L772" s="46"/>
    </row>
    <row r="773">
      <c r="G773" s="47"/>
      <c r="H773" s="25"/>
      <c r="K773" s="46"/>
      <c r="L773" s="46"/>
    </row>
    <row r="774">
      <c r="G774" s="47"/>
      <c r="H774" s="25"/>
      <c r="K774" s="46"/>
      <c r="L774" s="46"/>
    </row>
    <row r="775">
      <c r="G775" s="47"/>
      <c r="H775" s="25"/>
      <c r="K775" s="46"/>
      <c r="L775" s="46"/>
    </row>
    <row r="776">
      <c r="G776" s="47"/>
      <c r="H776" s="25"/>
      <c r="K776" s="46"/>
      <c r="L776" s="46"/>
    </row>
    <row r="777">
      <c r="G777" s="47"/>
      <c r="H777" s="25"/>
      <c r="K777" s="46"/>
      <c r="L777" s="46"/>
    </row>
    <row r="778">
      <c r="G778" s="47"/>
      <c r="H778" s="25"/>
      <c r="K778" s="46"/>
      <c r="L778" s="46"/>
    </row>
    <row r="779">
      <c r="G779" s="47"/>
      <c r="H779" s="25"/>
      <c r="K779" s="46"/>
      <c r="L779" s="46"/>
    </row>
    <row r="780">
      <c r="G780" s="47"/>
      <c r="H780" s="25"/>
      <c r="K780" s="46"/>
      <c r="L780" s="46"/>
    </row>
    <row r="781">
      <c r="G781" s="47"/>
      <c r="H781" s="25"/>
      <c r="K781" s="46"/>
      <c r="L781" s="46"/>
    </row>
    <row r="782">
      <c r="G782" s="47"/>
      <c r="H782" s="25"/>
      <c r="K782" s="46"/>
      <c r="L782" s="46"/>
    </row>
    <row r="783">
      <c r="G783" s="47"/>
      <c r="H783" s="25"/>
      <c r="K783" s="46"/>
      <c r="L783" s="46"/>
    </row>
    <row r="784">
      <c r="G784" s="47"/>
      <c r="H784" s="25"/>
      <c r="K784" s="46"/>
      <c r="L784" s="46"/>
    </row>
    <row r="785">
      <c r="G785" s="47"/>
      <c r="H785" s="25"/>
      <c r="K785" s="46"/>
      <c r="L785" s="46"/>
    </row>
    <row r="786">
      <c r="G786" s="47"/>
      <c r="H786" s="25"/>
      <c r="K786" s="46"/>
      <c r="L786" s="46"/>
    </row>
    <row r="787">
      <c r="G787" s="47"/>
      <c r="H787" s="25"/>
      <c r="K787" s="46"/>
      <c r="L787" s="46"/>
    </row>
    <row r="788">
      <c r="G788" s="47"/>
      <c r="H788" s="25"/>
      <c r="K788" s="46"/>
      <c r="L788" s="46"/>
    </row>
    <row r="789">
      <c r="G789" s="47"/>
      <c r="H789" s="25"/>
      <c r="K789" s="46"/>
      <c r="L789" s="46"/>
    </row>
    <row r="790">
      <c r="G790" s="47"/>
      <c r="H790" s="25"/>
      <c r="K790" s="46"/>
      <c r="L790" s="46"/>
    </row>
    <row r="791">
      <c r="G791" s="47"/>
      <c r="H791" s="25"/>
      <c r="K791" s="46"/>
      <c r="L791" s="46"/>
    </row>
    <row r="792">
      <c r="G792" s="47"/>
      <c r="H792" s="25"/>
      <c r="K792" s="46"/>
      <c r="L792" s="46"/>
    </row>
    <row r="793">
      <c r="G793" s="47"/>
      <c r="H793" s="25"/>
      <c r="K793" s="46"/>
      <c r="L793" s="46"/>
    </row>
    <row r="794">
      <c r="G794" s="47"/>
      <c r="H794" s="25"/>
      <c r="K794" s="46"/>
      <c r="L794" s="46"/>
    </row>
    <row r="795">
      <c r="G795" s="47"/>
      <c r="H795" s="25"/>
      <c r="K795" s="46"/>
      <c r="L795" s="46"/>
    </row>
    <row r="796">
      <c r="G796" s="47"/>
      <c r="H796" s="25"/>
      <c r="K796" s="46"/>
      <c r="L796" s="46"/>
    </row>
    <row r="797">
      <c r="G797" s="47"/>
      <c r="H797" s="25"/>
      <c r="K797" s="46"/>
      <c r="L797" s="46"/>
    </row>
    <row r="798">
      <c r="G798" s="47"/>
      <c r="H798" s="25"/>
      <c r="K798" s="46"/>
      <c r="L798" s="46"/>
    </row>
    <row r="799">
      <c r="G799" s="47"/>
      <c r="H799" s="25"/>
      <c r="K799" s="46"/>
      <c r="L799" s="46"/>
    </row>
    <row r="800">
      <c r="G800" s="47"/>
      <c r="H800" s="25"/>
      <c r="K800" s="46"/>
      <c r="L800" s="46"/>
    </row>
    <row r="801">
      <c r="G801" s="47"/>
      <c r="H801" s="25"/>
      <c r="K801" s="46"/>
      <c r="L801" s="46"/>
    </row>
    <row r="802">
      <c r="G802" s="47"/>
      <c r="H802" s="25"/>
      <c r="K802" s="46"/>
      <c r="L802" s="46"/>
    </row>
    <row r="803">
      <c r="G803" s="47"/>
      <c r="H803" s="25"/>
      <c r="K803" s="46"/>
      <c r="L803" s="46"/>
    </row>
    <row r="804">
      <c r="G804" s="47"/>
      <c r="H804" s="25"/>
      <c r="K804" s="46"/>
      <c r="L804" s="46"/>
    </row>
    <row r="805">
      <c r="G805" s="47"/>
      <c r="H805" s="25"/>
      <c r="K805" s="46"/>
      <c r="L805" s="46"/>
    </row>
    <row r="806">
      <c r="G806" s="47"/>
      <c r="H806" s="25"/>
      <c r="K806" s="46"/>
      <c r="L806" s="46"/>
    </row>
    <row r="807">
      <c r="G807" s="47"/>
      <c r="H807" s="25"/>
      <c r="K807" s="46"/>
      <c r="L807" s="46"/>
    </row>
    <row r="808">
      <c r="G808" s="47"/>
      <c r="H808" s="25"/>
      <c r="K808" s="46"/>
      <c r="L808" s="46"/>
    </row>
    <row r="809">
      <c r="G809" s="47"/>
      <c r="H809" s="25"/>
      <c r="K809" s="46"/>
      <c r="L809" s="46"/>
    </row>
    <row r="810">
      <c r="G810" s="47"/>
      <c r="H810" s="25"/>
      <c r="K810" s="46"/>
      <c r="L810" s="46"/>
    </row>
    <row r="811">
      <c r="G811" s="47"/>
      <c r="H811" s="25"/>
      <c r="K811" s="46"/>
      <c r="L811" s="46"/>
    </row>
    <row r="812">
      <c r="G812" s="47"/>
      <c r="H812" s="25"/>
      <c r="K812" s="46"/>
      <c r="L812" s="46"/>
    </row>
    <row r="813">
      <c r="G813" s="47"/>
      <c r="H813" s="25"/>
      <c r="K813" s="46"/>
      <c r="L813" s="46"/>
    </row>
    <row r="814">
      <c r="G814" s="47"/>
      <c r="H814" s="25"/>
      <c r="K814" s="46"/>
      <c r="L814" s="46"/>
    </row>
    <row r="815">
      <c r="G815" s="47"/>
      <c r="H815" s="25"/>
      <c r="K815" s="46"/>
      <c r="L815" s="46"/>
    </row>
    <row r="816">
      <c r="G816" s="47"/>
      <c r="H816" s="25"/>
      <c r="K816" s="46"/>
      <c r="L816" s="46"/>
    </row>
    <row r="817">
      <c r="G817" s="47"/>
      <c r="H817" s="25"/>
      <c r="K817" s="46"/>
      <c r="L817" s="46"/>
    </row>
    <row r="818">
      <c r="G818" s="47"/>
      <c r="H818" s="25"/>
      <c r="K818" s="46"/>
      <c r="L818" s="46"/>
    </row>
    <row r="819">
      <c r="G819" s="47"/>
      <c r="H819" s="25"/>
      <c r="K819" s="46"/>
      <c r="L819" s="46"/>
    </row>
    <row r="820">
      <c r="G820" s="47"/>
      <c r="H820" s="25"/>
      <c r="K820" s="46"/>
      <c r="L820" s="46"/>
    </row>
    <row r="821">
      <c r="G821" s="47"/>
      <c r="H821" s="25"/>
      <c r="K821" s="46"/>
      <c r="L821" s="46"/>
    </row>
    <row r="822">
      <c r="G822" s="47"/>
      <c r="H822" s="25"/>
      <c r="K822" s="46"/>
      <c r="L822" s="46"/>
    </row>
    <row r="823">
      <c r="G823" s="47"/>
      <c r="H823" s="25"/>
      <c r="K823" s="46"/>
      <c r="L823" s="46"/>
    </row>
    <row r="824">
      <c r="G824" s="47"/>
      <c r="H824" s="25"/>
      <c r="K824" s="46"/>
      <c r="L824" s="46"/>
    </row>
    <row r="825">
      <c r="G825" s="47"/>
      <c r="H825" s="25"/>
      <c r="K825" s="46"/>
      <c r="L825" s="46"/>
    </row>
    <row r="826">
      <c r="G826" s="47"/>
      <c r="H826" s="25"/>
      <c r="K826" s="46"/>
      <c r="L826" s="46"/>
    </row>
    <row r="827">
      <c r="G827" s="47"/>
      <c r="H827" s="25"/>
      <c r="K827" s="46"/>
      <c r="L827" s="46"/>
    </row>
    <row r="828">
      <c r="G828" s="47"/>
      <c r="H828" s="25"/>
      <c r="K828" s="46"/>
      <c r="L828" s="46"/>
    </row>
    <row r="829">
      <c r="G829" s="47"/>
      <c r="H829" s="25"/>
      <c r="K829" s="46"/>
      <c r="L829" s="46"/>
    </row>
    <row r="830">
      <c r="G830" s="47"/>
      <c r="H830" s="25"/>
      <c r="K830" s="46"/>
      <c r="L830" s="46"/>
    </row>
    <row r="831">
      <c r="G831" s="47"/>
      <c r="H831" s="25"/>
      <c r="K831" s="46"/>
      <c r="L831" s="46"/>
    </row>
    <row r="832">
      <c r="G832" s="47"/>
      <c r="H832" s="25"/>
      <c r="K832" s="46"/>
      <c r="L832" s="46"/>
    </row>
    <row r="833">
      <c r="G833" s="47"/>
      <c r="H833" s="25"/>
      <c r="K833" s="46"/>
      <c r="L833" s="46"/>
    </row>
    <row r="834">
      <c r="G834" s="47"/>
      <c r="H834" s="25"/>
      <c r="K834" s="46"/>
      <c r="L834" s="46"/>
    </row>
    <row r="835">
      <c r="G835" s="47"/>
      <c r="H835" s="25"/>
      <c r="K835" s="46"/>
      <c r="L835" s="46"/>
    </row>
    <row r="836">
      <c r="G836" s="47"/>
      <c r="H836" s="25"/>
      <c r="K836" s="46"/>
      <c r="L836" s="46"/>
    </row>
    <row r="837">
      <c r="G837" s="47"/>
      <c r="H837" s="25"/>
      <c r="K837" s="46"/>
      <c r="L837" s="46"/>
    </row>
    <row r="838">
      <c r="G838" s="47"/>
      <c r="H838" s="25"/>
      <c r="K838" s="46"/>
      <c r="L838" s="46"/>
    </row>
    <row r="839">
      <c r="G839" s="47"/>
      <c r="H839" s="25"/>
      <c r="K839" s="46"/>
      <c r="L839" s="46"/>
    </row>
    <row r="840">
      <c r="G840" s="47"/>
      <c r="H840" s="25"/>
      <c r="K840" s="46"/>
      <c r="L840" s="46"/>
    </row>
    <row r="841">
      <c r="G841" s="47"/>
      <c r="H841" s="25"/>
      <c r="K841" s="46"/>
      <c r="L841" s="46"/>
    </row>
    <row r="842">
      <c r="G842" s="47"/>
      <c r="H842" s="25"/>
      <c r="K842" s="46"/>
      <c r="L842" s="46"/>
    </row>
    <row r="843">
      <c r="G843" s="47"/>
      <c r="H843" s="25"/>
      <c r="K843" s="46"/>
      <c r="L843" s="46"/>
    </row>
    <row r="844">
      <c r="G844" s="47"/>
      <c r="H844" s="25"/>
      <c r="K844" s="46"/>
      <c r="L844" s="46"/>
    </row>
    <row r="845">
      <c r="G845" s="47"/>
      <c r="H845" s="25"/>
      <c r="K845" s="46"/>
      <c r="L845" s="46"/>
    </row>
    <row r="846">
      <c r="G846" s="47"/>
      <c r="H846" s="25"/>
      <c r="K846" s="46"/>
      <c r="L846" s="46"/>
    </row>
    <row r="847">
      <c r="G847" s="47"/>
      <c r="H847" s="25"/>
      <c r="K847" s="46"/>
      <c r="L847" s="46"/>
    </row>
    <row r="848">
      <c r="G848" s="47"/>
      <c r="H848" s="25"/>
      <c r="K848" s="46"/>
      <c r="L848" s="46"/>
    </row>
    <row r="849">
      <c r="G849" s="47"/>
      <c r="H849" s="25"/>
      <c r="K849" s="46"/>
      <c r="L849" s="46"/>
    </row>
    <row r="850">
      <c r="G850" s="47"/>
      <c r="H850" s="25"/>
      <c r="K850" s="46"/>
      <c r="L850" s="46"/>
    </row>
    <row r="851">
      <c r="G851" s="47"/>
      <c r="H851" s="25"/>
      <c r="K851" s="46"/>
      <c r="L851" s="46"/>
    </row>
    <row r="852">
      <c r="G852" s="47"/>
      <c r="H852" s="25"/>
      <c r="K852" s="46"/>
      <c r="L852" s="46"/>
    </row>
    <row r="853">
      <c r="G853" s="47"/>
      <c r="H853" s="25"/>
      <c r="K853" s="46"/>
      <c r="L853" s="46"/>
    </row>
    <row r="854">
      <c r="G854" s="47"/>
      <c r="H854" s="25"/>
      <c r="K854" s="46"/>
      <c r="L854" s="46"/>
    </row>
    <row r="855">
      <c r="G855" s="47"/>
      <c r="H855" s="25"/>
      <c r="K855" s="46"/>
      <c r="L855" s="46"/>
    </row>
    <row r="856">
      <c r="G856" s="47"/>
      <c r="H856" s="25"/>
      <c r="K856" s="46"/>
      <c r="L856" s="46"/>
    </row>
    <row r="857">
      <c r="G857" s="47"/>
      <c r="H857" s="25"/>
      <c r="K857" s="46"/>
      <c r="L857" s="46"/>
    </row>
    <row r="858">
      <c r="G858" s="47"/>
      <c r="H858" s="25"/>
      <c r="K858" s="46"/>
      <c r="L858" s="46"/>
    </row>
    <row r="859">
      <c r="G859" s="47"/>
      <c r="H859" s="25"/>
      <c r="K859" s="46"/>
      <c r="L859" s="46"/>
    </row>
    <row r="860">
      <c r="G860" s="47"/>
      <c r="H860" s="25"/>
      <c r="K860" s="46"/>
      <c r="L860" s="46"/>
    </row>
    <row r="861">
      <c r="G861" s="47"/>
      <c r="H861" s="25"/>
      <c r="K861" s="46"/>
      <c r="L861" s="46"/>
    </row>
    <row r="862">
      <c r="G862" s="47"/>
      <c r="H862" s="25"/>
      <c r="K862" s="46"/>
      <c r="L862" s="46"/>
    </row>
    <row r="863">
      <c r="G863" s="47"/>
      <c r="H863" s="25"/>
      <c r="K863" s="46"/>
      <c r="L863" s="46"/>
    </row>
    <row r="864">
      <c r="G864" s="47"/>
      <c r="H864" s="25"/>
      <c r="K864" s="46"/>
      <c r="L864" s="46"/>
    </row>
    <row r="865">
      <c r="G865" s="47"/>
      <c r="H865" s="25"/>
      <c r="K865" s="46"/>
      <c r="L865" s="46"/>
    </row>
    <row r="866">
      <c r="G866" s="47"/>
      <c r="H866" s="25"/>
      <c r="K866" s="46"/>
      <c r="L866" s="46"/>
    </row>
    <row r="867">
      <c r="G867" s="47"/>
      <c r="H867" s="25"/>
      <c r="K867" s="46"/>
      <c r="L867" s="46"/>
    </row>
    <row r="868">
      <c r="G868" s="47"/>
      <c r="H868" s="25"/>
      <c r="K868" s="46"/>
      <c r="L868" s="46"/>
    </row>
    <row r="869">
      <c r="G869" s="47"/>
      <c r="H869" s="25"/>
      <c r="K869" s="46"/>
      <c r="L869" s="46"/>
    </row>
    <row r="870">
      <c r="G870" s="47"/>
      <c r="H870" s="25"/>
      <c r="K870" s="46"/>
      <c r="L870" s="46"/>
    </row>
    <row r="871">
      <c r="G871" s="47"/>
      <c r="H871" s="25"/>
      <c r="K871" s="46"/>
      <c r="L871" s="46"/>
    </row>
    <row r="872">
      <c r="G872" s="47"/>
      <c r="H872" s="25"/>
      <c r="K872" s="46"/>
      <c r="L872" s="46"/>
    </row>
    <row r="873">
      <c r="G873" s="47"/>
      <c r="H873" s="25"/>
      <c r="K873" s="46"/>
      <c r="L873" s="46"/>
    </row>
    <row r="874">
      <c r="G874" s="47"/>
      <c r="H874" s="25"/>
      <c r="K874" s="46"/>
      <c r="L874" s="46"/>
    </row>
    <row r="875">
      <c r="G875" s="47"/>
      <c r="H875" s="25"/>
      <c r="K875" s="46"/>
      <c r="L875" s="46"/>
    </row>
    <row r="876">
      <c r="G876" s="47"/>
      <c r="H876" s="25"/>
      <c r="K876" s="46"/>
      <c r="L876" s="46"/>
    </row>
    <row r="877">
      <c r="G877" s="47"/>
      <c r="H877" s="25"/>
      <c r="K877" s="46"/>
      <c r="L877" s="46"/>
    </row>
    <row r="878">
      <c r="G878" s="47"/>
      <c r="H878" s="25"/>
      <c r="K878" s="46"/>
      <c r="L878" s="46"/>
    </row>
    <row r="879">
      <c r="G879" s="47"/>
      <c r="H879" s="25"/>
      <c r="K879" s="46"/>
      <c r="L879" s="46"/>
    </row>
    <row r="880">
      <c r="G880" s="47"/>
      <c r="H880" s="25"/>
      <c r="K880" s="46"/>
      <c r="L880" s="46"/>
    </row>
    <row r="881">
      <c r="G881" s="47"/>
      <c r="H881" s="25"/>
      <c r="K881" s="46"/>
      <c r="L881" s="46"/>
    </row>
    <row r="882">
      <c r="G882" s="47"/>
      <c r="H882" s="25"/>
      <c r="K882" s="46"/>
      <c r="L882" s="46"/>
    </row>
    <row r="883">
      <c r="G883" s="47"/>
      <c r="H883" s="25"/>
      <c r="K883" s="46"/>
      <c r="L883" s="46"/>
    </row>
    <row r="884">
      <c r="G884" s="47"/>
      <c r="H884" s="25"/>
      <c r="K884" s="46"/>
      <c r="L884" s="46"/>
    </row>
    <row r="885">
      <c r="G885" s="47"/>
      <c r="H885" s="25"/>
      <c r="K885" s="46"/>
      <c r="L885" s="46"/>
    </row>
    <row r="886">
      <c r="G886" s="47"/>
      <c r="H886" s="25"/>
      <c r="K886" s="46"/>
      <c r="L886" s="46"/>
    </row>
    <row r="887">
      <c r="G887" s="47"/>
      <c r="H887" s="25"/>
      <c r="K887" s="46"/>
      <c r="L887" s="46"/>
    </row>
    <row r="888">
      <c r="G888" s="47"/>
      <c r="H888" s="25"/>
      <c r="K888" s="46"/>
      <c r="L888" s="46"/>
    </row>
    <row r="889">
      <c r="G889" s="47"/>
      <c r="H889" s="25"/>
      <c r="K889" s="46"/>
      <c r="L889" s="46"/>
    </row>
    <row r="890">
      <c r="G890" s="47"/>
      <c r="H890" s="25"/>
      <c r="K890" s="46"/>
      <c r="L890" s="46"/>
    </row>
    <row r="891">
      <c r="G891" s="47"/>
      <c r="H891" s="25"/>
      <c r="K891" s="46"/>
      <c r="L891" s="46"/>
    </row>
    <row r="892">
      <c r="G892" s="47"/>
      <c r="H892" s="25"/>
      <c r="K892" s="46"/>
      <c r="L892" s="46"/>
    </row>
    <row r="893">
      <c r="G893" s="47"/>
      <c r="H893" s="25"/>
      <c r="K893" s="46"/>
      <c r="L893" s="46"/>
    </row>
    <row r="894">
      <c r="G894" s="47"/>
      <c r="H894" s="25"/>
      <c r="K894" s="46"/>
      <c r="L894" s="46"/>
    </row>
    <row r="895">
      <c r="G895" s="47"/>
      <c r="H895" s="25"/>
      <c r="K895" s="46"/>
      <c r="L895" s="46"/>
    </row>
    <row r="896">
      <c r="G896" s="47"/>
      <c r="H896" s="25"/>
      <c r="K896" s="46"/>
      <c r="L896" s="46"/>
    </row>
    <row r="897">
      <c r="G897" s="47"/>
      <c r="H897" s="25"/>
      <c r="K897" s="46"/>
      <c r="L897" s="46"/>
    </row>
    <row r="898">
      <c r="G898" s="47"/>
      <c r="H898" s="25"/>
      <c r="K898" s="46"/>
      <c r="L898" s="46"/>
    </row>
    <row r="899">
      <c r="G899" s="47"/>
      <c r="H899" s="25"/>
      <c r="K899" s="46"/>
      <c r="L899" s="46"/>
    </row>
    <row r="900">
      <c r="G900" s="47"/>
      <c r="H900" s="25"/>
      <c r="K900" s="46"/>
      <c r="L900" s="46"/>
    </row>
    <row r="901">
      <c r="G901" s="47"/>
      <c r="H901" s="25"/>
      <c r="K901" s="46"/>
      <c r="L901" s="46"/>
    </row>
    <row r="902">
      <c r="G902" s="47"/>
      <c r="H902" s="25"/>
      <c r="K902" s="46"/>
      <c r="L902" s="46"/>
    </row>
    <row r="903">
      <c r="G903" s="47"/>
      <c r="H903" s="25"/>
      <c r="K903" s="46"/>
      <c r="L903" s="46"/>
    </row>
    <row r="904">
      <c r="G904" s="47"/>
      <c r="H904" s="25"/>
      <c r="K904" s="46"/>
      <c r="L904" s="46"/>
    </row>
    <row r="905">
      <c r="G905" s="47"/>
      <c r="H905" s="25"/>
      <c r="K905" s="46"/>
      <c r="L905" s="46"/>
    </row>
    <row r="906">
      <c r="G906" s="47"/>
      <c r="H906" s="25"/>
      <c r="K906" s="46"/>
      <c r="L906" s="46"/>
    </row>
    <row r="907">
      <c r="G907" s="47"/>
      <c r="H907" s="25"/>
      <c r="K907" s="46"/>
      <c r="L907" s="46"/>
    </row>
    <row r="908">
      <c r="G908" s="47"/>
      <c r="H908" s="25"/>
      <c r="K908" s="46"/>
      <c r="L908" s="46"/>
    </row>
    <row r="909">
      <c r="G909" s="47"/>
      <c r="H909" s="25"/>
      <c r="K909" s="46"/>
      <c r="L909" s="46"/>
    </row>
    <row r="910">
      <c r="G910" s="47"/>
      <c r="H910" s="25"/>
      <c r="K910" s="46"/>
      <c r="L910" s="46"/>
    </row>
    <row r="911">
      <c r="G911" s="47"/>
      <c r="H911" s="25"/>
      <c r="K911" s="46"/>
      <c r="L911" s="46"/>
    </row>
    <row r="912">
      <c r="G912" s="47"/>
      <c r="H912" s="25"/>
      <c r="K912" s="46"/>
      <c r="L912" s="46"/>
    </row>
    <row r="913">
      <c r="G913" s="47"/>
      <c r="H913" s="25"/>
      <c r="K913" s="46"/>
      <c r="L913" s="46"/>
    </row>
    <row r="914">
      <c r="G914" s="47"/>
      <c r="H914" s="25"/>
      <c r="K914" s="46"/>
      <c r="L914" s="46"/>
    </row>
    <row r="915">
      <c r="G915" s="47"/>
      <c r="H915" s="25"/>
      <c r="K915" s="46"/>
      <c r="L915" s="46"/>
    </row>
    <row r="916">
      <c r="G916" s="47"/>
      <c r="H916" s="25"/>
      <c r="K916" s="46"/>
      <c r="L916" s="46"/>
    </row>
  </sheetData>
  <autoFilter ref="$A$1:$O$81">
    <sortState ref="A1:O81">
      <sortCondition ref="B1:B81"/>
    </sortState>
  </autoFilter>
  <conditionalFormatting sqref="K1:K27 K29:K38 K40:K73 K75:K916">
    <cfRule type="cellIs" dxfId="0" priority="1" operator="equal">
      <formula>"нет участника"</formula>
    </cfRule>
  </conditionalFormatting>
  <hyperlinks>
    <hyperlink r:id="rId1" ref="J2"/>
    <hyperlink r:id="rId2" ref="J3"/>
    <hyperlink r:id="rId3" ref="J4"/>
    <hyperlink r:id="rId4" ref="J5"/>
    <hyperlink r:id="rId5" ref="J6"/>
    <hyperlink r:id="rId6" ref="J7"/>
    <hyperlink r:id="rId7" ref="J8"/>
    <hyperlink r:id="rId8" ref="J13"/>
    <hyperlink r:id="rId9" ref="J16"/>
    <hyperlink r:id="rId10" ref="J17"/>
    <hyperlink r:id="rId11" ref="J18"/>
    <hyperlink r:id="rId12" ref="J19"/>
    <hyperlink r:id="rId13" ref="J20"/>
    <hyperlink r:id="rId14" ref="J21"/>
    <hyperlink r:id="rId15" ref="J28"/>
    <hyperlink r:id="rId16" ref="J29"/>
    <hyperlink r:id="rId17" ref="J30"/>
    <hyperlink r:id="rId18" ref="J31"/>
    <hyperlink r:id="rId19" ref="J32"/>
    <hyperlink r:id="rId20" ref="J33"/>
    <hyperlink r:id="rId21" ref="J34"/>
    <hyperlink r:id="rId22" ref="J35"/>
    <hyperlink r:id="rId23" ref="J36"/>
    <hyperlink r:id="rId24" location="rec194942644" ref="J37"/>
    <hyperlink r:id="rId25" ref="J38"/>
    <hyperlink r:id="rId26" ref="J39"/>
    <hyperlink r:id="rId27" ref="J40"/>
    <hyperlink r:id="rId28" ref="J41"/>
    <hyperlink r:id="rId29" ref="J55"/>
    <hyperlink r:id="rId30" ref="J56"/>
    <hyperlink r:id="rId31" ref="J57"/>
    <hyperlink r:id="rId32" location="rec697051898" ref="J58"/>
    <hyperlink r:id="rId33" ref="J59"/>
    <hyperlink r:id="rId34" ref="J68"/>
    <hyperlink r:id="rId35" ref="J69"/>
    <hyperlink r:id="rId36" ref="J72"/>
    <hyperlink r:id="rId37" location="cont" ref="J73"/>
    <hyperlink r:id="rId38" ref="J74"/>
    <hyperlink r:id="rId39" ref="J76"/>
    <hyperlink r:id="rId40" ref="J77"/>
    <hyperlink r:id="rId41" ref="J78"/>
    <hyperlink r:id="rId42" ref="J79"/>
  </hyperlinks>
  <drawing r:id="rId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3" width="13.13"/>
    <col customWidth="1" min="6" max="7" width="12.88"/>
    <col customWidth="1" min="9" max="9" width="14.63"/>
    <col customWidth="1" min="11" max="12" width="18.13"/>
    <col customWidth="1" min="13" max="13" width="39.25"/>
    <col customWidth="1" min="16" max="16" width="58.25"/>
  </cols>
  <sheetData>
    <row r="1">
      <c r="B1" s="10">
        <v>1.0</v>
      </c>
      <c r="C1" s="10">
        <v>2.0</v>
      </c>
      <c r="D1" s="10">
        <v>3.0</v>
      </c>
      <c r="E1" s="10">
        <v>4.0</v>
      </c>
      <c r="F1" s="10">
        <v>5.0</v>
      </c>
      <c r="G1" s="10">
        <v>6.0</v>
      </c>
      <c r="H1" s="10">
        <v>7.0</v>
      </c>
      <c r="I1" s="10">
        <v>8.0</v>
      </c>
      <c r="J1" s="10">
        <v>9.0</v>
      </c>
      <c r="K1" s="10">
        <v>10.0</v>
      </c>
      <c r="L1" s="10">
        <v>11.0</v>
      </c>
      <c r="M1" s="10">
        <v>12.0</v>
      </c>
      <c r="P1" s="7"/>
    </row>
    <row r="2">
      <c r="A2" s="10" t="s">
        <v>0</v>
      </c>
      <c r="B2" s="9" t="s">
        <v>13</v>
      </c>
      <c r="C2" s="9" t="s">
        <v>13</v>
      </c>
      <c r="D2" s="19" t="s">
        <v>32</v>
      </c>
      <c r="E2" s="19" t="s">
        <v>32</v>
      </c>
      <c r="F2" s="24" t="s">
        <v>50</v>
      </c>
      <c r="G2" s="24" t="s">
        <v>50</v>
      </c>
      <c r="H2" s="26" t="s">
        <v>77</v>
      </c>
      <c r="I2" s="28" t="s">
        <v>99</v>
      </c>
      <c r="J2" s="35" t="s">
        <v>224</v>
      </c>
      <c r="K2" s="40" t="s">
        <v>269</v>
      </c>
      <c r="L2" s="40" t="s">
        <v>269</v>
      </c>
      <c r="M2" s="45" t="s">
        <v>304</v>
      </c>
      <c r="P2" s="7"/>
    </row>
    <row r="3">
      <c r="A3" s="10" t="s">
        <v>4</v>
      </c>
      <c r="B3" s="10" t="s">
        <v>317</v>
      </c>
      <c r="C3" s="10" t="s">
        <v>318</v>
      </c>
      <c r="D3" s="10" t="s">
        <v>317</v>
      </c>
      <c r="E3" s="10" t="s">
        <v>318</v>
      </c>
      <c r="F3" s="10" t="s">
        <v>317</v>
      </c>
      <c r="G3" s="10" t="s">
        <v>318</v>
      </c>
      <c r="H3" s="10" t="s">
        <v>318</v>
      </c>
      <c r="I3" s="10" t="s">
        <v>318</v>
      </c>
      <c r="J3" s="10" t="s">
        <v>318</v>
      </c>
      <c r="K3" s="10" t="s">
        <v>317</v>
      </c>
      <c r="L3" s="10" t="s">
        <v>318</v>
      </c>
      <c r="M3" s="10" t="s">
        <v>318</v>
      </c>
      <c r="P3" s="48" t="s">
        <v>319</v>
      </c>
    </row>
    <row r="4">
      <c r="B4" s="10" t="s">
        <v>320</v>
      </c>
      <c r="C4" s="10" t="s">
        <v>321</v>
      </c>
      <c r="D4" s="10" t="s">
        <v>322</v>
      </c>
      <c r="E4" s="10" t="s">
        <v>323</v>
      </c>
      <c r="F4" s="10" t="s">
        <v>324</v>
      </c>
      <c r="G4" s="10" t="s">
        <v>325</v>
      </c>
      <c r="H4" s="10" t="s">
        <v>326</v>
      </c>
      <c r="I4" s="10" t="s">
        <v>327</v>
      </c>
      <c r="J4" s="10" t="s">
        <v>328</v>
      </c>
      <c r="K4" s="10" t="s">
        <v>329</v>
      </c>
      <c r="L4" s="10" t="s">
        <v>330</v>
      </c>
      <c r="M4" s="10" t="s">
        <v>331</v>
      </c>
      <c r="P4" s="14" t="s">
        <v>332</v>
      </c>
    </row>
    <row r="5">
      <c r="P5" s="7"/>
    </row>
    <row r="6">
      <c r="P6" s="7"/>
    </row>
    <row r="7">
      <c r="P7" s="7"/>
    </row>
    <row r="8">
      <c r="P8" s="7"/>
    </row>
    <row r="9">
      <c r="P9" s="7"/>
    </row>
    <row r="10">
      <c r="P10" s="7"/>
    </row>
    <row r="11">
      <c r="P11" s="7"/>
    </row>
    <row r="12">
      <c r="P12" s="7"/>
    </row>
    <row r="13">
      <c r="P13" s="7"/>
    </row>
    <row r="14">
      <c r="P14" s="7"/>
    </row>
    <row r="15">
      <c r="P15" s="7"/>
    </row>
    <row r="16">
      <c r="P16" s="7"/>
    </row>
    <row r="17">
      <c r="P17" s="7"/>
    </row>
    <row r="18">
      <c r="P18" s="7"/>
    </row>
    <row r="19">
      <c r="P19" s="7"/>
    </row>
    <row r="20">
      <c r="P20" s="7"/>
    </row>
    <row r="21">
      <c r="P21" s="7"/>
    </row>
    <row r="22">
      <c r="P22" s="7"/>
    </row>
    <row r="23">
      <c r="P23" s="7"/>
    </row>
    <row r="24">
      <c r="P24" s="7"/>
    </row>
    <row r="25">
      <c r="P25" s="7"/>
    </row>
    <row r="26">
      <c r="P26" s="7"/>
    </row>
    <row r="27">
      <c r="P27" s="7"/>
    </row>
    <row r="28">
      <c r="P28" s="7"/>
    </row>
    <row r="29">
      <c r="P29" s="7"/>
    </row>
    <row r="30">
      <c r="P30" s="7"/>
    </row>
    <row r="31">
      <c r="P31" s="7"/>
    </row>
    <row r="32">
      <c r="P32" s="7"/>
    </row>
    <row r="33">
      <c r="P33" s="7"/>
    </row>
    <row r="34">
      <c r="P34" s="7"/>
    </row>
    <row r="35">
      <c r="P35" s="7"/>
    </row>
    <row r="36">
      <c r="P36" s="7"/>
    </row>
    <row r="37">
      <c r="P37" s="7"/>
    </row>
    <row r="38">
      <c r="P38" s="7"/>
    </row>
    <row r="39">
      <c r="P39" s="7"/>
    </row>
    <row r="40">
      <c r="P40" s="7"/>
    </row>
    <row r="41">
      <c r="P41" s="7"/>
    </row>
    <row r="42">
      <c r="P42" s="7"/>
    </row>
    <row r="43">
      <c r="P43" s="7"/>
    </row>
    <row r="44">
      <c r="P44" s="7"/>
    </row>
    <row r="45">
      <c r="P45" s="7"/>
    </row>
    <row r="46">
      <c r="P46" s="7"/>
    </row>
    <row r="47">
      <c r="P47" s="7"/>
    </row>
    <row r="48">
      <c r="P48" s="7"/>
    </row>
    <row r="49">
      <c r="P49" s="7"/>
    </row>
    <row r="50">
      <c r="P50" s="7"/>
    </row>
    <row r="51">
      <c r="P51" s="7"/>
    </row>
    <row r="52">
      <c r="P52" s="7"/>
    </row>
    <row r="53">
      <c r="P53" s="7"/>
    </row>
    <row r="54">
      <c r="P54" s="7"/>
    </row>
    <row r="55">
      <c r="P55" s="7"/>
    </row>
    <row r="56">
      <c r="P56" s="7"/>
    </row>
    <row r="57">
      <c r="P57" s="7"/>
    </row>
    <row r="58">
      <c r="P58" s="7"/>
    </row>
    <row r="59">
      <c r="P59" s="7"/>
    </row>
    <row r="60">
      <c r="P60" s="7"/>
    </row>
    <row r="61">
      <c r="P61" s="7"/>
    </row>
    <row r="62">
      <c r="P62" s="7"/>
    </row>
    <row r="63">
      <c r="P63" s="7"/>
    </row>
    <row r="64">
      <c r="P64" s="7"/>
    </row>
    <row r="65">
      <c r="P65" s="7"/>
    </row>
    <row r="66">
      <c r="P66" s="7"/>
    </row>
    <row r="67">
      <c r="P67" s="7"/>
    </row>
    <row r="68">
      <c r="P68" s="7"/>
    </row>
    <row r="69">
      <c r="P69" s="7"/>
    </row>
    <row r="70">
      <c r="P70" s="7"/>
    </row>
    <row r="71">
      <c r="P71" s="7"/>
    </row>
    <row r="72">
      <c r="P72" s="7"/>
    </row>
    <row r="73">
      <c r="P73" s="7"/>
    </row>
    <row r="74">
      <c r="P74" s="7"/>
    </row>
    <row r="75">
      <c r="P75" s="7"/>
    </row>
    <row r="76">
      <c r="P76" s="7"/>
    </row>
    <row r="77">
      <c r="P77" s="7"/>
    </row>
    <row r="78">
      <c r="P78" s="7"/>
    </row>
    <row r="79">
      <c r="P79" s="7"/>
    </row>
    <row r="80">
      <c r="P80" s="7"/>
    </row>
    <row r="81">
      <c r="P81" s="7"/>
    </row>
    <row r="82">
      <c r="P82" s="7"/>
    </row>
    <row r="83">
      <c r="P83" s="7"/>
    </row>
    <row r="84">
      <c r="P84" s="7"/>
    </row>
    <row r="85">
      <c r="P85" s="7"/>
    </row>
    <row r="86">
      <c r="P86" s="7"/>
    </row>
    <row r="87">
      <c r="P87" s="7"/>
    </row>
    <row r="88">
      <c r="P88" s="7"/>
    </row>
    <row r="89">
      <c r="P89" s="7"/>
    </row>
    <row r="90">
      <c r="P90" s="7"/>
    </row>
    <row r="91">
      <c r="P91" s="7"/>
    </row>
    <row r="92">
      <c r="P92" s="7"/>
    </row>
    <row r="93">
      <c r="P93" s="7"/>
    </row>
    <row r="94">
      <c r="P94" s="7"/>
    </row>
    <row r="95">
      <c r="P95" s="7"/>
    </row>
    <row r="96">
      <c r="P96" s="7"/>
    </row>
    <row r="97">
      <c r="P97" s="7"/>
    </row>
    <row r="98">
      <c r="P98" s="7"/>
    </row>
    <row r="99">
      <c r="P99" s="7"/>
    </row>
    <row r="100">
      <c r="P100" s="7"/>
    </row>
    <row r="101">
      <c r="P101" s="7"/>
    </row>
    <row r="102">
      <c r="P102" s="7"/>
    </row>
    <row r="103">
      <c r="P103" s="7"/>
    </row>
    <row r="104">
      <c r="P104" s="7"/>
    </row>
    <row r="105">
      <c r="P105" s="7"/>
    </row>
    <row r="106">
      <c r="P106" s="7"/>
    </row>
    <row r="107">
      <c r="P107" s="7"/>
    </row>
    <row r="108">
      <c r="P108" s="7"/>
    </row>
    <row r="109">
      <c r="P109" s="7"/>
    </row>
    <row r="110">
      <c r="P110" s="7"/>
    </row>
    <row r="111">
      <c r="P111" s="7"/>
    </row>
    <row r="112">
      <c r="P112" s="7"/>
    </row>
    <row r="113">
      <c r="P113" s="7"/>
    </row>
    <row r="114">
      <c r="P114" s="7"/>
    </row>
    <row r="115">
      <c r="P115" s="7"/>
    </row>
    <row r="116">
      <c r="P116" s="7"/>
    </row>
    <row r="117">
      <c r="P117" s="7"/>
    </row>
    <row r="118">
      <c r="P118" s="7"/>
    </row>
    <row r="119">
      <c r="P119" s="7"/>
    </row>
    <row r="120">
      <c r="P120" s="7"/>
    </row>
    <row r="121">
      <c r="P121" s="7"/>
    </row>
    <row r="122">
      <c r="P122" s="7"/>
    </row>
    <row r="123">
      <c r="P123" s="7"/>
    </row>
    <row r="124">
      <c r="P124" s="7"/>
    </row>
    <row r="125">
      <c r="P125" s="7"/>
    </row>
    <row r="126">
      <c r="P126" s="7"/>
    </row>
    <row r="127">
      <c r="P127" s="7"/>
    </row>
    <row r="128">
      <c r="P128" s="7"/>
    </row>
    <row r="129">
      <c r="P129" s="7"/>
    </row>
    <row r="130">
      <c r="P130" s="7"/>
    </row>
    <row r="131">
      <c r="P131" s="7"/>
    </row>
    <row r="132">
      <c r="P132" s="7"/>
    </row>
    <row r="133">
      <c r="P133" s="7"/>
    </row>
    <row r="134">
      <c r="P134" s="7"/>
    </row>
    <row r="135">
      <c r="P135" s="7"/>
    </row>
    <row r="136">
      <c r="P136" s="7"/>
    </row>
    <row r="137">
      <c r="P137" s="7"/>
    </row>
    <row r="138">
      <c r="P138" s="7"/>
    </row>
    <row r="139">
      <c r="P139" s="7"/>
    </row>
    <row r="140">
      <c r="P140" s="7"/>
    </row>
    <row r="141">
      <c r="P141" s="7"/>
    </row>
    <row r="142">
      <c r="P142" s="7"/>
    </row>
    <row r="143">
      <c r="P143" s="7"/>
    </row>
    <row r="144">
      <c r="P144" s="7"/>
    </row>
    <row r="145">
      <c r="P145" s="7"/>
    </row>
    <row r="146">
      <c r="P146" s="7"/>
    </row>
    <row r="147">
      <c r="P147" s="7"/>
    </row>
    <row r="148">
      <c r="P148" s="7"/>
    </row>
    <row r="149">
      <c r="P149" s="7"/>
    </row>
    <row r="150">
      <c r="P150" s="7"/>
    </row>
    <row r="151">
      <c r="P151" s="7"/>
    </row>
    <row r="152">
      <c r="P152" s="7"/>
    </row>
    <row r="153">
      <c r="P153" s="7"/>
    </row>
    <row r="154">
      <c r="P154" s="7"/>
    </row>
    <row r="155">
      <c r="P155" s="7"/>
    </row>
    <row r="156">
      <c r="P156" s="7"/>
    </row>
    <row r="157">
      <c r="P157" s="7"/>
    </row>
    <row r="158">
      <c r="P158" s="7"/>
    </row>
    <row r="159">
      <c r="P159" s="7"/>
    </row>
    <row r="160">
      <c r="P160" s="7"/>
    </row>
    <row r="161">
      <c r="P161" s="7"/>
    </row>
    <row r="162">
      <c r="P162" s="7"/>
    </row>
    <row r="163">
      <c r="P163" s="7"/>
    </row>
    <row r="164">
      <c r="P164" s="7"/>
    </row>
    <row r="165">
      <c r="P165" s="7"/>
    </row>
    <row r="166">
      <c r="P166" s="7"/>
    </row>
    <row r="167">
      <c r="P167" s="7"/>
    </row>
    <row r="168">
      <c r="P168" s="7"/>
    </row>
    <row r="169">
      <c r="P169" s="7"/>
    </row>
    <row r="170">
      <c r="P170" s="7"/>
    </row>
    <row r="171">
      <c r="P171" s="7"/>
    </row>
    <row r="172">
      <c r="P172" s="7"/>
    </row>
    <row r="173">
      <c r="P173" s="7"/>
    </row>
    <row r="174">
      <c r="P174" s="7"/>
    </row>
    <row r="175">
      <c r="P175" s="7"/>
    </row>
    <row r="176">
      <c r="P176" s="7"/>
    </row>
    <row r="177">
      <c r="P177" s="7"/>
    </row>
    <row r="178">
      <c r="P178" s="7"/>
    </row>
    <row r="179">
      <c r="P179" s="7"/>
    </row>
    <row r="180">
      <c r="P180" s="7"/>
    </row>
    <row r="181">
      <c r="P181" s="7"/>
    </row>
    <row r="182">
      <c r="P182" s="7"/>
    </row>
    <row r="183">
      <c r="P183" s="7"/>
    </row>
    <row r="184">
      <c r="P184" s="7"/>
    </row>
    <row r="185">
      <c r="P185" s="7"/>
    </row>
    <row r="186">
      <c r="P186" s="7"/>
    </row>
    <row r="187">
      <c r="P187" s="7"/>
    </row>
    <row r="188">
      <c r="P188" s="7"/>
    </row>
    <row r="189">
      <c r="P189" s="7"/>
    </row>
    <row r="190">
      <c r="P190" s="7"/>
    </row>
    <row r="191">
      <c r="P191" s="7"/>
    </row>
    <row r="192">
      <c r="P192" s="7"/>
    </row>
    <row r="193">
      <c r="P193" s="7"/>
    </row>
    <row r="194">
      <c r="P194" s="7"/>
    </row>
    <row r="195">
      <c r="P195" s="7"/>
    </row>
    <row r="196">
      <c r="P196" s="7"/>
    </row>
    <row r="197">
      <c r="P197" s="7"/>
    </row>
    <row r="198">
      <c r="P198" s="7"/>
    </row>
    <row r="199">
      <c r="P199" s="7"/>
    </row>
    <row r="200">
      <c r="P200" s="7"/>
    </row>
    <row r="201">
      <c r="P201" s="7"/>
    </row>
    <row r="202">
      <c r="P202" s="7"/>
    </row>
    <row r="203">
      <c r="P203" s="7"/>
    </row>
    <row r="204">
      <c r="P204" s="7"/>
    </row>
    <row r="205">
      <c r="P205" s="7"/>
    </row>
    <row r="206">
      <c r="P206" s="7"/>
    </row>
    <row r="207">
      <c r="P207" s="7"/>
    </row>
    <row r="208">
      <c r="P208" s="7"/>
    </row>
    <row r="209">
      <c r="P209" s="7"/>
    </row>
    <row r="210">
      <c r="P210" s="7"/>
    </row>
    <row r="211">
      <c r="P211" s="7"/>
    </row>
    <row r="212">
      <c r="P212" s="7"/>
    </row>
    <row r="213">
      <c r="P213" s="7"/>
    </row>
    <row r="214">
      <c r="P214" s="7"/>
    </row>
    <row r="215">
      <c r="P215" s="7"/>
    </row>
    <row r="216">
      <c r="P216" s="7"/>
    </row>
    <row r="217">
      <c r="P217" s="7"/>
    </row>
    <row r="218">
      <c r="P218" s="7"/>
    </row>
    <row r="219">
      <c r="P219" s="7"/>
    </row>
    <row r="220">
      <c r="P220" s="7"/>
    </row>
    <row r="221">
      <c r="P221" s="7"/>
    </row>
    <row r="222">
      <c r="P222" s="7"/>
    </row>
    <row r="223">
      <c r="P223" s="7"/>
    </row>
    <row r="224">
      <c r="P224" s="7"/>
    </row>
    <row r="225">
      <c r="P225" s="7"/>
    </row>
    <row r="226">
      <c r="P226" s="7"/>
    </row>
    <row r="227">
      <c r="P227" s="7"/>
    </row>
    <row r="228">
      <c r="P228" s="7"/>
    </row>
    <row r="229">
      <c r="P229" s="7"/>
    </row>
    <row r="230">
      <c r="P230" s="7"/>
    </row>
    <row r="231">
      <c r="P231" s="7"/>
    </row>
    <row r="232">
      <c r="P232" s="7"/>
    </row>
    <row r="233">
      <c r="P233" s="7"/>
    </row>
    <row r="234">
      <c r="P234" s="7"/>
    </row>
    <row r="235">
      <c r="P235" s="7"/>
    </row>
    <row r="236">
      <c r="P236" s="7"/>
    </row>
    <row r="237">
      <c r="P237" s="7"/>
    </row>
    <row r="238">
      <c r="P238" s="7"/>
    </row>
    <row r="239">
      <c r="P239" s="7"/>
    </row>
    <row r="240">
      <c r="P240" s="7"/>
    </row>
    <row r="241">
      <c r="P241" s="7"/>
    </row>
    <row r="242">
      <c r="P242" s="7"/>
    </row>
    <row r="243">
      <c r="P243" s="7"/>
    </row>
    <row r="244">
      <c r="P244" s="7"/>
    </row>
    <row r="245">
      <c r="P245" s="7"/>
    </row>
    <row r="246">
      <c r="P246" s="7"/>
    </row>
    <row r="247">
      <c r="P247" s="7"/>
    </row>
    <row r="248">
      <c r="P248" s="7"/>
    </row>
    <row r="249">
      <c r="P249" s="7"/>
    </row>
    <row r="250">
      <c r="P250" s="7"/>
    </row>
    <row r="251">
      <c r="P251" s="7"/>
    </row>
    <row r="252">
      <c r="P252" s="7"/>
    </row>
    <row r="253">
      <c r="P253" s="7"/>
    </row>
    <row r="254">
      <c r="P254" s="7"/>
    </row>
    <row r="255">
      <c r="P255" s="7"/>
    </row>
    <row r="256">
      <c r="P256" s="7"/>
    </row>
    <row r="257">
      <c r="P257" s="7"/>
    </row>
    <row r="258">
      <c r="P258" s="7"/>
    </row>
    <row r="259">
      <c r="P259" s="7"/>
    </row>
    <row r="260">
      <c r="P260" s="7"/>
    </row>
    <row r="261">
      <c r="P261" s="7"/>
    </row>
    <row r="262">
      <c r="P262" s="7"/>
    </row>
    <row r="263">
      <c r="P263" s="7"/>
    </row>
    <row r="264">
      <c r="P264" s="7"/>
    </row>
    <row r="265">
      <c r="P265" s="7"/>
    </row>
    <row r="266">
      <c r="P266" s="7"/>
    </row>
    <row r="267">
      <c r="P267" s="7"/>
    </row>
    <row r="268">
      <c r="P268" s="7"/>
    </row>
    <row r="269">
      <c r="P269" s="7"/>
    </row>
    <row r="270">
      <c r="P270" s="7"/>
    </row>
    <row r="271">
      <c r="P271" s="7"/>
    </row>
    <row r="272">
      <c r="P272" s="7"/>
    </row>
    <row r="273">
      <c r="P273" s="7"/>
    </row>
    <row r="274">
      <c r="P274" s="7"/>
    </row>
    <row r="275">
      <c r="P275" s="7"/>
    </row>
    <row r="276">
      <c r="P276" s="7"/>
    </row>
    <row r="277">
      <c r="P277" s="7"/>
    </row>
    <row r="278">
      <c r="P278" s="7"/>
    </row>
    <row r="279">
      <c r="P279" s="7"/>
    </row>
    <row r="280">
      <c r="P280" s="7"/>
    </row>
    <row r="281">
      <c r="P281" s="7"/>
    </row>
    <row r="282">
      <c r="P282" s="7"/>
    </row>
    <row r="283">
      <c r="P283" s="7"/>
    </row>
    <row r="284">
      <c r="P284" s="7"/>
    </row>
    <row r="285">
      <c r="P285" s="7"/>
    </row>
    <row r="286">
      <c r="P286" s="7"/>
    </row>
    <row r="287">
      <c r="P287" s="7"/>
    </row>
    <row r="288">
      <c r="P288" s="7"/>
    </row>
    <row r="289">
      <c r="P289" s="7"/>
    </row>
    <row r="290">
      <c r="P290" s="7"/>
    </row>
    <row r="291">
      <c r="P291" s="7"/>
    </row>
    <row r="292">
      <c r="P292" s="7"/>
    </row>
    <row r="293">
      <c r="P293" s="7"/>
    </row>
    <row r="294">
      <c r="P294" s="7"/>
    </row>
    <row r="295">
      <c r="P295" s="7"/>
    </row>
    <row r="296">
      <c r="P296" s="7"/>
    </row>
    <row r="297">
      <c r="P297" s="7"/>
    </row>
    <row r="298">
      <c r="P298" s="7"/>
    </row>
    <row r="299">
      <c r="P299" s="7"/>
    </row>
    <row r="300">
      <c r="P300" s="7"/>
    </row>
    <row r="301">
      <c r="P301" s="7"/>
    </row>
    <row r="302">
      <c r="P302" s="7"/>
    </row>
    <row r="303">
      <c r="P303" s="7"/>
    </row>
    <row r="304">
      <c r="P304" s="7"/>
    </row>
    <row r="305">
      <c r="P305" s="7"/>
    </row>
    <row r="306">
      <c r="P306" s="7"/>
    </row>
    <row r="307">
      <c r="P307" s="7"/>
    </row>
    <row r="308">
      <c r="P308" s="7"/>
    </row>
    <row r="309">
      <c r="P309" s="7"/>
    </row>
    <row r="310">
      <c r="P310" s="7"/>
    </row>
    <row r="311">
      <c r="P311" s="7"/>
    </row>
    <row r="312">
      <c r="P312" s="7"/>
    </row>
    <row r="313">
      <c r="P313" s="7"/>
    </row>
    <row r="314">
      <c r="P314" s="7"/>
    </row>
    <row r="315">
      <c r="P315" s="7"/>
    </row>
    <row r="316">
      <c r="P316" s="7"/>
    </row>
    <row r="317">
      <c r="P317" s="7"/>
    </row>
    <row r="318">
      <c r="P318" s="7"/>
    </row>
    <row r="319">
      <c r="P319" s="7"/>
    </row>
    <row r="320">
      <c r="P320" s="7"/>
    </row>
    <row r="321">
      <c r="P321" s="7"/>
    </row>
    <row r="322">
      <c r="P322" s="7"/>
    </row>
    <row r="323">
      <c r="P323" s="7"/>
    </row>
    <row r="324">
      <c r="P324" s="7"/>
    </row>
    <row r="325">
      <c r="P325" s="7"/>
    </row>
    <row r="326">
      <c r="P326" s="7"/>
    </row>
    <row r="327">
      <c r="P327" s="7"/>
    </row>
    <row r="328">
      <c r="P328" s="7"/>
    </row>
    <row r="329">
      <c r="P329" s="7"/>
    </row>
    <row r="330">
      <c r="P330" s="7"/>
    </row>
    <row r="331">
      <c r="P331" s="7"/>
    </row>
    <row r="332">
      <c r="P332" s="7"/>
    </row>
    <row r="333">
      <c r="P333" s="7"/>
    </row>
    <row r="334">
      <c r="P334" s="7"/>
    </row>
    <row r="335">
      <c r="P335" s="7"/>
    </row>
    <row r="336">
      <c r="P336" s="7"/>
    </row>
    <row r="337">
      <c r="P337" s="7"/>
    </row>
    <row r="338">
      <c r="P338" s="7"/>
    </row>
    <row r="339">
      <c r="P339" s="7"/>
    </row>
    <row r="340">
      <c r="P340" s="7"/>
    </row>
    <row r="341">
      <c r="P341" s="7"/>
    </row>
    <row r="342">
      <c r="P342" s="7"/>
    </row>
    <row r="343">
      <c r="P343" s="7"/>
    </row>
    <row r="344">
      <c r="P344" s="7"/>
    </row>
    <row r="345">
      <c r="P345" s="7"/>
    </row>
    <row r="346">
      <c r="P346" s="7"/>
    </row>
    <row r="347">
      <c r="P347" s="7"/>
    </row>
    <row r="348">
      <c r="P348" s="7"/>
    </row>
    <row r="349">
      <c r="P349" s="7"/>
    </row>
    <row r="350">
      <c r="P350" s="7"/>
    </row>
    <row r="351">
      <c r="P351" s="7"/>
    </row>
    <row r="352">
      <c r="P352" s="7"/>
    </row>
    <row r="353">
      <c r="P353" s="7"/>
    </row>
    <row r="354">
      <c r="P354" s="7"/>
    </row>
    <row r="355">
      <c r="P355" s="7"/>
    </row>
    <row r="356">
      <c r="P356" s="7"/>
    </row>
    <row r="357">
      <c r="P357" s="7"/>
    </row>
    <row r="358">
      <c r="P358" s="7"/>
    </row>
    <row r="359">
      <c r="P359" s="7"/>
    </row>
    <row r="360">
      <c r="P360" s="7"/>
    </row>
    <row r="361">
      <c r="P361" s="7"/>
    </row>
    <row r="362">
      <c r="P362" s="7"/>
    </row>
    <row r="363">
      <c r="P363" s="7"/>
    </row>
    <row r="364">
      <c r="P364" s="7"/>
    </row>
    <row r="365">
      <c r="P365" s="7"/>
    </row>
    <row r="366">
      <c r="P366" s="7"/>
    </row>
    <row r="367">
      <c r="P367" s="7"/>
    </row>
    <row r="368">
      <c r="P368" s="7"/>
    </row>
    <row r="369">
      <c r="P369" s="7"/>
    </row>
    <row r="370">
      <c r="P370" s="7"/>
    </row>
    <row r="371">
      <c r="P371" s="7"/>
    </row>
    <row r="372">
      <c r="P372" s="7"/>
    </row>
    <row r="373">
      <c r="P373" s="7"/>
    </row>
    <row r="374">
      <c r="P374" s="7"/>
    </row>
    <row r="375">
      <c r="P375" s="7"/>
    </row>
    <row r="376">
      <c r="P376" s="7"/>
    </row>
    <row r="377">
      <c r="P377" s="7"/>
    </row>
    <row r="378">
      <c r="P378" s="7"/>
    </row>
    <row r="379">
      <c r="P379" s="7"/>
    </row>
    <row r="380">
      <c r="P380" s="7"/>
    </row>
    <row r="381">
      <c r="P381" s="7"/>
    </row>
    <row r="382">
      <c r="P382" s="7"/>
    </row>
    <row r="383">
      <c r="P383" s="7"/>
    </row>
    <row r="384">
      <c r="P384" s="7"/>
    </row>
    <row r="385">
      <c r="P385" s="7"/>
    </row>
    <row r="386">
      <c r="P386" s="7"/>
    </row>
    <row r="387">
      <c r="P387" s="7"/>
    </row>
    <row r="388">
      <c r="P388" s="7"/>
    </row>
    <row r="389">
      <c r="P389" s="7"/>
    </row>
    <row r="390">
      <c r="P390" s="7"/>
    </row>
    <row r="391">
      <c r="P391" s="7"/>
    </row>
    <row r="392">
      <c r="P392" s="7"/>
    </row>
    <row r="393">
      <c r="P393" s="7"/>
    </row>
    <row r="394">
      <c r="P394" s="7"/>
    </row>
    <row r="395">
      <c r="P395" s="7"/>
    </row>
    <row r="396">
      <c r="P396" s="7"/>
    </row>
    <row r="397">
      <c r="P397" s="7"/>
    </row>
    <row r="398">
      <c r="P398" s="7"/>
    </row>
    <row r="399">
      <c r="P399" s="7"/>
    </row>
    <row r="400">
      <c r="P400" s="7"/>
    </row>
    <row r="401">
      <c r="P401" s="7"/>
    </row>
    <row r="402">
      <c r="P402" s="7"/>
    </row>
    <row r="403">
      <c r="P403" s="7"/>
    </row>
    <row r="404">
      <c r="P404" s="7"/>
    </row>
    <row r="405">
      <c r="P405" s="7"/>
    </row>
    <row r="406">
      <c r="P406" s="7"/>
    </row>
    <row r="407">
      <c r="P407" s="7"/>
    </row>
    <row r="408">
      <c r="P408" s="7"/>
    </row>
    <row r="409">
      <c r="P409" s="7"/>
    </row>
    <row r="410">
      <c r="P410" s="7"/>
    </row>
    <row r="411">
      <c r="P411" s="7"/>
    </row>
    <row r="412">
      <c r="P412" s="7"/>
    </row>
    <row r="413">
      <c r="P413" s="7"/>
    </row>
    <row r="414">
      <c r="P414" s="7"/>
    </row>
    <row r="415">
      <c r="P415" s="7"/>
    </row>
    <row r="416">
      <c r="P416" s="7"/>
    </row>
    <row r="417">
      <c r="P417" s="7"/>
    </row>
    <row r="418">
      <c r="P418" s="7"/>
    </row>
    <row r="419">
      <c r="P419" s="7"/>
    </row>
    <row r="420">
      <c r="P420" s="7"/>
    </row>
    <row r="421">
      <c r="P421" s="7"/>
    </row>
    <row r="422">
      <c r="P422" s="7"/>
    </row>
    <row r="423">
      <c r="P423" s="7"/>
    </row>
    <row r="424">
      <c r="P424" s="7"/>
    </row>
    <row r="425">
      <c r="P425" s="7"/>
    </row>
    <row r="426">
      <c r="P426" s="7"/>
    </row>
    <row r="427">
      <c r="P427" s="7"/>
    </row>
    <row r="428">
      <c r="P428" s="7"/>
    </row>
    <row r="429">
      <c r="P429" s="7"/>
    </row>
    <row r="430">
      <c r="P430" s="7"/>
    </row>
    <row r="431">
      <c r="P431" s="7"/>
    </row>
    <row r="432">
      <c r="P432" s="7"/>
    </row>
    <row r="433">
      <c r="P433" s="7"/>
    </row>
    <row r="434">
      <c r="P434" s="7"/>
    </row>
    <row r="435">
      <c r="P435" s="7"/>
    </row>
    <row r="436">
      <c r="P436" s="7"/>
    </row>
    <row r="437">
      <c r="P437" s="7"/>
    </row>
    <row r="438">
      <c r="P438" s="7"/>
    </row>
    <row r="439">
      <c r="P439" s="7"/>
    </row>
    <row r="440">
      <c r="P440" s="7"/>
    </row>
    <row r="441">
      <c r="P441" s="7"/>
    </row>
    <row r="442">
      <c r="P442" s="7"/>
    </row>
    <row r="443">
      <c r="P443" s="7"/>
    </row>
    <row r="444">
      <c r="P444" s="7"/>
    </row>
    <row r="445">
      <c r="P445" s="7"/>
    </row>
    <row r="446">
      <c r="P446" s="7"/>
    </row>
    <row r="447">
      <c r="P447" s="7"/>
    </row>
    <row r="448">
      <c r="P448" s="7"/>
    </row>
    <row r="449">
      <c r="P449" s="7"/>
    </row>
    <row r="450">
      <c r="P450" s="7"/>
    </row>
    <row r="451">
      <c r="P451" s="7"/>
    </row>
    <row r="452">
      <c r="P452" s="7"/>
    </row>
    <row r="453">
      <c r="P453" s="7"/>
    </row>
    <row r="454">
      <c r="P454" s="7"/>
    </row>
    <row r="455">
      <c r="P455" s="7"/>
    </row>
    <row r="456">
      <c r="P456" s="7"/>
    </row>
    <row r="457">
      <c r="P457" s="7"/>
    </row>
    <row r="458">
      <c r="P458" s="7"/>
    </row>
    <row r="459">
      <c r="P459" s="7"/>
    </row>
    <row r="460">
      <c r="P460" s="7"/>
    </row>
    <row r="461">
      <c r="P461" s="7"/>
    </row>
    <row r="462">
      <c r="P462" s="7"/>
    </row>
    <row r="463">
      <c r="P463" s="7"/>
    </row>
    <row r="464">
      <c r="P464" s="7"/>
    </row>
    <row r="465">
      <c r="P465" s="7"/>
    </row>
    <row r="466">
      <c r="P466" s="7"/>
    </row>
    <row r="467">
      <c r="P467" s="7"/>
    </row>
    <row r="468">
      <c r="P468" s="7"/>
    </row>
    <row r="469">
      <c r="P469" s="7"/>
    </row>
    <row r="470">
      <c r="P470" s="7"/>
    </row>
    <row r="471">
      <c r="P471" s="7"/>
    </row>
    <row r="472">
      <c r="P472" s="7"/>
    </row>
    <row r="473">
      <c r="P473" s="7"/>
    </row>
    <row r="474">
      <c r="P474" s="7"/>
    </row>
    <row r="475">
      <c r="P475" s="7"/>
    </row>
    <row r="476">
      <c r="P476" s="7"/>
    </row>
    <row r="477">
      <c r="P477" s="7"/>
    </row>
    <row r="478">
      <c r="P478" s="7"/>
    </row>
    <row r="479">
      <c r="P479" s="7"/>
    </row>
    <row r="480">
      <c r="P480" s="7"/>
    </row>
    <row r="481">
      <c r="P481" s="7"/>
    </row>
    <row r="482">
      <c r="P482" s="7"/>
    </row>
    <row r="483">
      <c r="P483" s="7"/>
    </row>
    <row r="484">
      <c r="P484" s="7"/>
    </row>
    <row r="485">
      <c r="P485" s="7"/>
    </row>
    <row r="486">
      <c r="P486" s="7"/>
    </row>
    <row r="487">
      <c r="P487" s="7"/>
    </row>
    <row r="488">
      <c r="P488" s="7"/>
    </row>
    <row r="489">
      <c r="P489" s="7"/>
    </row>
    <row r="490">
      <c r="P490" s="7"/>
    </row>
    <row r="491">
      <c r="P491" s="7"/>
    </row>
    <row r="492">
      <c r="P492" s="7"/>
    </row>
    <row r="493">
      <c r="P493" s="7"/>
    </row>
    <row r="494">
      <c r="P494" s="7"/>
    </row>
    <row r="495">
      <c r="P495" s="7"/>
    </row>
    <row r="496">
      <c r="P496" s="7"/>
    </row>
    <row r="497">
      <c r="P497" s="7"/>
    </row>
    <row r="498">
      <c r="P498" s="7"/>
    </row>
    <row r="499">
      <c r="P499" s="7"/>
    </row>
    <row r="500">
      <c r="P500" s="7"/>
    </row>
    <row r="501">
      <c r="P501" s="7"/>
    </row>
    <row r="502">
      <c r="P502" s="7"/>
    </row>
    <row r="503">
      <c r="P503" s="7"/>
    </row>
    <row r="504">
      <c r="P504" s="7"/>
    </row>
    <row r="505">
      <c r="P505" s="7"/>
    </row>
    <row r="506">
      <c r="P506" s="7"/>
    </row>
    <row r="507">
      <c r="P507" s="7"/>
    </row>
    <row r="508">
      <c r="P508" s="7"/>
    </row>
    <row r="509">
      <c r="P509" s="7"/>
    </row>
    <row r="510">
      <c r="P510" s="7"/>
    </row>
    <row r="511">
      <c r="P511" s="7"/>
    </row>
    <row r="512">
      <c r="P512" s="7"/>
    </row>
    <row r="513">
      <c r="P513" s="7"/>
    </row>
    <row r="514">
      <c r="P514" s="7"/>
    </row>
    <row r="515">
      <c r="P515" s="7"/>
    </row>
    <row r="516">
      <c r="P516" s="7"/>
    </row>
    <row r="517">
      <c r="P517" s="7"/>
    </row>
    <row r="518">
      <c r="P518" s="7"/>
    </row>
    <row r="519">
      <c r="P519" s="7"/>
    </row>
    <row r="520">
      <c r="P520" s="7"/>
    </row>
    <row r="521">
      <c r="P521" s="7"/>
    </row>
    <row r="522">
      <c r="P522" s="7"/>
    </row>
    <row r="523">
      <c r="P523" s="7"/>
    </row>
    <row r="524">
      <c r="P524" s="7"/>
    </row>
    <row r="525">
      <c r="P525" s="7"/>
    </row>
    <row r="526">
      <c r="P526" s="7"/>
    </row>
    <row r="527">
      <c r="P527" s="7"/>
    </row>
    <row r="528">
      <c r="P528" s="7"/>
    </row>
    <row r="529">
      <c r="P529" s="7"/>
    </row>
    <row r="530">
      <c r="P530" s="7"/>
    </row>
    <row r="531">
      <c r="P531" s="7"/>
    </row>
    <row r="532">
      <c r="P532" s="7"/>
    </row>
    <row r="533">
      <c r="P533" s="7"/>
    </row>
    <row r="534">
      <c r="P534" s="7"/>
    </row>
    <row r="535">
      <c r="P535" s="7"/>
    </row>
    <row r="536">
      <c r="P536" s="7"/>
    </row>
    <row r="537">
      <c r="P537" s="7"/>
    </row>
    <row r="538">
      <c r="P538" s="7"/>
    </row>
    <row r="539">
      <c r="P539" s="7"/>
    </row>
    <row r="540">
      <c r="P540" s="7"/>
    </row>
    <row r="541">
      <c r="P541" s="7"/>
    </row>
    <row r="542">
      <c r="P542" s="7"/>
    </row>
    <row r="543">
      <c r="P543" s="7"/>
    </row>
    <row r="544">
      <c r="P544" s="7"/>
    </row>
    <row r="545">
      <c r="P545" s="7"/>
    </row>
    <row r="546">
      <c r="P546" s="7"/>
    </row>
    <row r="547">
      <c r="P547" s="7"/>
    </row>
    <row r="548">
      <c r="P548" s="7"/>
    </row>
    <row r="549">
      <c r="P549" s="7"/>
    </row>
    <row r="550">
      <c r="P550" s="7"/>
    </row>
    <row r="551">
      <c r="P551" s="7"/>
    </row>
    <row r="552">
      <c r="P552" s="7"/>
    </row>
    <row r="553">
      <c r="P553" s="7"/>
    </row>
    <row r="554">
      <c r="P554" s="7"/>
    </row>
    <row r="555">
      <c r="P555" s="7"/>
    </row>
    <row r="556">
      <c r="P556" s="7"/>
    </row>
    <row r="557">
      <c r="P557" s="7"/>
    </row>
    <row r="558">
      <c r="P558" s="7"/>
    </row>
    <row r="559">
      <c r="P559" s="7"/>
    </row>
    <row r="560">
      <c r="P560" s="7"/>
    </row>
    <row r="561">
      <c r="P561" s="7"/>
    </row>
    <row r="562">
      <c r="P562" s="7"/>
    </row>
    <row r="563">
      <c r="P563" s="7"/>
    </row>
    <row r="564">
      <c r="P564" s="7"/>
    </row>
    <row r="565">
      <c r="P565" s="7"/>
    </row>
    <row r="566">
      <c r="P566" s="7"/>
    </row>
    <row r="567">
      <c r="P567" s="7"/>
    </row>
    <row r="568">
      <c r="P568" s="7"/>
    </row>
    <row r="569">
      <c r="P569" s="7"/>
    </row>
    <row r="570">
      <c r="P570" s="7"/>
    </row>
    <row r="571">
      <c r="P571" s="7"/>
    </row>
    <row r="572">
      <c r="P572" s="7"/>
    </row>
    <row r="573">
      <c r="P573" s="7"/>
    </row>
    <row r="574">
      <c r="P574" s="7"/>
    </row>
    <row r="575">
      <c r="P575" s="7"/>
    </row>
    <row r="576">
      <c r="P576" s="7"/>
    </row>
    <row r="577">
      <c r="P577" s="7"/>
    </row>
    <row r="578">
      <c r="P578" s="7"/>
    </row>
    <row r="579">
      <c r="P579" s="7"/>
    </row>
    <row r="580">
      <c r="P580" s="7"/>
    </row>
    <row r="581">
      <c r="P581" s="7"/>
    </row>
    <row r="582">
      <c r="P582" s="7"/>
    </row>
    <row r="583">
      <c r="P583" s="7"/>
    </row>
    <row r="584">
      <c r="P584" s="7"/>
    </row>
    <row r="585">
      <c r="P585" s="7"/>
    </row>
    <row r="586">
      <c r="P586" s="7"/>
    </row>
    <row r="587">
      <c r="P587" s="7"/>
    </row>
    <row r="588">
      <c r="P588" s="7"/>
    </row>
    <row r="589">
      <c r="P589" s="7"/>
    </row>
    <row r="590">
      <c r="P590" s="7"/>
    </row>
    <row r="591">
      <c r="P591" s="7"/>
    </row>
    <row r="592">
      <c r="P592" s="7"/>
    </row>
    <row r="593">
      <c r="P593" s="7"/>
    </row>
    <row r="594">
      <c r="P594" s="7"/>
    </row>
    <row r="595">
      <c r="P595" s="7"/>
    </row>
    <row r="596">
      <c r="P596" s="7"/>
    </row>
    <row r="597">
      <c r="P597" s="7"/>
    </row>
    <row r="598">
      <c r="P598" s="7"/>
    </row>
    <row r="599">
      <c r="P599" s="7"/>
    </row>
    <row r="600">
      <c r="P600" s="7"/>
    </row>
    <row r="601">
      <c r="P601" s="7"/>
    </row>
    <row r="602">
      <c r="P602" s="7"/>
    </row>
    <row r="603">
      <c r="P603" s="7"/>
    </row>
    <row r="604">
      <c r="P604" s="7"/>
    </row>
    <row r="605">
      <c r="P605" s="7"/>
    </row>
    <row r="606">
      <c r="P606" s="7"/>
    </row>
    <row r="607">
      <c r="P607" s="7"/>
    </row>
    <row r="608">
      <c r="P608" s="7"/>
    </row>
    <row r="609">
      <c r="P609" s="7"/>
    </row>
    <row r="610">
      <c r="P610" s="7"/>
    </row>
    <row r="611">
      <c r="P611" s="7"/>
    </row>
    <row r="612">
      <c r="P612" s="7"/>
    </row>
    <row r="613">
      <c r="P613" s="7"/>
    </row>
    <row r="614">
      <c r="P614" s="7"/>
    </row>
    <row r="615">
      <c r="P615" s="7"/>
    </row>
    <row r="616">
      <c r="P616" s="7"/>
    </row>
    <row r="617">
      <c r="P617" s="7"/>
    </row>
    <row r="618">
      <c r="P618" s="7"/>
    </row>
    <row r="619">
      <c r="P619" s="7"/>
    </row>
    <row r="620">
      <c r="P620" s="7"/>
    </row>
    <row r="621">
      <c r="P621" s="7"/>
    </row>
    <row r="622">
      <c r="P622" s="7"/>
    </row>
    <row r="623">
      <c r="P623" s="7"/>
    </row>
    <row r="624">
      <c r="P624" s="7"/>
    </row>
    <row r="625">
      <c r="P625" s="7"/>
    </row>
    <row r="626">
      <c r="P626" s="7"/>
    </row>
    <row r="627">
      <c r="P627" s="7"/>
    </row>
    <row r="628">
      <c r="P628" s="7"/>
    </row>
    <row r="629">
      <c r="P629" s="7"/>
    </row>
    <row r="630">
      <c r="P630" s="7"/>
    </row>
    <row r="631">
      <c r="P631" s="7"/>
    </row>
    <row r="632">
      <c r="P632" s="7"/>
    </row>
    <row r="633">
      <c r="P633" s="7"/>
    </row>
    <row r="634">
      <c r="P634" s="7"/>
    </row>
    <row r="635">
      <c r="P635" s="7"/>
    </row>
    <row r="636">
      <c r="P636" s="7"/>
    </row>
    <row r="637">
      <c r="P637" s="7"/>
    </row>
    <row r="638">
      <c r="P638" s="7"/>
    </row>
    <row r="639">
      <c r="P639" s="7"/>
    </row>
    <row r="640">
      <c r="P640" s="7"/>
    </row>
    <row r="641">
      <c r="P641" s="7"/>
    </row>
    <row r="642">
      <c r="P642" s="7"/>
    </row>
    <row r="643">
      <c r="P643" s="7"/>
    </row>
    <row r="644">
      <c r="P644" s="7"/>
    </row>
    <row r="645">
      <c r="P645" s="7"/>
    </row>
    <row r="646">
      <c r="P646" s="7"/>
    </row>
    <row r="647">
      <c r="P647" s="7"/>
    </row>
    <row r="648">
      <c r="P648" s="7"/>
    </row>
    <row r="649">
      <c r="P649" s="7"/>
    </row>
    <row r="650">
      <c r="P650" s="7"/>
    </row>
    <row r="651">
      <c r="P651" s="7"/>
    </row>
    <row r="652">
      <c r="P652" s="7"/>
    </row>
    <row r="653">
      <c r="P653" s="7"/>
    </row>
    <row r="654">
      <c r="P654" s="7"/>
    </row>
    <row r="655">
      <c r="P655" s="7"/>
    </row>
    <row r="656">
      <c r="P656" s="7"/>
    </row>
    <row r="657">
      <c r="P657" s="7"/>
    </row>
    <row r="658">
      <c r="P658" s="7"/>
    </row>
    <row r="659">
      <c r="P659" s="7"/>
    </row>
    <row r="660">
      <c r="P660" s="7"/>
    </row>
    <row r="661">
      <c r="P661" s="7"/>
    </row>
    <row r="662">
      <c r="P662" s="7"/>
    </row>
    <row r="663">
      <c r="P663" s="7"/>
    </row>
    <row r="664">
      <c r="P664" s="7"/>
    </row>
    <row r="665">
      <c r="P665" s="7"/>
    </row>
    <row r="666">
      <c r="P666" s="7"/>
    </row>
    <row r="667">
      <c r="P667" s="7"/>
    </row>
    <row r="668">
      <c r="P668" s="7"/>
    </row>
    <row r="669">
      <c r="P669" s="7"/>
    </row>
    <row r="670">
      <c r="P670" s="7"/>
    </row>
    <row r="671">
      <c r="P671" s="7"/>
    </row>
    <row r="672">
      <c r="P672" s="7"/>
    </row>
    <row r="673">
      <c r="P673" s="7"/>
    </row>
    <row r="674">
      <c r="P674" s="7"/>
    </row>
    <row r="675">
      <c r="P675" s="7"/>
    </row>
    <row r="676">
      <c r="P676" s="7"/>
    </row>
    <row r="677">
      <c r="P677" s="7"/>
    </row>
    <row r="678">
      <c r="P678" s="7"/>
    </row>
    <row r="679">
      <c r="P679" s="7"/>
    </row>
    <row r="680">
      <c r="P680" s="7"/>
    </row>
    <row r="681">
      <c r="P681" s="7"/>
    </row>
    <row r="682">
      <c r="P682" s="7"/>
    </row>
    <row r="683">
      <c r="P683" s="7"/>
    </row>
    <row r="684">
      <c r="P684" s="7"/>
    </row>
    <row r="685">
      <c r="P685" s="7"/>
    </row>
    <row r="686">
      <c r="P686" s="7"/>
    </row>
    <row r="687">
      <c r="P687" s="7"/>
    </row>
    <row r="688">
      <c r="P688" s="7"/>
    </row>
    <row r="689">
      <c r="P689" s="7"/>
    </row>
    <row r="690">
      <c r="P690" s="7"/>
    </row>
    <row r="691">
      <c r="P691" s="7"/>
    </row>
    <row r="692">
      <c r="P692" s="7"/>
    </row>
    <row r="693">
      <c r="P693" s="7"/>
    </row>
    <row r="694">
      <c r="P694" s="7"/>
    </row>
    <row r="695">
      <c r="P695" s="7"/>
    </row>
    <row r="696">
      <c r="P696" s="7"/>
    </row>
    <row r="697">
      <c r="P697" s="7"/>
    </row>
    <row r="698">
      <c r="P698" s="7"/>
    </row>
    <row r="699">
      <c r="P699" s="7"/>
    </row>
    <row r="700">
      <c r="P700" s="7"/>
    </row>
    <row r="701">
      <c r="P701" s="7"/>
    </row>
    <row r="702">
      <c r="P702" s="7"/>
    </row>
    <row r="703">
      <c r="P703" s="7"/>
    </row>
    <row r="704">
      <c r="P704" s="7"/>
    </row>
    <row r="705">
      <c r="P705" s="7"/>
    </row>
    <row r="706">
      <c r="P706" s="7"/>
    </row>
    <row r="707">
      <c r="P707" s="7"/>
    </row>
    <row r="708">
      <c r="P708" s="7"/>
    </row>
    <row r="709">
      <c r="P709" s="7"/>
    </row>
    <row r="710">
      <c r="P710" s="7"/>
    </row>
    <row r="711">
      <c r="P711" s="7"/>
    </row>
    <row r="712">
      <c r="P712" s="7"/>
    </row>
    <row r="713">
      <c r="P713" s="7"/>
    </row>
    <row r="714">
      <c r="P714" s="7"/>
    </row>
    <row r="715">
      <c r="P715" s="7"/>
    </row>
    <row r="716">
      <c r="P716" s="7"/>
    </row>
    <row r="717">
      <c r="P717" s="7"/>
    </row>
    <row r="718">
      <c r="P718" s="7"/>
    </row>
    <row r="719">
      <c r="P719" s="7"/>
    </row>
    <row r="720">
      <c r="P720" s="7"/>
    </row>
    <row r="721">
      <c r="P721" s="7"/>
    </row>
    <row r="722">
      <c r="P722" s="7"/>
    </row>
    <row r="723">
      <c r="P723" s="7"/>
    </row>
    <row r="724">
      <c r="P724" s="7"/>
    </row>
    <row r="725">
      <c r="P725" s="7"/>
    </row>
    <row r="726">
      <c r="P726" s="7"/>
    </row>
    <row r="727">
      <c r="P727" s="7"/>
    </row>
    <row r="728">
      <c r="P728" s="7"/>
    </row>
    <row r="729">
      <c r="P729" s="7"/>
    </row>
    <row r="730">
      <c r="P730" s="7"/>
    </row>
    <row r="731">
      <c r="P731" s="7"/>
    </row>
    <row r="732">
      <c r="P732" s="7"/>
    </row>
    <row r="733">
      <c r="P733" s="7"/>
    </row>
    <row r="734">
      <c r="P734" s="7"/>
    </row>
    <row r="735">
      <c r="P735" s="7"/>
    </row>
    <row r="736">
      <c r="P736" s="7"/>
    </row>
    <row r="737">
      <c r="P737" s="7"/>
    </row>
    <row r="738">
      <c r="P738" s="7"/>
    </row>
    <row r="739">
      <c r="P739" s="7"/>
    </row>
    <row r="740">
      <c r="P740" s="7"/>
    </row>
    <row r="741">
      <c r="P741" s="7"/>
    </row>
    <row r="742">
      <c r="P742" s="7"/>
    </row>
    <row r="743">
      <c r="P743" s="7"/>
    </row>
    <row r="744">
      <c r="P744" s="7"/>
    </row>
    <row r="745">
      <c r="P745" s="7"/>
    </row>
    <row r="746">
      <c r="P746" s="7"/>
    </row>
    <row r="747">
      <c r="P747" s="7"/>
    </row>
    <row r="748">
      <c r="P748" s="7"/>
    </row>
    <row r="749">
      <c r="P749" s="7"/>
    </row>
    <row r="750">
      <c r="P750" s="7"/>
    </row>
    <row r="751">
      <c r="P751" s="7"/>
    </row>
    <row r="752">
      <c r="P752" s="7"/>
    </row>
    <row r="753">
      <c r="P753" s="7"/>
    </row>
    <row r="754">
      <c r="P754" s="7"/>
    </row>
    <row r="755">
      <c r="P755" s="7"/>
    </row>
    <row r="756">
      <c r="P756" s="7"/>
    </row>
    <row r="757">
      <c r="P757" s="7"/>
    </row>
    <row r="758">
      <c r="P758" s="7"/>
    </row>
    <row r="759">
      <c r="P759" s="7"/>
    </row>
    <row r="760">
      <c r="P760" s="7"/>
    </row>
    <row r="761">
      <c r="P761" s="7"/>
    </row>
    <row r="762">
      <c r="P762" s="7"/>
    </row>
    <row r="763">
      <c r="P763" s="7"/>
    </row>
    <row r="764">
      <c r="P764" s="7"/>
    </row>
    <row r="765">
      <c r="P765" s="7"/>
    </row>
    <row r="766">
      <c r="P766" s="7"/>
    </row>
    <row r="767">
      <c r="P767" s="7"/>
    </row>
    <row r="768">
      <c r="P768" s="7"/>
    </row>
    <row r="769">
      <c r="P769" s="7"/>
    </row>
    <row r="770">
      <c r="P770" s="7"/>
    </row>
    <row r="771">
      <c r="P771" s="7"/>
    </row>
    <row r="772">
      <c r="P772" s="7"/>
    </row>
    <row r="773">
      <c r="P773" s="7"/>
    </row>
    <row r="774">
      <c r="P774" s="7"/>
    </row>
    <row r="775">
      <c r="P775" s="7"/>
    </row>
    <row r="776">
      <c r="P776" s="7"/>
    </row>
    <row r="777">
      <c r="P777" s="7"/>
    </row>
    <row r="778">
      <c r="P778" s="7"/>
    </row>
    <row r="779">
      <c r="P779" s="7"/>
    </row>
    <row r="780">
      <c r="P780" s="7"/>
    </row>
    <row r="781">
      <c r="P781" s="7"/>
    </row>
    <row r="782">
      <c r="P782" s="7"/>
    </row>
    <row r="783">
      <c r="P783" s="7"/>
    </row>
    <row r="784">
      <c r="P784" s="7"/>
    </row>
    <row r="785">
      <c r="P785" s="7"/>
    </row>
    <row r="786">
      <c r="P786" s="7"/>
    </row>
    <row r="787">
      <c r="P787" s="7"/>
    </row>
    <row r="788">
      <c r="P788" s="7"/>
    </row>
    <row r="789">
      <c r="P789" s="7"/>
    </row>
    <row r="790">
      <c r="P790" s="7"/>
    </row>
    <row r="791">
      <c r="P791" s="7"/>
    </row>
    <row r="792">
      <c r="P792" s="7"/>
    </row>
    <row r="793">
      <c r="P793" s="7"/>
    </row>
    <row r="794">
      <c r="P794" s="7"/>
    </row>
    <row r="795">
      <c r="P795" s="7"/>
    </row>
    <row r="796">
      <c r="P796" s="7"/>
    </row>
    <row r="797">
      <c r="P797" s="7"/>
    </row>
    <row r="798">
      <c r="P798" s="7"/>
    </row>
    <row r="799">
      <c r="P799" s="7"/>
    </row>
    <row r="800">
      <c r="P800" s="7"/>
    </row>
    <row r="801">
      <c r="P801" s="7"/>
    </row>
    <row r="802">
      <c r="P802" s="7"/>
    </row>
    <row r="803">
      <c r="P803" s="7"/>
    </row>
    <row r="804">
      <c r="P804" s="7"/>
    </row>
    <row r="805">
      <c r="P805" s="7"/>
    </row>
    <row r="806">
      <c r="P806" s="7"/>
    </row>
    <row r="807">
      <c r="P807" s="7"/>
    </row>
    <row r="808">
      <c r="P808" s="7"/>
    </row>
    <row r="809">
      <c r="P809" s="7"/>
    </row>
    <row r="810">
      <c r="P810" s="7"/>
    </row>
    <row r="811">
      <c r="P811" s="7"/>
    </row>
    <row r="812">
      <c r="P812" s="7"/>
    </row>
    <row r="813">
      <c r="P813" s="7"/>
    </row>
    <row r="814">
      <c r="P814" s="7"/>
    </row>
    <row r="815">
      <c r="P815" s="7"/>
    </row>
    <row r="816">
      <c r="P816" s="7"/>
    </row>
    <row r="817">
      <c r="P817" s="7"/>
    </row>
    <row r="818">
      <c r="P818" s="7"/>
    </row>
    <row r="819">
      <c r="P819" s="7"/>
    </row>
    <row r="820">
      <c r="P820" s="7"/>
    </row>
    <row r="821">
      <c r="P821" s="7"/>
    </row>
    <row r="822">
      <c r="P822" s="7"/>
    </row>
    <row r="823">
      <c r="P823" s="7"/>
    </row>
    <row r="824">
      <c r="P824" s="7"/>
    </row>
    <row r="825">
      <c r="P825" s="7"/>
    </row>
    <row r="826">
      <c r="P826" s="7"/>
    </row>
    <row r="827">
      <c r="P827" s="7"/>
    </row>
    <row r="828">
      <c r="P828" s="7"/>
    </row>
    <row r="829">
      <c r="P829" s="7"/>
    </row>
    <row r="830">
      <c r="P830" s="7"/>
    </row>
    <row r="831">
      <c r="P831" s="7"/>
    </row>
    <row r="832">
      <c r="P832" s="7"/>
    </row>
    <row r="833">
      <c r="P833" s="7"/>
    </row>
    <row r="834">
      <c r="P834" s="7"/>
    </row>
    <row r="835">
      <c r="P835" s="7"/>
    </row>
    <row r="836">
      <c r="P836" s="7"/>
    </row>
    <row r="837">
      <c r="P837" s="7"/>
    </row>
    <row r="838">
      <c r="P838" s="7"/>
    </row>
    <row r="839">
      <c r="P839" s="7"/>
    </row>
    <row r="840">
      <c r="P840" s="7"/>
    </row>
    <row r="841">
      <c r="P841" s="7"/>
    </row>
    <row r="842">
      <c r="P842" s="7"/>
    </row>
    <row r="843">
      <c r="P843" s="7"/>
    </row>
    <row r="844">
      <c r="P844" s="7"/>
    </row>
    <row r="845">
      <c r="P845" s="7"/>
    </row>
    <row r="846">
      <c r="P846" s="7"/>
    </row>
    <row r="847">
      <c r="P847" s="7"/>
    </row>
    <row r="848">
      <c r="P848" s="7"/>
    </row>
    <row r="849">
      <c r="P849" s="7"/>
    </row>
    <row r="850">
      <c r="P850" s="7"/>
    </row>
    <row r="851">
      <c r="P851" s="7"/>
    </row>
    <row r="852">
      <c r="P852" s="7"/>
    </row>
    <row r="853">
      <c r="P853" s="7"/>
    </row>
    <row r="854">
      <c r="P854" s="7"/>
    </row>
    <row r="855">
      <c r="P855" s="7"/>
    </row>
    <row r="856">
      <c r="P856" s="7"/>
    </row>
    <row r="857">
      <c r="P857" s="7"/>
    </row>
    <row r="858">
      <c r="P858" s="7"/>
    </row>
    <row r="859">
      <c r="P859" s="7"/>
    </row>
    <row r="860">
      <c r="P860" s="7"/>
    </row>
    <row r="861">
      <c r="P861" s="7"/>
    </row>
    <row r="862">
      <c r="P862" s="7"/>
    </row>
    <row r="863">
      <c r="P863" s="7"/>
    </row>
    <row r="864">
      <c r="P864" s="7"/>
    </row>
    <row r="865">
      <c r="P865" s="7"/>
    </row>
    <row r="866">
      <c r="P866" s="7"/>
    </row>
    <row r="867">
      <c r="P867" s="7"/>
    </row>
    <row r="868">
      <c r="P868" s="7"/>
    </row>
    <row r="869">
      <c r="P869" s="7"/>
    </row>
    <row r="870">
      <c r="P870" s="7"/>
    </row>
    <row r="871">
      <c r="P871" s="7"/>
    </row>
    <row r="872">
      <c r="P872" s="7"/>
    </row>
    <row r="873">
      <c r="P873" s="7"/>
    </row>
    <row r="874">
      <c r="P874" s="7"/>
    </row>
    <row r="875">
      <c r="P875" s="7"/>
    </row>
    <row r="876">
      <c r="P876" s="7"/>
    </row>
    <row r="877">
      <c r="P877" s="7"/>
    </row>
    <row r="878">
      <c r="P878" s="7"/>
    </row>
    <row r="879">
      <c r="P879" s="7"/>
    </row>
    <row r="880">
      <c r="P880" s="7"/>
    </row>
    <row r="881">
      <c r="P881" s="7"/>
    </row>
    <row r="882">
      <c r="P882" s="7"/>
    </row>
    <row r="883">
      <c r="P883" s="7"/>
    </row>
    <row r="884">
      <c r="P884" s="7"/>
    </row>
    <row r="885">
      <c r="P885" s="7"/>
    </row>
    <row r="886">
      <c r="P886" s="7"/>
    </row>
    <row r="887">
      <c r="P887" s="7"/>
    </row>
    <row r="888">
      <c r="P888" s="7"/>
    </row>
    <row r="889">
      <c r="P889" s="7"/>
    </row>
    <row r="890">
      <c r="P890" s="7"/>
    </row>
    <row r="891">
      <c r="P891" s="7"/>
    </row>
    <row r="892">
      <c r="P892" s="7"/>
    </row>
    <row r="893">
      <c r="P893" s="7"/>
    </row>
    <row r="894">
      <c r="P894" s="7"/>
    </row>
    <row r="895">
      <c r="P895" s="7"/>
    </row>
    <row r="896">
      <c r="P896" s="7"/>
    </row>
    <row r="897">
      <c r="P897" s="7"/>
    </row>
    <row r="898">
      <c r="P898" s="7"/>
    </row>
    <row r="899">
      <c r="P899" s="7"/>
    </row>
    <row r="900">
      <c r="P900" s="7"/>
    </row>
    <row r="901">
      <c r="P901" s="7"/>
    </row>
    <row r="902">
      <c r="P902" s="7"/>
    </row>
    <row r="903">
      <c r="P903" s="7"/>
    </row>
    <row r="904">
      <c r="P904" s="7"/>
    </row>
    <row r="905">
      <c r="P905" s="7"/>
    </row>
    <row r="906">
      <c r="P906" s="7"/>
    </row>
    <row r="907">
      <c r="P907" s="7"/>
    </row>
    <row r="908">
      <c r="P908" s="7"/>
    </row>
    <row r="909">
      <c r="P909" s="7"/>
    </row>
    <row r="910">
      <c r="P910" s="7"/>
    </row>
    <row r="911">
      <c r="P911" s="7"/>
    </row>
    <row r="912">
      <c r="P912" s="7"/>
    </row>
    <row r="913">
      <c r="P913" s="7"/>
    </row>
    <row r="914">
      <c r="P914" s="7"/>
    </row>
    <row r="915">
      <c r="P915" s="7"/>
    </row>
    <row r="916">
      <c r="P916" s="7"/>
    </row>
    <row r="917">
      <c r="P917" s="7"/>
    </row>
    <row r="918">
      <c r="P918" s="7"/>
    </row>
    <row r="919">
      <c r="P919" s="7"/>
    </row>
    <row r="920">
      <c r="P920" s="7"/>
    </row>
    <row r="921">
      <c r="P921" s="7"/>
    </row>
    <row r="922">
      <c r="P922" s="7"/>
    </row>
    <row r="923">
      <c r="P923" s="7"/>
    </row>
    <row r="924">
      <c r="P924" s="7"/>
    </row>
    <row r="925">
      <c r="P925" s="7"/>
    </row>
    <row r="926">
      <c r="P926" s="7"/>
    </row>
    <row r="927">
      <c r="P927" s="7"/>
    </row>
    <row r="928">
      <c r="P928" s="7"/>
    </row>
    <row r="929">
      <c r="P929" s="7"/>
    </row>
    <row r="930">
      <c r="P930" s="7"/>
    </row>
    <row r="931">
      <c r="P931" s="7"/>
    </row>
    <row r="932">
      <c r="P932" s="7"/>
    </row>
    <row r="933">
      <c r="P933" s="7"/>
    </row>
    <row r="934">
      <c r="P934" s="7"/>
    </row>
    <row r="935">
      <c r="P935" s="7"/>
    </row>
    <row r="936">
      <c r="P936" s="7"/>
    </row>
    <row r="937">
      <c r="P937" s="7"/>
    </row>
    <row r="938">
      <c r="P938" s="7"/>
    </row>
    <row r="939">
      <c r="P939" s="7"/>
    </row>
    <row r="940">
      <c r="P940" s="7"/>
    </row>
    <row r="941">
      <c r="P941" s="7"/>
    </row>
    <row r="942">
      <c r="P942" s="7"/>
    </row>
    <row r="943">
      <c r="P943" s="7"/>
    </row>
    <row r="944">
      <c r="P944" s="7"/>
    </row>
    <row r="945">
      <c r="P945" s="7"/>
    </row>
    <row r="946">
      <c r="P946" s="7"/>
    </row>
    <row r="947">
      <c r="P947" s="7"/>
    </row>
    <row r="948">
      <c r="P948" s="7"/>
    </row>
    <row r="949">
      <c r="P949" s="7"/>
    </row>
    <row r="950">
      <c r="P950" s="7"/>
    </row>
    <row r="951">
      <c r="P951" s="7"/>
    </row>
    <row r="952">
      <c r="P952" s="7"/>
    </row>
    <row r="953">
      <c r="P953" s="7"/>
    </row>
    <row r="954">
      <c r="P954" s="7"/>
    </row>
    <row r="955">
      <c r="P955" s="7"/>
    </row>
    <row r="956">
      <c r="P956" s="7"/>
    </row>
    <row r="957">
      <c r="P957" s="7"/>
    </row>
    <row r="958">
      <c r="P958" s="7"/>
    </row>
    <row r="959">
      <c r="P959" s="7"/>
    </row>
    <row r="960">
      <c r="P960" s="7"/>
    </row>
    <row r="961">
      <c r="P961" s="7"/>
    </row>
    <row r="962">
      <c r="P962" s="7"/>
    </row>
    <row r="963">
      <c r="P963" s="7"/>
    </row>
    <row r="964">
      <c r="P964" s="7"/>
    </row>
    <row r="965">
      <c r="P965" s="7"/>
    </row>
    <row r="966">
      <c r="P966" s="7"/>
    </row>
    <row r="967">
      <c r="P967" s="7"/>
    </row>
    <row r="968">
      <c r="P968" s="7"/>
    </row>
    <row r="969">
      <c r="P969" s="7"/>
    </row>
    <row r="970">
      <c r="P970" s="7"/>
    </row>
    <row r="971">
      <c r="P971" s="7"/>
    </row>
    <row r="972">
      <c r="P972" s="7"/>
    </row>
    <row r="973">
      <c r="P973" s="7"/>
    </row>
    <row r="974">
      <c r="P974" s="7"/>
    </row>
    <row r="975">
      <c r="P975" s="7"/>
    </row>
    <row r="976">
      <c r="P976" s="7"/>
    </row>
    <row r="977">
      <c r="P977" s="7"/>
    </row>
    <row r="978">
      <c r="P978" s="7"/>
    </row>
    <row r="979">
      <c r="P979" s="7"/>
    </row>
    <row r="980">
      <c r="P980" s="7"/>
    </row>
    <row r="981">
      <c r="P981" s="7"/>
    </row>
    <row r="982">
      <c r="P982" s="7"/>
    </row>
    <row r="983">
      <c r="P983" s="7"/>
    </row>
    <row r="984">
      <c r="P984" s="7"/>
    </row>
    <row r="985">
      <c r="P985" s="7"/>
    </row>
    <row r="986">
      <c r="P986" s="7"/>
    </row>
    <row r="987">
      <c r="P987" s="7"/>
    </row>
    <row r="988">
      <c r="P988" s="7"/>
    </row>
    <row r="989">
      <c r="P989" s="7"/>
    </row>
    <row r="990">
      <c r="P990" s="7"/>
    </row>
    <row r="991">
      <c r="P991" s="7"/>
    </row>
    <row r="992">
      <c r="P992" s="7"/>
    </row>
    <row r="993">
      <c r="P993" s="7"/>
    </row>
    <row r="994">
      <c r="P994" s="7"/>
    </row>
    <row r="995">
      <c r="P995" s="7"/>
    </row>
    <row r="996">
      <c r="P996" s="7"/>
    </row>
    <row r="997">
      <c r="P997" s="7"/>
    </row>
    <row r="998">
      <c r="P998" s="7"/>
    </row>
    <row r="999">
      <c r="P999" s="7"/>
    </row>
    <row r="1000">
      <c r="P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75.75"/>
  </cols>
  <sheetData>
    <row r="1">
      <c r="A1" s="49" t="s">
        <v>333</v>
      </c>
      <c r="B1" s="49" t="s">
        <v>0</v>
      </c>
      <c r="C1" s="49" t="s">
        <v>1</v>
      </c>
      <c r="D1" s="49" t="s">
        <v>2</v>
      </c>
      <c r="E1" s="49" t="s">
        <v>3</v>
      </c>
      <c r="F1" s="50" t="s">
        <v>4</v>
      </c>
      <c r="G1" s="50" t="s">
        <v>5</v>
      </c>
      <c r="H1" s="51" t="s">
        <v>334</v>
      </c>
    </row>
    <row r="2">
      <c r="A2" s="31">
        <v>102.0</v>
      </c>
      <c r="B2" s="42" t="s">
        <v>269</v>
      </c>
      <c r="C2" s="42" t="s">
        <v>270</v>
      </c>
      <c r="D2" s="42" t="s">
        <v>271</v>
      </c>
      <c r="E2" s="42" t="s">
        <v>335</v>
      </c>
      <c r="F2" s="34" t="s">
        <v>317</v>
      </c>
      <c r="G2" s="34" t="s">
        <v>336</v>
      </c>
      <c r="H2" s="38" t="s">
        <v>272</v>
      </c>
    </row>
    <row r="3">
      <c r="A3" s="31">
        <v>132.0</v>
      </c>
      <c r="B3" s="52" t="s">
        <v>13</v>
      </c>
      <c r="C3" s="52" t="s">
        <v>22</v>
      </c>
      <c r="D3" s="52" t="s">
        <v>23</v>
      </c>
      <c r="E3" s="52" t="s">
        <v>223</v>
      </c>
      <c r="F3" s="34" t="s">
        <v>317</v>
      </c>
      <c r="G3" s="34" t="s">
        <v>336</v>
      </c>
      <c r="H3" s="38" t="s">
        <v>25</v>
      </c>
    </row>
    <row r="4">
      <c r="A4" s="53">
        <v>15.0</v>
      </c>
      <c r="B4" s="54" t="s">
        <v>32</v>
      </c>
      <c r="C4" s="54" t="s">
        <v>33</v>
      </c>
      <c r="D4" s="54" t="s">
        <v>34</v>
      </c>
      <c r="E4" s="54" t="s">
        <v>337</v>
      </c>
      <c r="F4" s="55" t="s">
        <v>317</v>
      </c>
      <c r="G4" s="34" t="s">
        <v>336</v>
      </c>
      <c r="H4" s="56" t="s">
        <v>338</v>
      </c>
    </row>
    <row r="5">
      <c r="A5" s="31">
        <v>30.0</v>
      </c>
      <c r="B5" s="54" t="s">
        <v>32</v>
      </c>
      <c r="C5" s="54" t="s">
        <v>40</v>
      </c>
      <c r="D5" s="54" t="s">
        <v>41</v>
      </c>
      <c r="E5" s="54" t="s">
        <v>337</v>
      </c>
      <c r="F5" s="55" t="s">
        <v>317</v>
      </c>
      <c r="G5" s="34" t="s">
        <v>336</v>
      </c>
      <c r="H5" s="38" t="s">
        <v>43</v>
      </c>
    </row>
    <row r="6">
      <c r="A6" s="31">
        <v>48.0</v>
      </c>
      <c r="B6" s="57" t="s">
        <v>50</v>
      </c>
      <c r="C6" s="57" t="s">
        <v>51</v>
      </c>
      <c r="D6" s="57" t="s">
        <v>52</v>
      </c>
      <c r="E6" s="57" t="s">
        <v>337</v>
      </c>
      <c r="F6" s="34" t="s">
        <v>317</v>
      </c>
      <c r="G6" s="34" t="s">
        <v>336</v>
      </c>
      <c r="H6" s="12" t="s">
        <v>54</v>
      </c>
    </row>
    <row r="7">
      <c r="A7" s="31">
        <v>84.0</v>
      </c>
      <c r="B7" s="57" t="s">
        <v>50</v>
      </c>
      <c r="C7" s="57" t="s">
        <v>63</v>
      </c>
      <c r="D7" s="57" t="s">
        <v>64</v>
      </c>
      <c r="E7" s="57" t="s">
        <v>337</v>
      </c>
      <c r="F7" s="34" t="s">
        <v>317</v>
      </c>
      <c r="G7" s="34" t="s">
        <v>336</v>
      </c>
      <c r="H7" s="58" t="s">
        <v>65</v>
      </c>
    </row>
    <row r="8">
      <c r="A8" s="31">
        <v>114.0</v>
      </c>
      <c r="B8" s="57" t="s">
        <v>50</v>
      </c>
      <c r="C8" s="57" t="s">
        <v>68</v>
      </c>
      <c r="D8" s="57" t="s">
        <v>69</v>
      </c>
      <c r="E8" s="57" t="s">
        <v>337</v>
      </c>
      <c r="F8" s="34" t="s">
        <v>317</v>
      </c>
      <c r="G8" s="34" t="s">
        <v>336</v>
      </c>
      <c r="H8" s="38" t="s">
        <v>70</v>
      </c>
    </row>
    <row r="9">
      <c r="A9" s="31">
        <v>149.0</v>
      </c>
      <c r="B9" s="42" t="s">
        <v>269</v>
      </c>
      <c r="C9" s="42" t="s">
        <v>297</v>
      </c>
      <c r="D9" s="42" t="s">
        <v>298</v>
      </c>
      <c r="E9" s="42" t="s">
        <v>339</v>
      </c>
      <c r="F9" s="34" t="s">
        <v>317</v>
      </c>
      <c r="G9" s="34" t="s">
        <v>336</v>
      </c>
      <c r="H9" s="56" t="s">
        <v>340</v>
      </c>
    </row>
    <row r="10">
      <c r="A10" s="31">
        <v>21.0</v>
      </c>
      <c r="B10" s="42" t="s">
        <v>269</v>
      </c>
      <c r="C10" s="42" t="s">
        <v>270</v>
      </c>
      <c r="D10" s="42" t="s">
        <v>300</v>
      </c>
      <c r="E10" s="42" t="s">
        <v>223</v>
      </c>
      <c r="F10" s="55" t="s">
        <v>317</v>
      </c>
      <c r="G10" s="34" t="s">
        <v>336</v>
      </c>
      <c r="H10" s="38" t="s">
        <v>302</v>
      </c>
    </row>
  </sheetData>
  <dataValidations>
    <dataValidation type="list" allowBlank="1" showDropDown="1" showErrorMessage="1" sqref="G2:G10">
      <formula1>"волна 1,волна 2,выбыл"</formula1>
    </dataValidation>
    <dataValidation type="list" allowBlank="1" showErrorMessage="1" sqref="F2:F10">
      <formula1>"Доставка,Оффлайн,Оффлайн / Доставка,ЗАМЕНА"</formula1>
    </dataValidation>
  </dataValidations>
  <hyperlinks>
    <hyperlink r:id="rId1" ref="H2"/>
    <hyperlink r:id="rId2" ref="H3"/>
    <hyperlink r:id="rId3" ref="H4"/>
    <hyperlink r:id="rId4" ref="H5"/>
    <hyperlink r:id="rId5" ref="H6"/>
    <hyperlink r:id="rId6" ref="H8"/>
    <hyperlink r:id="rId7" ref="H9"/>
    <hyperlink r:id="rId8" ref="H10"/>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