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90" windowHeight="8970"/>
  </bookViews>
  <sheets>
    <sheet name="Sheet2" sheetId="1" r:id="rId1"/>
  </sheets>
  <calcPr calcId="144525"/>
</workbook>
</file>

<file path=xl/sharedStrings.xml><?xml version="1.0" encoding="utf-8"?>
<sst xmlns="http://schemas.openxmlformats.org/spreadsheetml/2006/main" count="61">
  <si>
    <t>Soal Ujian Akhir Semester R1 2010/2011 No 3</t>
  </si>
  <si>
    <t>Soal Ujian Akhir Semester R1 2010/2011 No 2</t>
  </si>
  <si>
    <t>Soal Ujian Akhir Semester 2010/2011 R2 No 2</t>
  </si>
  <si>
    <t>i</t>
  </si>
  <si>
    <t>xn</t>
  </si>
  <si>
    <t>xn-1</t>
  </si>
  <si>
    <t>yn-1</t>
  </si>
  <si>
    <t>y!</t>
  </si>
  <si>
    <t>y</t>
  </si>
  <si>
    <t>Eliminasi Gauss</t>
  </si>
  <si>
    <t>h=</t>
  </si>
  <si>
    <t>x1</t>
  </si>
  <si>
    <t>x2</t>
  </si>
  <si>
    <t>x3</t>
  </si>
  <si>
    <t>x4</t>
  </si>
  <si>
    <t>y =</t>
  </si>
  <si>
    <t>X+2Y</t>
  </si>
  <si>
    <t>Baris 1</t>
  </si>
  <si>
    <t>Baris 2</t>
  </si>
  <si>
    <t>Baris 3</t>
  </si>
  <si>
    <t>Baris 4</t>
  </si>
  <si>
    <t>Eliminasi 1</t>
  </si>
  <si>
    <t>y0=</t>
  </si>
  <si>
    <t>x</t>
  </si>
  <si>
    <t>k1</t>
  </si>
  <si>
    <t>k2</t>
  </si>
  <si>
    <t>k3</t>
  </si>
  <si>
    <t>k4</t>
  </si>
  <si>
    <t>Eleminasi 2</t>
  </si>
  <si>
    <t>Soal Ujian Akhir Semester 2012/2013 No 1</t>
  </si>
  <si>
    <t>y(x) = x^2-5</t>
  </si>
  <si>
    <t>Eliminasi 3</t>
  </si>
  <si>
    <t>xo = 2</t>
  </si>
  <si>
    <t>y(x)=0</t>
  </si>
  <si>
    <t>x0</t>
  </si>
  <si>
    <t>y(x)</t>
  </si>
  <si>
    <t>y1(x)</t>
  </si>
  <si>
    <t>Galat</t>
  </si>
  <si>
    <t>Eliminasi 4</t>
  </si>
  <si>
    <t>Soal R1 No 3</t>
  </si>
  <si>
    <t>Soal Ujian Tengah Semester 2014/2015 No 2</t>
  </si>
  <si>
    <t xml:space="preserve">Fungsi = f(x) = 7x^2-8x+1 </t>
  </si>
  <si>
    <t xml:space="preserve">Fungsi = f(x) = x^3-6x^2+11x-6 </t>
  </si>
  <si>
    <t>range (0,1/2)</t>
  </si>
  <si>
    <t>range (0,2)</t>
  </si>
  <si>
    <t>Soal Ujian Akhir Semester 2010/2011 R2 No 3</t>
  </si>
  <si>
    <t>Iterasi</t>
  </si>
  <si>
    <t>a</t>
  </si>
  <si>
    <t>b</t>
  </si>
  <si>
    <t>f(a)</t>
  </si>
  <si>
    <t>f(x)</t>
  </si>
  <si>
    <t>f(b)</t>
  </si>
  <si>
    <t>1+XY</t>
  </si>
  <si>
    <t>Soal Ujian Tengah Semester 2010/2011 R2 No 3</t>
  </si>
  <si>
    <t xml:space="preserve">Fungsi = f(x) = 8x^2-9x+1 </t>
  </si>
  <si>
    <t>f(a) * f(b)</t>
  </si>
  <si>
    <t>f(a) * f(x)</t>
  </si>
  <si>
    <t>Nilai akar persamaannya ialah 0.00012207 dengan nilai f(x) = 0.99902 pada iterasi ke - 12</t>
  </si>
  <si>
    <t>X0</t>
  </si>
  <si>
    <t>f1(x)</t>
  </si>
  <si>
    <t>Nilai akar persamaannya ialah 0.00012 dengan nilai f(x) = 0.9989 pada iterasi ke - 12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</si>
</sst>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178" formatCode="0.0000"/>
  </numFmts>
  <fonts count="25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Times New Roman"/>
      <charset val="134"/>
    </font>
    <font>
      <sz val="12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27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14" borderId="16" applyNumberFormat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0" fillId="13" borderId="1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2" borderId="11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2" fillId="11" borderId="13" applyNumberFormat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11" borderId="11" applyNumberFormat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</cellStyleXfs>
  <cellXfs count="8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0" fillId="2" borderId="1" xfId="0" applyNumberFormat="1" applyFill="1" applyBorder="1"/>
    <xf numFmtId="0" fontId="0" fillId="3" borderId="0" xfId="0" applyFill="1"/>
    <xf numFmtId="0" fontId="0" fillId="0" borderId="1" xfId="0" applyBorder="1"/>
    <xf numFmtId="0" fontId="1" fillId="3" borderId="0" xfId="0" applyFont="1" applyFill="1"/>
    <xf numFmtId="0" fontId="0" fillId="4" borderId="1" xfId="0" applyFill="1" applyBorder="1"/>
    <xf numFmtId="0" fontId="0" fillId="2" borderId="1" xfId="0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/>
    <xf numFmtId="0" fontId="3" fillId="5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3" fillId="8" borderId="0" xfId="0" applyFont="1" applyFill="1" applyBorder="1" applyAlignment="1">
      <alignment horizontal="center"/>
    </xf>
    <xf numFmtId="0" fontId="0" fillId="8" borderId="0" xfId="0" applyFill="1"/>
    <xf numFmtId="0" fontId="3" fillId="4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3" borderId="0" xfId="0" applyFont="1" applyFill="1" applyAlignment="1"/>
    <xf numFmtId="0" fontId="0" fillId="0" borderId="1" xfId="0" applyFont="1" applyFill="1" applyBorder="1" applyAlignment="1"/>
    <xf numFmtId="0" fontId="0" fillId="4" borderId="1" xfId="0" applyFont="1" applyFill="1" applyBorder="1" applyAlignment="1"/>
    <xf numFmtId="0" fontId="2" fillId="0" borderId="0" xfId="0" applyFont="1" applyBorder="1" applyAlignment="1"/>
    <xf numFmtId="0" fontId="0" fillId="0" borderId="0" xfId="0" applyAlignment="1">
      <alignment horizontal="left"/>
    </xf>
    <xf numFmtId="0" fontId="2" fillId="0" borderId="0" xfId="0" applyFont="1" applyFill="1" applyBorder="1" applyAlignment="1"/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78" fontId="3" fillId="7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8" fontId="3" fillId="4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10" borderId="1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/>
    <xf numFmtId="0" fontId="0" fillId="6" borderId="1" xfId="0" applyFill="1" applyBorder="1"/>
    <xf numFmtId="0" fontId="3" fillId="0" borderId="4" xfId="0" applyFont="1" applyBorder="1" applyAlignment="1">
      <alignment horizontal="center"/>
    </xf>
    <xf numFmtId="178" fontId="3" fillId="3" borderId="0" xfId="0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E64"/>
  <sheetViews>
    <sheetView tabSelected="1" topLeftCell="M9" workbookViewId="0">
      <selection activeCell="X31" sqref="X31:AE31"/>
    </sheetView>
  </sheetViews>
  <sheetFormatPr defaultColWidth="9" defaultRowHeight="15"/>
  <cols>
    <col min="4" max="5" width="14.5714285714286"/>
    <col min="6" max="6" width="11.7142857142857"/>
    <col min="7" max="8" width="14.5714285714286"/>
    <col min="10" max="10" width="14.5714285714286"/>
  </cols>
  <sheetData>
    <row r="1" spans="2:30">
      <c r="B1" s="1" t="s">
        <v>0</v>
      </c>
      <c r="C1" s="2"/>
      <c r="D1" s="2"/>
      <c r="E1" s="2"/>
      <c r="F1" s="2"/>
      <c r="G1" s="2"/>
      <c r="H1" s="2"/>
      <c r="I1" s="2"/>
      <c r="J1" s="34"/>
      <c r="L1" s="35" t="s">
        <v>1</v>
      </c>
      <c r="M1" s="35"/>
      <c r="N1" s="35"/>
      <c r="O1" s="35"/>
      <c r="P1" s="35"/>
      <c r="Q1" s="35"/>
      <c r="R1" s="35"/>
      <c r="S1" s="35"/>
      <c r="T1" s="35"/>
      <c r="V1" s="54" t="s">
        <v>2</v>
      </c>
      <c r="W1" s="54"/>
      <c r="X1" s="54"/>
      <c r="Y1" s="54"/>
      <c r="Z1" s="54"/>
      <c r="AA1" s="54"/>
      <c r="AB1" s="54"/>
      <c r="AC1" s="54"/>
      <c r="AD1" s="54"/>
    </row>
    <row r="2" spans="2:30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4"/>
      <c r="I2" s="4"/>
      <c r="J2" s="36"/>
      <c r="L2" s="37" t="s">
        <v>9</v>
      </c>
      <c r="M2" s="38"/>
      <c r="N2" s="38"/>
      <c r="O2" s="38"/>
      <c r="P2" s="38"/>
      <c r="Q2" s="38"/>
      <c r="R2" s="38"/>
      <c r="S2" s="38"/>
      <c r="T2" s="66"/>
      <c r="V2" s="67" t="s">
        <v>9</v>
      </c>
      <c r="W2" s="68"/>
      <c r="X2" s="68"/>
      <c r="Y2" s="68"/>
      <c r="Z2" s="68"/>
      <c r="AA2" s="68"/>
      <c r="AB2" s="68"/>
      <c r="AC2" s="68"/>
      <c r="AD2" s="82"/>
    </row>
    <row r="3" spans="2:30">
      <c r="B3" s="5">
        <v>1</v>
      </c>
      <c r="C3" s="5">
        <v>0.125</v>
      </c>
      <c r="D3" s="5">
        <v>0</v>
      </c>
      <c r="E3" s="5">
        <v>1</v>
      </c>
      <c r="F3" s="5">
        <f t="shared" ref="F3:F10" si="0">D3+2*E3</f>
        <v>2</v>
      </c>
      <c r="G3" s="5">
        <f>E3+I3*F3</f>
        <v>1.25</v>
      </c>
      <c r="H3" s="5" t="s">
        <v>10</v>
      </c>
      <c r="I3" s="5">
        <v>0.125</v>
      </c>
      <c r="J3" s="39"/>
      <c r="L3" s="40"/>
      <c r="M3" s="40" t="s">
        <v>11</v>
      </c>
      <c r="N3" s="40" t="s">
        <v>12</v>
      </c>
      <c r="O3" s="40" t="s">
        <v>13</v>
      </c>
      <c r="P3" s="41" t="s">
        <v>14</v>
      </c>
      <c r="Q3" s="40"/>
      <c r="R3" s="40"/>
      <c r="S3" s="69"/>
      <c r="T3" s="69"/>
      <c r="V3" s="60"/>
      <c r="W3" s="60" t="s">
        <v>11</v>
      </c>
      <c r="X3" s="60" t="s">
        <v>12</v>
      </c>
      <c r="Y3" s="60" t="s">
        <v>13</v>
      </c>
      <c r="Z3" s="73" t="s">
        <v>14</v>
      </c>
      <c r="AA3" s="60"/>
      <c r="AB3" s="60"/>
      <c r="AC3" s="5"/>
      <c r="AD3" s="5"/>
    </row>
    <row r="4" spans="2:30">
      <c r="B4" s="5">
        <v>2</v>
      </c>
      <c r="C4" s="5">
        <v>0.25</v>
      </c>
      <c r="D4" s="5">
        <v>0.125</v>
      </c>
      <c r="E4" s="5">
        <f t="shared" ref="E4:E10" si="1">G3</f>
        <v>1.25</v>
      </c>
      <c r="F4" s="5">
        <f t="shared" si="0"/>
        <v>2.625</v>
      </c>
      <c r="G4" s="5">
        <f>E4+I3*F4</f>
        <v>1.578125</v>
      </c>
      <c r="H4" s="5" t="s">
        <v>15</v>
      </c>
      <c r="I4" s="5" t="s">
        <v>16</v>
      </c>
      <c r="J4" s="42"/>
      <c r="L4" s="40" t="s">
        <v>17</v>
      </c>
      <c r="M4" s="43">
        <v>1</v>
      </c>
      <c r="N4" s="40">
        <v>-1</v>
      </c>
      <c r="O4" s="40">
        <v>1</v>
      </c>
      <c r="P4" s="40">
        <v>2</v>
      </c>
      <c r="Q4" s="41">
        <v>5</v>
      </c>
      <c r="R4" s="40"/>
      <c r="S4" s="69" t="s">
        <v>11</v>
      </c>
      <c r="T4" s="41">
        <v>1</v>
      </c>
      <c r="V4" s="60" t="s">
        <v>17</v>
      </c>
      <c r="W4" s="70">
        <v>1</v>
      </c>
      <c r="X4" s="60">
        <v>-1</v>
      </c>
      <c r="Y4" s="60">
        <v>1</v>
      </c>
      <c r="Z4" s="60">
        <v>2</v>
      </c>
      <c r="AA4" s="73">
        <v>4</v>
      </c>
      <c r="AB4" s="60"/>
      <c r="AC4" s="5" t="s">
        <v>11</v>
      </c>
      <c r="AD4" s="73">
        <v>0</v>
      </c>
    </row>
    <row r="5" spans="2:30">
      <c r="B5" s="5">
        <v>3</v>
      </c>
      <c r="C5" s="5">
        <v>0.375</v>
      </c>
      <c r="D5" s="5">
        <v>0.25</v>
      </c>
      <c r="E5" s="5">
        <f t="shared" si="1"/>
        <v>1.578125</v>
      </c>
      <c r="F5" s="5">
        <f t="shared" si="0"/>
        <v>3.40625</v>
      </c>
      <c r="G5" s="5">
        <f>E5+I3*F5</f>
        <v>2.00390625</v>
      </c>
      <c r="H5" s="6"/>
      <c r="I5" s="6"/>
      <c r="J5" s="42"/>
      <c r="L5" s="40" t="s">
        <v>18</v>
      </c>
      <c r="M5" s="44">
        <v>3</v>
      </c>
      <c r="N5" s="40">
        <v>2</v>
      </c>
      <c r="O5" s="40">
        <v>2</v>
      </c>
      <c r="P5" s="40">
        <v>1</v>
      </c>
      <c r="Q5" s="40">
        <v>12</v>
      </c>
      <c r="R5" s="40"/>
      <c r="S5" s="69" t="s">
        <v>12</v>
      </c>
      <c r="T5" s="41">
        <v>1</v>
      </c>
      <c r="V5" s="60" t="s">
        <v>18</v>
      </c>
      <c r="W5" s="71">
        <v>3</v>
      </c>
      <c r="X5" s="60">
        <v>2</v>
      </c>
      <c r="Y5" s="60">
        <v>2</v>
      </c>
      <c r="Z5" s="60">
        <v>1</v>
      </c>
      <c r="AA5" s="60">
        <v>9</v>
      </c>
      <c r="AB5" s="60"/>
      <c r="AC5" s="5" t="s">
        <v>12</v>
      </c>
      <c r="AD5" s="73">
        <v>1</v>
      </c>
    </row>
    <row r="6" spans="2:30">
      <c r="B6" s="5">
        <v>4</v>
      </c>
      <c r="C6" s="5">
        <v>0.5</v>
      </c>
      <c r="D6" s="5">
        <v>0.375</v>
      </c>
      <c r="E6" s="5">
        <f t="shared" si="1"/>
        <v>2.00390625</v>
      </c>
      <c r="F6" s="5">
        <f t="shared" si="0"/>
        <v>4.3828125</v>
      </c>
      <c r="G6" s="5">
        <f>E6+I3*F6</f>
        <v>2.5517578125</v>
      </c>
      <c r="H6" s="6"/>
      <c r="I6" s="6"/>
      <c r="J6" s="42"/>
      <c r="L6" s="40" t="s">
        <v>19</v>
      </c>
      <c r="M6" s="44">
        <v>2</v>
      </c>
      <c r="N6" s="40">
        <v>-3</v>
      </c>
      <c r="O6" s="40">
        <v>2</v>
      </c>
      <c r="P6" s="40">
        <v>5</v>
      </c>
      <c r="Q6" s="40">
        <v>10</v>
      </c>
      <c r="R6" s="40"/>
      <c r="S6" s="69" t="s">
        <v>13</v>
      </c>
      <c r="T6" s="41">
        <v>3</v>
      </c>
      <c r="V6" s="60" t="s">
        <v>19</v>
      </c>
      <c r="W6" s="71">
        <v>2</v>
      </c>
      <c r="X6" s="60">
        <v>-3</v>
      </c>
      <c r="Y6" s="60">
        <v>2</v>
      </c>
      <c r="Z6" s="60">
        <v>5</v>
      </c>
      <c r="AA6" s="60">
        <v>8</v>
      </c>
      <c r="AB6" s="60"/>
      <c r="AC6" s="5" t="s">
        <v>13</v>
      </c>
      <c r="AD6" s="73">
        <v>3</v>
      </c>
    </row>
    <row r="7" spans="2:30">
      <c r="B7" s="5">
        <v>5</v>
      </c>
      <c r="C7" s="5">
        <v>0.625</v>
      </c>
      <c r="D7" s="5">
        <v>0.5</v>
      </c>
      <c r="E7" s="5">
        <f t="shared" si="1"/>
        <v>2.5517578125</v>
      </c>
      <c r="F7" s="5">
        <f t="shared" si="0"/>
        <v>5.603515625</v>
      </c>
      <c r="G7" s="5">
        <f>E7+I3*F7</f>
        <v>3.252197265625</v>
      </c>
      <c r="H7" s="6"/>
      <c r="I7" s="6"/>
      <c r="J7" s="42"/>
      <c r="L7" s="40" t="s">
        <v>20</v>
      </c>
      <c r="M7" s="45">
        <v>1</v>
      </c>
      <c r="N7" s="41">
        <v>1</v>
      </c>
      <c r="O7" s="41">
        <v>-3</v>
      </c>
      <c r="P7" s="41">
        <v>-1</v>
      </c>
      <c r="Q7" s="41">
        <v>-8</v>
      </c>
      <c r="R7" s="40"/>
      <c r="S7" s="69" t="s">
        <v>14</v>
      </c>
      <c r="T7" s="41">
        <v>1</v>
      </c>
      <c r="V7" s="60" t="s">
        <v>20</v>
      </c>
      <c r="W7" s="72">
        <v>1</v>
      </c>
      <c r="X7" s="73">
        <v>1</v>
      </c>
      <c r="Y7" s="73">
        <v>-3</v>
      </c>
      <c r="Z7" s="73">
        <v>-1</v>
      </c>
      <c r="AA7" s="73">
        <v>-9</v>
      </c>
      <c r="AB7" s="60"/>
      <c r="AC7" s="5" t="s">
        <v>14</v>
      </c>
      <c r="AD7" s="73">
        <v>1</v>
      </c>
    </row>
    <row r="8" spans="2:30">
      <c r="B8" s="5">
        <v>6</v>
      </c>
      <c r="C8" s="5">
        <v>0.75</v>
      </c>
      <c r="D8" s="5">
        <v>0.625</v>
      </c>
      <c r="E8" s="5">
        <f t="shared" si="1"/>
        <v>3.252197265625</v>
      </c>
      <c r="F8" s="5">
        <f t="shared" si="0"/>
        <v>7.12939453125</v>
      </c>
      <c r="G8" s="5">
        <f>E8+I3*F8</f>
        <v>4.14337158203125</v>
      </c>
      <c r="H8" s="5" t="s">
        <v>10</v>
      </c>
      <c r="I8" s="5">
        <v>0.5</v>
      </c>
      <c r="J8" s="46"/>
      <c r="L8" s="47" t="s">
        <v>21</v>
      </c>
      <c r="M8" s="48"/>
      <c r="N8" s="48"/>
      <c r="O8" s="48"/>
      <c r="P8" s="48"/>
      <c r="Q8" s="48"/>
      <c r="R8" s="48"/>
      <c r="S8" s="48"/>
      <c r="T8" s="74"/>
      <c r="V8" s="47" t="s">
        <v>21</v>
      </c>
      <c r="W8" s="48"/>
      <c r="X8" s="48"/>
      <c r="Y8" s="48"/>
      <c r="Z8" s="48"/>
      <c r="AA8" s="48"/>
      <c r="AB8" s="48"/>
      <c r="AC8" s="48"/>
      <c r="AD8" s="74"/>
    </row>
    <row r="9" spans="2:30">
      <c r="B9" s="5">
        <v>7</v>
      </c>
      <c r="C9" s="5">
        <v>0.875</v>
      </c>
      <c r="D9" s="5">
        <v>0.75</v>
      </c>
      <c r="E9" s="5">
        <f t="shared" si="1"/>
        <v>4.14337158203125</v>
      </c>
      <c r="F9" s="5">
        <f t="shared" si="0"/>
        <v>9.0367431640625</v>
      </c>
      <c r="G9" s="5">
        <f>E9+I3*F9</f>
        <v>5.27296447753906</v>
      </c>
      <c r="H9" s="5" t="s">
        <v>22</v>
      </c>
      <c r="I9" s="5">
        <v>1</v>
      </c>
      <c r="J9" s="39"/>
      <c r="L9" s="40" t="s">
        <v>17</v>
      </c>
      <c r="M9" s="40">
        <f t="shared" ref="M9:Q9" si="2">M4</f>
        <v>1</v>
      </c>
      <c r="N9" s="44">
        <f t="shared" si="2"/>
        <v>-1</v>
      </c>
      <c r="O9" s="40">
        <f t="shared" si="2"/>
        <v>1</v>
      </c>
      <c r="P9" s="49">
        <f t="shared" si="2"/>
        <v>2</v>
      </c>
      <c r="Q9" s="40">
        <f t="shared" si="2"/>
        <v>5</v>
      </c>
      <c r="R9" s="40"/>
      <c r="S9" s="40"/>
      <c r="T9" s="69"/>
      <c r="V9" s="60" t="s">
        <v>17</v>
      </c>
      <c r="W9" s="60">
        <f t="shared" ref="W9:AA9" si="3">W4</f>
        <v>1</v>
      </c>
      <c r="X9" s="71">
        <f t="shared" si="3"/>
        <v>-1</v>
      </c>
      <c r="Y9" s="60">
        <f t="shared" si="3"/>
        <v>1</v>
      </c>
      <c r="Z9" s="76">
        <f t="shared" si="3"/>
        <v>2</v>
      </c>
      <c r="AA9" s="60">
        <f t="shared" si="3"/>
        <v>4</v>
      </c>
      <c r="AB9" s="83"/>
      <c r="AC9" s="83"/>
      <c r="AD9" s="5"/>
    </row>
    <row r="10" spans="2:30">
      <c r="B10" s="7">
        <v>8</v>
      </c>
      <c r="C10" s="7">
        <v>1</v>
      </c>
      <c r="D10" s="7">
        <v>0.875</v>
      </c>
      <c r="E10" s="7">
        <f t="shared" si="1"/>
        <v>5.27296447753906</v>
      </c>
      <c r="F10" s="7">
        <f t="shared" si="0"/>
        <v>11.4209289550781</v>
      </c>
      <c r="G10" s="7">
        <f>E10+I3*F10</f>
        <v>6.70058059692383</v>
      </c>
      <c r="H10" s="4"/>
      <c r="I10" s="4"/>
      <c r="J10" s="39"/>
      <c r="L10" s="40" t="s">
        <v>18</v>
      </c>
      <c r="M10" s="40">
        <f>M4*M5-M5*M4</f>
        <v>0</v>
      </c>
      <c r="N10" s="43">
        <f>(M4*N5)-(M5*N4)</f>
        <v>5</v>
      </c>
      <c r="O10" s="49">
        <f>(M4*O5)-(M5*O4)</f>
        <v>-1</v>
      </c>
      <c r="P10" s="49">
        <f>(M4*P5)-(M5*P4)</f>
        <v>-5</v>
      </c>
      <c r="Q10" s="40">
        <f>M4*Q5-M5*Q4</f>
        <v>-3</v>
      </c>
      <c r="R10" s="40"/>
      <c r="S10" s="40"/>
      <c r="T10" s="69"/>
      <c r="V10" s="60" t="s">
        <v>18</v>
      </c>
      <c r="W10" s="60">
        <f>W4*W5-W5*W4</f>
        <v>0</v>
      </c>
      <c r="X10" s="70">
        <f>(W4*X5)-(W5*X4)</f>
        <v>5</v>
      </c>
      <c r="Y10" s="76">
        <f>(W4*Y5)-(W5*Y4)</f>
        <v>-1</v>
      </c>
      <c r="Z10" s="76">
        <f>(W4*Z5)-(W5*Z4)</f>
        <v>-5</v>
      </c>
      <c r="AA10" s="60">
        <f>W4*AA5-W5*AA4</f>
        <v>-3</v>
      </c>
      <c r="AB10" s="83"/>
      <c r="AC10" s="83"/>
      <c r="AD10" s="5"/>
    </row>
    <row r="11" spans="2:30">
      <c r="B11" s="4"/>
      <c r="C11" s="4"/>
      <c r="D11" s="4"/>
      <c r="E11" s="4"/>
      <c r="F11" s="4"/>
      <c r="G11" s="4"/>
      <c r="H11" s="4"/>
      <c r="I11" s="4"/>
      <c r="J11" s="39"/>
      <c r="L11" s="40" t="s">
        <v>19</v>
      </c>
      <c r="M11" s="40">
        <f>M4*M6-M6*M4</f>
        <v>0</v>
      </c>
      <c r="N11" s="44">
        <f>(M4*N6)-(M6*N4)</f>
        <v>-1</v>
      </c>
      <c r="O11" s="49">
        <f>(M4*O6)-(M6*O4)</f>
        <v>0</v>
      </c>
      <c r="P11" s="49">
        <f>(M4*P6)-(M6*P4)</f>
        <v>1</v>
      </c>
      <c r="Q11" s="40">
        <f>M4*Q6-M6*Q4</f>
        <v>0</v>
      </c>
      <c r="R11" s="40"/>
      <c r="S11" s="40"/>
      <c r="T11" s="69"/>
      <c r="V11" s="60" t="s">
        <v>19</v>
      </c>
      <c r="W11" s="60">
        <f>W4*W6-W6*W4</f>
        <v>0</v>
      </c>
      <c r="X11" s="71">
        <f>(W4*X6)-(W6*X4)</f>
        <v>-1</v>
      </c>
      <c r="Y11" s="76">
        <f>(W4*Y6)-(W6*Y4)</f>
        <v>0</v>
      </c>
      <c r="Z11" s="76">
        <f>(W4*Z6)-(W6*Z4)</f>
        <v>1</v>
      </c>
      <c r="AA11" s="60">
        <f>W4*AA6-W6*AA4</f>
        <v>0</v>
      </c>
      <c r="AB11" s="83"/>
      <c r="AC11" s="83"/>
      <c r="AD11" s="5"/>
    </row>
    <row r="12" spans="2:30">
      <c r="B12" s="8" t="s">
        <v>3</v>
      </c>
      <c r="C12" s="8" t="s">
        <v>23</v>
      </c>
      <c r="D12" s="8" t="s">
        <v>8</v>
      </c>
      <c r="E12" s="8" t="s">
        <v>24</v>
      </c>
      <c r="F12" s="8" t="s">
        <v>25</v>
      </c>
      <c r="G12" s="8" t="s">
        <v>26</v>
      </c>
      <c r="H12" s="8" t="s">
        <v>27</v>
      </c>
      <c r="I12" s="4"/>
      <c r="J12" s="39"/>
      <c r="L12" s="40" t="s">
        <v>20</v>
      </c>
      <c r="M12" s="40">
        <f>M4*M7-M7*M4</f>
        <v>0</v>
      </c>
      <c r="N12" s="44">
        <f>(M4*N7)-(M7*N4)</f>
        <v>2</v>
      </c>
      <c r="O12" s="49">
        <f>(M4*O7)-(M7*O4)</f>
        <v>-4</v>
      </c>
      <c r="P12" s="49">
        <f>(M4*P7)-(M7*P4)</f>
        <v>-3</v>
      </c>
      <c r="Q12" s="40">
        <f>M4*Q7-M7*Q4</f>
        <v>-13</v>
      </c>
      <c r="R12" s="40"/>
      <c r="S12" s="40"/>
      <c r="T12" s="69"/>
      <c r="V12" s="60" t="s">
        <v>20</v>
      </c>
      <c r="W12" s="60">
        <f>W4*W7-W7*W4</f>
        <v>0</v>
      </c>
      <c r="X12" s="71">
        <f>(W4*X7)-(W7*X4)</f>
        <v>2</v>
      </c>
      <c r="Y12" s="76">
        <f>(W4*Y7)-(W7*Y4)</f>
        <v>-4</v>
      </c>
      <c r="Z12" s="76">
        <f>(W4*Z7)-(W7*Z4)</f>
        <v>-3</v>
      </c>
      <c r="AA12" s="60">
        <f>W4*AA7-W7*AA4</f>
        <v>-13</v>
      </c>
      <c r="AB12" s="83"/>
      <c r="AC12" s="83"/>
      <c r="AD12" s="5"/>
    </row>
    <row r="13" spans="2:30">
      <c r="B13" s="5">
        <v>0</v>
      </c>
      <c r="C13" s="5">
        <v>0</v>
      </c>
      <c r="D13" s="5">
        <v>1</v>
      </c>
      <c r="E13" s="5">
        <f t="shared" ref="E13:E15" si="4">C13+2*D13</f>
        <v>2</v>
      </c>
      <c r="F13" s="5">
        <f>(C13+0.5*I8)+(2*D13+0.5*I8*E13)</f>
        <v>2.75</v>
      </c>
      <c r="G13" s="5">
        <f>(C13+0.5*I8)+(2*D13+0.5*I8*F13)</f>
        <v>2.9375</v>
      </c>
      <c r="H13" s="7">
        <f>(C13+I8)+(2*D13+I8*G13)</f>
        <v>3.96875</v>
      </c>
      <c r="I13" s="4"/>
      <c r="J13" s="50"/>
      <c r="L13" s="51" t="s">
        <v>28</v>
      </c>
      <c r="M13" s="52"/>
      <c r="N13" s="52"/>
      <c r="O13" s="52"/>
      <c r="P13" s="52"/>
      <c r="Q13" s="52"/>
      <c r="R13" s="52"/>
      <c r="S13" s="52"/>
      <c r="T13" s="75"/>
      <c r="V13" s="51" t="s">
        <v>28</v>
      </c>
      <c r="W13" s="52"/>
      <c r="X13" s="52"/>
      <c r="Y13" s="52"/>
      <c r="Z13" s="52"/>
      <c r="AA13" s="52"/>
      <c r="AB13" s="52"/>
      <c r="AC13" s="52"/>
      <c r="AD13" s="75"/>
    </row>
    <row r="14" spans="2:30">
      <c r="B14" s="5">
        <v>1</v>
      </c>
      <c r="C14" s="5">
        <f>C13+I8</f>
        <v>0.5</v>
      </c>
      <c r="D14" s="5">
        <f>D13+I8*(E13+2*F13+2*G13+H13)/6</f>
        <v>2.4453125</v>
      </c>
      <c r="E14" s="5">
        <f t="shared" si="4"/>
        <v>5.390625</v>
      </c>
      <c r="F14" s="5">
        <f>(C14+0.5*I8)+(2*D14+0.5*I8*E14)</f>
        <v>6.98828125</v>
      </c>
      <c r="G14" s="5">
        <f>(C14+0.5*I8)+(2*D14+0.5*I8*F14)</f>
        <v>7.3876953125</v>
      </c>
      <c r="H14" s="7">
        <f>(C14+I8)+(2*D14+I8*G14)</f>
        <v>9.58447265625</v>
      </c>
      <c r="I14" s="4"/>
      <c r="J14" s="39"/>
      <c r="L14" s="40" t="s">
        <v>17</v>
      </c>
      <c r="M14" s="40">
        <f>N10*M9-N9*M10</f>
        <v>5</v>
      </c>
      <c r="N14" s="49">
        <f>N10*N9-N9*N10</f>
        <v>0</v>
      </c>
      <c r="O14" s="44">
        <f>N10*O9-N9*O10</f>
        <v>4</v>
      </c>
      <c r="P14" s="40">
        <f>N10*P9-N9*P10</f>
        <v>5</v>
      </c>
      <c r="Q14" s="40">
        <f>N10*Q9-N9*Q10</f>
        <v>22</v>
      </c>
      <c r="R14" s="40"/>
      <c r="S14" s="40"/>
      <c r="T14" s="69"/>
      <c r="V14" s="60" t="s">
        <v>17</v>
      </c>
      <c r="W14" s="60">
        <f>X10*W9-X9*W10</f>
        <v>5</v>
      </c>
      <c r="X14" s="76">
        <f>X10*X9-X9*X10</f>
        <v>0</v>
      </c>
      <c r="Y14" s="71">
        <f>X10*Y9-X9*Y10</f>
        <v>4</v>
      </c>
      <c r="Z14" s="60">
        <f>X10*Z9-X9*Z10</f>
        <v>5</v>
      </c>
      <c r="AA14" s="60">
        <f>X10*AA9-X9*AA10</f>
        <v>17</v>
      </c>
      <c r="AB14" s="83"/>
      <c r="AC14" s="83"/>
      <c r="AD14" s="5"/>
    </row>
    <row r="15" spans="2:30">
      <c r="B15" s="5">
        <v>2</v>
      </c>
      <c r="C15" s="5">
        <f>C14+I8</f>
        <v>1</v>
      </c>
      <c r="D15" s="5">
        <f>D14+I8*(E14+2*F14+2*G14+H14)/6</f>
        <v>6.0892333984375</v>
      </c>
      <c r="E15" s="5">
        <f t="shared" si="4"/>
        <v>13.178466796875</v>
      </c>
      <c r="F15" s="5">
        <f>(C15+0.5*I8)+(2*D15+0.5*I8*E15)</f>
        <v>16.7230834960938</v>
      </c>
      <c r="G15" s="5">
        <f>(C15+0.5*I8)+(2*D15+0.5*I8*F15)</f>
        <v>17.6092376708984</v>
      </c>
      <c r="H15" s="7">
        <f>(C15+I8)+(2*D15+I8*G15)</f>
        <v>22.4830856323242</v>
      </c>
      <c r="I15" s="4"/>
      <c r="J15" s="39"/>
      <c r="L15" s="40" t="s">
        <v>18</v>
      </c>
      <c r="M15" s="40">
        <f t="shared" ref="M15:Q15" si="5">M10</f>
        <v>0</v>
      </c>
      <c r="N15" s="40">
        <f t="shared" si="5"/>
        <v>5</v>
      </c>
      <c r="O15" s="44">
        <f t="shared" si="5"/>
        <v>-1</v>
      </c>
      <c r="P15" s="40">
        <f t="shared" si="5"/>
        <v>-5</v>
      </c>
      <c r="Q15" s="40">
        <f t="shared" si="5"/>
        <v>-3</v>
      </c>
      <c r="R15" s="40"/>
      <c r="S15" s="40"/>
      <c r="T15" s="69"/>
      <c r="V15" s="60" t="s">
        <v>18</v>
      </c>
      <c r="W15" s="60">
        <f t="shared" ref="W15:AA15" si="6">W10</f>
        <v>0</v>
      </c>
      <c r="X15" s="60">
        <f t="shared" si="6"/>
        <v>5</v>
      </c>
      <c r="Y15" s="71">
        <f t="shared" si="6"/>
        <v>-1</v>
      </c>
      <c r="Z15" s="60">
        <f t="shared" si="6"/>
        <v>-5</v>
      </c>
      <c r="AA15" s="60">
        <f t="shared" si="6"/>
        <v>-3</v>
      </c>
      <c r="AB15" s="83"/>
      <c r="AC15" s="83"/>
      <c r="AD15" s="5"/>
    </row>
    <row r="16" spans="2:30">
      <c r="B16" s="9"/>
      <c r="C16" s="9"/>
      <c r="D16" s="9"/>
      <c r="E16" s="10"/>
      <c r="F16" s="9"/>
      <c r="G16" s="9"/>
      <c r="H16" s="9"/>
      <c r="I16" s="9"/>
      <c r="J16" s="39"/>
      <c r="L16" s="40" t="s">
        <v>19</v>
      </c>
      <c r="M16" s="40">
        <f>N10*M11-M10*N11</f>
        <v>0</v>
      </c>
      <c r="N16" s="40">
        <f>N11*N10-N10*N11</f>
        <v>0</v>
      </c>
      <c r="O16" s="43">
        <f>N10*O11-O10*N11</f>
        <v>-1</v>
      </c>
      <c r="P16" s="40">
        <f>N10*P11-N11*P10</f>
        <v>0</v>
      </c>
      <c r="Q16" s="40">
        <f>N10*Q11-N11*Q10</f>
        <v>-3</v>
      </c>
      <c r="R16" s="40"/>
      <c r="S16" s="40"/>
      <c r="T16" s="69"/>
      <c r="V16" s="60" t="s">
        <v>19</v>
      </c>
      <c r="W16" s="60">
        <f>X10*W11-W10*X11</f>
        <v>0</v>
      </c>
      <c r="X16" s="60">
        <f>X11*X10-X10*X11</f>
        <v>0</v>
      </c>
      <c r="Y16" s="70">
        <f>X10*Y11-Y10*X11</f>
        <v>-1</v>
      </c>
      <c r="Z16" s="60">
        <f>X10*Z11-X11*Z10</f>
        <v>0</v>
      </c>
      <c r="AA16" s="60">
        <f>X10*AA11-X11*AA10</f>
        <v>-3</v>
      </c>
      <c r="AB16" s="83"/>
      <c r="AC16" s="83"/>
      <c r="AD16" s="5"/>
    </row>
    <row r="17" spans="2:30">
      <c r="B17" s="11" t="s">
        <v>29</v>
      </c>
      <c r="C17" s="12"/>
      <c r="D17" s="12"/>
      <c r="E17" s="13"/>
      <c r="F17" s="14"/>
      <c r="G17" s="9"/>
      <c r="H17" s="9"/>
      <c r="I17" s="9"/>
      <c r="J17" s="39"/>
      <c r="L17" s="40" t="s">
        <v>20</v>
      </c>
      <c r="M17" s="40">
        <f>M12*N10-N12*M10</f>
        <v>0</v>
      </c>
      <c r="N17" s="40">
        <f>N12*N10-N10*N12</f>
        <v>0</v>
      </c>
      <c r="O17" s="44">
        <f>O12*N10-N12*O10</f>
        <v>-18</v>
      </c>
      <c r="P17" s="40">
        <f>P12*N10-N12*P10</f>
        <v>-5</v>
      </c>
      <c r="Q17" s="40">
        <f>Q12*N10-N12*Q10</f>
        <v>-59</v>
      </c>
      <c r="R17" s="40"/>
      <c r="S17" s="40"/>
      <c r="T17" s="69"/>
      <c r="V17" s="60" t="s">
        <v>20</v>
      </c>
      <c r="W17" s="60">
        <f>W12*X10-X12*W10</f>
        <v>0</v>
      </c>
      <c r="X17" s="60">
        <f>X12*X10-X10*X12</f>
        <v>0</v>
      </c>
      <c r="Y17" s="71">
        <f>Y12*X10-X12*Y10</f>
        <v>-18</v>
      </c>
      <c r="Z17" s="60">
        <f>Z12*X10-X12*Z10</f>
        <v>-5</v>
      </c>
      <c r="AA17" s="60">
        <f>AA12*X10-X12*AA10</f>
        <v>-59</v>
      </c>
      <c r="AB17" s="83"/>
      <c r="AC17" s="83"/>
      <c r="AD17" s="5"/>
    </row>
    <row r="18" ht="15.75" spans="2:30">
      <c r="B18" s="15" t="s">
        <v>30</v>
      </c>
      <c r="C18" s="15"/>
      <c r="D18" s="15"/>
      <c r="E18" s="15"/>
      <c r="F18" s="16"/>
      <c r="G18" s="16"/>
      <c r="H18" s="16"/>
      <c r="I18" s="16"/>
      <c r="J18" s="46"/>
      <c r="L18" s="47" t="s">
        <v>31</v>
      </c>
      <c r="M18" s="48"/>
      <c r="N18" s="48"/>
      <c r="O18" s="48"/>
      <c r="P18" s="48"/>
      <c r="Q18" s="48"/>
      <c r="R18" s="48"/>
      <c r="S18" s="48"/>
      <c r="T18" s="74"/>
      <c r="V18" s="47" t="s">
        <v>31</v>
      </c>
      <c r="W18" s="48"/>
      <c r="X18" s="48"/>
      <c r="Y18" s="48"/>
      <c r="Z18" s="48"/>
      <c r="AA18" s="48"/>
      <c r="AB18" s="48"/>
      <c r="AC18" s="48"/>
      <c r="AD18" s="74"/>
    </row>
    <row r="19" ht="15.75" spans="2:30">
      <c r="B19" s="17" t="s">
        <v>32</v>
      </c>
      <c r="C19" s="17"/>
      <c r="D19" s="17"/>
      <c r="E19" s="17"/>
      <c r="F19" s="10"/>
      <c r="G19" s="18"/>
      <c r="H19" s="18"/>
      <c r="I19" s="18"/>
      <c r="J19" s="53"/>
      <c r="L19" s="40" t="s">
        <v>17</v>
      </c>
      <c r="M19" s="40">
        <f>M14*O16-O14*M16</f>
        <v>-5</v>
      </c>
      <c r="N19" s="40">
        <f>O16*N14-N16*O14</f>
        <v>0</v>
      </c>
      <c r="O19" s="40">
        <f>O16*O14-O14*O16</f>
        <v>0</v>
      </c>
      <c r="P19" s="44">
        <f>O16*P14-P16*O14</f>
        <v>-5</v>
      </c>
      <c r="Q19" s="40">
        <f>O16*Q14-Q16*O14</f>
        <v>-10</v>
      </c>
      <c r="R19" s="40"/>
      <c r="S19" s="40"/>
      <c r="T19" s="69"/>
      <c r="V19" s="60" t="s">
        <v>17</v>
      </c>
      <c r="W19" s="60">
        <f>W14*Y16-Y14*W16</f>
        <v>-5</v>
      </c>
      <c r="X19" s="60">
        <f>Y16*X14-X16*Y14</f>
        <v>0</v>
      </c>
      <c r="Y19" s="60">
        <f>Y16*Y14-Y14*Y16</f>
        <v>0</v>
      </c>
      <c r="Z19" s="71">
        <f>Y16*Z14-Z16*Y14</f>
        <v>-5</v>
      </c>
      <c r="AA19" s="60">
        <f>Y16*AA14-AA16*Y14</f>
        <v>-5</v>
      </c>
      <c r="AB19" s="83"/>
      <c r="AC19" s="83"/>
      <c r="AD19" s="5"/>
    </row>
    <row r="20" ht="15.75" spans="2:30">
      <c r="B20" s="17" t="s">
        <v>33</v>
      </c>
      <c r="C20" s="17"/>
      <c r="D20" s="17"/>
      <c r="E20" s="17"/>
      <c r="F20" s="10"/>
      <c r="G20" s="18"/>
      <c r="H20" s="18"/>
      <c r="I20" s="18"/>
      <c r="J20" s="53"/>
      <c r="L20" s="40" t="s">
        <v>18</v>
      </c>
      <c r="M20" s="40">
        <f>O16*M15-M16*O15</f>
        <v>0</v>
      </c>
      <c r="N20" s="40">
        <f>O16*N15-N16*O15</f>
        <v>-5</v>
      </c>
      <c r="O20" s="40">
        <f>O16*O15-O15*O16</f>
        <v>0</v>
      </c>
      <c r="P20" s="44">
        <f>O16*P15-P16*O15</f>
        <v>5</v>
      </c>
      <c r="Q20" s="40">
        <f>O16*Q15-Q16*O15</f>
        <v>0</v>
      </c>
      <c r="R20" s="40"/>
      <c r="S20" s="40"/>
      <c r="T20" s="69"/>
      <c r="V20" s="60" t="s">
        <v>18</v>
      </c>
      <c r="W20" s="60">
        <f>Y16*W15-W16*Y15</f>
        <v>0</v>
      </c>
      <c r="X20" s="60">
        <f>Y16*X15-X16*Y15</f>
        <v>-5</v>
      </c>
      <c r="Y20" s="60">
        <f>Y16*Y15-Y15*Y16</f>
        <v>0</v>
      </c>
      <c r="Z20" s="71">
        <f>Y16*Z15-Z16*Y15</f>
        <v>5</v>
      </c>
      <c r="AA20" s="60">
        <f>Y16*AA15-AA16*Y15</f>
        <v>0</v>
      </c>
      <c r="AB20" s="83"/>
      <c r="AC20" s="83"/>
      <c r="AD20" s="5"/>
    </row>
    <row r="21" ht="15.75" spans="2:30">
      <c r="B21" s="19" t="s">
        <v>34</v>
      </c>
      <c r="C21" s="19" t="s">
        <v>35</v>
      </c>
      <c r="D21" s="19" t="s">
        <v>36</v>
      </c>
      <c r="E21" s="19" t="s">
        <v>37</v>
      </c>
      <c r="F21" s="10"/>
      <c r="G21" s="18"/>
      <c r="H21" s="18"/>
      <c r="I21" s="18"/>
      <c r="J21" s="53"/>
      <c r="L21" s="40" t="s">
        <v>19</v>
      </c>
      <c r="M21" s="40">
        <f t="shared" ref="M21:Q21" si="7">M16</f>
        <v>0</v>
      </c>
      <c r="N21" s="40">
        <f t="shared" si="7"/>
        <v>0</v>
      </c>
      <c r="O21" s="40">
        <f t="shared" si="7"/>
        <v>-1</v>
      </c>
      <c r="P21" s="44">
        <f t="shared" si="7"/>
        <v>0</v>
      </c>
      <c r="Q21" s="40">
        <f t="shared" si="7"/>
        <v>-3</v>
      </c>
      <c r="R21" s="40"/>
      <c r="S21" s="40"/>
      <c r="T21" s="69"/>
      <c r="V21" s="60" t="s">
        <v>19</v>
      </c>
      <c r="W21" s="60">
        <f t="shared" ref="W21:AA21" si="8">W16</f>
        <v>0</v>
      </c>
      <c r="X21" s="60">
        <f t="shared" si="8"/>
        <v>0</v>
      </c>
      <c r="Y21" s="60">
        <f t="shared" si="8"/>
        <v>-1</v>
      </c>
      <c r="Z21" s="71">
        <f t="shared" si="8"/>
        <v>0</v>
      </c>
      <c r="AA21" s="60">
        <f t="shared" si="8"/>
        <v>-3</v>
      </c>
      <c r="AB21" s="83"/>
      <c r="AC21" s="83"/>
      <c r="AD21" s="5"/>
    </row>
    <row r="22" ht="15.75" spans="2:30">
      <c r="B22" s="20">
        <v>2</v>
      </c>
      <c r="C22" s="20">
        <f t="shared" ref="C22:C26" si="9">B22^2-5</f>
        <v>-1</v>
      </c>
      <c r="D22" s="20">
        <f t="shared" ref="D22:D26" si="10">2*B22</f>
        <v>4</v>
      </c>
      <c r="E22" s="20">
        <f>B26-B25/B26</f>
        <v>1.23606797731374</v>
      </c>
      <c r="F22" s="10"/>
      <c r="G22" s="18"/>
      <c r="H22" s="18"/>
      <c r="I22" s="18"/>
      <c r="J22" s="53"/>
      <c r="L22" s="40" t="s">
        <v>20</v>
      </c>
      <c r="M22" s="40">
        <f>O16*M17-M16*O17</f>
        <v>0</v>
      </c>
      <c r="N22" s="40">
        <f>O16*N17-N16*O17</f>
        <v>0</v>
      </c>
      <c r="O22" s="40">
        <f>O17*O16-O16*O17</f>
        <v>0</v>
      </c>
      <c r="P22" s="43">
        <f>O16*P17-P16*O17</f>
        <v>5</v>
      </c>
      <c r="Q22" s="40">
        <f>O16*Q17-Q16*O17</f>
        <v>5</v>
      </c>
      <c r="R22" s="40"/>
      <c r="S22" s="40"/>
      <c r="T22" s="69"/>
      <c r="V22" s="60" t="s">
        <v>20</v>
      </c>
      <c r="W22" s="60">
        <f>Y16*W17-W16*Y17</f>
        <v>0</v>
      </c>
      <c r="X22" s="60">
        <f>Y16*X17-X16*Y17</f>
        <v>0</v>
      </c>
      <c r="Y22" s="60">
        <f>Y17*Y16-Y16*Y17</f>
        <v>0</v>
      </c>
      <c r="Z22" s="70">
        <f>Y16*Z17-Z16*Y17</f>
        <v>5</v>
      </c>
      <c r="AA22" s="60">
        <f>Y16*AA17-AA16*Y17</f>
        <v>5</v>
      </c>
      <c r="AB22" s="83"/>
      <c r="AC22" s="83"/>
      <c r="AD22" s="5"/>
    </row>
    <row r="23" ht="15.75" spans="2:30">
      <c r="B23" s="21">
        <f t="shared" ref="B23:B26" si="11">B22-C22/D22</f>
        <v>2.25</v>
      </c>
      <c r="C23" s="20">
        <f t="shared" si="9"/>
        <v>0.0625</v>
      </c>
      <c r="D23" s="20">
        <f t="shared" si="10"/>
        <v>4.5</v>
      </c>
      <c r="E23" s="22"/>
      <c r="F23" s="23"/>
      <c r="G23" s="23"/>
      <c r="H23" s="23"/>
      <c r="I23" s="23"/>
      <c r="J23" s="50"/>
      <c r="L23" s="51" t="s">
        <v>38</v>
      </c>
      <c r="M23" s="52"/>
      <c r="N23" s="52"/>
      <c r="O23" s="52"/>
      <c r="P23" s="52"/>
      <c r="Q23" s="52"/>
      <c r="R23" s="52"/>
      <c r="S23" s="52"/>
      <c r="T23" s="75"/>
      <c r="V23" s="51" t="s">
        <v>38</v>
      </c>
      <c r="W23" s="52"/>
      <c r="X23" s="52"/>
      <c r="Y23" s="52"/>
      <c r="Z23" s="52"/>
      <c r="AA23" s="52"/>
      <c r="AB23" s="52"/>
      <c r="AC23" s="52"/>
      <c r="AD23" s="75"/>
    </row>
    <row r="24" ht="15.75" spans="2:30">
      <c r="B24" s="21">
        <f t="shared" si="11"/>
        <v>2.23611111111111</v>
      </c>
      <c r="C24" s="20">
        <f t="shared" si="9"/>
        <v>0.000192901234568055</v>
      </c>
      <c r="D24" s="20">
        <f t="shared" si="10"/>
        <v>4.47222222222222</v>
      </c>
      <c r="E24" s="24"/>
      <c r="F24" s="9"/>
      <c r="G24" s="9"/>
      <c r="H24" s="9"/>
      <c r="I24" s="9"/>
      <c r="J24" s="39"/>
      <c r="L24" s="40" t="s">
        <v>17</v>
      </c>
      <c r="M24" s="40">
        <f>M19*P22-P19*M22</f>
        <v>-25</v>
      </c>
      <c r="N24" s="40">
        <f>N19*P22-P19*N22</f>
        <v>0</v>
      </c>
      <c r="O24" s="40">
        <f>O19*P22-P19*O22</f>
        <v>0</v>
      </c>
      <c r="P24" s="40">
        <f>P19*P22-P22*P19</f>
        <v>0</v>
      </c>
      <c r="Q24" s="40">
        <f>Q19*P22-P19*Q22</f>
        <v>-25</v>
      </c>
      <c r="R24" s="40"/>
      <c r="S24" s="40"/>
      <c r="T24" s="69"/>
      <c r="V24" s="60" t="s">
        <v>17</v>
      </c>
      <c r="W24" s="60">
        <f>W19*Z22-Z19*W22</f>
        <v>-25</v>
      </c>
      <c r="X24" s="60">
        <f>X19*Z22-Z19*X22</f>
        <v>0</v>
      </c>
      <c r="Y24" s="60">
        <f>Y19*Z22-Z19*Y22</f>
        <v>0</v>
      </c>
      <c r="Z24" s="60">
        <f>Z19*Z22-Z22*Z19</f>
        <v>0</v>
      </c>
      <c r="AA24" s="60">
        <f>AA19*Z22-Z19*AA22</f>
        <v>0</v>
      </c>
      <c r="AB24" s="83"/>
      <c r="AC24" s="83"/>
      <c r="AD24" s="5"/>
    </row>
    <row r="25" ht="15.75" spans="2:30">
      <c r="B25" s="21">
        <f t="shared" si="11"/>
        <v>2.2360679779158</v>
      </c>
      <c r="C25" s="20">
        <f t="shared" si="9"/>
        <v>1.86047355299479e-9</v>
      </c>
      <c r="D25" s="20">
        <f t="shared" si="10"/>
        <v>4.47213595583161</v>
      </c>
      <c r="E25" s="25"/>
      <c r="F25" s="9"/>
      <c r="G25" s="9"/>
      <c r="H25" s="9"/>
      <c r="I25" s="9"/>
      <c r="J25" s="39"/>
      <c r="L25" s="40" t="s">
        <v>18</v>
      </c>
      <c r="M25" s="40">
        <f>M20*P22-P20*M22</f>
        <v>0</v>
      </c>
      <c r="N25" s="40">
        <f>N20*P22-P20*N22</f>
        <v>-25</v>
      </c>
      <c r="O25" s="40">
        <f>O20*P22-P20*O22</f>
        <v>0</v>
      </c>
      <c r="P25" s="40">
        <f>P20*P22-P22*P20</f>
        <v>0</v>
      </c>
      <c r="Q25" s="40">
        <f>Q20*P22-P20*Q22</f>
        <v>-25</v>
      </c>
      <c r="R25" s="40"/>
      <c r="S25" s="40"/>
      <c r="T25" s="69"/>
      <c r="V25" s="60" t="s">
        <v>18</v>
      </c>
      <c r="W25" s="60">
        <f>W20*Z22-Z20*W22</f>
        <v>0</v>
      </c>
      <c r="X25" s="60">
        <f>X20*Z22-Z20*X22</f>
        <v>-25</v>
      </c>
      <c r="Y25" s="60">
        <f>Y20*Z22-Z20*Y22</f>
        <v>0</v>
      </c>
      <c r="Z25" s="60">
        <f>Z20*Z22-Z22*Z20</f>
        <v>0</v>
      </c>
      <c r="AA25" s="60">
        <f>AA20*Z22-Z20*AA22</f>
        <v>-25</v>
      </c>
      <c r="AB25" s="83"/>
      <c r="AC25" s="83"/>
      <c r="AD25" s="5"/>
    </row>
    <row r="26" ht="15.75" spans="2:30">
      <c r="B26" s="26">
        <f t="shared" si="11"/>
        <v>2.23606797749979</v>
      </c>
      <c r="C26" s="26">
        <f t="shared" si="9"/>
        <v>0</v>
      </c>
      <c r="D26" s="26">
        <f t="shared" si="10"/>
        <v>4.47213595499958</v>
      </c>
      <c r="E26" s="25"/>
      <c r="F26" s="9"/>
      <c r="G26" s="9"/>
      <c r="H26" s="9"/>
      <c r="I26" s="9"/>
      <c r="J26" s="39"/>
      <c r="L26" s="40" t="s">
        <v>19</v>
      </c>
      <c r="M26" s="40">
        <f>M21*P22-P21*M22</f>
        <v>0</v>
      </c>
      <c r="N26" s="40">
        <f>N21*P22-P21*N22</f>
        <v>0</v>
      </c>
      <c r="O26" s="40">
        <f>O21*P22-P21*O22</f>
        <v>-5</v>
      </c>
      <c r="P26" s="40">
        <f>P21*P22-P22*P21</f>
        <v>0</v>
      </c>
      <c r="Q26" s="40">
        <f>Q21*P22-P21*Q22</f>
        <v>-15</v>
      </c>
      <c r="R26" s="40"/>
      <c r="S26" s="40"/>
      <c r="T26" s="69"/>
      <c r="V26" s="60" t="s">
        <v>19</v>
      </c>
      <c r="W26" s="60">
        <f>W21*Z22-Z21*W22</f>
        <v>0</v>
      </c>
      <c r="X26" s="60">
        <f>X21*Z22-Z21*X22</f>
        <v>0</v>
      </c>
      <c r="Y26" s="60">
        <f>Y21*Z22-Z21*Y22</f>
        <v>-5</v>
      </c>
      <c r="Z26" s="60">
        <f>Z21*Z22-Z22*Z21</f>
        <v>0</v>
      </c>
      <c r="AA26" s="60">
        <f>AA21*Z22-Z21*AA22</f>
        <v>-15</v>
      </c>
      <c r="AB26" s="83"/>
      <c r="AC26" s="83"/>
      <c r="AD26" s="5"/>
    </row>
    <row r="27" spans="2:30">
      <c r="B27" s="9"/>
      <c r="C27" s="9"/>
      <c r="D27" s="9"/>
      <c r="E27" s="9"/>
      <c r="F27" s="9"/>
      <c r="G27" s="9"/>
      <c r="H27" s="9"/>
      <c r="I27" s="9"/>
      <c r="J27" s="39"/>
      <c r="L27" s="40" t="s">
        <v>20</v>
      </c>
      <c r="M27" s="40">
        <f t="shared" ref="M27:Q27" si="12">M22</f>
        <v>0</v>
      </c>
      <c r="N27" s="40">
        <f t="shared" si="12"/>
        <v>0</v>
      </c>
      <c r="O27" s="40">
        <f t="shared" si="12"/>
        <v>0</v>
      </c>
      <c r="P27" s="40">
        <f t="shared" si="12"/>
        <v>5</v>
      </c>
      <c r="Q27" s="40">
        <f t="shared" si="12"/>
        <v>5</v>
      </c>
      <c r="R27" s="40"/>
      <c r="S27" s="40"/>
      <c r="T27" s="69"/>
      <c r="V27" s="60" t="s">
        <v>20</v>
      </c>
      <c r="W27" s="60">
        <f t="shared" ref="W27:AA27" si="13">W22</f>
        <v>0</v>
      </c>
      <c r="X27" s="60">
        <f t="shared" si="13"/>
        <v>0</v>
      </c>
      <c r="Y27" s="60">
        <f t="shared" si="13"/>
        <v>0</v>
      </c>
      <c r="Z27" s="60">
        <f t="shared" si="13"/>
        <v>5</v>
      </c>
      <c r="AA27" s="60">
        <f t="shared" si="13"/>
        <v>5</v>
      </c>
      <c r="AB27" s="83"/>
      <c r="AC27" s="83"/>
      <c r="AD27" s="5"/>
    </row>
    <row r="29" ht="15.75" spans="2:18">
      <c r="B29" s="27" t="s">
        <v>39</v>
      </c>
      <c r="C29" s="27"/>
      <c r="D29" s="27"/>
      <c r="E29" s="27"/>
      <c r="F29" s="27"/>
      <c r="G29" s="27"/>
      <c r="H29" s="27"/>
      <c r="I29" s="27"/>
      <c r="J29" s="27"/>
      <c r="L29" s="54" t="s">
        <v>40</v>
      </c>
      <c r="M29" s="54"/>
      <c r="N29" s="54"/>
      <c r="O29" s="54"/>
      <c r="P29" s="54"/>
      <c r="Q29" s="54"/>
      <c r="R29" s="54"/>
    </row>
    <row r="30" ht="15.75" spans="2:18">
      <c r="B30" s="15" t="s">
        <v>41</v>
      </c>
      <c r="C30" s="15"/>
      <c r="D30" s="15"/>
      <c r="E30" s="15"/>
      <c r="F30" s="15"/>
      <c r="G30" s="15"/>
      <c r="H30" s="15"/>
      <c r="I30" s="15"/>
      <c r="J30" s="15"/>
      <c r="L30" s="55" t="s">
        <v>42</v>
      </c>
      <c r="M30" s="55"/>
      <c r="N30" s="55"/>
      <c r="O30" s="55"/>
      <c r="P30" s="55"/>
      <c r="Q30" s="55"/>
      <c r="R30" s="55"/>
    </row>
    <row r="31" ht="15.75" spans="2:31">
      <c r="B31" s="15" t="s">
        <v>43</v>
      </c>
      <c r="C31" s="15"/>
      <c r="D31" s="15"/>
      <c r="E31" s="15"/>
      <c r="F31" s="15"/>
      <c r="G31" s="15"/>
      <c r="H31" s="15"/>
      <c r="I31" s="15"/>
      <c r="J31" s="15"/>
      <c r="L31" s="55" t="s">
        <v>44</v>
      </c>
      <c r="M31" s="55"/>
      <c r="N31" s="55"/>
      <c r="O31" s="55"/>
      <c r="P31" s="55"/>
      <c r="Q31" s="55"/>
      <c r="R31" s="55"/>
      <c r="X31" s="77" t="s">
        <v>45</v>
      </c>
      <c r="Y31" s="77"/>
      <c r="Z31" s="77"/>
      <c r="AA31" s="77"/>
      <c r="AB31" s="77"/>
      <c r="AC31" s="77"/>
      <c r="AD31" s="77"/>
      <c r="AE31" s="77"/>
    </row>
    <row r="32" ht="15.75" spans="2:29">
      <c r="B32" s="20">
        <v>1</v>
      </c>
      <c r="C32" s="20">
        <v>0</v>
      </c>
      <c r="D32" s="20">
        <f t="shared" ref="D32:D45" si="14">(C32+E32)/2</f>
        <v>0.25</v>
      </c>
      <c r="E32" s="20">
        <v>0.5</v>
      </c>
      <c r="F32" s="20">
        <f t="shared" ref="F32:F45" si="15">(7*C32)^2-(8*C32)+1</f>
        <v>1</v>
      </c>
      <c r="G32" s="20">
        <f t="shared" ref="G32:G45" si="16">(F32+H32)/2</f>
        <v>5.125</v>
      </c>
      <c r="H32" s="20">
        <f t="shared" ref="H32:H45" si="17">(7*E32)^2-(8*E32)+1</f>
        <v>9.25</v>
      </c>
      <c r="I32" s="56">
        <f t="shared" ref="I32:I45" si="18">F32*H32</f>
        <v>9.25</v>
      </c>
      <c r="J32" s="20">
        <f t="shared" ref="J32:J45" si="19">F32*G32</f>
        <v>5.125</v>
      </c>
      <c r="L32" s="57" t="s">
        <v>46</v>
      </c>
      <c r="M32" s="57" t="s">
        <v>47</v>
      </c>
      <c r="N32" s="58" t="s">
        <v>23</v>
      </c>
      <c r="O32" s="57" t="s">
        <v>48</v>
      </c>
      <c r="P32" s="57" t="s">
        <v>49</v>
      </c>
      <c r="Q32" s="20" t="s">
        <v>50</v>
      </c>
      <c r="R32" s="56" t="s">
        <v>51</v>
      </c>
      <c r="X32" s="78" t="s">
        <v>3</v>
      </c>
      <c r="Y32" s="78" t="s">
        <v>4</v>
      </c>
      <c r="Z32" s="78" t="s">
        <v>5</v>
      </c>
      <c r="AA32" s="78" t="s">
        <v>6</v>
      </c>
      <c r="AB32" s="78" t="s">
        <v>7</v>
      </c>
      <c r="AC32" s="78" t="s">
        <v>8</v>
      </c>
    </row>
    <row r="33" ht="15.75" spans="2:31">
      <c r="B33" s="21">
        <v>2</v>
      </c>
      <c r="C33" s="21">
        <f t="shared" ref="C33:C45" si="20">IF(F32*G32&gt;=0,C32,D32)</f>
        <v>0</v>
      </c>
      <c r="D33" s="21">
        <f t="shared" si="14"/>
        <v>0.125</v>
      </c>
      <c r="E33" s="21">
        <f t="shared" ref="E33:E45" si="21">IF(G32*H32&lt;0,E32,D32)</f>
        <v>0.25</v>
      </c>
      <c r="F33" s="21">
        <f t="shared" si="15"/>
        <v>1</v>
      </c>
      <c r="G33" s="21">
        <f t="shared" si="16"/>
        <v>1.53125</v>
      </c>
      <c r="H33" s="21">
        <f t="shared" si="17"/>
        <v>2.0625</v>
      </c>
      <c r="I33" s="59">
        <f t="shared" si="18"/>
        <v>2.0625</v>
      </c>
      <c r="J33" s="21">
        <f t="shared" si="19"/>
        <v>1.53125</v>
      </c>
      <c r="L33" s="20">
        <v>1</v>
      </c>
      <c r="M33" s="20">
        <v>0</v>
      </c>
      <c r="N33" s="20">
        <f t="shared" ref="N33:N38" si="22">(M33+O33)/2</f>
        <v>1</v>
      </c>
      <c r="O33" s="20">
        <v>2</v>
      </c>
      <c r="P33" s="20">
        <f t="shared" ref="P33:R33" si="23">M33^3-6*M33^2+11*M33-6</f>
        <v>-6</v>
      </c>
      <c r="Q33" s="20">
        <f t="shared" si="23"/>
        <v>0</v>
      </c>
      <c r="R33" s="20">
        <f t="shared" si="23"/>
        <v>0</v>
      </c>
      <c r="X33" s="5">
        <v>1</v>
      </c>
      <c r="Y33" s="5">
        <v>0.125</v>
      </c>
      <c r="Z33" s="5">
        <v>0</v>
      </c>
      <c r="AA33" s="5">
        <v>1</v>
      </c>
      <c r="AB33" s="5">
        <f>Z33+2*AA33</f>
        <v>2</v>
      </c>
      <c r="AC33" s="5">
        <f>AA33+AE33*AB33</f>
        <v>1.25</v>
      </c>
      <c r="AD33" s="5" t="s">
        <v>10</v>
      </c>
      <c r="AE33" s="5">
        <v>0.125</v>
      </c>
    </row>
    <row r="34" ht="15.75" spans="2:31">
      <c r="B34" s="20">
        <v>3</v>
      </c>
      <c r="C34" s="20">
        <f t="shared" si="20"/>
        <v>0</v>
      </c>
      <c r="D34" s="20">
        <f t="shared" si="14"/>
        <v>0.0625</v>
      </c>
      <c r="E34" s="20">
        <f t="shared" si="21"/>
        <v>0.125</v>
      </c>
      <c r="F34" s="20">
        <f t="shared" si="15"/>
        <v>1</v>
      </c>
      <c r="G34" s="21">
        <f t="shared" si="16"/>
        <v>0.8828125</v>
      </c>
      <c r="H34" s="20">
        <f t="shared" si="17"/>
        <v>0.765625</v>
      </c>
      <c r="I34" s="56">
        <f t="shared" si="18"/>
        <v>0.765625</v>
      </c>
      <c r="J34" s="20">
        <f t="shared" si="19"/>
        <v>0.8828125</v>
      </c>
      <c r="L34" s="21">
        <v>2</v>
      </c>
      <c r="M34" s="21">
        <f>IF(P33*Q33&gt;=0,M33,N33)</f>
        <v>0</v>
      </c>
      <c r="N34" s="21">
        <f t="shared" si="22"/>
        <v>0.5</v>
      </c>
      <c r="O34" s="21">
        <f t="shared" ref="O34:O38" si="24">IF(Q33*R33&lt;0,O33,N33)</f>
        <v>1</v>
      </c>
      <c r="P34" s="21">
        <f t="shared" ref="P34:P38" si="25">N34^3-6*N34^2+11*N34-6</f>
        <v>-1.875</v>
      </c>
      <c r="Q34" s="21">
        <f t="shared" ref="Q34:Q38" si="26">(P34+R34)/2</f>
        <v>20.0625</v>
      </c>
      <c r="R34" s="21">
        <f t="shared" ref="R34:R38" si="27">(7*O34)^2-(8*O34)+1</f>
        <v>42</v>
      </c>
      <c r="X34" s="5">
        <v>2</v>
      </c>
      <c r="Y34" s="5">
        <v>0.25</v>
      </c>
      <c r="Z34" s="5">
        <v>0.125</v>
      </c>
      <c r="AA34" s="5">
        <f t="shared" ref="AA34:AA40" si="28">AC33</f>
        <v>1.25</v>
      </c>
      <c r="AB34" s="5">
        <f t="shared" ref="AB34:AB40" si="29">1+Z34*AA34</f>
        <v>1.15625</v>
      </c>
      <c r="AC34" s="5">
        <f>AA34+AE33*AB34</f>
        <v>1.39453125</v>
      </c>
      <c r="AD34" s="5" t="s">
        <v>15</v>
      </c>
      <c r="AE34" s="5" t="s">
        <v>52</v>
      </c>
    </row>
    <row r="35" ht="15.75" spans="2:29">
      <c r="B35" s="21">
        <v>4</v>
      </c>
      <c r="C35" s="20">
        <f t="shared" si="20"/>
        <v>0</v>
      </c>
      <c r="D35" s="20">
        <f t="shared" si="14"/>
        <v>0.03125</v>
      </c>
      <c r="E35" s="20">
        <f t="shared" si="21"/>
        <v>0.0625</v>
      </c>
      <c r="F35" s="20">
        <f t="shared" si="15"/>
        <v>1</v>
      </c>
      <c r="G35" s="21">
        <f t="shared" si="16"/>
        <v>0.845703125</v>
      </c>
      <c r="H35" s="20">
        <f t="shared" si="17"/>
        <v>0.69140625</v>
      </c>
      <c r="I35" s="56">
        <f t="shared" si="18"/>
        <v>0.69140625</v>
      </c>
      <c r="J35" s="20">
        <f t="shared" si="19"/>
        <v>0.845703125</v>
      </c>
      <c r="L35" s="20">
        <v>3</v>
      </c>
      <c r="M35" s="20">
        <f t="shared" ref="M35:M38" si="30">IF(P34*Q34&lt;0,M34,N34)</f>
        <v>0</v>
      </c>
      <c r="N35" s="20">
        <f t="shared" si="22"/>
        <v>0.25</v>
      </c>
      <c r="O35" s="20">
        <f t="shared" si="24"/>
        <v>0.5</v>
      </c>
      <c r="P35" s="20">
        <f t="shared" si="25"/>
        <v>-3.609375</v>
      </c>
      <c r="Q35" s="21">
        <f t="shared" si="26"/>
        <v>2.8203125</v>
      </c>
      <c r="R35" s="20">
        <f t="shared" si="27"/>
        <v>9.25</v>
      </c>
      <c r="X35" s="5">
        <v>3</v>
      </c>
      <c r="Y35" s="5">
        <v>0.375</v>
      </c>
      <c r="Z35" s="5">
        <v>0.25</v>
      </c>
      <c r="AA35" s="5">
        <f t="shared" si="28"/>
        <v>1.39453125</v>
      </c>
      <c r="AB35" s="5">
        <f t="shared" si="29"/>
        <v>1.3486328125</v>
      </c>
      <c r="AC35" s="5">
        <f>AA35+AE33*AB35</f>
        <v>1.5631103515625</v>
      </c>
    </row>
    <row r="36" ht="15.75" spans="2:29">
      <c r="B36" s="20">
        <v>5</v>
      </c>
      <c r="C36" s="20">
        <f t="shared" si="20"/>
        <v>0</v>
      </c>
      <c r="D36" s="20">
        <f t="shared" si="14"/>
        <v>0.015625</v>
      </c>
      <c r="E36" s="20">
        <f t="shared" si="21"/>
        <v>0.03125</v>
      </c>
      <c r="F36" s="20">
        <f t="shared" si="15"/>
        <v>1</v>
      </c>
      <c r="G36" s="21">
        <f t="shared" si="16"/>
        <v>0.89892578125</v>
      </c>
      <c r="H36" s="20">
        <f t="shared" si="17"/>
        <v>0.7978515625</v>
      </c>
      <c r="I36" s="56">
        <f t="shared" si="18"/>
        <v>0.7978515625</v>
      </c>
      <c r="J36" s="20">
        <f t="shared" si="19"/>
        <v>0.89892578125</v>
      </c>
      <c r="L36" s="26">
        <v>4</v>
      </c>
      <c r="M36" s="26">
        <f t="shared" si="30"/>
        <v>0</v>
      </c>
      <c r="N36" s="26">
        <f t="shared" si="22"/>
        <v>0.125</v>
      </c>
      <c r="O36" s="26">
        <f t="shared" si="24"/>
        <v>0.25</v>
      </c>
      <c r="P36" s="26">
        <f t="shared" si="25"/>
        <v>-4.716796875</v>
      </c>
      <c r="Q36" s="26">
        <f t="shared" si="26"/>
        <v>-1.3271484375</v>
      </c>
      <c r="R36" s="26">
        <f t="shared" si="27"/>
        <v>2.0625</v>
      </c>
      <c r="X36" s="5">
        <v>4</v>
      </c>
      <c r="Y36" s="5">
        <v>0.5</v>
      </c>
      <c r="Z36" s="5">
        <v>0.375</v>
      </c>
      <c r="AA36" s="5">
        <f t="shared" si="28"/>
        <v>1.5631103515625</v>
      </c>
      <c r="AB36" s="5">
        <f t="shared" si="29"/>
        <v>1.58616638183594</v>
      </c>
      <c r="AC36" s="5">
        <f>AA36+AE33*AB36</f>
        <v>1.76138114929199</v>
      </c>
    </row>
    <row r="37" ht="15.75" spans="2:29">
      <c r="B37" s="21">
        <v>6</v>
      </c>
      <c r="C37" s="20">
        <f t="shared" si="20"/>
        <v>0</v>
      </c>
      <c r="D37" s="20">
        <f t="shared" si="14"/>
        <v>0.0078125</v>
      </c>
      <c r="E37" s="20">
        <f t="shared" si="21"/>
        <v>0.015625</v>
      </c>
      <c r="F37" s="20">
        <f t="shared" si="15"/>
        <v>1</v>
      </c>
      <c r="G37" s="21">
        <f t="shared" si="16"/>
        <v>0.9434814453125</v>
      </c>
      <c r="H37" s="20">
        <f t="shared" si="17"/>
        <v>0.886962890625</v>
      </c>
      <c r="I37" s="56">
        <f t="shared" si="18"/>
        <v>0.886962890625</v>
      </c>
      <c r="J37" s="20">
        <f t="shared" si="19"/>
        <v>0.9434814453125</v>
      </c>
      <c r="L37" s="20">
        <v>5</v>
      </c>
      <c r="M37" s="20">
        <f t="shared" si="30"/>
        <v>0.125</v>
      </c>
      <c r="N37" s="20">
        <f t="shared" si="22"/>
        <v>0.1875</v>
      </c>
      <c r="O37" s="20">
        <f t="shared" si="24"/>
        <v>0.25</v>
      </c>
      <c r="P37" s="20">
        <f t="shared" si="25"/>
        <v>-4.141845703125</v>
      </c>
      <c r="Q37" s="21">
        <f t="shared" si="26"/>
        <v>-1.0396728515625</v>
      </c>
      <c r="R37" s="20">
        <f t="shared" si="27"/>
        <v>2.0625</v>
      </c>
      <c r="X37" s="5">
        <v>5</v>
      </c>
      <c r="Y37" s="5">
        <v>0.625</v>
      </c>
      <c r="Z37" s="5">
        <v>0.5</v>
      </c>
      <c r="AA37" s="5">
        <f t="shared" si="28"/>
        <v>1.76138114929199</v>
      </c>
      <c r="AB37" s="5">
        <f t="shared" si="29"/>
        <v>1.880690574646</v>
      </c>
      <c r="AC37" s="5">
        <f>AA37+AE33*AB37</f>
        <v>1.99646747112274</v>
      </c>
    </row>
    <row r="38" ht="15.75" spans="2:31">
      <c r="B38" s="20">
        <v>7</v>
      </c>
      <c r="C38" s="20">
        <f t="shared" si="20"/>
        <v>0</v>
      </c>
      <c r="D38" s="20">
        <f t="shared" si="14"/>
        <v>0.00390625</v>
      </c>
      <c r="E38" s="20">
        <f t="shared" si="21"/>
        <v>0.0078125</v>
      </c>
      <c r="F38" s="20">
        <f t="shared" si="15"/>
        <v>1</v>
      </c>
      <c r="G38" s="21">
        <f t="shared" si="16"/>
        <v>0.970245361328125</v>
      </c>
      <c r="H38" s="20">
        <f t="shared" si="17"/>
        <v>0.94049072265625</v>
      </c>
      <c r="I38" s="56">
        <f t="shared" si="18"/>
        <v>0.94049072265625</v>
      </c>
      <c r="J38" s="20">
        <f t="shared" si="19"/>
        <v>0.970245361328125</v>
      </c>
      <c r="L38" s="20">
        <v>6</v>
      </c>
      <c r="M38" s="20">
        <f t="shared" si="30"/>
        <v>0.1875</v>
      </c>
      <c r="N38" s="20">
        <f t="shared" si="22"/>
        <v>0.21875</v>
      </c>
      <c r="O38" s="20">
        <f t="shared" si="24"/>
        <v>0.25</v>
      </c>
      <c r="P38" s="20">
        <f t="shared" si="25"/>
        <v>-3.87039184570312</v>
      </c>
      <c r="Q38" s="21">
        <f t="shared" si="26"/>
        <v>-0.903945922851562</v>
      </c>
      <c r="R38" s="20">
        <f t="shared" si="27"/>
        <v>2.0625</v>
      </c>
      <c r="X38" s="5">
        <v>6</v>
      </c>
      <c r="Y38" s="5">
        <v>0.75</v>
      </c>
      <c r="Z38" s="5">
        <v>0.625</v>
      </c>
      <c r="AA38" s="5">
        <f t="shared" si="28"/>
        <v>1.99646747112274</v>
      </c>
      <c r="AB38" s="5">
        <f t="shared" si="29"/>
        <v>2.24779216945171</v>
      </c>
      <c r="AC38" s="5">
        <f>AA38+AE33*AB38</f>
        <v>2.27744149230421</v>
      </c>
      <c r="AD38" s="5" t="s">
        <v>10</v>
      </c>
      <c r="AE38" s="5">
        <v>0.5</v>
      </c>
    </row>
    <row r="39" ht="15.75" spans="2:31">
      <c r="B39" s="21">
        <v>8</v>
      </c>
      <c r="C39" s="20">
        <f t="shared" si="20"/>
        <v>0</v>
      </c>
      <c r="D39" s="20">
        <f t="shared" si="14"/>
        <v>0.001953125</v>
      </c>
      <c r="E39" s="20">
        <f t="shared" si="21"/>
        <v>0.00390625</v>
      </c>
      <c r="F39" s="20">
        <f t="shared" si="15"/>
        <v>1</v>
      </c>
      <c r="G39" s="21">
        <f t="shared" si="16"/>
        <v>0.984748840332031</v>
      </c>
      <c r="H39" s="20">
        <f t="shared" si="17"/>
        <v>0.969497680664062</v>
      </c>
      <c r="I39" s="56">
        <f t="shared" si="18"/>
        <v>0.969497680664062</v>
      </c>
      <c r="J39" s="20">
        <f t="shared" si="19"/>
        <v>0.984748840332031</v>
      </c>
      <c r="X39" s="5">
        <v>7</v>
      </c>
      <c r="Y39" s="5">
        <v>0.875</v>
      </c>
      <c r="Z39" s="5">
        <v>0.75</v>
      </c>
      <c r="AA39" s="5">
        <f t="shared" si="28"/>
        <v>2.27744149230421</v>
      </c>
      <c r="AB39" s="5">
        <f t="shared" si="29"/>
        <v>2.70808111922815</v>
      </c>
      <c r="AC39" s="5">
        <f>AA39+AE33*AB39</f>
        <v>2.61595163220773</v>
      </c>
      <c r="AD39" s="5" t="s">
        <v>22</v>
      </c>
      <c r="AE39" s="5">
        <v>1</v>
      </c>
    </row>
    <row r="40" ht="15.75" spans="2:29">
      <c r="B40" s="20">
        <v>9</v>
      </c>
      <c r="C40" s="20">
        <f t="shared" si="20"/>
        <v>0</v>
      </c>
      <c r="D40" s="20">
        <f t="shared" si="14"/>
        <v>0.0009765625</v>
      </c>
      <c r="E40" s="20">
        <f t="shared" si="21"/>
        <v>0.001953125</v>
      </c>
      <c r="F40" s="20">
        <f t="shared" si="15"/>
        <v>1</v>
      </c>
      <c r="G40" s="21">
        <f t="shared" si="16"/>
        <v>0.992280960083008</v>
      </c>
      <c r="H40" s="20">
        <f t="shared" si="17"/>
        <v>0.984561920166016</v>
      </c>
      <c r="I40" s="56">
        <f t="shared" si="18"/>
        <v>0.984561920166016</v>
      </c>
      <c r="J40" s="20">
        <f t="shared" si="19"/>
        <v>0.992280960083008</v>
      </c>
      <c r="L40" s="60" t="s">
        <v>53</v>
      </c>
      <c r="M40" s="60"/>
      <c r="N40" s="60"/>
      <c r="O40" s="60"/>
      <c r="P40" s="60"/>
      <c r="X40" s="79">
        <v>8</v>
      </c>
      <c r="Y40" s="79">
        <v>1</v>
      </c>
      <c r="Z40" s="79">
        <v>0.875</v>
      </c>
      <c r="AA40" s="79">
        <f t="shared" si="28"/>
        <v>2.61595163220773</v>
      </c>
      <c r="AB40" s="79">
        <f t="shared" si="29"/>
        <v>3.28895767818176</v>
      </c>
      <c r="AC40" s="79">
        <f>AA40+AE33*AB40</f>
        <v>3.02707134198044</v>
      </c>
    </row>
    <row r="41" ht="15.75" spans="2:20">
      <c r="B41" s="21">
        <v>10</v>
      </c>
      <c r="C41" s="20">
        <f t="shared" si="20"/>
        <v>0</v>
      </c>
      <c r="D41" s="20">
        <f t="shared" si="14"/>
        <v>0.00048828125</v>
      </c>
      <c r="E41" s="20">
        <f t="shared" si="21"/>
        <v>0.0009765625</v>
      </c>
      <c r="F41" s="20">
        <f t="shared" si="15"/>
        <v>1</v>
      </c>
      <c r="G41" s="21">
        <f t="shared" si="16"/>
        <v>0.996117115020752</v>
      </c>
      <c r="H41" s="20">
        <f t="shared" si="17"/>
        <v>0.992234230041504</v>
      </c>
      <c r="I41" s="56">
        <f t="shared" si="18"/>
        <v>0.992234230041504</v>
      </c>
      <c r="J41" s="20">
        <f t="shared" si="19"/>
        <v>0.996117115020752</v>
      </c>
      <c r="L41" s="61" t="s">
        <v>54</v>
      </c>
      <c r="M41" s="62"/>
      <c r="N41" s="62"/>
      <c r="O41" s="62"/>
      <c r="P41" s="62"/>
      <c r="Q41" s="62"/>
      <c r="R41" s="62"/>
      <c r="S41" s="62"/>
      <c r="T41" s="80"/>
    </row>
    <row r="42" ht="15.75" spans="2:30">
      <c r="B42" s="20">
        <v>11</v>
      </c>
      <c r="C42" s="20">
        <f t="shared" si="20"/>
        <v>0</v>
      </c>
      <c r="D42" s="20">
        <f t="shared" si="14"/>
        <v>0.000244140625</v>
      </c>
      <c r="E42" s="20">
        <f t="shared" si="21"/>
        <v>0.00048828125</v>
      </c>
      <c r="F42" s="20">
        <f t="shared" si="15"/>
        <v>1</v>
      </c>
      <c r="G42" s="21">
        <f t="shared" si="16"/>
        <v>0.998052716255188</v>
      </c>
      <c r="H42" s="20">
        <f t="shared" si="17"/>
        <v>0.996105432510376</v>
      </c>
      <c r="I42" s="56">
        <f t="shared" si="18"/>
        <v>0.996105432510376</v>
      </c>
      <c r="J42" s="20">
        <f t="shared" si="19"/>
        <v>0.998052716255188</v>
      </c>
      <c r="L42" s="61" t="s">
        <v>43</v>
      </c>
      <c r="M42" s="62"/>
      <c r="N42" s="62"/>
      <c r="O42" s="62"/>
      <c r="P42" s="62"/>
      <c r="Q42" s="62"/>
      <c r="R42" s="62"/>
      <c r="S42" s="62"/>
      <c r="T42" s="80"/>
      <c r="X42" s="5" t="s">
        <v>3</v>
      </c>
      <c r="Y42" s="5" t="s">
        <v>23</v>
      </c>
      <c r="Z42" s="5" t="s">
        <v>8</v>
      </c>
      <c r="AA42" s="5" t="s">
        <v>24</v>
      </c>
      <c r="AB42" s="5" t="s">
        <v>25</v>
      </c>
      <c r="AC42" s="5" t="s">
        <v>26</v>
      </c>
      <c r="AD42" s="5" t="s">
        <v>27</v>
      </c>
    </row>
    <row r="43" ht="15.75" spans="2:30">
      <c r="B43" s="26">
        <v>12</v>
      </c>
      <c r="C43" s="26">
        <f t="shared" si="20"/>
        <v>0</v>
      </c>
      <c r="D43" s="26">
        <f t="shared" si="14"/>
        <v>0.0001220703125</v>
      </c>
      <c r="E43" s="26">
        <f t="shared" si="21"/>
        <v>0.000244140625</v>
      </c>
      <c r="F43" s="26">
        <f t="shared" si="15"/>
        <v>1</v>
      </c>
      <c r="G43" s="26">
        <f t="shared" si="16"/>
        <v>0.999024897813797</v>
      </c>
      <c r="H43" s="26">
        <f t="shared" si="17"/>
        <v>0.998049795627594</v>
      </c>
      <c r="I43" s="63">
        <f t="shared" si="18"/>
        <v>0.998049795627594</v>
      </c>
      <c r="J43" s="26">
        <f t="shared" si="19"/>
        <v>0.999024897813797</v>
      </c>
      <c r="L43" s="57" t="s">
        <v>46</v>
      </c>
      <c r="M43" s="57" t="s">
        <v>47</v>
      </c>
      <c r="N43" s="57" t="s">
        <v>23</v>
      </c>
      <c r="O43" s="57" t="s">
        <v>48</v>
      </c>
      <c r="P43" s="57" t="s">
        <v>49</v>
      </c>
      <c r="Q43" s="20" t="s">
        <v>50</v>
      </c>
      <c r="R43" s="56" t="s">
        <v>51</v>
      </c>
      <c r="S43" s="56" t="s">
        <v>55</v>
      </c>
      <c r="T43" s="20" t="s">
        <v>56</v>
      </c>
      <c r="X43" s="5">
        <v>0</v>
      </c>
      <c r="Y43" s="5">
        <v>0</v>
      </c>
      <c r="Z43" s="5">
        <v>1</v>
      </c>
      <c r="AA43" s="5">
        <f t="shared" ref="AA43:AA45" si="31">1+Y43*Z43</f>
        <v>1</v>
      </c>
      <c r="AB43" s="5">
        <f>1+(Y43+0.5*AE38)*(Z43+0.5*AE38*AA43)</f>
        <v>1.3125</v>
      </c>
      <c r="AC43" s="5">
        <f>1+(Y43+0.5*AE38)*(Z43+0.5*AE38*AB43)</f>
        <v>1.33203125</v>
      </c>
      <c r="AD43" s="79">
        <f>1+(Y43+AE38)*(Z43+AE38*AC43)</f>
        <v>1.8330078125</v>
      </c>
    </row>
    <row r="44" ht="15.75" spans="2:30">
      <c r="B44" s="21">
        <v>13</v>
      </c>
      <c r="C44" s="21">
        <f t="shared" si="20"/>
        <v>0</v>
      </c>
      <c r="D44" s="21">
        <f t="shared" si="14"/>
        <v>6.103515625e-5</v>
      </c>
      <c r="E44" s="21">
        <f t="shared" si="21"/>
        <v>0.0001220703125</v>
      </c>
      <c r="F44" s="21">
        <f t="shared" si="15"/>
        <v>1</v>
      </c>
      <c r="G44" s="21">
        <f t="shared" si="16"/>
        <v>0.999512083828449</v>
      </c>
      <c r="H44" s="21">
        <f t="shared" si="17"/>
        <v>0.999024167656898</v>
      </c>
      <c r="I44" s="59">
        <f t="shared" si="18"/>
        <v>0.999024167656898</v>
      </c>
      <c r="J44" s="21">
        <f t="shared" si="19"/>
        <v>0.999512083828449</v>
      </c>
      <c r="L44" s="20">
        <v>1</v>
      </c>
      <c r="M44" s="20">
        <v>0</v>
      </c>
      <c r="N44" s="20">
        <f t="shared" ref="N44:N57" si="32">(M44+O44)/2</f>
        <v>0.25</v>
      </c>
      <c r="O44" s="20">
        <v>0.5</v>
      </c>
      <c r="P44" s="20">
        <f t="shared" ref="P44:R44" si="33">(8*M44)^2-(9*M44)+1</f>
        <v>1</v>
      </c>
      <c r="Q44" s="20">
        <f t="shared" si="33"/>
        <v>2.75</v>
      </c>
      <c r="R44" s="20">
        <f t="shared" si="33"/>
        <v>12.5</v>
      </c>
      <c r="S44" s="56">
        <f t="shared" ref="S44:S57" si="34">P44*R44</f>
        <v>12.5</v>
      </c>
      <c r="T44" s="20">
        <f t="shared" ref="T44:T57" si="35">P44*Q44</f>
        <v>2.75</v>
      </c>
      <c r="X44" s="5">
        <v>1</v>
      </c>
      <c r="Y44" s="5">
        <f>Y43+AE38</f>
        <v>0.5</v>
      </c>
      <c r="Z44" s="5">
        <f>Z43+AE38*(AA43+2*AB43+2*AC43+AD43)/6</f>
        <v>1.67683919270833</v>
      </c>
      <c r="AA44" s="5">
        <f t="shared" si="31"/>
        <v>1.83841959635417</v>
      </c>
      <c r="AB44" s="5">
        <f>1+(Y44+0.5*AE38)*(Z44+0.5*AE38*AA44)</f>
        <v>2.60233306884766</v>
      </c>
      <c r="AC44" s="5">
        <f>1+(Y44+0.5*AE38)*(Z44+0.5*AE38*AB44)</f>
        <v>2.74556684494019</v>
      </c>
      <c r="AD44" s="79">
        <f>(Y44+AE38)+(Z44+AE38*AC44)</f>
        <v>4.04962261517843</v>
      </c>
    </row>
    <row r="45" ht="15.75" spans="2:30">
      <c r="B45" s="21">
        <v>14</v>
      </c>
      <c r="C45" s="28">
        <f t="shared" si="20"/>
        <v>0</v>
      </c>
      <c r="D45" s="28">
        <f t="shared" si="14"/>
        <v>3.0517578125e-5</v>
      </c>
      <c r="E45" s="28">
        <f t="shared" si="21"/>
        <v>6.103515625e-5</v>
      </c>
      <c r="F45" s="28">
        <f t="shared" si="15"/>
        <v>1</v>
      </c>
      <c r="G45" s="21">
        <f t="shared" si="16"/>
        <v>0.999755950644612</v>
      </c>
      <c r="H45" s="28">
        <f t="shared" si="17"/>
        <v>0.999511901289225</v>
      </c>
      <c r="I45" s="64">
        <f t="shared" si="18"/>
        <v>0.999511901289225</v>
      </c>
      <c r="J45" s="28">
        <f t="shared" si="19"/>
        <v>0.999755950644612</v>
      </c>
      <c r="L45" s="21">
        <v>2</v>
      </c>
      <c r="M45" s="21">
        <f t="shared" ref="M45:M57" si="36">IF(P44*Q44&gt;=0,M44,N44)</f>
        <v>0</v>
      </c>
      <c r="N45" s="21">
        <f t="shared" si="32"/>
        <v>0.125</v>
      </c>
      <c r="O45" s="21">
        <f t="shared" ref="O45:O57" si="37">IF(Q44*R44&lt;0,O44,N44)</f>
        <v>0.25</v>
      </c>
      <c r="P45" s="21">
        <f t="shared" ref="P45:R45" si="38">(8*M45)^2-(9*M45)+1</f>
        <v>1</v>
      </c>
      <c r="Q45" s="21">
        <f t="shared" si="38"/>
        <v>0.875</v>
      </c>
      <c r="R45" s="21">
        <f t="shared" si="38"/>
        <v>2.75</v>
      </c>
      <c r="S45" s="59">
        <f t="shared" si="34"/>
        <v>2.75</v>
      </c>
      <c r="T45" s="21">
        <f t="shared" si="35"/>
        <v>0.875</v>
      </c>
      <c r="X45" s="5">
        <v>2</v>
      </c>
      <c r="Y45" s="5">
        <f>Y44+AE38</f>
        <v>1</v>
      </c>
      <c r="Z45" s="5">
        <f>Z44+AE38*(AA44+2*AB44+2*AC44+AD44)/6</f>
        <v>3.05882602930069</v>
      </c>
      <c r="AA45" s="5">
        <f t="shared" si="31"/>
        <v>4.05882602930069</v>
      </c>
      <c r="AB45" s="5">
        <f>1+(Y45+0.5*AE38)*(Z45+0.5*AE38*AA45)</f>
        <v>6.09191567078233</v>
      </c>
      <c r="AC45" s="5">
        <f>1+(Y45+0.5*AE38)*(Z45+0.5*AE38*AB45)</f>
        <v>6.72725618374534</v>
      </c>
      <c r="AD45" s="79">
        <f>(Y45+AE38)+(Z45+AE38*AC45)</f>
        <v>7.92245412117336</v>
      </c>
    </row>
    <row r="46" ht="15.75" spans="2:20">
      <c r="B46" s="29" t="s">
        <v>57</v>
      </c>
      <c r="C46" s="30"/>
      <c r="D46" s="30"/>
      <c r="E46" s="30"/>
      <c r="F46" s="30"/>
      <c r="G46" s="30"/>
      <c r="H46" s="30"/>
      <c r="I46" s="30"/>
      <c r="J46" s="65"/>
      <c r="L46" s="20">
        <v>3</v>
      </c>
      <c r="M46" s="20">
        <f t="shared" si="36"/>
        <v>0</v>
      </c>
      <c r="N46" s="20">
        <f t="shared" si="32"/>
        <v>0.0625</v>
      </c>
      <c r="O46" s="20">
        <f t="shared" si="37"/>
        <v>0.125</v>
      </c>
      <c r="P46" s="20">
        <f t="shared" ref="P46:R46" si="39">(8*M46)^2-(9*M46)+1</f>
        <v>1</v>
      </c>
      <c r="Q46" s="20">
        <f t="shared" si="39"/>
        <v>0.6875</v>
      </c>
      <c r="R46" s="20">
        <f t="shared" si="39"/>
        <v>0.875</v>
      </c>
      <c r="S46" s="56">
        <f t="shared" si="34"/>
        <v>0.875</v>
      </c>
      <c r="T46" s="20">
        <f t="shared" si="35"/>
        <v>0.6875</v>
      </c>
    </row>
    <row r="47" ht="15.75" spans="2:20">
      <c r="B47" s="31"/>
      <c r="C47" s="31"/>
      <c r="D47" s="31"/>
      <c r="E47" s="31"/>
      <c r="F47" s="31"/>
      <c r="G47" s="31"/>
      <c r="H47" s="31"/>
      <c r="I47" s="31"/>
      <c r="J47" s="31"/>
      <c r="L47" s="21">
        <v>4</v>
      </c>
      <c r="M47" s="21">
        <f t="shared" si="36"/>
        <v>0</v>
      </c>
      <c r="N47" s="21">
        <f t="shared" si="32"/>
        <v>0.03125</v>
      </c>
      <c r="O47" s="21">
        <f t="shared" si="37"/>
        <v>0.0625</v>
      </c>
      <c r="P47" s="21">
        <f t="shared" ref="P47:R47" si="40">(8*M47)^2-(9*M47)+1</f>
        <v>1</v>
      </c>
      <c r="Q47" s="21">
        <f t="shared" si="40"/>
        <v>0.78125</v>
      </c>
      <c r="R47" s="21">
        <f t="shared" si="40"/>
        <v>0.6875</v>
      </c>
      <c r="S47" s="59">
        <f t="shared" si="34"/>
        <v>0.6875</v>
      </c>
      <c r="T47" s="21">
        <f t="shared" si="35"/>
        <v>0.78125</v>
      </c>
    </row>
    <row r="48" ht="15.75" spans="2:20">
      <c r="B48" s="32" t="s">
        <v>46</v>
      </c>
      <c r="C48" s="32" t="s">
        <v>58</v>
      </c>
      <c r="D48" s="32" t="s">
        <v>50</v>
      </c>
      <c r="E48" s="32" t="s">
        <v>59</v>
      </c>
      <c r="F48" s="33" t="s">
        <v>37</v>
      </c>
      <c r="G48" s="31"/>
      <c r="H48" s="31"/>
      <c r="I48" s="31"/>
      <c r="J48" s="31"/>
      <c r="L48" s="20">
        <v>5</v>
      </c>
      <c r="M48" s="20">
        <f t="shared" si="36"/>
        <v>0</v>
      </c>
      <c r="N48" s="20">
        <f t="shared" si="32"/>
        <v>0.015625</v>
      </c>
      <c r="O48" s="20">
        <f t="shared" si="37"/>
        <v>0.03125</v>
      </c>
      <c r="P48" s="20">
        <f t="shared" ref="P48:R48" si="41">(8*M48)^2-(9*M48)+1</f>
        <v>1</v>
      </c>
      <c r="Q48" s="20">
        <f t="shared" si="41"/>
        <v>0.875</v>
      </c>
      <c r="R48" s="20">
        <f t="shared" si="41"/>
        <v>0.78125</v>
      </c>
      <c r="S48" s="56">
        <f t="shared" si="34"/>
        <v>0.78125</v>
      </c>
      <c r="T48" s="20">
        <f t="shared" si="35"/>
        <v>0.875</v>
      </c>
    </row>
    <row r="49" ht="15.75" spans="2:20">
      <c r="B49" s="32"/>
      <c r="C49" s="32">
        <v>0</v>
      </c>
      <c r="D49" s="32">
        <f t="shared" ref="D49:D52" si="42">(7*C49)^2-(8*C49)+1</f>
        <v>1</v>
      </c>
      <c r="E49" s="32">
        <f t="shared" ref="E49:E52" si="43">(14*C49)-8</f>
        <v>-8</v>
      </c>
      <c r="F49" s="33">
        <f>C51-C50/C51</f>
        <v>-0.257550505050505</v>
      </c>
      <c r="G49" s="31"/>
      <c r="H49" s="31"/>
      <c r="I49" s="31"/>
      <c r="J49" s="31"/>
      <c r="L49" s="21">
        <v>6</v>
      </c>
      <c r="M49" s="21">
        <f t="shared" si="36"/>
        <v>0</v>
      </c>
      <c r="N49" s="21">
        <f t="shared" si="32"/>
        <v>0.0078125</v>
      </c>
      <c r="O49" s="21">
        <f t="shared" si="37"/>
        <v>0.015625</v>
      </c>
      <c r="P49" s="21">
        <f t="shared" ref="P49:R49" si="44">(8*M49)^2-(9*M49)+1</f>
        <v>1</v>
      </c>
      <c r="Q49" s="21">
        <f t="shared" si="44"/>
        <v>0.93359375</v>
      </c>
      <c r="R49" s="21">
        <f t="shared" si="44"/>
        <v>0.875</v>
      </c>
      <c r="S49" s="59">
        <f t="shared" si="34"/>
        <v>0.875</v>
      </c>
      <c r="T49" s="21">
        <f t="shared" si="35"/>
        <v>0.93359375</v>
      </c>
    </row>
    <row r="50" ht="15.75" spans="2:20">
      <c r="B50" s="32"/>
      <c r="C50" s="32">
        <f t="shared" ref="C50:C52" si="45">C49-D49/E49</f>
        <v>0.125</v>
      </c>
      <c r="D50" s="32">
        <f t="shared" si="42"/>
        <v>0.765625</v>
      </c>
      <c r="E50" s="32">
        <f t="shared" si="43"/>
        <v>-6.25</v>
      </c>
      <c r="F50" s="31"/>
      <c r="G50" s="31"/>
      <c r="H50" s="31"/>
      <c r="I50" s="31"/>
      <c r="J50" s="31"/>
      <c r="L50" s="20">
        <v>7</v>
      </c>
      <c r="M50" s="20">
        <f t="shared" si="36"/>
        <v>0</v>
      </c>
      <c r="N50" s="20">
        <f t="shared" si="32"/>
        <v>0.00390625</v>
      </c>
      <c r="O50" s="20">
        <f t="shared" si="37"/>
        <v>0.0078125</v>
      </c>
      <c r="P50" s="20">
        <f t="shared" ref="P50:R50" si="46">(8*M50)^2-(9*M50)+1</f>
        <v>1</v>
      </c>
      <c r="Q50" s="20">
        <f t="shared" si="46"/>
        <v>0.9658203125</v>
      </c>
      <c r="R50" s="20">
        <f t="shared" si="46"/>
        <v>0.93359375</v>
      </c>
      <c r="S50" s="56">
        <f t="shared" si="34"/>
        <v>0.93359375</v>
      </c>
      <c r="T50" s="20">
        <f t="shared" si="35"/>
        <v>0.9658203125</v>
      </c>
    </row>
    <row r="51" ht="15.75" spans="2:20">
      <c r="B51" s="32"/>
      <c r="C51" s="33">
        <f t="shared" si="45"/>
        <v>0.2475</v>
      </c>
      <c r="D51" s="33">
        <f t="shared" si="42"/>
        <v>2.02155625</v>
      </c>
      <c r="E51" s="33">
        <f t="shared" si="43"/>
        <v>-4.535</v>
      </c>
      <c r="F51" s="31"/>
      <c r="G51" s="31"/>
      <c r="H51" s="31"/>
      <c r="I51" s="31"/>
      <c r="J51" s="31"/>
      <c r="L51" s="21">
        <v>8</v>
      </c>
      <c r="M51" s="21">
        <f t="shared" si="36"/>
        <v>0</v>
      </c>
      <c r="N51" s="21">
        <f t="shared" si="32"/>
        <v>0.001953125</v>
      </c>
      <c r="O51" s="21">
        <f t="shared" si="37"/>
        <v>0.00390625</v>
      </c>
      <c r="P51" s="21">
        <f t="shared" ref="P51:R51" si="47">(8*M51)^2-(9*M51)+1</f>
        <v>1</v>
      </c>
      <c r="Q51" s="21">
        <f t="shared" si="47"/>
        <v>0.982666015625</v>
      </c>
      <c r="R51" s="21">
        <f t="shared" si="47"/>
        <v>0.9658203125</v>
      </c>
      <c r="S51" s="59">
        <f t="shared" si="34"/>
        <v>0.9658203125</v>
      </c>
      <c r="T51" s="21">
        <f t="shared" si="35"/>
        <v>0.982666015625</v>
      </c>
    </row>
    <row r="52" ht="15.75" spans="2:20">
      <c r="B52" s="32"/>
      <c r="C52" s="32">
        <f t="shared" si="45"/>
        <v>0.693267640573319</v>
      </c>
      <c r="D52" s="32">
        <f t="shared" si="42"/>
        <v>19.0042399272522</v>
      </c>
      <c r="E52" s="32">
        <f t="shared" si="43"/>
        <v>1.70574696802646</v>
      </c>
      <c r="F52" s="31"/>
      <c r="G52" s="31"/>
      <c r="H52" s="31"/>
      <c r="I52" s="31"/>
      <c r="J52" s="31"/>
      <c r="L52" s="20">
        <v>9</v>
      </c>
      <c r="M52" s="20">
        <f t="shared" si="36"/>
        <v>0</v>
      </c>
      <c r="N52" s="20">
        <f t="shared" si="32"/>
        <v>0.0009765625</v>
      </c>
      <c r="O52" s="20">
        <f t="shared" si="37"/>
        <v>0.001953125</v>
      </c>
      <c r="P52" s="20">
        <f t="shared" ref="P52:R52" si="48">(8*M52)^2-(9*M52)+1</f>
        <v>1</v>
      </c>
      <c r="Q52" s="20">
        <f t="shared" si="48"/>
        <v>0.99127197265625</v>
      </c>
      <c r="R52" s="20">
        <f t="shared" si="48"/>
        <v>0.982666015625</v>
      </c>
      <c r="S52" s="56">
        <f t="shared" si="34"/>
        <v>0.982666015625</v>
      </c>
      <c r="T52" s="20">
        <f t="shared" si="35"/>
        <v>0.99127197265625</v>
      </c>
    </row>
    <row r="53" ht="15.75" spans="12:20">
      <c r="L53" s="21">
        <v>10</v>
      </c>
      <c r="M53" s="21">
        <f t="shared" si="36"/>
        <v>0</v>
      </c>
      <c r="N53" s="21">
        <f t="shared" si="32"/>
        <v>0.00048828125</v>
      </c>
      <c r="O53" s="21">
        <f t="shared" si="37"/>
        <v>0.0009765625</v>
      </c>
      <c r="P53" s="21">
        <f t="shared" ref="P53:R53" si="49">(8*M53)^2-(9*M53)+1</f>
        <v>1</v>
      </c>
      <c r="Q53" s="21">
        <f t="shared" si="49"/>
        <v>0.995620727539062</v>
      </c>
      <c r="R53" s="21">
        <f t="shared" si="49"/>
        <v>0.99127197265625</v>
      </c>
      <c r="S53" s="59">
        <f t="shared" si="34"/>
        <v>0.99127197265625</v>
      </c>
      <c r="T53" s="21">
        <f t="shared" si="35"/>
        <v>0.995620727539062</v>
      </c>
    </row>
    <row r="54" ht="15.75" spans="12:20">
      <c r="L54" s="20">
        <v>11</v>
      </c>
      <c r="M54" s="21">
        <f t="shared" si="36"/>
        <v>0</v>
      </c>
      <c r="N54" s="21">
        <f t="shared" si="32"/>
        <v>0.000244140625</v>
      </c>
      <c r="O54" s="21">
        <f t="shared" si="37"/>
        <v>0.00048828125</v>
      </c>
      <c r="P54" s="21">
        <f t="shared" ref="P54:R54" si="50">(8*M54)^2-(9*M54)+1</f>
        <v>1</v>
      </c>
      <c r="Q54" s="21">
        <f t="shared" si="50"/>
        <v>0.997806549072266</v>
      </c>
      <c r="R54" s="21">
        <f t="shared" si="50"/>
        <v>0.995620727539062</v>
      </c>
      <c r="S54" s="59">
        <f t="shared" si="34"/>
        <v>0.995620727539062</v>
      </c>
      <c r="T54" s="21">
        <f t="shared" si="35"/>
        <v>0.997806549072266</v>
      </c>
    </row>
    <row r="55" ht="15.75" spans="12:20">
      <c r="L55" s="26">
        <v>12</v>
      </c>
      <c r="M55" s="26">
        <f t="shared" si="36"/>
        <v>0</v>
      </c>
      <c r="N55" s="26">
        <f t="shared" si="32"/>
        <v>0.0001220703125</v>
      </c>
      <c r="O55" s="26">
        <f t="shared" si="37"/>
        <v>0.000244140625</v>
      </c>
      <c r="P55" s="26">
        <f t="shared" ref="P55:R55" si="51">(8*M55)^2-(9*M55)+1</f>
        <v>1</v>
      </c>
      <c r="Q55" s="26">
        <f t="shared" si="51"/>
        <v>0.998902320861816</v>
      </c>
      <c r="R55" s="26">
        <f t="shared" si="51"/>
        <v>0.997806549072266</v>
      </c>
      <c r="S55" s="63">
        <f t="shared" si="34"/>
        <v>0.997806549072266</v>
      </c>
      <c r="T55" s="26">
        <f t="shared" si="35"/>
        <v>0.998902320861816</v>
      </c>
    </row>
    <row r="56" ht="15.75" spans="12:20">
      <c r="L56" s="20">
        <v>13</v>
      </c>
      <c r="M56" s="21">
        <f t="shared" si="36"/>
        <v>0</v>
      </c>
      <c r="N56" s="21">
        <f t="shared" si="32"/>
        <v>6.103515625e-5</v>
      </c>
      <c r="O56" s="21">
        <f t="shared" si="37"/>
        <v>0.0001220703125</v>
      </c>
      <c r="P56" s="21">
        <f t="shared" ref="P56:R56" si="52">(8*M56)^2-(9*M56)+1</f>
        <v>1</v>
      </c>
      <c r="Q56" s="21">
        <f t="shared" si="52"/>
        <v>0.999450922012329</v>
      </c>
      <c r="R56" s="21">
        <f t="shared" si="52"/>
        <v>0.998902320861816</v>
      </c>
      <c r="S56" s="59">
        <f t="shared" si="34"/>
        <v>0.998902320861816</v>
      </c>
      <c r="T56" s="21">
        <f t="shared" si="35"/>
        <v>0.999450922012329</v>
      </c>
    </row>
    <row r="57" ht="15.75" spans="12:20">
      <c r="L57" s="21">
        <v>14</v>
      </c>
      <c r="M57" s="21">
        <f t="shared" si="36"/>
        <v>0</v>
      </c>
      <c r="N57" s="21">
        <f t="shared" si="32"/>
        <v>3.0517578125e-5</v>
      </c>
      <c r="O57" s="21">
        <f t="shared" si="37"/>
        <v>6.103515625e-5</v>
      </c>
      <c r="P57" s="21">
        <f t="shared" ref="P57:R57" si="53">(8*M57)^2-(9*M57)+1</f>
        <v>1</v>
      </c>
      <c r="Q57" s="21">
        <f t="shared" si="53"/>
        <v>0.99972540140152</v>
      </c>
      <c r="R57" s="21">
        <f t="shared" si="53"/>
        <v>0.999450922012329</v>
      </c>
      <c r="S57" s="59">
        <f t="shared" si="34"/>
        <v>0.999450922012329</v>
      </c>
      <c r="T57" s="21">
        <f t="shared" si="35"/>
        <v>0.99972540140152</v>
      </c>
    </row>
    <row r="58" ht="15.75" spans="12:20">
      <c r="L58" s="57" t="s">
        <v>60</v>
      </c>
      <c r="M58" s="57"/>
      <c r="N58" s="57"/>
      <c r="O58" s="57"/>
      <c r="P58" s="57"/>
      <c r="Q58" s="57"/>
      <c r="R58" s="57"/>
      <c r="S58" s="57"/>
      <c r="T58" s="57"/>
    </row>
    <row r="59" ht="15.75" spans="12:20">
      <c r="L59" s="22"/>
      <c r="M59" s="22"/>
      <c r="N59" s="22"/>
      <c r="O59" s="22"/>
      <c r="P59" s="22"/>
      <c r="Q59" s="22"/>
      <c r="R59" s="22"/>
      <c r="S59" s="81"/>
      <c r="T59" s="22"/>
    </row>
    <row r="60" ht="15.75" spans="12:20">
      <c r="L60" s="57" t="s">
        <v>46</v>
      </c>
      <c r="M60" s="60" t="s">
        <v>58</v>
      </c>
      <c r="N60" s="20" t="s">
        <v>50</v>
      </c>
      <c r="O60" s="20" t="s">
        <v>59</v>
      </c>
      <c r="P60" s="26" t="s">
        <v>37</v>
      </c>
      <c r="Q60" s="22"/>
      <c r="R60" s="22"/>
      <c r="S60" s="81"/>
      <c r="T60" s="22"/>
    </row>
    <row r="61" ht="15.75" spans="12:20">
      <c r="L61" s="57"/>
      <c r="M61" s="20">
        <v>0</v>
      </c>
      <c r="N61" s="20">
        <f t="shared" ref="N61:N64" si="54">(8*M61)^2-(9*M61)+1</f>
        <v>1</v>
      </c>
      <c r="O61" s="20">
        <f t="shared" ref="O61:O64" si="55">(16*M61)-9</f>
        <v>-9</v>
      </c>
      <c r="P61" s="26">
        <f>M63-M62/M63</f>
        <v>-0.283363148479428</v>
      </c>
      <c r="Q61" s="22"/>
      <c r="R61" s="22"/>
      <c r="S61" s="81"/>
      <c r="T61" s="22"/>
    </row>
    <row r="62" ht="15.75" spans="12:20">
      <c r="L62" s="57"/>
      <c r="M62" s="20">
        <f t="shared" ref="M62:M64" si="56">M61-N61/O61</f>
        <v>0.111111111111111</v>
      </c>
      <c r="N62" s="20">
        <f t="shared" si="54"/>
        <v>0.790123456790123</v>
      </c>
      <c r="O62" s="20">
        <f t="shared" si="55"/>
        <v>-7.22222222222222</v>
      </c>
      <c r="P62" s="22"/>
      <c r="Q62" s="22"/>
      <c r="R62" s="22"/>
      <c r="S62" s="81"/>
      <c r="T62" s="22"/>
    </row>
    <row r="63" ht="15.75" spans="12:20">
      <c r="L63" s="20"/>
      <c r="M63" s="26">
        <f t="shared" si="56"/>
        <v>0.220512820512821</v>
      </c>
      <c r="N63" s="26">
        <f t="shared" si="54"/>
        <v>2.12744247205786</v>
      </c>
      <c r="O63" s="26">
        <f t="shared" si="55"/>
        <v>-5.47179487179487</v>
      </c>
      <c r="P63" s="22"/>
      <c r="Q63" s="22"/>
      <c r="R63" s="22"/>
      <c r="S63" s="81"/>
      <c r="T63" s="22"/>
    </row>
    <row r="64" ht="15.75" spans="12:20">
      <c r="L64" s="5"/>
      <c r="M64" s="21">
        <f t="shared" si="56"/>
        <v>0.609314396943263</v>
      </c>
      <c r="N64" s="21">
        <f t="shared" si="54"/>
        <v>19.2770686241399</v>
      </c>
      <c r="O64" s="21">
        <f t="shared" si="55"/>
        <v>0.749030351092205</v>
      </c>
      <c r="P64" s="4"/>
      <c r="Q64" s="4"/>
      <c r="R64" s="4"/>
      <c r="S64" s="4"/>
      <c r="T64" s="4"/>
    </row>
  </sheetData>
  <mergeCells count="29">
    <mergeCell ref="B1:I1"/>
    <mergeCell ref="L1:T1"/>
    <mergeCell ref="V1:AD1"/>
    <mergeCell ref="L2:T2"/>
    <mergeCell ref="V2:AD2"/>
    <mergeCell ref="L8:T8"/>
    <mergeCell ref="V8:AD8"/>
    <mergeCell ref="L13:T13"/>
    <mergeCell ref="V13:AD13"/>
    <mergeCell ref="B17:E17"/>
    <mergeCell ref="B18:E18"/>
    <mergeCell ref="L18:T18"/>
    <mergeCell ref="V18:AD18"/>
    <mergeCell ref="B19:E19"/>
    <mergeCell ref="B20:E20"/>
    <mergeCell ref="L23:T23"/>
    <mergeCell ref="V23:AD23"/>
    <mergeCell ref="B29:J29"/>
    <mergeCell ref="L29:R29"/>
    <mergeCell ref="B30:J30"/>
    <mergeCell ref="L30:R30"/>
    <mergeCell ref="B31:J31"/>
    <mergeCell ref="L31:R31"/>
    <mergeCell ref="X31:AE31"/>
    <mergeCell ref="L40:P40"/>
    <mergeCell ref="L41:T41"/>
    <mergeCell ref="L42:T42"/>
    <mergeCell ref="B46:J46"/>
    <mergeCell ref="L58:T5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2018-07-10T06:53:00Z</dcterms:created>
  <dcterms:modified xsi:type="dcterms:W3CDTF">2018-07-11T08:04:57Z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1033-10.2.0.5831</vt:lpwstr>
  </property>
</Properties>
</file>