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eh\Documents\GitHub\BossBabyClicker\BabyClicker\"/>
    </mc:Choice>
  </mc:AlternateContent>
  <xr:revisionPtr revIDLastSave="0" documentId="8_{97D7833F-6E4B-4A95-8F0C-94D11703B4BF}" xr6:coauthVersionLast="45" xr6:coauthVersionMax="45" xr10:uidLastSave="{00000000-0000-0000-0000-000000000000}"/>
  <bookViews>
    <workbookView xWindow="-120" yWindow="-120" windowWidth="29040" windowHeight="15840" xr2:uid="{8C22F06F-4BD2-43E9-94B2-1D6081885DC8}"/>
  </bookViews>
  <sheets>
    <sheet name="IncomeRate" sheetId="1" r:id="rId1"/>
    <sheet name="Prices" sheetId="2" r:id="rId2"/>
    <sheet name="RunTim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" l="1"/>
  <c r="I7" i="1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12" i="2"/>
  <c r="H13" i="2"/>
  <c r="H14" i="2"/>
  <c r="H15" i="2"/>
  <c r="H16" i="2"/>
  <c r="H17" i="2"/>
  <c r="H18" i="2"/>
  <c r="H19" i="2"/>
  <c r="H11" i="2"/>
  <c r="H10" i="2"/>
  <c r="F48" i="2"/>
  <c r="B46" i="2"/>
  <c r="C46" i="2"/>
  <c r="D46" i="2"/>
  <c r="E46" i="2"/>
  <c r="C39" i="2"/>
  <c r="C29" i="2"/>
  <c r="C19" i="2"/>
  <c r="C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10" i="2"/>
  <c r="F11" i="2"/>
  <c r="D10" i="2"/>
  <c r="B10" i="2"/>
  <c r="B12" i="2"/>
  <c r="K4" i="3" l="1"/>
  <c r="Z6" i="3"/>
  <c r="Z7" i="3"/>
  <c r="Z4" i="3"/>
  <c r="M4" i="3"/>
  <c r="R4" i="3" s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" i="1"/>
  <c r="Y7" i="3"/>
  <c r="Y4" i="3"/>
  <c r="G6" i="1"/>
  <c r="M5" i="3" s="1"/>
  <c r="K5" i="3"/>
  <c r="C11" i="2"/>
  <c r="C12" i="2" s="1"/>
  <c r="C13" i="2" s="1"/>
  <c r="C14" i="2" s="1"/>
  <c r="C15" i="2" s="1"/>
  <c r="C16" i="2" s="1"/>
  <c r="C17" i="2" s="1"/>
  <c r="C18" i="2" s="1"/>
  <c r="C20" i="2" s="1"/>
  <c r="C21" i="2" s="1"/>
  <c r="C22" i="2" s="1"/>
  <c r="C23" i="2" s="1"/>
  <c r="C24" i="2" s="1"/>
  <c r="C25" i="2" s="1"/>
  <c r="C26" i="2" s="1"/>
  <c r="C27" i="2" s="1"/>
  <c r="C28" i="2" s="1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11" i="2"/>
  <c r="D12" i="2"/>
  <c r="D13" i="2"/>
  <c r="D14" i="2"/>
  <c r="D15" i="2"/>
  <c r="D16" i="2"/>
  <c r="D17" i="2"/>
  <c r="D18" i="2"/>
  <c r="B19" i="2"/>
  <c r="I5" i="1"/>
  <c r="I6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F49" i="2"/>
  <c r="F50" i="2"/>
  <c r="F51" i="2"/>
  <c r="F52" i="2"/>
  <c r="F53" i="2"/>
  <c r="F54" i="2"/>
  <c r="F55" i="2"/>
  <c r="F56" i="2"/>
  <c r="F57" i="2"/>
  <c r="F58" i="2"/>
  <c r="F59" i="2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B51" i="2"/>
  <c r="B52" i="2"/>
  <c r="B53" i="2"/>
  <c r="B54" i="2"/>
  <c r="B55" i="2"/>
  <c r="B56" i="2"/>
  <c r="B57" i="2"/>
  <c r="B58" i="2"/>
  <c r="B59" i="2"/>
  <c r="B5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7" i="2"/>
  <c r="B48" i="2"/>
  <c r="B49" i="2"/>
  <c r="B30" i="2"/>
  <c r="B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29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10" i="2"/>
  <c r="B11" i="2"/>
  <c r="B13" i="2"/>
  <c r="B14" i="2"/>
  <c r="B15" i="2"/>
  <c r="B16" i="2"/>
  <c r="B17" i="2"/>
  <c r="B18" i="2"/>
  <c r="B20" i="2"/>
  <c r="B21" i="2"/>
  <c r="B22" i="2"/>
  <c r="B23" i="2"/>
  <c r="B24" i="2"/>
  <c r="B25" i="2"/>
  <c r="B26" i="2"/>
  <c r="B27" i="2"/>
  <c r="B28" i="2"/>
  <c r="I3" i="1"/>
  <c r="G3" i="1"/>
  <c r="H3" i="1"/>
  <c r="Y5" i="3" l="1"/>
  <c r="Z8" i="3"/>
  <c r="Y6" i="3"/>
  <c r="Y8" i="3" s="1"/>
  <c r="Y9" i="3" s="1"/>
  <c r="R5" i="3"/>
  <c r="Q4" i="3"/>
  <c r="L5" i="3"/>
  <c r="J6" i="3" s="1"/>
  <c r="K6" i="3" s="1"/>
  <c r="L4" i="3"/>
  <c r="J5" i="3" s="1"/>
  <c r="Z5" i="3"/>
  <c r="G7" i="1"/>
  <c r="K10" i="2"/>
  <c r="K9" i="2"/>
  <c r="J10" i="2"/>
  <c r="J9" i="2"/>
  <c r="Z9" i="3" l="1"/>
  <c r="G8" i="1"/>
  <c r="M6" i="3"/>
  <c r="Q5" i="3"/>
  <c r="L9" i="2"/>
  <c r="J29" i="2"/>
  <c r="K20" i="2"/>
  <c r="K19" i="2"/>
  <c r="K17" i="2"/>
  <c r="L10" i="2"/>
  <c r="K39" i="2"/>
  <c r="K30" i="2"/>
  <c r="K18" i="2"/>
  <c r="K16" i="2"/>
  <c r="K14" i="2"/>
  <c r="K32" i="2"/>
  <c r="K15" i="2"/>
  <c r="K37" i="2"/>
  <c r="K25" i="2"/>
  <c r="K13" i="2"/>
  <c r="K29" i="2"/>
  <c r="K38" i="2"/>
  <c r="K24" i="2"/>
  <c r="K12" i="2"/>
  <c r="K36" i="2"/>
  <c r="K35" i="2"/>
  <c r="K23" i="2"/>
  <c r="K11" i="2"/>
  <c r="K26" i="2"/>
  <c r="K34" i="2"/>
  <c r="K22" i="2"/>
  <c r="K31" i="2"/>
  <c r="K28" i="2"/>
  <c r="K27" i="2"/>
  <c r="K33" i="2"/>
  <c r="K21" i="2"/>
  <c r="J15" i="2"/>
  <c r="J13" i="2"/>
  <c r="J26" i="2"/>
  <c r="J14" i="2"/>
  <c r="J24" i="2"/>
  <c r="J23" i="2"/>
  <c r="J22" i="2"/>
  <c r="J27" i="2"/>
  <c r="J11" i="2"/>
  <c r="J21" i="2"/>
  <c r="J20" i="2"/>
  <c r="J19" i="2"/>
  <c r="J25" i="2"/>
  <c r="J12" i="2"/>
  <c r="J18" i="2"/>
  <c r="J17" i="2"/>
  <c r="J28" i="2"/>
  <c r="J16" i="2"/>
  <c r="R6" i="3" l="1"/>
  <c r="Q6" i="3"/>
  <c r="G9" i="1"/>
  <c r="M7" i="3"/>
  <c r="L6" i="3"/>
  <c r="J7" i="3" s="1"/>
  <c r="K7" i="3"/>
  <c r="C30" i="2"/>
  <c r="L12" i="2"/>
  <c r="L17" i="2"/>
  <c r="L11" i="2"/>
  <c r="L14" i="2"/>
  <c r="L20" i="2"/>
  <c r="L22" i="2"/>
  <c r="L23" i="2"/>
  <c r="L19" i="2"/>
  <c r="L24" i="2"/>
  <c r="L16" i="2"/>
  <c r="L21" i="2"/>
  <c r="L18" i="2"/>
  <c r="L26" i="2"/>
  <c r="K40" i="2"/>
  <c r="L13" i="2"/>
  <c r="L15" i="2"/>
  <c r="L25" i="2"/>
  <c r="L27" i="2"/>
  <c r="L28" i="2"/>
  <c r="L29" i="2"/>
  <c r="Q7" i="3" l="1"/>
  <c r="R7" i="3"/>
  <c r="M8" i="3"/>
  <c r="L7" i="3"/>
  <c r="J8" i="3" s="1"/>
  <c r="C31" i="2"/>
  <c r="J30" i="2"/>
  <c r="L30" i="2" s="1"/>
  <c r="K41" i="2"/>
  <c r="G11" i="1" l="1"/>
  <c r="M9" i="3"/>
  <c r="R8" i="3"/>
  <c r="Q8" i="3"/>
  <c r="K8" i="3"/>
  <c r="L8" i="3" s="1"/>
  <c r="J9" i="3" s="1"/>
  <c r="K9" i="3" s="1"/>
  <c r="C32" i="2"/>
  <c r="J31" i="2"/>
  <c r="L31" i="2" s="1"/>
  <c r="K42" i="2"/>
  <c r="R9" i="3" l="1"/>
  <c r="Q9" i="3"/>
  <c r="G12" i="1"/>
  <c r="M10" i="3"/>
  <c r="L9" i="3"/>
  <c r="J10" i="3" s="1"/>
  <c r="K10" i="3" s="1"/>
  <c r="C33" i="2"/>
  <c r="J32" i="2"/>
  <c r="L32" i="2" s="1"/>
  <c r="K43" i="2"/>
  <c r="L10" i="3" l="1"/>
  <c r="J11" i="3" s="1"/>
  <c r="K11" i="3" s="1"/>
  <c r="R10" i="3"/>
  <c r="Q10" i="3"/>
  <c r="G13" i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M11" i="3"/>
  <c r="M12" i="3"/>
  <c r="C34" i="2"/>
  <c r="J33" i="2"/>
  <c r="L33" i="2" s="1"/>
  <c r="K44" i="2"/>
  <c r="Q11" i="3" l="1"/>
  <c r="R11" i="3"/>
  <c r="Q12" i="3"/>
  <c r="R12" i="3"/>
  <c r="L11" i="3"/>
  <c r="J12" i="3" s="1"/>
  <c r="K12" i="3" s="1"/>
  <c r="L12" i="3" s="1"/>
  <c r="C35" i="2"/>
  <c r="J34" i="2"/>
  <c r="L34" i="2" s="1"/>
  <c r="K45" i="2"/>
  <c r="C36" i="2" l="1"/>
  <c r="J35" i="2"/>
  <c r="L35" i="2" s="1"/>
  <c r="K46" i="2"/>
  <c r="C37" i="2" l="1"/>
  <c r="J36" i="2"/>
  <c r="L36" i="2" s="1"/>
  <c r="K47" i="2"/>
  <c r="C38" i="2" l="1"/>
  <c r="J37" i="2"/>
  <c r="L37" i="2" s="1"/>
  <c r="K48" i="2"/>
  <c r="J38" i="2" l="1"/>
  <c r="L38" i="2" s="1"/>
  <c r="K49" i="2"/>
  <c r="C40" i="2" l="1"/>
  <c r="J39" i="2"/>
  <c r="L39" i="2" s="1"/>
  <c r="K50" i="2"/>
  <c r="C41" i="2" l="1"/>
  <c r="J40" i="2"/>
  <c r="L40" i="2" s="1"/>
  <c r="K51" i="2"/>
  <c r="J41" i="2" l="1"/>
  <c r="L41" i="2" s="1"/>
  <c r="C42" i="2"/>
  <c r="K52" i="2"/>
  <c r="C43" i="2" l="1"/>
  <c r="J42" i="2"/>
  <c r="L42" i="2" s="1"/>
  <c r="K53" i="2"/>
  <c r="J43" i="2" l="1"/>
  <c r="L43" i="2" s="1"/>
  <c r="C44" i="2"/>
  <c r="K54" i="2"/>
  <c r="C45" i="2" l="1"/>
  <c r="J44" i="2"/>
  <c r="L44" i="2" s="1"/>
  <c r="K55" i="2"/>
  <c r="J45" i="2" l="1"/>
  <c r="L45" i="2" s="1"/>
  <c r="K56" i="2"/>
  <c r="J46" i="2" l="1"/>
  <c r="L46" i="2" s="1"/>
  <c r="C47" i="2"/>
  <c r="K57" i="2"/>
  <c r="C48" i="2" l="1"/>
  <c r="C49" i="2" s="1"/>
  <c r="J47" i="2"/>
  <c r="L47" i="2" s="1"/>
  <c r="K59" i="2"/>
  <c r="K58" i="2"/>
  <c r="J48" i="2" l="1"/>
  <c r="L48" i="2" s="1"/>
  <c r="C50" i="2" l="1"/>
  <c r="J49" i="2"/>
  <c r="L49" i="2" s="1"/>
  <c r="C51" i="2" l="1"/>
  <c r="J50" i="2"/>
  <c r="L50" i="2" s="1"/>
  <c r="C52" i="2" l="1"/>
  <c r="J51" i="2"/>
  <c r="L51" i="2" s="1"/>
  <c r="C53" i="2" l="1"/>
  <c r="J52" i="2"/>
  <c r="L52" i="2" s="1"/>
  <c r="C54" i="2" l="1"/>
  <c r="J53" i="2"/>
  <c r="L53" i="2" s="1"/>
  <c r="C55" i="2" l="1"/>
  <c r="J54" i="2"/>
  <c r="L54" i="2" s="1"/>
  <c r="C56" i="2" l="1"/>
  <c r="J55" i="2"/>
  <c r="L55" i="2" s="1"/>
  <c r="C57" i="2" l="1"/>
  <c r="J56" i="2"/>
  <c r="L56" i="2" s="1"/>
  <c r="C58" i="2" l="1"/>
  <c r="C59" i="2" s="1"/>
  <c r="J57" i="2"/>
  <c r="L57" i="2" s="1"/>
  <c r="J59" i="2" l="1"/>
  <c r="L59" i="2" s="1"/>
  <c r="J58" i="2"/>
  <c r="L58" i="2" s="1"/>
</calcChain>
</file>

<file path=xl/sharedStrings.xml><?xml version="1.0" encoding="utf-8"?>
<sst xmlns="http://schemas.openxmlformats.org/spreadsheetml/2006/main" count="82" uniqueCount="46">
  <si>
    <t>Company Level 0</t>
  </si>
  <si>
    <t>Crying Baby</t>
  </si>
  <si>
    <t>Good Baby</t>
  </si>
  <si>
    <t>Secretary</t>
  </si>
  <si>
    <t>Price @ Amount</t>
  </si>
  <si>
    <t>Amount</t>
  </si>
  <si>
    <t>Pacifier</t>
  </si>
  <si>
    <t>CryingBaby + Pacifier</t>
  </si>
  <si>
    <t>Comparison</t>
  </si>
  <si>
    <t>Items</t>
  </si>
  <si>
    <t>Boss Baby</t>
  </si>
  <si>
    <t>Income Rate</t>
  </si>
  <si>
    <t>in Dollars/Second</t>
  </si>
  <si>
    <t>Income per amount</t>
  </si>
  <si>
    <t>Price multi</t>
  </si>
  <si>
    <t>Playroom</t>
  </si>
  <si>
    <t>Price Comparison at each amount</t>
  </si>
  <si>
    <t>Current # of Items</t>
  </si>
  <si>
    <t>PlayRoom</t>
  </si>
  <si>
    <t>money</t>
  </si>
  <si>
    <t>money needed</t>
  </si>
  <si>
    <t>Time to get it</t>
  </si>
  <si>
    <t>best choice calculation</t>
  </si>
  <si>
    <t>item to buy</t>
  </si>
  <si>
    <t>crying baby</t>
  </si>
  <si>
    <t>good baby</t>
  </si>
  <si>
    <t>boss baby</t>
  </si>
  <si>
    <t>pacifier</t>
  </si>
  <si>
    <t>secretary</t>
  </si>
  <si>
    <t>playroom</t>
  </si>
  <si>
    <t>subchart for choice calculation</t>
  </si>
  <si>
    <t>item</t>
  </si>
  <si>
    <t>time it takes to buy choice 1</t>
  </si>
  <si>
    <t>time it takes to buy choice 2</t>
  </si>
  <si>
    <t>income rate</t>
  </si>
  <si>
    <t>new income rate</t>
  </si>
  <si>
    <t>price of choice 2</t>
  </si>
  <si>
    <t>price of choice 1</t>
  </si>
  <si>
    <t>final time calculation</t>
  </si>
  <si>
    <t>Income Multi</t>
  </si>
  <si>
    <t>income affected</t>
  </si>
  <si>
    <t>All Babies</t>
  </si>
  <si>
    <t>Milk Machine</t>
  </si>
  <si>
    <t>Good Babies</t>
  </si>
  <si>
    <t>income multiplier per amount</t>
  </si>
  <si>
    <t>milk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</si>
</sst>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2" borderId="6" applyNumberFormat="0" applyAlignment="0" applyProtection="0"/>
  </cellStyleXfs>
  <cellXfs count="5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0" xfId="0" applyBorder="1"/>
    <xf numFmtId="0" fontId="0" fillId="0" borderId="5" xfId="0" applyBorder="1"/>
    <xf numFmtId="0" fontId="1" fillId="0" borderId="2" xfId="0" applyFont="1" applyFill="1" applyBorder="1"/>
    <xf numFmtId="0" fontId="1" fillId="0" borderId="1" xfId="0" applyFont="1" applyFill="1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3" borderId="7" xfId="0" applyFill="1" applyBorder="1"/>
    <xf numFmtId="0" fontId="0" fillId="3" borderId="9" xfId="0" applyFill="1" applyBorder="1"/>
    <xf numFmtId="0" fontId="0" fillId="3" borderId="0" xfId="0" applyFill="1" applyBorder="1"/>
    <xf numFmtId="0" fontId="0" fillId="3" borderId="10" xfId="0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1" xfId="0" applyFill="1" applyBorder="1"/>
    <xf numFmtId="0" fontId="2" fillId="2" borderId="14" xfId="1" applyBorder="1" applyAlignment="1">
      <alignment horizontal="center"/>
    </xf>
    <xf numFmtId="0" fontId="2" fillId="2" borderId="15" xfId="1" applyBorder="1" applyAlignment="1">
      <alignment horizontal="center"/>
    </xf>
    <xf numFmtId="0" fontId="2" fillId="2" borderId="16" xfId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3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2">
    <cellStyle name="Calculation" xfId="1" builtinId="22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</a:t>
            </a:r>
            <a:r>
              <a:rPr lang="en-US" baseline="0"/>
              <a:t> Based </a:t>
            </a:r>
            <a:r>
              <a:rPr lang="en-US"/>
              <a:t>Amount/Income</a:t>
            </a:r>
          </a:p>
        </c:rich>
      </c:tx>
      <c:layout>
        <c:manualLayout>
          <c:xMode val="edge"/>
          <c:yMode val="edge"/>
          <c:x val="0.2817152230971128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Crying Baby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IncomeRate!$F$4:$F$54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IncomeRate!$G$4:$G$54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  <c:pt idx="5">
                  <c:v>16</c:v>
                </c:pt>
                <c:pt idx="6">
                  <c:v>22</c:v>
                </c:pt>
                <c:pt idx="7">
                  <c:v>29</c:v>
                </c:pt>
                <c:pt idx="8">
                  <c:v>37</c:v>
                </c:pt>
                <c:pt idx="9">
                  <c:v>46</c:v>
                </c:pt>
                <c:pt idx="10">
                  <c:v>56</c:v>
                </c:pt>
                <c:pt idx="11">
                  <c:v>67</c:v>
                </c:pt>
                <c:pt idx="12">
                  <c:v>79</c:v>
                </c:pt>
                <c:pt idx="13">
                  <c:v>92</c:v>
                </c:pt>
                <c:pt idx="14">
                  <c:v>106</c:v>
                </c:pt>
                <c:pt idx="15">
                  <c:v>121</c:v>
                </c:pt>
                <c:pt idx="16">
                  <c:v>137</c:v>
                </c:pt>
                <c:pt idx="17">
                  <c:v>154</c:v>
                </c:pt>
                <c:pt idx="18">
                  <c:v>172</c:v>
                </c:pt>
                <c:pt idx="19">
                  <c:v>191</c:v>
                </c:pt>
                <c:pt idx="20">
                  <c:v>211</c:v>
                </c:pt>
                <c:pt idx="21">
                  <c:v>232</c:v>
                </c:pt>
                <c:pt idx="22">
                  <c:v>254</c:v>
                </c:pt>
                <c:pt idx="23">
                  <c:v>277</c:v>
                </c:pt>
                <c:pt idx="24">
                  <c:v>301</c:v>
                </c:pt>
                <c:pt idx="25">
                  <c:v>326</c:v>
                </c:pt>
                <c:pt idx="26">
                  <c:v>352</c:v>
                </c:pt>
                <c:pt idx="27">
                  <c:v>379</c:v>
                </c:pt>
                <c:pt idx="28">
                  <c:v>407</c:v>
                </c:pt>
                <c:pt idx="29">
                  <c:v>436</c:v>
                </c:pt>
                <c:pt idx="30">
                  <c:v>466</c:v>
                </c:pt>
                <c:pt idx="31">
                  <c:v>497</c:v>
                </c:pt>
                <c:pt idx="32">
                  <c:v>529</c:v>
                </c:pt>
                <c:pt idx="33">
                  <c:v>562</c:v>
                </c:pt>
                <c:pt idx="34">
                  <c:v>596</c:v>
                </c:pt>
                <c:pt idx="35">
                  <c:v>631</c:v>
                </c:pt>
                <c:pt idx="36">
                  <c:v>667</c:v>
                </c:pt>
                <c:pt idx="37">
                  <c:v>704</c:v>
                </c:pt>
                <c:pt idx="38">
                  <c:v>742</c:v>
                </c:pt>
                <c:pt idx="39">
                  <c:v>781</c:v>
                </c:pt>
                <c:pt idx="40">
                  <c:v>821</c:v>
                </c:pt>
                <c:pt idx="41">
                  <c:v>862</c:v>
                </c:pt>
                <c:pt idx="42">
                  <c:v>904</c:v>
                </c:pt>
                <c:pt idx="43">
                  <c:v>947</c:v>
                </c:pt>
                <c:pt idx="44">
                  <c:v>991</c:v>
                </c:pt>
                <c:pt idx="45">
                  <c:v>1036</c:v>
                </c:pt>
                <c:pt idx="46">
                  <c:v>1082</c:v>
                </c:pt>
                <c:pt idx="47">
                  <c:v>1129</c:v>
                </c:pt>
                <c:pt idx="48">
                  <c:v>1177</c:v>
                </c:pt>
                <c:pt idx="49">
                  <c:v>1226</c:v>
                </c:pt>
                <c:pt idx="50">
                  <c:v>1276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48-4B70-BFC6-7A9A4C4B5B75}"/>
            </c:ext>
          </c:extLst>
        </c:ser>
        <c:ser>
          <c:idx val="1"/>
          <c:order val="1"/>
          <c:tx>
            <c:v>Good Baby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IncomeRate!$F$4:$F$54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IncomeRate!$H$4:$H$54</c:f>
              <c:numCache>
                <c:formatCode>General</c:formatCode>
                <c:ptCount val="51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  <c:pt idx="5">
                  <c:v>75</c:v>
                </c:pt>
                <c:pt idx="6">
                  <c:v>105</c:v>
                </c:pt>
                <c:pt idx="7">
                  <c:v>140</c:v>
                </c:pt>
                <c:pt idx="8">
                  <c:v>180</c:v>
                </c:pt>
                <c:pt idx="9">
                  <c:v>225</c:v>
                </c:pt>
                <c:pt idx="10">
                  <c:v>275</c:v>
                </c:pt>
                <c:pt idx="11">
                  <c:v>330</c:v>
                </c:pt>
                <c:pt idx="12">
                  <c:v>390</c:v>
                </c:pt>
                <c:pt idx="13">
                  <c:v>455</c:v>
                </c:pt>
                <c:pt idx="14">
                  <c:v>525</c:v>
                </c:pt>
                <c:pt idx="15">
                  <c:v>600</c:v>
                </c:pt>
                <c:pt idx="16">
                  <c:v>680</c:v>
                </c:pt>
                <c:pt idx="17">
                  <c:v>765</c:v>
                </c:pt>
                <c:pt idx="18">
                  <c:v>855</c:v>
                </c:pt>
                <c:pt idx="19">
                  <c:v>950</c:v>
                </c:pt>
                <c:pt idx="20">
                  <c:v>1050</c:v>
                </c:pt>
                <c:pt idx="21">
                  <c:v>1155</c:v>
                </c:pt>
                <c:pt idx="22">
                  <c:v>1265</c:v>
                </c:pt>
                <c:pt idx="23">
                  <c:v>1380</c:v>
                </c:pt>
                <c:pt idx="24">
                  <c:v>1500</c:v>
                </c:pt>
                <c:pt idx="25">
                  <c:v>1625</c:v>
                </c:pt>
                <c:pt idx="26">
                  <c:v>1755</c:v>
                </c:pt>
                <c:pt idx="27">
                  <c:v>1890</c:v>
                </c:pt>
                <c:pt idx="28">
                  <c:v>2030</c:v>
                </c:pt>
                <c:pt idx="29">
                  <c:v>2175</c:v>
                </c:pt>
                <c:pt idx="30">
                  <c:v>2325</c:v>
                </c:pt>
                <c:pt idx="31">
                  <c:v>2480</c:v>
                </c:pt>
                <c:pt idx="32">
                  <c:v>2640</c:v>
                </c:pt>
                <c:pt idx="33">
                  <c:v>2805</c:v>
                </c:pt>
                <c:pt idx="34">
                  <c:v>2975</c:v>
                </c:pt>
                <c:pt idx="35">
                  <c:v>3150</c:v>
                </c:pt>
                <c:pt idx="36">
                  <c:v>3330</c:v>
                </c:pt>
                <c:pt idx="37">
                  <c:v>3515</c:v>
                </c:pt>
                <c:pt idx="38">
                  <c:v>3705</c:v>
                </c:pt>
                <c:pt idx="39">
                  <c:v>3900</c:v>
                </c:pt>
                <c:pt idx="40">
                  <c:v>4100</c:v>
                </c:pt>
                <c:pt idx="41">
                  <c:v>4305</c:v>
                </c:pt>
                <c:pt idx="42">
                  <c:v>4515</c:v>
                </c:pt>
                <c:pt idx="43">
                  <c:v>4730</c:v>
                </c:pt>
                <c:pt idx="44">
                  <c:v>4950</c:v>
                </c:pt>
                <c:pt idx="45">
                  <c:v>5175</c:v>
                </c:pt>
                <c:pt idx="46">
                  <c:v>5405</c:v>
                </c:pt>
                <c:pt idx="47">
                  <c:v>5640</c:v>
                </c:pt>
                <c:pt idx="48">
                  <c:v>5880</c:v>
                </c:pt>
                <c:pt idx="49">
                  <c:v>6125</c:v>
                </c:pt>
                <c:pt idx="50">
                  <c:v>6375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48-4B70-BFC6-7A9A4C4B5B75}"/>
            </c:ext>
          </c:extLst>
        </c:ser>
        <c:ser>
          <c:idx val="2"/>
          <c:order val="2"/>
          <c:tx>
            <c:v>Boss Baby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IncomeRate!$F$4:$F$54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IncomeRate!$I$4:$I$54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110</c:v>
                </c:pt>
                <c:pt idx="3">
                  <c:v>260</c:v>
                </c:pt>
                <c:pt idx="4">
                  <c:v>460</c:v>
                </c:pt>
                <c:pt idx="5">
                  <c:v>710</c:v>
                </c:pt>
                <c:pt idx="6">
                  <c:v>1010</c:v>
                </c:pt>
                <c:pt idx="7">
                  <c:v>1360</c:v>
                </c:pt>
                <c:pt idx="8">
                  <c:v>1760</c:v>
                </c:pt>
                <c:pt idx="9">
                  <c:v>2210</c:v>
                </c:pt>
                <c:pt idx="10">
                  <c:v>2710</c:v>
                </c:pt>
                <c:pt idx="11">
                  <c:v>3260</c:v>
                </c:pt>
                <c:pt idx="12">
                  <c:v>3860</c:v>
                </c:pt>
                <c:pt idx="13">
                  <c:v>4510</c:v>
                </c:pt>
                <c:pt idx="14">
                  <c:v>5210</c:v>
                </c:pt>
                <c:pt idx="15">
                  <c:v>5960</c:v>
                </c:pt>
                <c:pt idx="16">
                  <c:v>6760</c:v>
                </c:pt>
                <c:pt idx="17">
                  <c:v>7610</c:v>
                </c:pt>
                <c:pt idx="18">
                  <c:v>8510</c:v>
                </c:pt>
                <c:pt idx="19">
                  <c:v>9460</c:v>
                </c:pt>
                <c:pt idx="20">
                  <c:v>10460</c:v>
                </c:pt>
                <c:pt idx="21">
                  <c:v>11510</c:v>
                </c:pt>
                <c:pt idx="22">
                  <c:v>12610</c:v>
                </c:pt>
                <c:pt idx="23">
                  <c:v>13760</c:v>
                </c:pt>
                <c:pt idx="24">
                  <c:v>14960</c:v>
                </c:pt>
                <c:pt idx="25">
                  <c:v>16210</c:v>
                </c:pt>
                <c:pt idx="26">
                  <c:v>17510</c:v>
                </c:pt>
                <c:pt idx="27">
                  <c:v>18860</c:v>
                </c:pt>
                <c:pt idx="28">
                  <c:v>20260</c:v>
                </c:pt>
                <c:pt idx="29">
                  <c:v>21710</c:v>
                </c:pt>
                <c:pt idx="30">
                  <c:v>23210</c:v>
                </c:pt>
                <c:pt idx="31">
                  <c:v>24760</c:v>
                </c:pt>
                <c:pt idx="32">
                  <c:v>26360</c:v>
                </c:pt>
                <c:pt idx="33">
                  <c:v>28010</c:v>
                </c:pt>
                <c:pt idx="34">
                  <c:v>29710</c:v>
                </c:pt>
                <c:pt idx="35">
                  <c:v>31460</c:v>
                </c:pt>
                <c:pt idx="36">
                  <c:v>33260</c:v>
                </c:pt>
                <c:pt idx="37">
                  <c:v>35110</c:v>
                </c:pt>
                <c:pt idx="38">
                  <c:v>37010</c:v>
                </c:pt>
                <c:pt idx="39">
                  <c:v>38960</c:v>
                </c:pt>
                <c:pt idx="40">
                  <c:v>40960</c:v>
                </c:pt>
                <c:pt idx="41">
                  <c:v>43010</c:v>
                </c:pt>
                <c:pt idx="42">
                  <c:v>45110</c:v>
                </c:pt>
                <c:pt idx="43">
                  <c:v>47260</c:v>
                </c:pt>
                <c:pt idx="44">
                  <c:v>49460</c:v>
                </c:pt>
                <c:pt idx="45">
                  <c:v>51710</c:v>
                </c:pt>
                <c:pt idx="46">
                  <c:v>54010</c:v>
                </c:pt>
                <c:pt idx="47">
                  <c:v>56360</c:v>
                </c:pt>
                <c:pt idx="48">
                  <c:v>58760</c:v>
                </c:pt>
                <c:pt idx="49">
                  <c:v>61210</c:v>
                </c:pt>
                <c:pt idx="50">
                  <c:v>63710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48-4B70-BFC6-7A9A4C4B5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222703"/>
        <c:axId val="649327695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Secretary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IncomeRate!$F$4:$F$54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IncomeRate!$J$4:$J$54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1.02</c:v>
                      </c:pt>
                      <c:pt idx="2">
                        <c:v>1.04</c:v>
                      </c:pt>
                      <c:pt idx="3">
                        <c:v>1.06</c:v>
                      </c:pt>
                      <c:pt idx="4">
                        <c:v>1.08</c:v>
                      </c:pt>
                      <c:pt idx="5">
                        <c:v>1.1000000000000001</c:v>
                      </c:pt>
                      <c:pt idx="6">
                        <c:v>1.1200000000000001</c:v>
                      </c:pt>
                      <c:pt idx="7">
                        <c:v>1.1400000000000001</c:v>
                      </c:pt>
                      <c:pt idx="8">
                        <c:v>1.1599999999999999</c:v>
                      </c:pt>
                      <c:pt idx="9">
                        <c:v>1.18</c:v>
                      </c:pt>
                      <c:pt idx="10">
                        <c:v>1.2</c:v>
                      </c:pt>
                      <c:pt idx="11">
                        <c:v>1.22</c:v>
                      </c:pt>
                      <c:pt idx="12">
                        <c:v>1.24</c:v>
                      </c:pt>
                      <c:pt idx="13">
                        <c:v>1.26</c:v>
                      </c:pt>
                      <c:pt idx="14">
                        <c:v>1.28</c:v>
                      </c:pt>
                      <c:pt idx="15">
                        <c:v>1.3</c:v>
                      </c:pt>
                      <c:pt idx="16">
                        <c:v>1.32</c:v>
                      </c:pt>
                      <c:pt idx="17">
                        <c:v>1.34</c:v>
                      </c:pt>
                      <c:pt idx="18">
                        <c:v>1.3599999999999999</c:v>
                      </c:pt>
                      <c:pt idx="19">
                        <c:v>1.38</c:v>
                      </c:pt>
                      <c:pt idx="20">
                        <c:v>1.4</c:v>
                      </c:pt>
                      <c:pt idx="21">
                        <c:v>1.42</c:v>
                      </c:pt>
                      <c:pt idx="22">
                        <c:v>1.44</c:v>
                      </c:pt>
                      <c:pt idx="23">
                        <c:v>1.46</c:v>
                      </c:pt>
                      <c:pt idx="24">
                        <c:v>1.48</c:v>
                      </c:pt>
                      <c:pt idx="25">
                        <c:v>1.5</c:v>
                      </c:pt>
                      <c:pt idx="26">
                        <c:v>1.52</c:v>
                      </c:pt>
                      <c:pt idx="27">
                        <c:v>1.54</c:v>
                      </c:pt>
                      <c:pt idx="28">
                        <c:v>1.56</c:v>
                      </c:pt>
                      <c:pt idx="29">
                        <c:v>1.58</c:v>
                      </c:pt>
                      <c:pt idx="30">
                        <c:v>1.6</c:v>
                      </c:pt>
                      <c:pt idx="31">
                        <c:v>1.62</c:v>
                      </c:pt>
                      <c:pt idx="32">
                        <c:v>1.6400000000000001</c:v>
                      </c:pt>
                      <c:pt idx="33">
                        <c:v>1.6600000000000001</c:v>
                      </c:pt>
                      <c:pt idx="34">
                        <c:v>1.6800000000000002</c:v>
                      </c:pt>
                      <c:pt idx="35">
                        <c:v>1.7000000000000002</c:v>
                      </c:pt>
                      <c:pt idx="36">
                        <c:v>1.72</c:v>
                      </c:pt>
                      <c:pt idx="37">
                        <c:v>1.74</c:v>
                      </c:pt>
                      <c:pt idx="38">
                        <c:v>1.76</c:v>
                      </c:pt>
                      <c:pt idx="39">
                        <c:v>1.78</c:v>
                      </c:pt>
                      <c:pt idx="40">
                        <c:v>1.8</c:v>
                      </c:pt>
                      <c:pt idx="41">
                        <c:v>1.82</c:v>
                      </c:pt>
                      <c:pt idx="42">
                        <c:v>1.8399999999999999</c:v>
                      </c:pt>
                      <c:pt idx="43">
                        <c:v>1.8599999999999999</c:v>
                      </c:pt>
                      <c:pt idx="44">
                        <c:v>1.88</c:v>
                      </c:pt>
                      <c:pt idx="45">
                        <c:v>1.9</c:v>
                      </c:pt>
                      <c:pt idx="46">
                        <c:v>1.92</c:v>
                      </c:pt>
                      <c:pt idx="47">
                        <c:v>1.94</c:v>
                      </c:pt>
                      <c:pt idx="48">
                        <c:v>1.96</c:v>
                      </c:pt>
                      <c:pt idx="49">
                        <c:v>1.98</c:v>
                      </c:pt>
                      <c:pt idx="50">
                        <c:v>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F148-4B70-BFC6-7A9A4C4B5B7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Playroom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IncomeRate!$F$4:$F$54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IncomeRate!$K$4:$K$54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1.03</c:v>
                      </c:pt>
                      <c:pt idx="2">
                        <c:v>1.06</c:v>
                      </c:pt>
                      <c:pt idx="3">
                        <c:v>1.0900000000000001</c:v>
                      </c:pt>
                      <c:pt idx="4">
                        <c:v>1.1200000000000001</c:v>
                      </c:pt>
                      <c:pt idx="5">
                        <c:v>1.1499999999999999</c:v>
                      </c:pt>
                      <c:pt idx="6">
                        <c:v>1.18</c:v>
                      </c:pt>
                      <c:pt idx="7">
                        <c:v>1.21</c:v>
                      </c:pt>
                      <c:pt idx="8">
                        <c:v>1.24</c:v>
                      </c:pt>
                      <c:pt idx="9">
                        <c:v>1.27</c:v>
                      </c:pt>
                      <c:pt idx="10">
                        <c:v>1.3</c:v>
                      </c:pt>
                      <c:pt idx="11">
                        <c:v>1.33</c:v>
                      </c:pt>
                      <c:pt idx="12">
                        <c:v>1.3599999999999999</c:v>
                      </c:pt>
                      <c:pt idx="13">
                        <c:v>1.3900000000000001</c:v>
                      </c:pt>
                      <c:pt idx="14">
                        <c:v>1.42</c:v>
                      </c:pt>
                      <c:pt idx="15">
                        <c:v>1.45</c:v>
                      </c:pt>
                      <c:pt idx="16">
                        <c:v>1.48</c:v>
                      </c:pt>
                      <c:pt idx="17">
                        <c:v>1.51</c:v>
                      </c:pt>
                      <c:pt idx="18">
                        <c:v>1.54</c:v>
                      </c:pt>
                      <c:pt idx="19">
                        <c:v>1.5699999999999998</c:v>
                      </c:pt>
                      <c:pt idx="20">
                        <c:v>1.6</c:v>
                      </c:pt>
                      <c:pt idx="21">
                        <c:v>1.63</c:v>
                      </c:pt>
                      <c:pt idx="22">
                        <c:v>1.66</c:v>
                      </c:pt>
                      <c:pt idx="23">
                        <c:v>1.69</c:v>
                      </c:pt>
                      <c:pt idx="24">
                        <c:v>1.72</c:v>
                      </c:pt>
                      <c:pt idx="25">
                        <c:v>1.75</c:v>
                      </c:pt>
                      <c:pt idx="26">
                        <c:v>1.78</c:v>
                      </c:pt>
                      <c:pt idx="27">
                        <c:v>1.81</c:v>
                      </c:pt>
                      <c:pt idx="28">
                        <c:v>1.8399999999999999</c:v>
                      </c:pt>
                      <c:pt idx="29">
                        <c:v>1.87</c:v>
                      </c:pt>
                      <c:pt idx="30">
                        <c:v>1.9</c:v>
                      </c:pt>
                      <c:pt idx="31">
                        <c:v>1.93</c:v>
                      </c:pt>
                      <c:pt idx="32">
                        <c:v>1.96</c:v>
                      </c:pt>
                      <c:pt idx="33">
                        <c:v>1.99</c:v>
                      </c:pt>
                      <c:pt idx="34">
                        <c:v>2.02</c:v>
                      </c:pt>
                      <c:pt idx="35">
                        <c:v>2.0499999999999998</c:v>
                      </c:pt>
                      <c:pt idx="36">
                        <c:v>2.08</c:v>
                      </c:pt>
                      <c:pt idx="37">
                        <c:v>2.11</c:v>
                      </c:pt>
                      <c:pt idx="38">
                        <c:v>2.1399999999999997</c:v>
                      </c:pt>
                      <c:pt idx="39">
                        <c:v>2.17</c:v>
                      </c:pt>
                      <c:pt idx="40">
                        <c:v>2.2000000000000002</c:v>
                      </c:pt>
                      <c:pt idx="41">
                        <c:v>2.23</c:v>
                      </c:pt>
                      <c:pt idx="42">
                        <c:v>2.2599999999999998</c:v>
                      </c:pt>
                      <c:pt idx="43">
                        <c:v>2.29</c:v>
                      </c:pt>
                      <c:pt idx="44">
                        <c:v>2.3199999999999998</c:v>
                      </c:pt>
                      <c:pt idx="45">
                        <c:v>2.3499999999999996</c:v>
                      </c:pt>
                      <c:pt idx="46">
                        <c:v>2.38</c:v>
                      </c:pt>
                      <c:pt idx="47">
                        <c:v>2.41</c:v>
                      </c:pt>
                      <c:pt idx="48">
                        <c:v>2.44</c:v>
                      </c:pt>
                      <c:pt idx="49">
                        <c:v>2.4699999999999998</c:v>
                      </c:pt>
                      <c:pt idx="50">
                        <c:v>2.5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148-4B70-BFC6-7A9A4C4B5B7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Milk Machine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IncomeRate!$F$4:$F$54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IncomeRate!$L$4:$L$54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1.04</c:v>
                      </c:pt>
                      <c:pt idx="2">
                        <c:v>1.08</c:v>
                      </c:pt>
                      <c:pt idx="3">
                        <c:v>1.1200000000000001</c:v>
                      </c:pt>
                      <c:pt idx="4">
                        <c:v>1.1599999999999999</c:v>
                      </c:pt>
                      <c:pt idx="5">
                        <c:v>1.2</c:v>
                      </c:pt>
                      <c:pt idx="6">
                        <c:v>1.24</c:v>
                      </c:pt>
                      <c:pt idx="7">
                        <c:v>1.28</c:v>
                      </c:pt>
                      <c:pt idx="8">
                        <c:v>1.32</c:v>
                      </c:pt>
                      <c:pt idx="9">
                        <c:v>1.3599999999999999</c:v>
                      </c:pt>
                      <c:pt idx="10">
                        <c:v>1.4</c:v>
                      </c:pt>
                      <c:pt idx="11">
                        <c:v>1.44</c:v>
                      </c:pt>
                      <c:pt idx="12">
                        <c:v>1.48</c:v>
                      </c:pt>
                      <c:pt idx="13">
                        <c:v>1.52</c:v>
                      </c:pt>
                      <c:pt idx="14">
                        <c:v>1.56</c:v>
                      </c:pt>
                      <c:pt idx="15">
                        <c:v>1.6</c:v>
                      </c:pt>
                      <c:pt idx="16">
                        <c:v>1.6400000000000001</c:v>
                      </c:pt>
                      <c:pt idx="17">
                        <c:v>1.6800000000000002</c:v>
                      </c:pt>
                      <c:pt idx="18">
                        <c:v>1.72</c:v>
                      </c:pt>
                      <c:pt idx="19">
                        <c:v>1.76</c:v>
                      </c:pt>
                      <c:pt idx="20">
                        <c:v>1.8</c:v>
                      </c:pt>
                      <c:pt idx="21">
                        <c:v>1.8399999999999999</c:v>
                      </c:pt>
                      <c:pt idx="22">
                        <c:v>1.88</c:v>
                      </c:pt>
                      <c:pt idx="23">
                        <c:v>1.92</c:v>
                      </c:pt>
                      <c:pt idx="24">
                        <c:v>1.96</c:v>
                      </c:pt>
                      <c:pt idx="25">
                        <c:v>2</c:v>
                      </c:pt>
                      <c:pt idx="26">
                        <c:v>2.04</c:v>
                      </c:pt>
                      <c:pt idx="27">
                        <c:v>2.08</c:v>
                      </c:pt>
                      <c:pt idx="28">
                        <c:v>2.12</c:v>
                      </c:pt>
                      <c:pt idx="29">
                        <c:v>2.16</c:v>
                      </c:pt>
                      <c:pt idx="30">
                        <c:v>2.2000000000000002</c:v>
                      </c:pt>
                      <c:pt idx="31">
                        <c:v>2.2400000000000002</c:v>
                      </c:pt>
                      <c:pt idx="32">
                        <c:v>2.2800000000000002</c:v>
                      </c:pt>
                      <c:pt idx="33">
                        <c:v>2.3200000000000003</c:v>
                      </c:pt>
                      <c:pt idx="34">
                        <c:v>2.3600000000000003</c:v>
                      </c:pt>
                      <c:pt idx="35">
                        <c:v>2.4000000000000004</c:v>
                      </c:pt>
                      <c:pt idx="36">
                        <c:v>2.44</c:v>
                      </c:pt>
                      <c:pt idx="37">
                        <c:v>2.48</c:v>
                      </c:pt>
                      <c:pt idx="38">
                        <c:v>2.52</c:v>
                      </c:pt>
                      <c:pt idx="39">
                        <c:v>2.56</c:v>
                      </c:pt>
                      <c:pt idx="40">
                        <c:v>2.6</c:v>
                      </c:pt>
                      <c:pt idx="41">
                        <c:v>2.64</c:v>
                      </c:pt>
                      <c:pt idx="42">
                        <c:v>2.6799999999999997</c:v>
                      </c:pt>
                      <c:pt idx="43">
                        <c:v>2.7199999999999998</c:v>
                      </c:pt>
                      <c:pt idx="44">
                        <c:v>2.76</c:v>
                      </c:pt>
                      <c:pt idx="45">
                        <c:v>2.8</c:v>
                      </c:pt>
                      <c:pt idx="46">
                        <c:v>2.84</c:v>
                      </c:pt>
                      <c:pt idx="47">
                        <c:v>2.88</c:v>
                      </c:pt>
                      <c:pt idx="48">
                        <c:v>2.92</c:v>
                      </c:pt>
                      <c:pt idx="49">
                        <c:v>2.96</c:v>
                      </c:pt>
                      <c:pt idx="50">
                        <c:v>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148-4B70-BFC6-7A9A4C4B5B75}"/>
                  </c:ext>
                </c:extLst>
              </c15:ser>
            </c15:filteredScatterSeries>
          </c:ext>
        </c:extLst>
      </c:scatterChart>
      <c:valAx>
        <c:axId val="92622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27695"/>
        <c:crosses val="autoZero"/>
        <c:crossBetween val="midCat"/>
      </c:valAx>
      <c:valAx>
        <c:axId val="6493276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222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Amount/Income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Secretary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IncomeRate!$F$5:$F$54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IncomeRate!$J$5:$J$54</c:f>
              <c:numCache>
                <c:formatCode>General</c:formatCode>
                <c:ptCount val="50"/>
                <c:pt idx="0">
                  <c:v>1.02</c:v>
                </c:pt>
                <c:pt idx="1">
                  <c:v>1.04</c:v>
                </c:pt>
                <c:pt idx="2">
                  <c:v>1.06</c:v>
                </c:pt>
                <c:pt idx="3">
                  <c:v>1.08</c:v>
                </c:pt>
                <c:pt idx="4">
                  <c:v>1.1000000000000001</c:v>
                </c:pt>
                <c:pt idx="5">
                  <c:v>1.1200000000000001</c:v>
                </c:pt>
                <c:pt idx="6">
                  <c:v>1.1400000000000001</c:v>
                </c:pt>
                <c:pt idx="7">
                  <c:v>1.1599999999999999</c:v>
                </c:pt>
                <c:pt idx="8">
                  <c:v>1.18</c:v>
                </c:pt>
                <c:pt idx="9">
                  <c:v>1.2</c:v>
                </c:pt>
                <c:pt idx="10">
                  <c:v>1.22</c:v>
                </c:pt>
                <c:pt idx="11">
                  <c:v>1.24</c:v>
                </c:pt>
                <c:pt idx="12">
                  <c:v>1.26</c:v>
                </c:pt>
                <c:pt idx="13">
                  <c:v>1.28</c:v>
                </c:pt>
                <c:pt idx="14">
                  <c:v>1.3</c:v>
                </c:pt>
                <c:pt idx="15">
                  <c:v>1.32</c:v>
                </c:pt>
                <c:pt idx="16">
                  <c:v>1.34</c:v>
                </c:pt>
                <c:pt idx="17">
                  <c:v>1.3599999999999999</c:v>
                </c:pt>
                <c:pt idx="18">
                  <c:v>1.38</c:v>
                </c:pt>
                <c:pt idx="19">
                  <c:v>1.4</c:v>
                </c:pt>
                <c:pt idx="20">
                  <c:v>1.42</c:v>
                </c:pt>
                <c:pt idx="21">
                  <c:v>1.44</c:v>
                </c:pt>
                <c:pt idx="22">
                  <c:v>1.46</c:v>
                </c:pt>
                <c:pt idx="23">
                  <c:v>1.48</c:v>
                </c:pt>
                <c:pt idx="24">
                  <c:v>1.5</c:v>
                </c:pt>
                <c:pt idx="25">
                  <c:v>1.52</c:v>
                </c:pt>
                <c:pt idx="26">
                  <c:v>1.54</c:v>
                </c:pt>
                <c:pt idx="27">
                  <c:v>1.56</c:v>
                </c:pt>
                <c:pt idx="28">
                  <c:v>1.58</c:v>
                </c:pt>
                <c:pt idx="29">
                  <c:v>1.6</c:v>
                </c:pt>
                <c:pt idx="30">
                  <c:v>1.62</c:v>
                </c:pt>
                <c:pt idx="31">
                  <c:v>1.6400000000000001</c:v>
                </c:pt>
                <c:pt idx="32">
                  <c:v>1.6600000000000001</c:v>
                </c:pt>
                <c:pt idx="33">
                  <c:v>1.6800000000000002</c:v>
                </c:pt>
                <c:pt idx="34">
                  <c:v>1.7000000000000002</c:v>
                </c:pt>
                <c:pt idx="35">
                  <c:v>1.72</c:v>
                </c:pt>
                <c:pt idx="36">
                  <c:v>1.74</c:v>
                </c:pt>
                <c:pt idx="37">
                  <c:v>1.76</c:v>
                </c:pt>
                <c:pt idx="38">
                  <c:v>1.78</c:v>
                </c:pt>
                <c:pt idx="39">
                  <c:v>1.8</c:v>
                </c:pt>
                <c:pt idx="40">
                  <c:v>1.82</c:v>
                </c:pt>
                <c:pt idx="41">
                  <c:v>1.8399999999999999</c:v>
                </c:pt>
                <c:pt idx="42">
                  <c:v>1.8599999999999999</c:v>
                </c:pt>
                <c:pt idx="43">
                  <c:v>1.88</c:v>
                </c:pt>
                <c:pt idx="44">
                  <c:v>1.9</c:v>
                </c:pt>
                <c:pt idx="45">
                  <c:v>1.92</c:v>
                </c:pt>
                <c:pt idx="46">
                  <c:v>1.94</c:v>
                </c:pt>
                <c:pt idx="47">
                  <c:v>1.96</c:v>
                </c:pt>
                <c:pt idx="48">
                  <c:v>1.98</c:v>
                </c:pt>
                <c:pt idx="4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A7-4C50-83DF-28FBAEC38BE2}"/>
            </c:ext>
          </c:extLst>
        </c:ser>
        <c:ser>
          <c:idx val="4"/>
          <c:order val="4"/>
          <c:tx>
            <c:v>Playroom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IncomeRate!$F$5:$F$54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IncomeRate!$K$5:$K$54</c:f>
              <c:numCache>
                <c:formatCode>General</c:formatCode>
                <c:ptCount val="50"/>
                <c:pt idx="0">
                  <c:v>1.03</c:v>
                </c:pt>
                <c:pt idx="1">
                  <c:v>1.06</c:v>
                </c:pt>
                <c:pt idx="2">
                  <c:v>1.0900000000000001</c:v>
                </c:pt>
                <c:pt idx="3">
                  <c:v>1.1200000000000001</c:v>
                </c:pt>
                <c:pt idx="4">
                  <c:v>1.1499999999999999</c:v>
                </c:pt>
                <c:pt idx="5">
                  <c:v>1.18</c:v>
                </c:pt>
                <c:pt idx="6">
                  <c:v>1.21</c:v>
                </c:pt>
                <c:pt idx="7">
                  <c:v>1.24</c:v>
                </c:pt>
                <c:pt idx="8">
                  <c:v>1.27</c:v>
                </c:pt>
                <c:pt idx="9">
                  <c:v>1.3</c:v>
                </c:pt>
                <c:pt idx="10">
                  <c:v>1.33</c:v>
                </c:pt>
                <c:pt idx="11">
                  <c:v>1.3599999999999999</c:v>
                </c:pt>
                <c:pt idx="12">
                  <c:v>1.3900000000000001</c:v>
                </c:pt>
                <c:pt idx="13">
                  <c:v>1.42</c:v>
                </c:pt>
                <c:pt idx="14">
                  <c:v>1.45</c:v>
                </c:pt>
                <c:pt idx="15">
                  <c:v>1.48</c:v>
                </c:pt>
                <c:pt idx="16">
                  <c:v>1.51</c:v>
                </c:pt>
                <c:pt idx="17">
                  <c:v>1.54</c:v>
                </c:pt>
                <c:pt idx="18">
                  <c:v>1.5699999999999998</c:v>
                </c:pt>
                <c:pt idx="19">
                  <c:v>1.6</c:v>
                </c:pt>
                <c:pt idx="20">
                  <c:v>1.63</c:v>
                </c:pt>
                <c:pt idx="21">
                  <c:v>1.66</c:v>
                </c:pt>
                <c:pt idx="22">
                  <c:v>1.69</c:v>
                </c:pt>
                <c:pt idx="23">
                  <c:v>1.72</c:v>
                </c:pt>
                <c:pt idx="24">
                  <c:v>1.75</c:v>
                </c:pt>
                <c:pt idx="25">
                  <c:v>1.78</c:v>
                </c:pt>
                <c:pt idx="26">
                  <c:v>1.81</c:v>
                </c:pt>
                <c:pt idx="27">
                  <c:v>1.8399999999999999</c:v>
                </c:pt>
                <c:pt idx="28">
                  <c:v>1.87</c:v>
                </c:pt>
                <c:pt idx="29">
                  <c:v>1.9</c:v>
                </c:pt>
                <c:pt idx="30">
                  <c:v>1.93</c:v>
                </c:pt>
                <c:pt idx="31">
                  <c:v>1.96</c:v>
                </c:pt>
                <c:pt idx="32">
                  <c:v>1.99</c:v>
                </c:pt>
                <c:pt idx="33">
                  <c:v>2.02</c:v>
                </c:pt>
                <c:pt idx="34">
                  <c:v>2.0499999999999998</c:v>
                </c:pt>
                <c:pt idx="35">
                  <c:v>2.08</c:v>
                </c:pt>
                <c:pt idx="36">
                  <c:v>2.11</c:v>
                </c:pt>
                <c:pt idx="37">
                  <c:v>2.1399999999999997</c:v>
                </c:pt>
                <c:pt idx="38">
                  <c:v>2.17</c:v>
                </c:pt>
                <c:pt idx="39">
                  <c:v>2.2000000000000002</c:v>
                </c:pt>
                <c:pt idx="40">
                  <c:v>2.23</c:v>
                </c:pt>
                <c:pt idx="41">
                  <c:v>2.2599999999999998</c:v>
                </c:pt>
                <c:pt idx="42">
                  <c:v>2.29</c:v>
                </c:pt>
                <c:pt idx="43">
                  <c:v>2.3199999999999998</c:v>
                </c:pt>
                <c:pt idx="44">
                  <c:v>2.3499999999999996</c:v>
                </c:pt>
                <c:pt idx="45">
                  <c:v>2.38</c:v>
                </c:pt>
                <c:pt idx="46">
                  <c:v>2.41</c:v>
                </c:pt>
                <c:pt idx="47">
                  <c:v>2.44</c:v>
                </c:pt>
                <c:pt idx="48">
                  <c:v>2.4699999999999998</c:v>
                </c:pt>
                <c:pt idx="49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A7-4C50-83DF-28FBAEC38BE2}"/>
            </c:ext>
          </c:extLst>
        </c:ser>
        <c:ser>
          <c:idx val="5"/>
          <c:order val="5"/>
          <c:tx>
            <c:v>Milk Machine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IncomeRate!$F$5:$F$54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IncomeRate!$L$5:$L$54</c:f>
              <c:numCache>
                <c:formatCode>General</c:formatCode>
                <c:ptCount val="50"/>
                <c:pt idx="0">
                  <c:v>1.04</c:v>
                </c:pt>
                <c:pt idx="1">
                  <c:v>1.08</c:v>
                </c:pt>
                <c:pt idx="2">
                  <c:v>1.1200000000000001</c:v>
                </c:pt>
                <c:pt idx="3">
                  <c:v>1.1599999999999999</c:v>
                </c:pt>
                <c:pt idx="4">
                  <c:v>1.2</c:v>
                </c:pt>
                <c:pt idx="5">
                  <c:v>1.24</c:v>
                </c:pt>
                <c:pt idx="6">
                  <c:v>1.28</c:v>
                </c:pt>
                <c:pt idx="7">
                  <c:v>1.32</c:v>
                </c:pt>
                <c:pt idx="8">
                  <c:v>1.3599999999999999</c:v>
                </c:pt>
                <c:pt idx="9">
                  <c:v>1.4</c:v>
                </c:pt>
                <c:pt idx="10">
                  <c:v>1.44</c:v>
                </c:pt>
                <c:pt idx="11">
                  <c:v>1.48</c:v>
                </c:pt>
                <c:pt idx="12">
                  <c:v>1.52</c:v>
                </c:pt>
                <c:pt idx="13">
                  <c:v>1.56</c:v>
                </c:pt>
                <c:pt idx="14">
                  <c:v>1.6</c:v>
                </c:pt>
                <c:pt idx="15">
                  <c:v>1.6400000000000001</c:v>
                </c:pt>
                <c:pt idx="16">
                  <c:v>1.6800000000000002</c:v>
                </c:pt>
                <c:pt idx="17">
                  <c:v>1.72</c:v>
                </c:pt>
                <c:pt idx="18">
                  <c:v>1.76</c:v>
                </c:pt>
                <c:pt idx="19">
                  <c:v>1.8</c:v>
                </c:pt>
                <c:pt idx="20">
                  <c:v>1.8399999999999999</c:v>
                </c:pt>
                <c:pt idx="21">
                  <c:v>1.88</c:v>
                </c:pt>
                <c:pt idx="22">
                  <c:v>1.92</c:v>
                </c:pt>
                <c:pt idx="23">
                  <c:v>1.96</c:v>
                </c:pt>
                <c:pt idx="24">
                  <c:v>2</c:v>
                </c:pt>
                <c:pt idx="25">
                  <c:v>2.04</c:v>
                </c:pt>
                <c:pt idx="26">
                  <c:v>2.08</c:v>
                </c:pt>
                <c:pt idx="27">
                  <c:v>2.12</c:v>
                </c:pt>
                <c:pt idx="28">
                  <c:v>2.16</c:v>
                </c:pt>
                <c:pt idx="29">
                  <c:v>2.2000000000000002</c:v>
                </c:pt>
                <c:pt idx="30">
                  <c:v>2.2400000000000002</c:v>
                </c:pt>
                <c:pt idx="31">
                  <c:v>2.2800000000000002</c:v>
                </c:pt>
                <c:pt idx="32">
                  <c:v>2.3200000000000003</c:v>
                </c:pt>
                <c:pt idx="33">
                  <c:v>2.3600000000000003</c:v>
                </c:pt>
                <c:pt idx="34">
                  <c:v>2.4000000000000004</c:v>
                </c:pt>
                <c:pt idx="35">
                  <c:v>2.44</c:v>
                </c:pt>
                <c:pt idx="36">
                  <c:v>2.48</c:v>
                </c:pt>
                <c:pt idx="37">
                  <c:v>2.52</c:v>
                </c:pt>
                <c:pt idx="38">
                  <c:v>2.56</c:v>
                </c:pt>
                <c:pt idx="39">
                  <c:v>2.6</c:v>
                </c:pt>
                <c:pt idx="40">
                  <c:v>2.64</c:v>
                </c:pt>
                <c:pt idx="41">
                  <c:v>2.6799999999999997</c:v>
                </c:pt>
                <c:pt idx="42">
                  <c:v>2.7199999999999998</c:v>
                </c:pt>
                <c:pt idx="43">
                  <c:v>2.76</c:v>
                </c:pt>
                <c:pt idx="44">
                  <c:v>2.8</c:v>
                </c:pt>
                <c:pt idx="45">
                  <c:v>2.84</c:v>
                </c:pt>
                <c:pt idx="46">
                  <c:v>2.88</c:v>
                </c:pt>
                <c:pt idx="47">
                  <c:v>2.92</c:v>
                </c:pt>
                <c:pt idx="48">
                  <c:v>2.96</c:v>
                </c:pt>
                <c:pt idx="4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A7-4C50-83DF-28FBAEC38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754591"/>
        <c:axId val="90047950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IncomeRate!$F$5:$F$54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IncomeRate!$G$5:$G$54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7</c:v>
                      </c:pt>
                      <c:pt idx="3">
                        <c:v>11</c:v>
                      </c:pt>
                      <c:pt idx="4">
                        <c:v>16</c:v>
                      </c:pt>
                      <c:pt idx="5">
                        <c:v>22</c:v>
                      </c:pt>
                      <c:pt idx="6">
                        <c:v>29</c:v>
                      </c:pt>
                      <c:pt idx="7">
                        <c:v>37</c:v>
                      </c:pt>
                      <c:pt idx="8">
                        <c:v>46</c:v>
                      </c:pt>
                      <c:pt idx="9">
                        <c:v>56</c:v>
                      </c:pt>
                      <c:pt idx="10">
                        <c:v>67</c:v>
                      </c:pt>
                      <c:pt idx="11">
                        <c:v>79</c:v>
                      </c:pt>
                      <c:pt idx="12">
                        <c:v>92</c:v>
                      </c:pt>
                      <c:pt idx="13">
                        <c:v>106</c:v>
                      </c:pt>
                      <c:pt idx="14">
                        <c:v>121</c:v>
                      </c:pt>
                      <c:pt idx="15">
                        <c:v>137</c:v>
                      </c:pt>
                      <c:pt idx="16">
                        <c:v>154</c:v>
                      </c:pt>
                      <c:pt idx="17">
                        <c:v>172</c:v>
                      </c:pt>
                      <c:pt idx="18">
                        <c:v>191</c:v>
                      </c:pt>
                      <c:pt idx="19">
                        <c:v>211</c:v>
                      </c:pt>
                      <c:pt idx="20">
                        <c:v>232</c:v>
                      </c:pt>
                      <c:pt idx="21">
                        <c:v>254</c:v>
                      </c:pt>
                      <c:pt idx="22">
                        <c:v>277</c:v>
                      </c:pt>
                      <c:pt idx="23">
                        <c:v>301</c:v>
                      </c:pt>
                      <c:pt idx="24">
                        <c:v>326</c:v>
                      </c:pt>
                      <c:pt idx="25">
                        <c:v>352</c:v>
                      </c:pt>
                      <c:pt idx="26">
                        <c:v>379</c:v>
                      </c:pt>
                      <c:pt idx="27">
                        <c:v>407</c:v>
                      </c:pt>
                      <c:pt idx="28">
                        <c:v>436</c:v>
                      </c:pt>
                      <c:pt idx="29">
                        <c:v>466</c:v>
                      </c:pt>
                      <c:pt idx="30">
                        <c:v>497</c:v>
                      </c:pt>
                      <c:pt idx="31">
                        <c:v>529</c:v>
                      </c:pt>
                      <c:pt idx="32">
                        <c:v>562</c:v>
                      </c:pt>
                      <c:pt idx="33">
                        <c:v>596</c:v>
                      </c:pt>
                      <c:pt idx="34">
                        <c:v>631</c:v>
                      </c:pt>
                      <c:pt idx="35">
                        <c:v>667</c:v>
                      </c:pt>
                      <c:pt idx="36">
                        <c:v>704</c:v>
                      </c:pt>
                      <c:pt idx="37">
                        <c:v>742</c:v>
                      </c:pt>
                      <c:pt idx="38">
                        <c:v>781</c:v>
                      </c:pt>
                      <c:pt idx="39">
                        <c:v>821</c:v>
                      </c:pt>
                      <c:pt idx="40">
                        <c:v>862</c:v>
                      </c:pt>
                      <c:pt idx="41">
                        <c:v>904</c:v>
                      </c:pt>
                      <c:pt idx="42">
                        <c:v>947</c:v>
                      </c:pt>
                      <c:pt idx="43">
                        <c:v>991</c:v>
                      </c:pt>
                      <c:pt idx="44">
                        <c:v>1036</c:v>
                      </c:pt>
                      <c:pt idx="45">
                        <c:v>1082</c:v>
                      </c:pt>
                      <c:pt idx="46">
                        <c:v>1129</c:v>
                      </c:pt>
                      <c:pt idx="47">
                        <c:v>1177</c:v>
                      </c:pt>
                      <c:pt idx="48">
                        <c:v>1226</c:v>
                      </c:pt>
                      <c:pt idx="49">
                        <c:v>1276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8A7-4C50-83DF-28FBAEC38BE2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IncomeRate!$F$5:$F$54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IncomeRate!$H$5:$H$54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105</c:v>
                      </c:pt>
                      <c:pt idx="6">
                        <c:v>140</c:v>
                      </c:pt>
                      <c:pt idx="7">
                        <c:v>180</c:v>
                      </c:pt>
                      <c:pt idx="8">
                        <c:v>225</c:v>
                      </c:pt>
                      <c:pt idx="9">
                        <c:v>275</c:v>
                      </c:pt>
                      <c:pt idx="10">
                        <c:v>330</c:v>
                      </c:pt>
                      <c:pt idx="11">
                        <c:v>390</c:v>
                      </c:pt>
                      <c:pt idx="12">
                        <c:v>455</c:v>
                      </c:pt>
                      <c:pt idx="13">
                        <c:v>525</c:v>
                      </c:pt>
                      <c:pt idx="14">
                        <c:v>600</c:v>
                      </c:pt>
                      <c:pt idx="15">
                        <c:v>680</c:v>
                      </c:pt>
                      <c:pt idx="16">
                        <c:v>765</c:v>
                      </c:pt>
                      <c:pt idx="17">
                        <c:v>855</c:v>
                      </c:pt>
                      <c:pt idx="18">
                        <c:v>950</c:v>
                      </c:pt>
                      <c:pt idx="19">
                        <c:v>1050</c:v>
                      </c:pt>
                      <c:pt idx="20">
                        <c:v>1155</c:v>
                      </c:pt>
                      <c:pt idx="21">
                        <c:v>1265</c:v>
                      </c:pt>
                      <c:pt idx="22">
                        <c:v>1380</c:v>
                      </c:pt>
                      <c:pt idx="23">
                        <c:v>1500</c:v>
                      </c:pt>
                      <c:pt idx="24">
                        <c:v>1625</c:v>
                      </c:pt>
                      <c:pt idx="25">
                        <c:v>1755</c:v>
                      </c:pt>
                      <c:pt idx="26">
                        <c:v>1890</c:v>
                      </c:pt>
                      <c:pt idx="27">
                        <c:v>2030</c:v>
                      </c:pt>
                      <c:pt idx="28">
                        <c:v>2175</c:v>
                      </c:pt>
                      <c:pt idx="29">
                        <c:v>2325</c:v>
                      </c:pt>
                      <c:pt idx="30">
                        <c:v>2480</c:v>
                      </c:pt>
                      <c:pt idx="31">
                        <c:v>2640</c:v>
                      </c:pt>
                      <c:pt idx="32">
                        <c:v>2805</c:v>
                      </c:pt>
                      <c:pt idx="33">
                        <c:v>2975</c:v>
                      </c:pt>
                      <c:pt idx="34">
                        <c:v>3150</c:v>
                      </c:pt>
                      <c:pt idx="35">
                        <c:v>3330</c:v>
                      </c:pt>
                      <c:pt idx="36">
                        <c:v>3515</c:v>
                      </c:pt>
                      <c:pt idx="37">
                        <c:v>3705</c:v>
                      </c:pt>
                      <c:pt idx="38">
                        <c:v>3900</c:v>
                      </c:pt>
                      <c:pt idx="39">
                        <c:v>4100</c:v>
                      </c:pt>
                      <c:pt idx="40">
                        <c:v>4305</c:v>
                      </c:pt>
                      <c:pt idx="41">
                        <c:v>4515</c:v>
                      </c:pt>
                      <c:pt idx="42">
                        <c:v>4730</c:v>
                      </c:pt>
                      <c:pt idx="43">
                        <c:v>4950</c:v>
                      </c:pt>
                      <c:pt idx="44">
                        <c:v>5175</c:v>
                      </c:pt>
                      <c:pt idx="45">
                        <c:v>5405</c:v>
                      </c:pt>
                      <c:pt idx="46">
                        <c:v>5640</c:v>
                      </c:pt>
                      <c:pt idx="47">
                        <c:v>5880</c:v>
                      </c:pt>
                      <c:pt idx="48">
                        <c:v>6125</c:v>
                      </c:pt>
                      <c:pt idx="49">
                        <c:v>6375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8A7-4C50-83DF-28FBAEC38BE2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IncomeRate!$F$5:$F$54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IncomeRate!$I$5:$I$54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</c:v>
                      </c:pt>
                      <c:pt idx="1">
                        <c:v>110</c:v>
                      </c:pt>
                      <c:pt idx="2">
                        <c:v>260</c:v>
                      </c:pt>
                      <c:pt idx="3">
                        <c:v>460</c:v>
                      </c:pt>
                      <c:pt idx="4">
                        <c:v>710</c:v>
                      </c:pt>
                      <c:pt idx="5">
                        <c:v>1010</c:v>
                      </c:pt>
                      <c:pt idx="6">
                        <c:v>1360</c:v>
                      </c:pt>
                      <c:pt idx="7">
                        <c:v>1760</c:v>
                      </c:pt>
                      <c:pt idx="8">
                        <c:v>2210</c:v>
                      </c:pt>
                      <c:pt idx="9">
                        <c:v>2710</c:v>
                      </c:pt>
                      <c:pt idx="10">
                        <c:v>3260</c:v>
                      </c:pt>
                      <c:pt idx="11">
                        <c:v>3860</c:v>
                      </c:pt>
                      <c:pt idx="12">
                        <c:v>4510</c:v>
                      </c:pt>
                      <c:pt idx="13">
                        <c:v>5210</c:v>
                      </c:pt>
                      <c:pt idx="14">
                        <c:v>5960</c:v>
                      </c:pt>
                      <c:pt idx="15">
                        <c:v>6760</c:v>
                      </c:pt>
                      <c:pt idx="16">
                        <c:v>7610</c:v>
                      </c:pt>
                      <c:pt idx="17">
                        <c:v>8510</c:v>
                      </c:pt>
                      <c:pt idx="18">
                        <c:v>9460</c:v>
                      </c:pt>
                      <c:pt idx="19">
                        <c:v>10460</c:v>
                      </c:pt>
                      <c:pt idx="20">
                        <c:v>11510</c:v>
                      </c:pt>
                      <c:pt idx="21">
                        <c:v>12610</c:v>
                      </c:pt>
                      <c:pt idx="22">
                        <c:v>13760</c:v>
                      </c:pt>
                      <c:pt idx="23">
                        <c:v>14960</c:v>
                      </c:pt>
                      <c:pt idx="24">
                        <c:v>16210</c:v>
                      </c:pt>
                      <c:pt idx="25">
                        <c:v>17510</c:v>
                      </c:pt>
                      <c:pt idx="26">
                        <c:v>18860</c:v>
                      </c:pt>
                      <c:pt idx="27">
                        <c:v>20260</c:v>
                      </c:pt>
                      <c:pt idx="28">
                        <c:v>21710</c:v>
                      </c:pt>
                      <c:pt idx="29">
                        <c:v>23210</c:v>
                      </c:pt>
                      <c:pt idx="30">
                        <c:v>24760</c:v>
                      </c:pt>
                      <c:pt idx="31">
                        <c:v>26360</c:v>
                      </c:pt>
                      <c:pt idx="32">
                        <c:v>28010</c:v>
                      </c:pt>
                      <c:pt idx="33">
                        <c:v>29710</c:v>
                      </c:pt>
                      <c:pt idx="34">
                        <c:v>31460</c:v>
                      </c:pt>
                      <c:pt idx="35">
                        <c:v>33260</c:v>
                      </c:pt>
                      <c:pt idx="36">
                        <c:v>35110</c:v>
                      </c:pt>
                      <c:pt idx="37">
                        <c:v>37010</c:v>
                      </c:pt>
                      <c:pt idx="38">
                        <c:v>38960</c:v>
                      </c:pt>
                      <c:pt idx="39">
                        <c:v>40960</c:v>
                      </c:pt>
                      <c:pt idx="40">
                        <c:v>43010</c:v>
                      </c:pt>
                      <c:pt idx="41">
                        <c:v>45110</c:v>
                      </c:pt>
                      <c:pt idx="42">
                        <c:v>47260</c:v>
                      </c:pt>
                      <c:pt idx="43">
                        <c:v>49460</c:v>
                      </c:pt>
                      <c:pt idx="44">
                        <c:v>51710</c:v>
                      </c:pt>
                      <c:pt idx="45">
                        <c:v>54010</c:v>
                      </c:pt>
                      <c:pt idx="46">
                        <c:v>56360</c:v>
                      </c:pt>
                      <c:pt idx="47">
                        <c:v>58760</c:v>
                      </c:pt>
                      <c:pt idx="48">
                        <c:v>61210</c:v>
                      </c:pt>
                      <c:pt idx="49">
                        <c:v>63710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8A7-4C50-83DF-28FBAEC38BE2}"/>
                  </c:ext>
                </c:extLst>
              </c15:ser>
            </c15:filteredScatterSeries>
          </c:ext>
        </c:extLst>
      </c:scatterChart>
      <c:valAx>
        <c:axId val="92775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479503"/>
        <c:crosses val="autoZero"/>
        <c:crossBetween val="midCat"/>
      </c:valAx>
      <c:valAx>
        <c:axId val="90047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754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Crying Baby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 of each upgrade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Prices!$A$9:$A$59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Prices!$B$9:$B$59</c:f>
              <c:numCache>
                <c:formatCode>General</c:formatCode>
                <c:ptCount val="5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31</c:v>
                </c:pt>
                <c:pt idx="9">
                  <c:v>36</c:v>
                </c:pt>
                <c:pt idx="10">
                  <c:v>41</c:v>
                </c:pt>
                <c:pt idx="11">
                  <c:v>47</c:v>
                </c:pt>
                <c:pt idx="12">
                  <c:v>54</c:v>
                </c:pt>
                <c:pt idx="13">
                  <c:v>62</c:v>
                </c:pt>
                <c:pt idx="14">
                  <c:v>71</c:v>
                </c:pt>
                <c:pt idx="15">
                  <c:v>82</c:v>
                </c:pt>
                <c:pt idx="16">
                  <c:v>94</c:v>
                </c:pt>
                <c:pt idx="17">
                  <c:v>108</c:v>
                </c:pt>
                <c:pt idx="18">
                  <c:v>124</c:v>
                </c:pt>
                <c:pt idx="19">
                  <c:v>143</c:v>
                </c:pt>
                <c:pt idx="20">
                  <c:v>164</c:v>
                </c:pt>
                <c:pt idx="21">
                  <c:v>190</c:v>
                </c:pt>
                <c:pt idx="22">
                  <c:v>220</c:v>
                </c:pt>
                <c:pt idx="23">
                  <c:v>250</c:v>
                </c:pt>
                <c:pt idx="24">
                  <c:v>290</c:v>
                </c:pt>
                <c:pt idx="25">
                  <c:v>330</c:v>
                </c:pt>
                <c:pt idx="26">
                  <c:v>380</c:v>
                </c:pt>
                <c:pt idx="27">
                  <c:v>440</c:v>
                </c:pt>
                <c:pt idx="28">
                  <c:v>510</c:v>
                </c:pt>
                <c:pt idx="29">
                  <c:v>580</c:v>
                </c:pt>
                <c:pt idx="30">
                  <c:v>670</c:v>
                </c:pt>
                <c:pt idx="31">
                  <c:v>770</c:v>
                </c:pt>
                <c:pt idx="32">
                  <c:v>880</c:v>
                </c:pt>
                <c:pt idx="33">
                  <c:v>1010</c:v>
                </c:pt>
                <c:pt idx="34">
                  <c:v>1160</c:v>
                </c:pt>
                <c:pt idx="35">
                  <c:v>1340</c:v>
                </c:pt>
                <c:pt idx="36">
                  <c:v>1540</c:v>
                </c:pt>
                <c:pt idx="37">
                  <c:v>1770</c:v>
                </c:pt>
                <c:pt idx="38">
                  <c:v>2030</c:v>
                </c:pt>
                <c:pt idx="39">
                  <c:v>2330</c:v>
                </c:pt>
                <c:pt idx="40">
                  <c:v>2680</c:v>
                </c:pt>
                <c:pt idx="41">
                  <c:v>3100</c:v>
                </c:pt>
                <c:pt idx="42">
                  <c:v>3600</c:v>
                </c:pt>
                <c:pt idx="43">
                  <c:v>4100</c:v>
                </c:pt>
                <c:pt idx="44">
                  <c:v>4700</c:v>
                </c:pt>
                <c:pt idx="45">
                  <c:v>5400</c:v>
                </c:pt>
                <c:pt idx="46">
                  <c:v>6200</c:v>
                </c:pt>
                <c:pt idx="47">
                  <c:v>7200</c:v>
                </c:pt>
                <c:pt idx="48">
                  <c:v>8200</c:v>
                </c:pt>
                <c:pt idx="49">
                  <c:v>9500</c:v>
                </c:pt>
                <c:pt idx="50">
                  <c:v>10900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D1-4EF5-8B6F-8B201E26D9FE}"/>
            </c:ext>
          </c:extLst>
        </c:ser>
        <c:ser>
          <c:idx val="1"/>
          <c:order val="1"/>
          <c:tx>
            <c:v>Income Generated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Prices!$A$9:$A$59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IncomeRate!$G$5:$G$54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16</c:v>
                </c:pt>
                <c:pt idx="5">
                  <c:v>22</c:v>
                </c:pt>
                <c:pt idx="6">
                  <c:v>29</c:v>
                </c:pt>
                <c:pt idx="7">
                  <c:v>37</c:v>
                </c:pt>
                <c:pt idx="8">
                  <c:v>46</c:v>
                </c:pt>
                <c:pt idx="9">
                  <c:v>56</c:v>
                </c:pt>
                <c:pt idx="10">
                  <c:v>67</c:v>
                </c:pt>
                <c:pt idx="11">
                  <c:v>79</c:v>
                </c:pt>
                <c:pt idx="12">
                  <c:v>92</c:v>
                </c:pt>
                <c:pt idx="13">
                  <c:v>106</c:v>
                </c:pt>
                <c:pt idx="14">
                  <c:v>121</c:v>
                </c:pt>
                <c:pt idx="15">
                  <c:v>137</c:v>
                </c:pt>
                <c:pt idx="16">
                  <c:v>154</c:v>
                </c:pt>
                <c:pt idx="17">
                  <c:v>172</c:v>
                </c:pt>
                <c:pt idx="18">
                  <c:v>191</c:v>
                </c:pt>
                <c:pt idx="19">
                  <c:v>211</c:v>
                </c:pt>
                <c:pt idx="20">
                  <c:v>232</c:v>
                </c:pt>
                <c:pt idx="21">
                  <c:v>254</c:v>
                </c:pt>
                <c:pt idx="22">
                  <c:v>277</c:v>
                </c:pt>
                <c:pt idx="23">
                  <c:v>301</c:v>
                </c:pt>
                <c:pt idx="24">
                  <c:v>326</c:v>
                </c:pt>
                <c:pt idx="25">
                  <c:v>352</c:v>
                </c:pt>
                <c:pt idx="26">
                  <c:v>379</c:v>
                </c:pt>
                <c:pt idx="27">
                  <c:v>407</c:v>
                </c:pt>
                <c:pt idx="28">
                  <c:v>436</c:v>
                </c:pt>
                <c:pt idx="29">
                  <c:v>466</c:v>
                </c:pt>
                <c:pt idx="30">
                  <c:v>497</c:v>
                </c:pt>
                <c:pt idx="31">
                  <c:v>529</c:v>
                </c:pt>
                <c:pt idx="32">
                  <c:v>562</c:v>
                </c:pt>
                <c:pt idx="33">
                  <c:v>596</c:v>
                </c:pt>
                <c:pt idx="34">
                  <c:v>631</c:v>
                </c:pt>
                <c:pt idx="35">
                  <c:v>667</c:v>
                </c:pt>
                <c:pt idx="36">
                  <c:v>704</c:v>
                </c:pt>
                <c:pt idx="37">
                  <c:v>742</c:v>
                </c:pt>
                <c:pt idx="38">
                  <c:v>781</c:v>
                </c:pt>
                <c:pt idx="39">
                  <c:v>821</c:v>
                </c:pt>
                <c:pt idx="40">
                  <c:v>862</c:v>
                </c:pt>
                <c:pt idx="41">
                  <c:v>904</c:v>
                </c:pt>
                <c:pt idx="42">
                  <c:v>947</c:v>
                </c:pt>
                <c:pt idx="43">
                  <c:v>991</c:v>
                </c:pt>
                <c:pt idx="44">
                  <c:v>1036</c:v>
                </c:pt>
                <c:pt idx="45">
                  <c:v>1082</c:v>
                </c:pt>
                <c:pt idx="46">
                  <c:v>1129</c:v>
                </c:pt>
                <c:pt idx="47">
                  <c:v>1177</c:v>
                </c:pt>
                <c:pt idx="48">
                  <c:v>1226</c:v>
                </c:pt>
                <c:pt idx="49">
                  <c:v>1276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D1-4EF5-8B6F-8B201E26D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851631"/>
        <c:axId val="648252175"/>
      </c:scatterChart>
      <c:valAx>
        <c:axId val="69685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252175"/>
        <c:crosses val="autoZero"/>
        <c:crossBetween val="midCat"/>
      </c:valAx>
      <c:valAx>
        <c:axId val="64825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851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 Baby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 per upgrade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Prices!$A$9:$A$59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Prices!$D$9:$D$59</c:f>
              <c:numCache>
                <c:formatCode>General</c:formatCode>
                <c:ptCount val="51"/>
                <c:pt idx="0">
                  <c:v>100</c:v>
                </c:pt>
                <c:pt idx="1">
                  <c:v>220</c:v>
                </c:pt>
                <c:pt idx="2">
                  <c:v>230</c:v>
                </c:pt>
                <c:pt idx="3">
                  <c:v>250</c:v>
                </c:pt>
                <c:pt idx="4">
                  <c:v>270</c:v>
                </c:pt>
                <c:pt idx="5">
                  <c:v>300</c:v>
                </c:pt>
                <c:pt idx="6">
                  <c:v>320</c:v>
                </c:pt>
                <c:pt idx="7">
                  <c:v>360</c:v>
                </c:pt>
                <c:pt idx="8">
                  <c:v>390</c:v>
                </c:pt>
                <c:pt idx="9">
                  <c:v>430</c:v>
                </c:pt>
                <c:pt idx="10">
                  <c:v>480</c:v>
                </c:pt>
                <c:pt idx="11">
                  <c:v>530</c:v>
                </c:pt>
                <c:pt idx="12">
                  <c:v>590</c:v>
                </c:pt>
                <c:pt idx="13">
                  <c:v>650</c:v>
                </c:pt>
                <c:pt idx="14">
                  <c:v>730</c:v>
                </c:pt>
                <c:pt idx="15">
                  <c:v>820</c:v>
                </c:pt>
                <c:pt idx="16">
                  <c:v>920</c:v>
                </c:pt>
                <c:pt idx="17">
                  <c:v>1030</c:v>
                </c:pt>
                <c:pt idx="18">
                  <c:v>1200</c:v>
                </c:pt>
                <c:pt idx="19">
                  <c:v>1400</c:v>
                </c:pt>
                <c:pt idx="20">
                  <c:v>1900</c:v>
                </c:pt>
                <c:pt idx="21">
                  <c:v>2100</c:v>
                </c:pt>
                <c:pt idx="22">
                  <c:v>2300</c:v>
                </c:pt>
                <c:pt idx="23">
                  <c:v>2600</c:v>
                </c:pt>
                <c:pt idx="24">
                  <c:v>2900</c:v>
                </c:pt>
                <c:pt idx="25">
                  <c:v>3200</c:v>
                </c:pt>
                <c:pt idx="26">
                  <c:v>3600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5600</c:v>
                </c:pt>
                <c:pt idx="31">
                  <c:v>6400</c:v>
                </c:pt>
                <c:pt idx="32">
                  <c:v>7200</c:v>
                </c:pt>
                <c:pt idx="33">
                  <c:v>8100</c:v>
                </c:pt>
                <c:pt idx="34">
                  <c:v>9200</c:v>
                </c:pt>
                <c:pt idx="35">
                  <c:v>10400</c:v>
                </c:pt>
                <c:pt idx="36">
                  <c:v>11700</c:v>
                </c:pt>
                <c:pt idx="37">
                  <c:v>13300</c:v>
                </c:pt>
                <c:pt idx="38">
                  <c:v>15100</c:v>
                </c:pt>
                <c:pt idx="39">
                  <c:v>17100</c:v>
                </c:pt>
                <c:pt idx="40">
                  <c:v>19400</c:v>
                </c:pt>
                <c:pt idx="41">
                  <c:v>22100</c:v>
                </c:pt>
                <c:pt idx="42">
                  <c:v>25100</c:v>
                </c:pt>
                <c:pt idx="43">
                  <c:v>28500</c:v>
                </c:pt>
                <c:pt idx="44">
                  <c:v>32500</c:v>
                </c:pt>
                <c:pt idx="45">
                  <c:v>36900</c:v>
                </c:pt>
                <c:pt idx="46">
                  <c:v>42000</c:v>
                </c:pt>
                <c:pt idx="47">
                  <c:v>47800</c:v>
                </c:pt>
                <c:pt idx="48">
                  <c:v>54400</c:v>
                </c:pt>
                <c:pt idx="49">
                  <c:v>62000</c:v>
                </c:pt>
                <c:pt idx="50">
                  <c:v>70600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96-4861-9AF0-869A0CA1C199}"/>
            </c:ext>
          </c:extLst>
        </c:ser>
        <c:ser>
          <c:idx val="1"/>
          <c:order val="1"/>
          <c:tx>
            <c:v>Income Generated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Prices!$A$9:$A$59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IncomeRate!$H$5:$H$54</c:f>
              <c:numCache>
                <c:formatCode>General</c:formatCode>
                <c:ptCount val="50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75</c:v>
                </c:pt>
                <c:pt idx="5">
                  <c:v>105</c:v>
                </c:pt>
                <c:pt idx="6">
                  <c:v>140</c:v>
                </c:pt>
                <c:pt idx="7">
                  <c:v>180</c:v>
                </c:pt>
                <c:pt idx="8">
                  <c:v>225</c:v>
                </c:pt>
                <c:pt idx="9">
                  <c:v>275</c:v>
                </c:pt>
                <c:pt idx="10">
                  <c:v>330</c:v>
                </c:pt>
                <c:pt idx="11">
                  <c:v>390</c:v>
                </c:pt>
                <c:pt idx="12">
                  <c:v>455</c:v>
                </c:pt>
                <c:pt idx="13">
                  <c:v>525</c:v>
                </c:pt>
                <c:pt idx="14">
                  <c:v>600</c:v>
                </c:pt>
                <c:pt idx="15">
                  <c:v>680</c:v>
                </c:pt>
                <c:pt idx="16">
                  <c:v>765</c:v>
                </c:pt>
                <c:pt idx="17">
                  <c:v>855</c:v>
                </c:pt>
                <c:pt idx="18">
                  <c:v>950</c:v>
                </c:pt>
                <c:pt idx="19">
                  <c:v>1050</c:v>
                </c:pt>
                <c:pt idx="20">
                  <c:v>1155</c:v>
                </c:pt>
                <c:pt idx="21">
                  <c:v>1265</c:v>
                </c:pt>
                <c:pt idx="22">
                  <c:v>1380</c:v>
                </c:pt>
                <c:pt idx="23">
                  <c:v>1500</c:v>
                </c:pt>
                <c:pt idx="24">
                  <c:v>1625</c:v>
                </c:pt>
                <c:pt idx="25">
                  <c:v>1755</c:v>
                </c:pt>
                <c:pt idx="26">
                  <c:v>1890</c:v>
                </c:pt>
                <c:pt idx="27">
                  <c:v>2030</c:v>
                </c:pt>
                <c:pt idx="28">
                  <c:v>2175</c:v>
                </c:pt>
                <c:pt idx="29">
                  <c:v>2325</c:v>
                </c:pt>
                <c:pt idx="30">
                  <c:v>2480</c:v>
                </c:pt>
                <c:pt idx="31">
                  <c:v>2640</c:v>
                </c:pt>
                <c:pt idx="32">
                  <c:v>2805</c:v>
                </c:pt>
                <c:pt idx="33">
                  <c:v>2975</c:v>
                </c:pt>
                <c:pt idx="34">
                  <c:v>3150</c:v>
                </c:pt>
                <c:pt idx="35">
                  <c:v>3330</c:v>
                </c:pt>
                <c:pt idx="36">
                  <c:v>3515</c:v>
                </c:pt>
                <c:pt idx="37">
                  <c:v>3705</c:v>
                </c:pt>
                <c:pt idx="38">
                  <c:v>3900</c:v>
                </c:pt>
                <c:pt idx="39">
                  <c:v>4100</c:v>
                </c:pt>
                <c:pt idx="40">
                  <c:v>4305</c:v>
                </c:pt>
                <c:pt idx="41">
                  <c:v>4515</c:v>
                </c:pt>
                <c:pt idx="42">
                  <c:v>4730</c:v>
                </c:pt>
                <c:pt idx="43">
                  <c:v>4950</c:v>
                </c:pt>
                <c:pt idx="44">
                  <c:v>5175</c:v>
                </c:pt>
                <c:pt idx="45">
                  <c:v>5405</c:v>
                </c:pt>
                <c:pt idx="46">
                  <c:v>5640</c:v>
                </c:pt>
                <c:pt idx="47">
                  <c:v>5880</c:v>
                </c:pt>
                <c:pt idx="48">
                  <c:v>6125</c:v>
                </c:pt>
                <c:pt idx="49">
                  <c:v>6375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96-4861-9AF0-869A0CA1C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556271"/>
        <c:axId val="578964319"/>
      </c:scatterChart>
      <c:valAx>
        <c:axId val="53155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64319"/>
        <c:crosses val="autoZero"/>
        <c:crossBetween val="midCat"/>
      </c:valAx>
      <c:valAx>
        <c:axId val="57896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556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Boss Baby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02537182852143"/>
          <c:y val="0.12962962962962962"/>
          <c:w val="0.50535942704942904"/>
          <c:h val="0.69815616797900248"/>
        </c:manualLayout>
      </c:layout>
      <c:scatterChart>
        <c:scatterStyle val="lineMarker"/>
        <c:varyColors val="0"/>
        <c:ser>
          <c:idx val="0"/>
          <c:order val="0"/>
          <c:tx>
            <c:v>Price of each upgrade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Prices!$A$9:$A$59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Prices!$F$9:$F$59</c:f>
              <c:numCache>
                <c:formatCode>General</c:formatCode>
                <c:ptCount val="51"/>
                <c:pt idx="0">
                  <c:v>1000</c:v>
                </c:pt>
                <c:pt idx="1">
                  <c:v>1130</c:v>
                </c:pt>
                <c:pt idx="2">
                  <c:v>1280</c:v>
                </c:pt>
                <c:pt idx="3">
                  <c:v>1450</c:v>
                </c:pt>
                <c:pt idx="4">
                  <c:v>1640</c:v>
                </c:pt>
                <c:pt idx="5">
                  <c:v>1850</c:v>
                </c:pt>
                <c:pt idx="6">
                  <c:v>2090</c:v>
                </c:pt>
                <c:pt idx="7">
                  <c:v>2360</c:v>
                </c:pt>
                <c:pt idx="8">
                  <c:v>2660</c:v>
                </c:pt>
                <c:pt idx="9">
                  <c:v>3010</c:v>
                </c:pt>
                <c:pt idx="10">
                  <c:v>3400</c:v>
                </c:pt>
                <c:pt idx="11">
                  <c:v>3840</c:v>
                </c:pt>
                <c:pt idx="12">
                  <c:v>4340</c:v>
                </c:pt>
                <c:pt idx="13">
                  <c:v>4900</c:v>
                </c:pt>
                <c:pt idx="14">
                  <c:v>5540</c:v>
                </c:pt>
                <c:pt idx="15">
                  <c:v>6260</c:v>
                </c:pt>
                <c:pt idx="16">
                  <c:v>7070</c:v>
                </c:pt>
                <c:pt idx="17">
                  <c:v>7990</c:v>
                </c:pt>
                <c:pt idx="18">
                  <c:v>9030</c:v>
                </c:pt>
                <c:pt idx="19">
                  <c:v>10200</c:v>
                </c:pt>
                <c:pt idx="20">
                  <c:v>11600</c:v>
                </c:pt>
                <c:pt idx="21">
                  <c:v>13100</c:v>
                </c:pt>
                <c:pt idx="22">
                  <c:v>14800</c:v>
                </c:pt>
                <c:pt idx="23">
                  <c:v>16700</c:v>
                </c:pt>
                <c:pt idx="24">
                  <c:v>18800</c:v>
                </c:pt>
                <c:pt idx="25">
                  <c:v>21300</c:v>
                </c:pt>
                <c:pt idx="26">
                  <c:v>24000</c:v>
                </c:pt>
                <c:pt idx="27">
                  <c:v>27200</c:v>
                </c:pt>
                <c:pt idx="28">
                  <c:v>30700</c:v>
                </c:pt>
                <c:pt idx="29">
                  <c:v>34700</c:v>
                </c:pt>
                <c:pt idx="30">
                  <c:v>39200</c:v>
                </c:pt>
                <c:pt idx="31">
                  <c:v>44300</c:v>
                </c:pt>
                <c:pt idx="32">
                  <c:v>50000</c:v>
                </c:pt>
                <c:pt idx="33">
                  <c:v>56500</c:v>
                </c:pt>
                <c:pt idx="34">
                  <c:v>63800</c:v>
                </c:pt>
                <c:pt idx="35">
                  <c:v>72100</c:v>
                </c:pt>
                <c:pt idx="36">
                  <c:v>81500</c:v>
                </c:pt>
                <c:pt idx="37">
                  <c:v>92100</c:v>
                </c:pt>
                <c:pt idx="38">
                  <c:v>104000</c:v>
                </c:pt>
                <c:pt idx="39">
                  <c:v>117600</c:v>
                </c:pt>
                <c:pt idx="40">
                  <c:v>132800</c:v>
                </c:pt>
                <c:pt idx="41">
                  <c:v>150100</c:v>
                </c:pt>
                <c:pt idx="42">
                  <c:v>169600</c:v>
                </c:pt>
                <c:pt idx="43">
                  <c:v>191600</c:v>
                </c:pt>
                <c:pt idx="44">
                  <c:v>216500</c:v>
                </c:pt>
                <c:pt idx="45">
                  <c:v>244700</c:v>
                </c:pt>
                <c:pt idx="46">
                  <c:v>276500</c:v>
                </c:pt>
                <c:pt idx="47">
                  <c:v>312400</c:v>
                </c:pt>
                <c:pt idx="48">
                  <c:v>353000</c:v>
                </c:pt>
                <c:pt idx="49">
                  <c:v>398900</c:v>
                </c:pt>
                <c:pt idx="50">
                  <c:v>450800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CB-43A3-9530-DD8664248518}"/>
            </c:ext>
          </c:extLst>
        </c:ser>
        <c:ser>
          <c:idx val="1"/>
          <c:order val="1"/>
          <c:tx>
            <c:v>Income Generated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Prices!$A$9:$A$59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IncomeRate!$I$5:$I$54</c:f>
              <c:numCache>
                <c:formatCode>General</c:formatCode>
                <c:ptCount val="50"/>
                <c:pt idx="0">
                  <c:v>10</c:v>
                </c:pt>
                <c:pt idx="1">
                  <c:v>110</c:v>
                </c:pt>
                <c:pt idx="2">
                  <c:v>260</c:v>
                </c:pt>
                <c:pt idx="3">
                  <c:v>460</c:v>
                </c:pt>
                <c:pt idx="4">
                  <c:v>710</c:v>
                </c:pt>
                <c:pt idx="5">
                  <c:v>1010</c:v>
                </c:pt>
                <c:pt idx="6">
                  <c:v>1360</c:v>
                </c:pt>
                <c:pt idx="7">
                  <c:v>1760</c:v>
                </c:pt>
                <c:pt idx="8">
                  <c:v>2210</c:v>
                </c:pt>
                <c:pt idx="9">
                  <c:v>2710</c:v>
                </c:pt>
                <c:pt idx="10">
                  <c:v>3260</c:v>
                </c:pt>
                <c:pt idx="11">
                  <c:v>3860</c:v>
                </c:pt>
                <c:pt idx="12">
                  <c:v>4510</c:v>
                </c:pt>
                <c:pt idx="13">
                  <c:v>5210</c:v>
                </c:pt>
                <c:pt idx="14">
                  <c:v>5960</c:v>
                </c:pt>
                <c:pt idx="15">
                  <c:v>6760</c:v>
                </c:pt>
                <c:pt idx="16">
                  <c:v>7610</c:v>
                </c:pt>
                <c:pt idx="17">
                  <c:v>8510</c:v>
                </c:pt>
                <c:pt idx="18">
                  <c:v>9460</c:v>
                </c:pt>
                <c:pt idx="19">
                  <c:v>10460</c:v>
                </c:pt>
                <c:pt idx="20">
                  <c:v>11510</c:v>
                </c:pt>
                <c:pt idx="21">
                  <c:v>12610</c:v>
                </c:pt>
                <c:pt idx="22">
                  <c:v>13760</c:v>
                </c:pt>
                <c:pt idx="23">
                  <c:v>14960</c:v>
                </c:pt>
                <c:pt idx="24">
                  <c:v>16210</c:v>
                </c:pt>
                <c:pt idx="25">
                  <c:v>17510</c:v>
                </c:pt>
                <c:pt idx="26">
                  <c:v>18860</c:v>
                </c:pt>
                <c:pt idx="27">
                  <c:v>20260</c:v>
                </c:pt>
                <c:pt idx="28">
                  <c:v>21710</c:v>
                </c:pt>
                <c:pt idx="29">
                  <c:v>23210</c:v>
                </c:pt>
                <c:pt idx="30">
                  <c:v>24760</c:v>
                </c:pt>
                <c:pt idx="31">
                  <c:v>26360</c:v>
                </c:pt>
                <c:pt idx="32">
                  <c:v>28010</c:v>
                </c:pt>
                <c:pt idx="33">
                  <c:v>29710</c:v>
                </c:pt>
                <c:pt idx="34">
                  <c:v>31460</c:v>
                </c:pt>
                <c:pt idx="35">
                  <c:v>33260</c:v>
                </c:pt>
                <c:pt idx="36">
                  <c:v>35110</c:v>
                </c:pt>
                <c:pt idx="37">
                  <c:v>37010</c:v>
                </c:pt>
                <c:pt idx="38">
                  <c:v>38960</c:v>
                </c:pt>
                <c:pt idx="39">
                  <c:v>40960</c:v>
                </c:pt>
                <c:pt idx="40">
                  <c:v>43010</c:v>
                </c:pt>
                <c:pt idx="41">
                  <c:v>45110</c:v>
                </c:pt>
                <c:pt idx="42">
                  <c:v>47260</c:v>
                </c:pt>
                <c:pt idx="43">
                  <c:v>49460</c:v>
                </c:pt>
                <c:pt idx="44">
                  <c:v>51710</c:v>
                </c:pt>
                <c:pt idx="45">
                  <c:v>54010</c:v>
                </c:pt>
                <c:pt idx="46">
                  <c:v>56360</c:v>
                </c:pt>
                <c:pt idx="47">
                  <c:v>58760</c:v>
                </c:pt>
                <c:pt idx="48">
                  <c:v>61210</c:v>
                </c:pt>
                <c:pt idx="49">
                  <c:v>63710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CB-43A3-9530-DD8664248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415887"/>
        <c:axId val="689946543"/>
      </c:scatterChart>
      <c:valAx>
        <c:axId val="69941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46543"/>
        <c:crosses val="autoZero"/>
        <c:crossBetween val="midCat"/>
      </c:valAx>
      <c:valAx>
        <c:axId val="68994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415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Crying Baby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IncomeRate!$G$5:$G$54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16</c:v>
                </c:pt>
                <c:pt idx="5">
                  <c:v>22</c:v>
                </c:pt>
                <c:pt idx="6">
                  <c:v>29</c:v>
                </c:pt>
                <c:pt idx="7">
                  <c:v>37</c:v>
                </c:pt>
                <c:pt idx="8">
                  <c:v>46</c:v>
                </c:pt>
                <c:pt idx="9">
                  <c:v>56</c:v>
                </c:pt>
                <c:pt idx="10">
                  <c:v>67</c:v>
                </c:pt>
                <c:pt idx="11">
                  <c:v>79</c:v>
                </c:pt>
                <c:pt idx="12">
                  <c:v>92</c:v>
                </c:pt>
                <c:pt idx="13">
                  <c:v>106</c:v>
                </c:pt>
                <c:pt idx="14">
                  <c:v>121</c:v>
                </c:pt>
                <c:pt idx="15">
                  <c:v>137</c:v>
                </c:pt>
                <c:pt idx="16">
                  <c:v>154</c:v>
                </c:pt>
                <c:pt idx="17">
                  <c:v>172</c:v>
                </c:pt>
                <c:pt idx="18">
                  <c:v>191</c:v>
                </c:pt>
                <c:pt idx="19">
                  <c:v>211</c:v>
                </c:pt>
                <c:pt idx="20">
                  <c:v>232</c:v>
                </c:pt>
                <c:pt idx="21">
                  <c:v>254</c:v>
                </c:pt>
                <c:pt idx="22">
                  <c:v>277</c:v>
                </c:pt>
                <c:pt idx="23">
                  <c:v>301</c:v>
                </c:pt>
                <c:pt idx="24">
                  <c:v>326</c:v>
                </c:pt>
                <c:pt idx="25">
                  <c:v>352</c:v>
                </c:pt>
                <c:pt idx="26">
                  <c:v>379</c:v>
                </c:pt>
                <c:pt idx="27">
                  <c:v>407</c:v>
                </c:pt>
                <c:pt idx="28">
                  <c:v>436</c:v>
                </c:pt>
                <c:pt idx="29">
                  <c:v>466</c:v>
                </c:pt>
                <c:pt idx="30">
                  <c:v>497</c:v>
                </c:pt>
                <c:pt idx="31">
                  <c:v>529</c:v>
                </c:pt>
                <c:pt idx="32">
                  <c:v>562</c:v>
                </c:pt>
                <c:pt idx="33">
                  <c:v>596</c:v>
                </c:pt>
                <c:pt idx="34">
                  <c:v>631</c:v>
                </c:pt>
                <c:pt idx="35">
                  <c:v>667</c:v>
                </c:pt>
                <c:pt idx="36">
                  <c:v>704</c:v>
                </c:pt>
                <c:pt idx="37">
                  <c:v>742</c:v>
                </c:pt>
                <c:pt idx="38">
                  <c:v>781</c:v>
                </c:pt>
                <c:pt idx="39">
                  <c:v>821</c:v>
                </c:pt>
                <c:pt idx="40">
                  <c:v>862</c:v>
                </c:pt>
                <c:pt idx="41">
                  <c:v>904</c:v>
                </c:pt>
                <c:pt idx="42">
                  <c:v>947</c:v>
                </c:pt>
                <c:pt idx="43">
                  <c:v>991</c:v>
                </c:pt>
                <c:pt idx="44">
                  <c:v>1036</c:v>
                </c:pt>
                <c:pt idx="45">
                  <c:v>1082</c:v>
                </c:pt>
                <c:pt idx="46">
                  <c:v>1129</c:v>
                </c:pt>
                <c:pt idx="47">
                  <c:v>1177</c:v>
                </c:pt>
                <c:pt idx="48">
                  <c:v>1226</c:v>
                </c:pt>
                <c:pt idx="49">
                  <c:v>1276</c:v>
                </c:pt>
              </c:numCache>
            </c:numRef>
          </c:xVal>
          <c:yVal>
            <c:numRef>
              <c:f>Prices!$B$9:$B$59</c:f>
              <c:numCache>
                <c:formatCode>General</c:formatCode>
                <c:ptCount val="5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31</c:v>
                </c:pt>
                <c:pt idx="9">
                  <c:v>36</c:v>
                </c:pt>
                <c:pt idx="10">
                  <c:v>41</c:v>
                </c:pt>
                <c:pt idx="11">
                  <c:v>47</c:v>
                </c:pt>
                <c:pt idx="12">
                  <c:v>54</c:v>
                </c:pt>
                <c:pt idx="13">
                  <c:v>62</c:v>
                </c:pt>
                <c:pt idx="14">
                  <c:v>71</c:v>
                </c:pt>
                <c:pt idx="15">
                  <c:v>82</c:v>
                </c:pt>
                <c:pt idx="16">
                  <c:v>94</c:v>
                </c:pt>
                <c:pt idx="17">
                  <c:v>108</c:v>
                </c:pt>
                <c:pt idx="18">
                  <c:v>124</c:v>
                </c:pt>
                <c:pt idx="19">
                  <c:v>143</c:v>
                </c:pt>
                <c:pt idx="20">
                  <c:v>164</c:v>
                </c:pt>
                <c:pt idx="21">
                  <c:v>190</c:v>
                </c:pt>
                <c:pt idx="22">
                  <c:v>220</c:v>
                </c:pt>
                <c:pt idx="23">
                  <c:v>250</c:v>
                </c:pt>
                <c:pt idx="24">
                  <c:v>290</c:v>
                </c:pt>
                <c:pt idx="25">
                  <c:v>330</c:v>
                </c:pt>
                <c:pt idx="26">
                  <c:v>380</c:v>
                </c:pt>
                <c:pt idx="27">
                  <c:v>440</c:v>
                </c:pt>
                <c:pt idx="28">
                  <c:v>510</c:v>
                </c:pt>
                <c:pt idx="29">
                  <c:v>580</c:v>
                </c:pt>
                <c:pt idx="30">
                  <c:v>670</c:v>
                </c:pt>
                <c:pt idx="31">
                  <c:v>770</c:v>
                </c:pt>
                <c:pt idx="32">
                  <c:v>880</c:v>
                </c:pt>
                <c:pt idx="33">
                  <c:v>1010</c:v>
                </c:pt>
                <c:pt idx="34">
                  <c:v>1160</c:v>
                </c:pt>
                <c:pt idx="35">
                  <c:v>1340</c:v>
                </c:pt>
                <c:pt idx="36">
                  <c:v>1540</c:v>
                </c:pt>
                <c:pt idx="37">
                  <c:v>1770</c:v>
                </c:pt>
                <c:pt idx="38">
                  <c:v>2030</c:v>
                </c:pt>
                <c:pt idx="39">
                  <c:v>2330</c:v>
                </c:pt>
                <c:pt idx="40">
                  <c:v>2680</c:v>
                </c:pt>
                <c:pt idx="41">
                  <c:v>3100</c:v>
                </c:pt>
                <c:pt idx="42">
                  <c:v>3600</c:v>
                </c:pt>
                <c:pt idx="43">
                  <c:v>4100</c:v>
                </c:pt>
                <c:pt idx="44">
                  <c:v>4700</c:v>
                </c:pt>
                <c:pt idx="45">
                  <c:v>5400</c:v>
                </c:pt>
                <c:pt idx="46">
                  <c:v>6200</c:v>
                </c:pt>
                <c:pt idx="47">
                  <c:v>7200</c:v>
                </c:pt>
                <c:pt idx="48">
                  <c:v>8200</c:v>
                </c:pt>
                <c:pt idx="49">
                  <c:v>9500</c:v>
                </c:pt>
                <c:pt idx="50">
                  <c:v>10900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D4-459B-BBF7-3A09992DF847}"/>
            </c:ext>
          </c:extLst>
        </c:ser>
        <c:ser>
          <c:idx val="1"/>
          <c:order val="1"/>
          <c:tx>
            <c:v>Good Baby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IncomeRate!$H$5:$H$54</c:f>
              <c:numCache>
                <c:formatCode>General</c:formatCode>
                <c:ptCount val="50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75</c:v>
                </c:pt>
                <c:pt idx="5">
                  <c:v>105</c:v>
                </c:pt>
                <c:pt idx="6">
                  <c:v>140</c:v>
                </c:pt>
                <c:pt idx="7">
                  <c:v>180</c:v>
                </c:pt>
                <c:pt idx="8">
                  <c:v>225</c:v>
                </c:pt>
                <c:pt idx="9">
                  <c:v>275</c:v>
                </c:pt>
                <c:pt idx="10">
                  <c:v>330</c:v>
                </c:pt>
                <c:pt idx="11">
                  <c:v>390</c:v>
                </c:pt>
                <c:pt idx="12">
                  <c:v>455</c:v>
                </c:pt>
                <c:pt idx="13">
                  <c:v>525</c:v>
                </c:pt>
                <c:pt idx="14">
                  <c:v>600</c:v>
                </c:pt>
                <c:pt idx="15">
                  <c:v>680</c:v>
                </c:pt>
                <c:pt idx="16">
                  <c:v>765</c:v>
                </c:pt>
                <c:pt idx="17">
                  <c:v>855</c:v>
                </c:pt>
                <c:pt idx="18">
                  <c:v>950</c:v>
                </c:pt>
                <c:pt idx="19">
                  <c:v>1050</c:v>
                </c:pt>
                <c:pt idx="20">
                  <c:v>1155</c:v>
                </c:pt>
                <c:pt idx="21">
                  <c:v>1265</c:v>
                </c:pt>
                <c:pt idx="22">
                  <c:v>1380</c:v>
                </c:pt>
                <c:pt idx="23">
                  <c:v>1500</c:v>
                </c:pt>
                <c:pt idx="24">
                  <c:v>1625</c:v>
                </c:pt>
                <c:pt idx="25">
                  <c:v>1755</c:v>
                </c:pt>
                <c:pt idx="26">
                  <c:v>1890</c:v>
                </c:pt>
                <c:pt idx="27">
                  <c:v>2030</c:v>
                </c:pt>
                <c:pt idx="28">
                  <c:v>2175</c:v>
                </c:pt>
                <c:pt idx="29">
                  <c:v>2325</c:v>
                </c:pt>
                <c:pt idx="30">
                  <c:v>2480</c:v>
                </c:pt>
                <c:pt idx="31">
                  <c:v>2640</c:v>
                </c:pt>
                <c:pt idx="32">
                  <c:v>2805</c:v>
                </c:pt>
                <c:pt idx="33">
                  <c:v>2975</c:v>
                </c:pt>
                <c:pt idx="34">
                  <c:v>3150</c:v>
                </c:pt>
                <c:pt idx="35">
                  <c:v>3330</c:v>
                </c:pt>
                <c:pt idx="36">
                  <c:v>3515</c:v>
                </c:pt>
                <c:pt idx="37">
                  <c:v>3705</c:v>
                </c:pt>
                <c:pt idx="38">
                  <c:v>3900</c:v>
                </c:pt>
                <c:pt idx="39">
                  <c:v>4100</c:v>
                </c:pt>
                <c:pt idx="40">
                  <c:v>4305</c:v>
                </c:pt>
                <c:pt idx="41">
                  <c:v>4515</c:v>
                </c:pt>
                <c:pt idx="42">
                  <c:v>4730</c:v>
                </c:pt>
                <c:pt idx="43">
                  <c:v>4950</c:v>
                </c:pt>
                <c:pt idx="44">
                  <c:v>5175</c:v>
                </c:pt>
                <c:pt idx="45">
                  <c:v>5405</c:v>
                </c:pt>
                <c:pt idx="46">
                  <c:v>5640</c:v>
                </c:pt>
                <c:pt idx="47">
                  <c:v>5880</c:v>
                </c:pt>
                <c:pt idx="48">
                  <c:v>6125</c:v>
                </c:pt>
                <c:pt idx="49">
                  <c:v>6375</c:v>
                </c:pt>
              </c:numCache>
            </c:numRef>
          </c:xVal>
          <c:yVal>
            <c:numRef>
              <c:f>Prices!$D$9:$D$59</c:f>
              <c:numCache>
                <c:formatCode>General</c:formatCode>
                <c:ptCount val="51"/>
                <c:pt idx="0">
                  <c:v>100</c:v>
                </c:pt>
                <c:pt idx="1">
                  <c:v>220</c:v>
                </c:pt>
                <c:pt idx="2">
                  <c:v>230</c:v>
                </c:pt>
                <c:pt idx="3">
                  <c:v>250</c:v>
                </c:pt>
                <c:pt idx="4">
                  <c:v>270</c:v>
                </c:pt>
                <c:pt idx="5">
                  <c:v>300</c:v>
                </c:pt>
                <c:pt idx="6">
                  <c:v>320</c:v>
                </c:pt>
                <c:pt idx="7">
                  <c:v>360</c:v>
                </c:pt>
                <c:pt idx="8">
                  <c:v>390</c:v>
                </c:pt>
                <c:pt idx="9">
                  <c:v>430</c:v>
                </c:pt>
                <c:pt idx="10">
                  <c:v>480</c:v>
                </c:pt>
                <c:pt idx="11">
                  <c:v>530</c:v>
                </c:pt>
                <c:pt idx="12">
                  <c:v>590</c:v>
                </c:pt>
                <c:pt idx="13">
                  <c:v>650</c:v>
                </c:pt>
                <c:pt idx="14">
                  <c:v>730</c:v>
                </c:pt>
                <c:pt idx="15">
                  <c:v>820</c:v>
                </c:pt>
                <c:pt idx="16">
                  <c:v>920</c:v>
                </c:pt>
                <c:pt idx="17">
                  <c:v>1030</c:v>
                </c:pt>
                <c:pt idx="18">
                  <c:v>1200</c:v>
                </c:pt>
                <c:pt idx="19">
                  <c:v>1400</c:v>
                </c:pt>
                <c:pt idx="20">
                  <c:v>1900</c:v>
                </c:pt>
                <c:pt idx="21">
                  <c:v>2100</c:v>
                </c:pt>
                <c:pt idx="22">
                  <c:v>2300</c:v>
                </c:pt>
                <c:pt idx="23">
                  <c:v>2600</c:v>
                </c:pt>
                <c:pt idx="24">
                  <c:v>2900</c:v>
                </c:pt>
                <c:pt idx="25">
                  <c:v>3200</c:v>
                </c:pt>
                <c:pt idx="26">
                  <c:v>3600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5600</c:v>
                </c:pt>
                <c:pt idx="31">
                  <c:v>6400</c:v>
                </c:pt>
                <c:pt idx="32">
                  <c:v>7200</c:v>
                </c:pt>
                <c:pt idx="33">
                  <c:v>8100</c:v>
                </c:pt>
                <c:pt idx="34">
                  <c:v>9200</c:v>
                </c:pt>
                <c:pt idx="35">
                  <c:v>10400</c:v>
                </c:pt>
                <c:pt idx="36">
                  <c:v>11700</c:v>
                </c:pt>
                <c:pt idx="37">
                  <c:v>13300</c:v>
                </c:pt>
                <c:pt idx="38">
                  <c:v>15100</c:v>
                </c:pt>
                <c:pt idx="39">
                  <c:v>17100</c:v>
                </c:pt>
                <c:pt idx="40">
                  <c:v>19400</c:v>
                </c:pt>
                <c:pt idx="41">
                  <c:v>22100</c:v>
                </c:pt>
                <c:pt idx="42">
                  <c:v>25100</c:v>
                </c:pt>
                <c:pt idx="43">
                  <c:v>28500</c:v>
                </c:pt>
                <c:pt idx="44">
                  <c:v>32500</c:v>
                </c:pt>
                <c:pt idx="45">
                  <c:v>36900</c:v>
                </c:pt>
                <c:pt idx="46">
                  <c:v>42000</c:v>
                </c:pt>
                <c:pt idx="47">
                  <c:v>47800</c:v>
                </c:pt>
                <c:pt idx="48">
                  <c:v>54400</c:v>
                </c:pt>
                <c:pt idx="49">
                  <c:v>62000</c:v>
                </c:pt>
                <c:pt idx="50">
                  <c:v>70600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D4-459B-BBF7-3A09992DF847}"/>
            </c:ext>
          </c:extLst>
        </c:ser>
        <c:ser>
          <c:idx val="2"/>
          <c:order val="2"/>
          <c:tx>
            <c:v>Boss Baby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IncomeRate!$I$5:$I$54</c:f>
              <c:numCache>
                <c:formatCode>General</c:formatCode>
                <c:ptCount val="50"/>
                <c:pt idx="0">
                  <c:v>10</c:v>
                </c:pt>
                <c:pt idx="1">
                  <c:v>110</c:v>
                </c:pt>
                <c:pt idx="2">
                  <c:v>260</c:v>
                </c:pt>
                <c:pt idx="3">
                  <c:v>460</c:v>
                </c:pt>
                <c:pt idx="4">
                  <c:v>710</c:v>
                </c:pt>
                <c:pt idx="5">
                  <c:v>1010</c:v>
                </c:pt>
                <c:pt idx="6">
                  <c:v>1360</c:v>
                </c:pt>
                <c:pt idx="7">
                  <c:v>1760</c:v>
                </c:pt>
                <c:pt idx="8">
                  <c:v>2210</c:v>
                </c:pt>
                <c:pt idx="9">
                  <c:v>2710</c:v>
                </c:pt>
                <c:pt idx="10">
                  <c:v>3260</c:v>
                </c:pt>
                <c:pt idx="11">
                  <c:v>3860</c:v>
                </c:pt>
                <c:pt idx="12">
                  <c:v>4510</c:v>
                </c:pt>
                <c:pt idx="13">
                  <c:v>5210</c:v>
                </c:pt>
                <c:pt idx="14">
                  <c:v>5960</c:v>
                </c:pt>
                <c:pt idx="15">
                  <c:v>6760</c:v>
                </c:pt>
                <c:pt idx="16">
                  <c:v>7610</c:v>
                </c:pt>
                <c:pt idx="17">
                  <c:v>8510</c:v>
                </c:pt>
                <c:pt idx="18">
                  <c:v>9460</c:v>
                </c:pt>
                <c:pt idx="19">
                  <c:v>10460</c:v>
                </c:pt>
                <c:pt idx="20">
                  <c:v>11510</c:v>
                </c:pt>
                <c:pt idx="21">
                  <c:v>12610</c:v>
                </c:pt>
                <c:pt idx="22">
                  <c:v>13760</c:v>
                </c:pt>
                <c:pt idx="23">
                  <c:v>14960</c:v>
                </c:pt>
                <c:pt idx="24">
                  <c:v>16210</c:v>
                </c:pt>
                <c:pt idx="25">
                  <c:v>17510</c:v>
                </c:pt>
                <c:pt idx="26">
                  <c:v>18860</c:v>
                </c:pt>
                <c:pt idx="27">
                  <c:v>20260</c:v>
                </c:pt>
                <c:pt idx="28">
                  <c:v>21710</c:v>
                </c:pt>
                <c:pt idx="29">
                  <c:v>23210</c:v>
                </c:pt>
                <c:pt idx="30">
                  <c:v>24760</c:v>
                </c:pt>
                <c:pt idx="31">
                  <c:v>26360</c:v>
                </c:pt>
                <c:pt idx="32">
                  <c:v>28010</c:v>
                </c:pt>
                <c:pt idx="33">
                  <c:v>29710</c:v>
                </c:pt>
                <c:pt idx="34">
                  <c:v>31460</c:v>
                </c:pt>
                <c:pt idx="35">
                  <c:v>33260</c:v>
                </c:pt>
                <c:pt idx="36">
                  <c:v>35110</c:v>
                </c:pt>
                <c:pt idx="37">
                  <c:v>37010</c:v>
                </c:pt>
                <c:pt idx="38">
                  <c:v>38960</c:v>
                </c:pt>
                <c:pt idx="39">
                  <c:v>40960</c:v>
                </c:pt>
                <c:pt idx="40">
                  <c:v>43010</c:v>
                </c:pt>
                <c:pt idx="41">
                  <c:v>45110</c:v>
                </c:pt>
                <c:pt idx="42">
                  <c:v>47260</c:v>
                </c:pt>
                <c:pt idx="43">
                  <c:v>49460</c:v>
                </c:pt>
                <c:pt idx="44">
                  <c:v>51710</c:v>
                </c:pt>
                <c:pt idx="45">
                  <c:v>54010</c:v>
                </c:pt>
                <c:pt idx="46">
                  <c:v>56360</c:v>
                </c:pt>
                <c:pt idx="47">
                  <c:v>58760</c:v>
                </c:pt>
                <c:pt idx="48">
                  <c:v>61210</c:v>
                </c:pt>
                <c:pt idx="49">
                  <c:v>63710</c:v>
                </c:pt>
              </c:numCache>
            </c:numRef>
          </c:xVal>
          <c:yVal>
            <c:numRef>
              <c:f>Prices!$F$9:$F$59</c:f>
              <c:numCache>
                <c:formatCode>General</c:formatCode>
                <c:ptCount val="51"/>
                <c:pt idx="0">
                  <c:v>1000</c:v>
                </c:pt>
                <c:pt idx="1">
                  <c:v>1130</c:v>
                </c:pt>
                <c:pt idx="2">
                  <c:v>1280</c:v>
                </c:pt>
                <c:pt idx="3">
                  <c:v>1450</c:v>
                </c:pt>
                <c:pt idx="4">
                  <c:v>1640</c:v>
                </c:pt>
                <c:pt idx="5">
                  <c:v>1850</c:v>
                </c:pt>
                <c:pt idx="6">
                  <c:v>2090</c:v>
                </c:pt>
                <c:pt idx="7">
                  <c:v>2360</c:v>
                </c:pt>
                <c:pt idx="8">
                  <c:v>2660</c:v>
                </c:pt>
                <c:pt idx="9">
                  <c:v>3010</c:v>
                </c:pt>
                <c:pt idx="10">
                  <c:v>3400</c:v>
                </c:pt>
                <c:pt idx="11">
                  <c:v>3840</c:v>
                </c:pt>
                <c:pt idx="12">
                  <c:v>4340</c:v>
                </c:pt>
                <c:pt idx="13">
                  <c:v>4900</c:v>
                </c:pt>
                <c:pt idx="14">
                  <c:v>5540</c:v>
                </c:pt>
                <c:pt idx="15">
                  <c:v>6260</c:v>
                </c:pt>
                <c:pt idx="16">
                  <c:v>7070</c:v>
                </c:pt>
                <c:pt idx="17">
                  <c:v>7990</c:v>
                </c:pt>
                <c:pt idx="18">
                  <c:v>9030</c:v>
                </c:pt>
                <c:pt idx="19">
                  <c:v>10200</c:v>
                </c:pt>
                <c:pt idx="20">
                  <c:v>11600</c:v>
                </c:pt>
                <c:pt idx="21">
                  <c:v>13100</c:v>
                </c:pt>
                <c:pt idx="22">
                  <c:v>14800</c:v>
                </c:pt>
                <c:pt idx="23">
                  <c:v>16700</c:v>
                </c:pt>
                <c:pt idx="24">
                  <c:v>18800</c:v>
                </c:pt>
                <c:pt idx="25">
                  <c:v>21300</c:v>
                </c:pt>
                <c:pt idx="26">
                  <c:v>24000</c:v>
                </c:pt>
                <c:pt idx="27">
                  <c:v>27200</c:v>
                </c:pt>
                <c:pt idx="28">
                  <c:v>30700</c:v>
                </c:pt>
                <c:pt idx="29">
                  <c:v>34700</c:v>
                </c:pt>
                <c:pt idx="30">
                  <c:v>39200</c:v>
                </c:pt>
                <c:pt idx="31">
                  <c:v>44300</c:v>
                </c:pt>
                <c:pt idx="32">
                  <c:v>50000</c:v>
                </c:pt>
                <c:pt idx="33">
                  <c:v>56500</c:v>
                </c:pt>
                <c:pt idx="34">
                  <c:v>63800</c:v>
                </c:pt>
                <c:pt idx="35">
                  <c:v>72100</c:v>
                </c:pt>
                <c:pt idx="36">
                  <c:v>81500</c:v>
                </c:pt>
                <c:pt idx="37">
                  <c:v>92100</c:v>
                </c:pt>
                <c:pt idx="38">
                  <c:v>104000</c:v>
                </c:pt>
                <c:pt idx="39">
                  <c:v>117600</c:v>
                </c:pt>
                <c:pt idx="40">
                  <c:v>132800</c:v>
                </c:pt>
                <c:pt idx="41">
                  <c:v>150100</c:v>
                </c:pt>
                <c:pt idx="42">
                  <c:v>169600</c:v>
                </c:pt>
                <c:pt idx="43">
                  <c:v>191600</c:v>
                </c:pt>
                <c:pt idx="44">
                  <c:v>216500</c:v>
                </c:pt>
                <c:pt idx="45">
                  <c:v>244700</c:v>
                </c:pt>
                <c:pt idx="46">
                  <c:v>276500</c:v>
                </c:pt>
                <c:pt idx="47">
                  <c:v>312400</c:v>
                </c:pt>
                <c:pt idx="48">
                  <c:v>353000</c:v>
                </c:pt>
                <c:pt idx="49">
                  <c:v>398900</c:v>
                </c:pt>
                <c:pt idx="50">
                  <c:v>450800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D4-459B-BBF7-3A09992DF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758399"/>
        <c:axId val="575415679"/>
      </c:scatterChart>
      <c:valAx>
        <c:axId val="88075839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15679"/>
        <c:crosses val="autoZero"/>
        <c:crossBetween val="midCat"/>
      </c:valAx>
      <c:valAx>
        <c:axId val="5754156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per upgrade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75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</xdr:colOff>
      <xdr:row>3</xdr:row>
      <xdr:rowOff>14287</xdr:rowOff>
    </xdr:from>
    <xdr:to>
      <xdr:col>20</xdr:col>
      <xdr:colOff>309562</xdr:colOff>
      <xdr:row>17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9012F9-01C7-439B-A6D9-ADDF02766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14287</xdr:colOff>
      <xdr:row>18</xdr:row>
      <xdr:rowOff>23812</xdr:rowOff>
    </xdr:from>
    <xdr:to>
      <xdr:col>20</xdr:col>
      <xdr:colOff>319087</xdr:colOff>
      <xdr:row>32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F60194-87DF-4276-AE21-12557AA55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195262</xdr:rowOff>
    </xdr:from>
    <xdr:to>
      <xdr:col>20</xdr:col>
      <xdr:colOff>304800</xdr:colOff>
      <xdr:row>16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17D29B-7323-466A-ABC3-C5EC2A4BA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</xdr:colOff>
      <xdr:row>17</xdr:row>
      <xdr:rowOff>14287</xdr:rowOff>
    </xdr:from>
    <xdr:to>
      <xdr:col>20</xdr:col>
      <xdr:colOff>333375</xdr:colOff>
      <xdr:row>31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6CD0F2-1541-43DD-AD71-36F8079FE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9524</xdr:colOff>
      <xdr:row>32</xdr:row>
      <xdr:rowOff>80962</xdr:rowOff>
    </xdr:from>
    <xdr:to>
      <xdr:col>20</xdr:col>
      <xdr:colOff>352425</xdr:colOff>
      <xdr:row>46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EFCD6C-EE77-4362-8B6D-972960E8E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19049</xdr:colOff>
      <xdr:row>2</xdr:row>
      <xdr:rowOff>9524</xdr:rowOff>
    </xdr:from>
    <xdr:to>
      <xdr:col>32</xdr:col>
      <xdr:colOff>180974</xdr:colOff>
      <xdr:row>32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87FD3B5-AD4C-4524-B75E-089906372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9E8FF-210A-4686-987E-949D3B99B0B8}">
  <dimension ref="A2:L54"/>
  <sheetViews>
    <sheetView tabSelected="1" workbookViewId="0">
      <selection activeCell="G11" sqref="G11"/>
    </sheetView>
  </sheetViews>
  <sheetFormatPr defaultRowHeight="15" x14ac:dyDescent="0.25"/>
  <cols>
    <col min="1" max="1" width="12.5703125" customWidth="1"/>
    <col min="2" max="2" width="21.85546875" customWidth="1"/>
    <col min="3" max="3" width="17.7109375" customWidth="1"/>
    <col min="7" max="7" width="12.7109375" customWidth="1"/>
    <col min="8" max="8" width="13.140625" customWidth="1"/>
    <col min="10" max="10" width="11.140625" customWidth="1"/>
    <col min="11" max="11" width="9.85546875" customWidth="1"/>
    <col min="12" max="12" width="13.7109375" customWidth="1"/>
  </cols>
  <sheetData>
    <row r="2" spans="1:12" ht="15.75" thickBot="1" x14ac:dyDescent="0.3">
      <c r="G2" t="s">
        <v>13</v>
      </c>
      <c r="J2" t="s">
        <v>44</v>
      </c>
    </row>
    <row r="3" spans="1:12" ht="15.75" thickBot="1" x14ac:dyDescent="0.3">
      <c r="A3" s="2" t="s">
        <v>9</v>
      </c>
      <c r="B3" s="2" t="s">
        <v>11</v>
      </c>
      <c r="F3" s="2" t="s">
        <v>5</v>
      </c>
      <c r="G3" s="2" t="str">
        <f>A4</f>
        <v>Crying Baby</v>
      </c>
      <c r="H3" s="2" t="str">
        <f>A5</f>
        <v>Good Baby</v>
      </c>
      <c r="I3" s="2" t="str">
        <f>A6</f>
        <v>Boss Baby</v>
      </c>
      <c r="J3" s="2" t="s">
        <v>3</v>
      </c>
      <c r="K3" s="2" t="s">
        <v>15</v>
      </c>
      <c r="L3" s="2" t="s">
        <v>42</v>
      </c>
    </row>
    <row r="4" spans="1:12" ht="15.75" thickBot="1" x14ac:dyDescent="0.3">
      <c r="A4" s="42" t="s">
        <v>1</v>
      </c>
      <c r="B4" s="16">
        <v>1</v>
      </c>
      <c r="C4" s="1" t="s">
        <v>12</v>
      </c>
      <c r="F4" s="39">
        <v>0</v>
      </c>
      <c r="G4" s="39">
        <v>0</v>
      </c>
      <c r="H4" s="40">
        <v>0</v>
      </c>
      <c r="I4" s="39">
        <v>0</v>
      </c>
      <c r="J4" s="48">
        <v>0</v>
      </c>
      <c r="K4" s="49">
        <v>0</v>
      </c>
      <c r="L4" s="49">
        <v>0</v>
      </c>
    </row>
    <row r="5" spans="1:12" x14ac:dyDescent="0.25">
      <c r="A5" s="43" t="s">
        <v>2</v>
      </c>
      <c r="B5" s="17">
        <v>5</v>
      </c>
      <c r="F5" s="19">
        <v>1</v>
      </c>
      <c r="G5" s="19">
        <v>2</v>
      </c>
      <c r="H5" s="20">
        <v>5</v>
      </c>
      <c r="I5" s="21">
        <f>10</f>
        <v>10</v>
      </c>
      <c r="J5" s="12">
        <f>1+($B$10*F5)</f>
        <v>1.02</v>
      </c>
      <c r="K5" s="12">
        <f>1+($B$11*F5)</f>
        <v>1.03</v>
      </c>
      <c r="L5" s="13">
        <f>1+($B$12*F5)</f>
        <v>1.04</v>
      </c>
    </row>
    <row r="6" spans="1:12" ht="15.75" thickBot="1" x14ac:dyDescent="0.3">
      <c r="A6" s="44" t="s">
        <v>10</v>
      </c>
      <c r="B6" s="18">
        <v>50</v>
      </c>
      <c r="F6" s="22">
        <v>2</v>
      </c>
      <c r="G6" s="22">
        <f>ROUNDUP(G5+$B$4*F6,0)</f>
        <v>4</v>
      </c>
      <c r="H6" s="23">
        <f>H5 + $B$5*F6</f>
        <v>15</v>
      </c>
      <c r="I6" s="17">
        <f>I5 + $B$6*F6</f>
        <v>110</v>
      </c>
      <c r="J6" s="3">
        <f t="shared" ref="J6:J54" si="0">1+($B$10*F6)</f>
        <v>1.04</v>
      </c>
      <c r="K6" s="3">
        <f t="shared" ref="K6:K54" si="1">1+($B$11*F6)</f>
        <v>1.06</v>
      </c>
      <c r="L6" s="8">
        <f t="shared" ref="L6:L54" si="2">1+($B$12*F6)</f>
        <v>1.08</v>
      </c>
    </row>
    <row r="7" spans="1:12" x14ac:dyDescent="0.25">
      <c r="F7" s="24">
        <v>3</v>
      </c>
      <c r="G7" s="24">
        <f t="shared" ref="G7:G54" si="3">ROUNDUP(G6+$B$4*F7,0)</f>
        <v>7</v>
      </c>
      <c r="H7" s="25">
        <f t="shared" ref="H7:H54" si="4">H6 + $B$5*F7</f>
        <v>30</v>
      </c>
      <c r="I7" s="26">
        <f>I6 + $B$6*F7</f>
        <v>260</v>
      </c>
      <c r="J7" s="14">
        <f t="shared" si="0"/>
        <v>1.06</v>
      </c>
      <c r="K7" s="14">
        <f t="shared" si="1"/>
        <v>1.0900000000000001</v>
      </c>
      <c r="L7" s="15">
        <f t="shared" si="2"/>
        <v>1.1200000000000001</v>
      </c>
    </row>
    <row r="8" spans="1:12" ht="15.75" thickBot="1" x14ac:dyDescent="0.3">
      <c r="F8" s="22">
        <v>4</v>
      </c>
      <c r="G8" s="22">
        <f t="shared" si="3"/>
        <v>11</v>
      </c>
      <c r="H8" s="23">
        <f t="shared" si="4"/>
        <v>50</v>
      </c>
      <c r="I8" s="17">
        <f t="shared" ref="I7:I54" si="5">I7 + $B$6*F8</f>
        <v>460</v>
      </c>
      <c r="J8" s="3">
        <f t="shared" si="0"/>
        <v>1.08</v>
      </c>
      <c r="K8" s="3">
        <f t="shared" si="1"/>
        <v>1.1200000000000001</v>
      </c>
      <c r="L8" s="8">
        <f t="shared" si="2"/>
        <v>1.1599999999999999</v>
      </c>
    </row>
    <row r="9" spans="1:12" ht="15.75" thickBot="1" x14ac:dyDescent="0.3">
      <c r="A9" s="2" t="s">
        <v>9</v>
      </c>
      <c r="B9" s="41" t="s">
        <v>39</v>
      </c>
      <c r="C9" s="2" t="s">
        <v>40</v>
      </c>
      <c r="F9" s="24">
        <v>5</v>
      </c>
      <c r="G9" s="24">
        <f t="shared" si="3"/>
        <v>16</v>
      </c>
      <c r="H9" s="25">
        <f t="shared" si="4"/>
        <v>75</v>
      </c>
      <c r="I9" s="26">
        <f t="shared" si="5"/>
        <v>710</v>
      </c>
      <c r="J9" s="14">
        <f t="shared" si="0"/>
        <v>1.1000000000000001</v>
      </c>
      <c r="K9" s="14">
        <f t="shared" si="1"/>
        <v>1.1499999999999999</v>
      </c>
      <c r="L9" s="15">
        <f t="shared" si="2"/>
        <v>1.2</v>
      </c>
    </row>
    <row r="10" spans="1:12" x14ac:dyDescent="0.25">
      <c r="A10" s="42" t="s">
        <v>3</v>
      </c>
      <c r="B10" s="3">
        <v>0.02</v>
      </c>
      <c r="C10" s="45" t="s">
        <v>10</v>
      </c>
      <c r="F10" s="22">
        <v>6</v>
      </c>
      <c r="G10" s="22">
        <f>ROUNDUP(G9+$B$4*F10,0)</f>
        <v>22</v>
      </c>
      <c r="H10" s="23">
        <f t="shared" si="4"/>
        <v>105</v>
      </c>
      <c r="I10" s="17">
        <f t="shared" si="5"/>
        <v>1010</v>
      </c>
      <c r="J10" s="3">
        <f t="shared" si="0"/>
        <v>1.1200000000000001</v>
      </c>
      <c r="K10" s="3">
        <f t="shared" si="1"/>
        <v>1.18</v>
      </c>
      <c r="L10" s="8">
        <f t="shared" si="2"/>
        <v>1.24</v>
      </c>
    </row>
    <row r="11" spans="1:12" x14ac:dyDescent="0.25">
      <c r="A11" s="43" t="s">
        <v>15</v>
      </c>
      <c r="B11" s="3">
        <v>0.03</v>
      </c>
      <c r="C11" s="46" t="s">
        <v>43</v>
      </c>
      <c r="F11" s="24">
        <v>7</v>
      </c>
      <c r="G11" s="24">
        <f t="shared" si="3"/>
        <v>29</v>
      </c>
      <c r="H11" s="25">
        <f t="shared" si="4"/>
        <v>140</v>
      </c>
      <c r="I11" s="26">
        <f t="shared" si="5"/>
        <v>1360</v>
      </c>
      <c r="J11" s="14">
        <f t="shared" si="0"/>
        <v>1.1400000000000001</v>
      </c>
      <c r="K11" s="14">
        <f t="shared" si="1"/>
        <v>1.21</v>
      </c>
      <c r="L11" s="15">
        <f t="shared" si="2"/>
        <v>1.28</v>
      </c>
    </row>
    <row r="12" spans="1:12" ht="15.75" thickBot="1" x14ac:dyDescent="0.3">
      <c r="A12" s="44" t="s">
        <v>42</v>
      </c>
      <c r="B12" s="10">
        <v>0.04</v>
      </c>
      <c r="C12" s="47" t="s">
        <v>41</v>
      </c>
      <c r="F12" s="22">
        <v>8</v>
      </c>
      <c r="G12" s="22">
        <f t="shared" si="3"/>
        <v>37</v>
      </c>
      <c r="H12" s="23">
        <f t="shared" si="4"/>
        <v>180</v>
      </c>
      <c r="I12" s="17">
        <f t="shared" si="5"/>
        <v>1760</v>
      </c>
      <c r="J12" s="3">
        <f t="shared" si="0"/>
        <v>1.1599999999999999</v>
      </c>
      <c r="K12" s="3">
        <f t="shared" si="1"/>
        <v>1.24</v>
      </c>
      <c r="L12" s="8">
        <f t="shared" si="2"/>
        <v>1.32</v>
      </c>
    </row>
    <row r="13" spans="1:12" x14ac:dyDescent="0.25">
      <c r="F13" s="24">
        <v>9</v>
      </c>
      <c r="G13" s="24">
        <f t="shared" si="3"/>
        <v>46</v>
      </c>
      <c r="H13" s="25">
        <f t="shared" si="4"/>
        <v>225</v>
      </c>
      <c r="I13" s="26">
        <f t="shared" si="5"/>
        <v>2210</v>
      </c>
      <c r="J13" s="14">
        <f t="shared" si="0"/>
        <v>1.18</v>
      </c>
      <c r="K13" s="14">
        <f t="shared" si="1"/>
        <v>1.27</v>
      </c>
      <c r="L13" s="15">
        <f t="shared" si="2"/>
        <v>1.3599999999999999</v>
      </c>
    </row>
    <row r="14" spans="1:12" x14ac:dyDescent="0.25">
      <c r="F14" s="22">
        <v>10</v>
      </c>
      <c r="G14" s="22">
        <f t="shared" si="3"/>
        <v>56</v>
      </c>
      <c r="H14" s="23">
        <f t="shared" si="4"/>
        <v>275</v>
      </c>
      <c r="I14" s="17">
        <f t="shared" si="5"/>
        <v>2710</v>
      </c>
      <c r="J14" s="3">
        <f t="shared" si="0"/>
        <v>1.2</v>
      </c>
      <c r="K14" s="3">
        <f t="shared" si="1"/>
        <v>1.3</v>
      </c>
      <c r="L14" s="8">
        <f t="shared" si="2"/>
        <v>1.4</v>
      </c>
    </row>
    <row r="15" spans="1:12" x14ac:dyDescent="0.25">
      <c r="F15" s="24">
        <v>11</v>
      </c>
      <c r="G15" s="24">
        <f t="shared" si="3"/>
        <v>67</v>
      </c>
      <c r="H15" s="25">
        <f t="shared" si="4"/>
        <v>330</v>
      </c>
      <c r="I15" s="26">
        <f t="shared" si="5"/>
        <v>3260</v>
      </c>
      <c r="J15" s="14">
        <f t="shared" si="0"/>
        <v>1.22</v>
      </c>
      <c r="K15" s="14">
        <f t="shared" si="1"/>
        <v>1.33</v>
      </c>
      <c r="L15" s="15">
        <f t="shared" si="2"/>
        <v>1.44</v>
      </c>
    </row>
    <row r="16" spans="1:12" x14ac:dyDescent="0.25">
      <c r="F16" s="22">
        <v>12</v>
      </c>
      <c r="G16" s="22">
        <f t="shared" si="3"/>
        <v>79</v>
      </c>
      <c r="H16" s="23">
        <f t="shared" si="4"/>
        <v>390</v>
      </c>
      <c r="I16" s="17">
        <f t="shared" si="5"/>
        <v>3860</v>
      </c>
      <c r="J16" s="3">
        <f t="shared" si="0"/>
        <v>1.24</v>
      </c>
      <c r="K16" s="3">
        <f t="shared" si="1"/>
        <v>1.3599999999999999</v>
      </c>
      <c r="L16" s="8">
        <f t="shared" si="2"/>
        <v>1.48</v>
      </c>
    </row>
    <row r="17" spans="6:12" x14ac:dyDescent="0.25">
      <c r="F17" s="24">
        <v>13</v>
      </c>
      <c r="G17" s="24">
        <f t="shared" si="3"/>
        <v>92</v>
      </c>
      <c r="H17" s="25">
        <f t="shared" si="4"/>
        <v>455</v>
      </c>
      <c r="I17" s="26">
        <f t="shared" si="5"/>
        <v>4510</v>
      </c>
      <c r="J17" s="14">
        <f t="shared" si="0"/>
        <v>1.26</v>
      </c>
      <c r="K17" s="14">
        <f t="shared" si="1"/>
        <v>1.3900000000000001</v>
      </c>
      <c r="L17" s="15">
        <f t="shared" si="2"/>
        <v>1.52</v>
      </c>
    </row>
    <row r="18" spans="6:12" x14ac:dyDescent="0.25">
      <c r="F18" s="22">
        <v>14</v>
      </c>
      <c r="G18" s="22">
        <f t="shared" si="3"/>
        <v>106</v>
      </c>
      <c r="H18" s="23">
        <f t="shared" si="4"/>
        <v>525</v>
      </c>
      <c r="I18" s="17">
        <f t="shared" si="5"/>
        <v>5210</v>
      </c>
      <c r="J18" s="3">
        <f t="shared" si="0"/>
        <v>1.28</v>
      </c>
      <c r="K18" s="3">
        <f t="shared" si="1"/>
        <v>1.42</v>
      </c>
      <c r="L18" s="8">
        <f t="shared" si="2"/>
        <v>1.56</v>
      </c>
    </row>
    <row r="19" spans="6:12" x14ac:dyDescent="0.25">
      <c r="F19" s="24">
        <v>15</v>
      </c>
      <c r="G19" s="24">
        <f t="shared" si="3"/>
        <v>121</v>
      </c>
      <c r="H19" s="25">
        <f t="shared" si="4"/>
        <v>600</v>
      </c>
      <c r="I19" s="26">
        <f t="shared" si="5"/>
        <v>5960</v>
      </c>
      <c r="J19" s="14">
        <f t="shared" si="0"/>
        <v>1.3</v>
      </c>
      <c r="K19" s="14">
        <f t="shared" si="1"/>
        <v>1.45</v>
      </c>
      <c r="L19" s="15">
        <f t="shared" si="2"/>
        <v>1.6</v>
      </c>
    </row>
    <row r="20" spans="6:12" x14ac:dyDescent="0.25">
      <c r="F20" s="22">
        <v>16</v>
      </c>
      <c r="G20" s="22">
        <f t="shared" si="3"/>
        <v>137</v>
      </c>
      <c r="H20" s="23">
        <f t="shared" si="4"/>
        <v>680</v>
      </c>
      <c r="I20" s="17">
        <f t="shared" si="5"/>
        <v>6760</v>
      </c>
      <c r="J20" s="3">
        <f t="shared" si="0"/>
        <v>1.32</v>
      </c>
      <c r="K20" s="3">
        <f t="shared" si="1"/>
        <v>1.48</v>
      </c>
      <c r="L20" s="8">
        <f t="shared" si="2"/>
        <v>1.6400000000000001</v>
      </c>
    </row>
    <row r="21" spans="6:12" x14ac:dyDescent="0.25">
      <c r="F21" s="24">
        <v>17</v>
      </c>
      <c r="G21" s="24">
        <f t="shared" si="3"/>
        <v>154</v>
      </c>
      <c r="H21" s="25">
        <f t="shared" si="4"/>
        <v>765</v>
      </c>
      <c r="I21" s="26">
        <f t="shared" si="5"/>
        <v>7610</v>
      </c>
      <c r="J21" s="14">
        <f t="shared" si="0"/>
        <v>1.34</v>
      </c>
      <c r="K21" s="14">
        <f t="shared" si="1"/>
        <v>1.51</v>
      </c>
      <c r="L21" s="15">
        <f t="shared" si="2"/>
        <v>1.6800000000000002</v>
      </c>
    </row>
    <row r="22" spans="6:12" x14ac:dyDescent="0.25">
      <c r="F22" s="22">
        <v>18</v>
      </c>
      <c r="G22" s="22">
        <f t="shared" si="3"/>
        <v>172</v>
      </c>
      <c r="H22" s="23">
        <f t="shared" si="4"/>
        <v>855</v>
      </c>
      <c r="I22" s="17">
        <f t="shared" si="5"/>
        <v>8510</v>
      </c>
      <c r="J22" s="3">
        <f t="shared" si="0"/>
        <v>1.3599999999999999</v>
      </c>
      <c r="K22" s="3">
        <f t="shared" si="1"/>
        <v>1.54</v>
      </c>
      <c r="L22" s="8">
        <f t="shared" si="2"/>
        <v>1.72</v>
      </c>
    </row>
    <row r="23" spans="6:12" x14ac:dyDescent="0.25">
      <c r="F23" s="24">
        <v>19</v>
      </c>
      <c r="G23" s="24">
        <f t="shared" si="3"/>
        <v>191</v>
      </c>
      <c r="H23" s="25">
        <f t="shared" si="4"/>
        <v>950</v>
      </c>
      <c r="I23" s="26">
        <f t="shared" si="5"/>
        <v>9460</v>
      </c>
      <c r="J23" s="14">
        <f t="shared" si="0"/>
        <v>1.38</v>
      </c>
      <c r="K23" s="14">
        <f t="shared" si="1"/>
        <v>1.5699999999999998</v>
      </c>
      <c r="L23" s="15">
        <f t="shared" si="2"/>
        <v>1.76</v>
      </c>
    </row>
    <row r="24" spans="6:12" x14ac:dyDescent="0.25">
      <c r="F24" s="22">
        <v>20</v>
      </c>
      <c r="G24" s="22">
        <f t="shared" si="3"/>
        <v>211</v>
      </c>
      <c r="H24" s="23">
        <f t="shared" si="4"/>
        <v>1050</v>
      </c>
      <c r="I24" s="17">
        <f t="shared" si="5"/>
        <v>10460</v>
      </c>
      <c r="J24" s="3">
        <f t="shared" si="0"/>
        <v>1.4</v>
      </c>
      <c r="K24" s="3">
        <f t="shared" si="1"/>
        <v>1.6</v>
      </c>
      <c r="L24" s="8">
        <f t="shared" si="2"/>
        <v>1.8</v>
      </c>
    </row>
    <row r="25" spans="6:12" x14ac:dyDescent="0.25">
      <c r="F25" s="24">
        <v>21</v>
      </c>
      <c r="G25" s="24">
        <f t="shared" si="3"/>
        <v>232</v>
      </c>
      <c r="H25" s="25">
        <f t="shared" si="4"/>
        <v>1155</v>
      </c>
      <c r="I25" s="26">
        <f t="shared" si="5"/>
        <v>11510</v>
      </c>
      <c r="J25" s="14">
        <f t="shared" si="0"/>
        <v>1.42</v>
      </c>
      <c r="K25" s="14">
        <f t="shared" si="1"/>
        <v>1.63</v>
      </c>
      <c r="L25" s="15">
        <f t="shared" si="2"/>
        <v>1.8399999999999999</v>
      </c>
    </row>
    <row r="26" spans="6:12" x14ac:dyDescent="0.25">
      <c r="F26" s="22">
        <v>22</v>
      </c>
      <c r="G26" s="22">
        <f t="shared" si="3"/>
        <v>254</v>
      </c>
      <c r="H26" s="23">
        <f t="shared" si="4"/>
        <v>1265</v>
      </c>
      <c r="I26" s="17">
        <f t="shared" si="5"/>
        <v>12610</v>
      </c>
      <c r="J26" s="3">
        <f t="shared" si="0"/>
        <v>1.44</v>
      </c>
      <c r="K26" s="3">
        <f t="shared" si="1"/>
        <v>1.66</v>
      </c>
      <c r="L26" s="8">
        <f t="shared" si="2"/>
        <v>1.88</v>
      </c>
    </row>
    <row r="27" spans="6:12" x14ac:dyDescent="0.25">
      <c r="F27" s="24">
        <v>23</v>
      </c>
      <c r="G27" s="24">
        <f t="shared" si="3"/>
        <v>277</v>
      </c>
      <c r="H27" s="25">
        <f t="shared" si="4"/>
        <v>1380</v>
      </c>
      <c r="I27" s="26">
        <f t="shared" si="5"/>
        <v>13760</v>
      </c>
      <c r="J27" s="14">
        <f t="shared" si="0"/>
        <v>1.46</v>
      </c>
      <c r="K27" s="14">
        <f t="shared" si="1"/>
        <v>1.69</v>
      </c>
      <c r="L27" s="15">
        <f t="shared" si="2"/>
        <v>1.92</v>
      </c>
    </row>
    <row r="28" spans="6:12" x14ac:dyDescent="0.25">
      <c r="F28" s="22">
        <v>24</v>
      </c>
      <c r="G28" s="22">
        <f t="shared" si="3"/>
        <v>301</v>
      </c>
      <c r="H28" s="23">
        <f t="shared" si="4"/>
        <v>1500</v>
      </c>
      <c r="I28" s="17">
        <f t="shared" si="5"/>
        <v>14960</v>
      </c>
      <c r="J28" s="3">
        <f t="shared" si="0"/>
        <v>1.48</v>
      </c>
      <c r="K28" s="3">
        <f t="shared" si="1"/>
        <v>1.72</v>
      </c>
      <c r="L28" s="8">
        <f t="shared" si="2"/>
        <v>1.96</v>
      </c>
    </row>
    <row r="29" spans="6:12" x14ac:dyDescent="0.25">
      <c r="F29" s="24">
        <v>25</v>
      </c>
      <c r="G29" s="24">
        <f t="shared" si="3"/>
        <v>326</v>
      </c>
      <c r="H29" s="25">
        <f t="shared" si="4"/>
        <v>1625</v>
      </c>
      <c r="I29" s="26">
        <f t="shared" si="5"/>
        <v>16210</v>
      </c>
      <c r="J29" s="14">
        <f t="shared" si="0"/>
        <v>1.5</v>
      </c>
      <c r="K29" s="14">
        <f t="shared" si="1"/>
        <v>1.75</v>
      </c>
      <c r="L29" s="15">
        <f t="shared" si="2"/>
        <v>2</v>
      </c>
    </row>
    <row r="30" spans="6:12" x14ac:dyDescent="0.25">
      <c r="F30" s="22">
        <v>26</v>
      </c>
      <c r="G30" s="22">
        <f t="shared" si="3"/>
        <v>352</v>
      </c>
      <c r="H30" s="23">
        <f t="shared" si="4"/>
        <v>1755</v>
      </c>
      <c r="I30" s="17">
        <f t="shared" si="5"/>
        <v>17510</v>
      </c>
      <c r="J30" s="3">
        <f t="shared" si="0"/>
        <v>1.52</v>
      </c>
      <c r="K30" s="3">
        <f t="shared" si="1"/>
        <v>1.78</v>
      </c>
      <c r="L30" s="8">
        <f t="shared" si="2"/>
        <v>2.04</v>
      </c>
    </row>
    <row r="31" spans="6:12" x14ac:dyDescent="0.25">
      <c r="F31" s="24">
        <v>27</v>
      </c>
      <c r="G31" s="24">
        <f t="shared" si="3"/>
        <v>379</v>
      </c>
      <c r="H31" s="25">
        <f t="shared" si="4"/>
        <v>1890</v>
      </c>
      <c r="I31" s="26">
        <f t="shared" si="5"/>
        <v>18860</v>
      </c>
      <c r="J31" s="14">
        <f t="shared" si="0"/>
        <v>1.54</v>
      </c>
      <c r="K31" s="14">
        <f t="shared" si="1"/>
        <v>1.81</v>
      </c>
      <c r="L31" s="15">
        <f t="shared" si="2"/>
        <v>2.08</v>
      </c>
    </row>
    <row r="32" spans="6:12" x14ac:dyDescent="0.25">
      <c r="F32" s="22">
        <v>28</v>
      </c>
      <c r="G32" s="22">
        <f t="shared" si="3"/>
        <v>407</v>
      </c>
      <c r="H32" s="23">
        <f t="shared" si="4"/>
        <v>2030</v>
      </c>
      <c r="I32" s="17">
        <f t="shared" si="5"/>
        <v>20260</v>
      </c>
      <c r="J32" s="3">
        <f t="shared" si="0"/>
        <v>1.56</v>
      </c>
      <c r="K32" s="3">
        <f t="shared" si="1"/>
        <v>1.8399999999999999</v>
      </c>
      <c r="L32" s="8">
        <f t="shared" si="2"/>
        <v>2.12</v>
      </c>
    </row>
    <row r="33" spans="6:12" x14ac:dyDescent="0.25">
      <c r="F33" s="24">
        <v>29</v>
      </c>
      <c r="G33" s="24">
        <f t="shared" si="3"/>
        <v>436</v>
      </c>
      <c r="H33" s="25">
        <f t="shared" si="4"/>
        <v>2175</v>
      </c>
      <c r="I33" s="26">
        <f t="shared" si="5"/>
        <v>21710</v>
      </c>
      <c r="J33" s="14">
        <f t="shared" si="0"/>
        <v>1.58</v>
      </c>
      <c r="K33" s="14">
        <f t="shared" si="1"/>
        <v>1.87</v>
      </c>
      <c r="L33" s="15">
        <f t="shared" si="2"/>
        <v>2.16</v>
      </c>
    </row>
    <row r="34" spans="6:12" x14ac:dyDescent="0.25">
      <c r="F34" s="22">
        <v>30</v>
      </c>
      <c r="G34" s="22">
        <f t="shared" si="3"/>
        <v>466</v>
      </c>
      <c r="H34" s="23">
        <f t="shared" si="4"/>
        <v>2325</v>
      </c>
      <c r="I34" s="17">
        <f t="shared" si="5"/>
        <v>23210</v>
      </c>
      <c r="J34" s="3">
        <f t="shared" si="0"/>
        <v>1.6</v>
      </c>
      <c r="K34" s="3">
        <f t="shared" si="1"/>
        <v>1.9</v>
      </c>
      <c r="L34" s="8">
        <f t="shared" si="2"/>
        <v>2.2000000000000002</v>
      </c>
    </row>
    <row r="35" spans="6:12" x14ac:dyDescent="0.25">
      <c r="F35" s="24">
        <v>31</v>
      </c>
      <c r="G35" s="24">
        <f t="shared" si="3"/>
        <v>497</v>
      </c>
      <c r="H35" s="25">
        <f t="shared" si="4"/>
        <v>2480</v>
      </c>
      <c r="I35" s="26">
        <f t="shared" si="5"/>
        <v>24760</v>
      </c>
      <c r="J35" s="14">
        <f t="shared" si="0"/>
        <v>1.62</v>
      </c>
      <c r="K35" s="14">
        <f t="shared" si="1"/>
        <v>1.93</v>
      </c>
      <c r="L35" s="15">
        <f t="shared" si="2"/>
        <v>2.2400000000000002</v>
      </c>
    </row>
    <row r="36" spans="6:12" x14ac:dyDescent="0.25">
      <c r="F36" s="22">
        <v>32</v>
      </c>
      <c r="G36" s="22">
        <f t="shared" si="3"/>
        <v>529</v>
      </c>
      <c r="H36" s="23">
        <f t="shared" si="4"/>
        <v>2640</v>
      </c>
      <c r="I36" s="17">
        <f t="shared" si="5"/>
        <v>26360</v>
      </c>
      <c r="J36" s="3">
        <f t="shared" si="0"/>
        <v>1.6400000000000001</v>
      </c>
      <c r="K36" s="3">
        <f t="shared" si="1"/>
        <v>1.96</v>
      </c>
      <c r="L36" s="8">
        <f t="shared" si="2"/>
        <v>2.2800000000000002</v>
      </c>
    </row>
    <row r="37" spans="6:12" x14ac:dyDescent="0.25">
      <c r="F37" s="24">
        <v>33</v>
      </c>
      <c r="G37" s="24">
        <f t="shared" si="3"/>
        <v>562</v>
      </c>
      <c r="H37" s="25">
        <f t="shared" si="4"/>
        <v>2805</v>
      </c>
      <c r="I37" s="26">
        <f t="shared" si="5"/>
        <v>28010</v>
      </c>
      <c r="J37" s="14">
        <f t="shared" si="0"/>
        <v>1.6600000000000001</v>
      </c>
      <c r="K37" s="14">
        <f t="shared" si="1"/>
        <v>1.99</v>
      </c>
      <c r="L37" s="15">
        <f t="shared" si="2"/>
        <v>2.3200000000000003</v>
      </c>
    </row>
    <row r="38" spans="6:12" x14ac:dyDescent="0.25">
      <c r="F38" s="22">
        <v>34</v>
      </c>
      <c r="G38" s="22">
        <f t="shared" si="3"/>
        <v>596</v>
      </c>
      <c r="H38" s="23">
        <f t="shared" si="4"/>
        <v>2975</v>
      </c>
      <c r="I38" s="17">
        <f t="shared" si="5"/>
        <v>29710</v>
      </c>
      <c r="J38" s="3">
        <f t="shared" si="0"/>
        <v>1.6800000000000002</v>
      </c>
      <c r="K38" s="3">
        <f t="shared" si="1"/>
        <v>2.02</v>
      </c>
      <c r="L38" s="8">
        <f t="shared" si="2"/>
        <v>2.3600000000000003</v>
      </c>
    </row>
    <row r="39" spans="6:12" x14ac:dyDescent="0.25">
      <c r="F39" s="24">
        <v>35</v>
      </c>
      <c r="G39" s="24">
        <f t="shared" si="3"/>
        <v>631</v>
      </c>
      <c r="H39" s="25">
        <f t="shared" si="4"/>
        <v>3150</v>
      </c>
      <c r="I39" s="26">
        <f t="shared" si="5"/>
        <v>31460</v>
      </c>
      <c r="J39" s="14">
        <f t="shared" si="0"/>
        <v>1.7000000000000002</v>
      </c>
      <c r="K39" s="14">
        <f t="shared" si="1"/>
        <v>2.0499999999999998</v>
      </c>
      <c r="L39" s="15">
        <f t="shared" si="2"/>
        <v>2.4000000000000004</v>
      </c>
    </row>
    <row r="40" spans="6:12" x14ac:dyDescent="0.25">
      <c r="F40" s="22">
        <v>36</v>
      </c>
      <c r="G40" s="22">
        <f t="shared" si="3"/>
        <v>667</v>
      </c>
      <c r="H40" s="23">
        <f t="shared" si="4"/>
        <v>3330</v>
      </c>
      <c r="I40" s="17">
        <f t="shared" si="5"/>
        <v>33260</v>
      </c>
      <c r="J40" s="3">
        <f t="shared" si="0"/>
        <v>1.72</v>
      </c>
      <c r="K40" s="3">
        <f t="shared" si="1"/>
        <v>2.08</v>
      </c>
      <c r="L40" s="8">
        <f t="shared" si="2"/>
        <v>2.44</v>
      </c>
    </row>
    <row r="41" spans="6:12" x14ac:dyDescent="0.25">
      <c r="F41" s="24">
        <v>37</v>
      </c>
      <c r="G41" s="24">
        <f t="shared" si="3"/>
        <v>704</v>
      </c>
      <c r="H41" s="25">
        <f t="shared" si="4"/>
        <v>3515</v>
      </c>
      <c r="I41" s="26">
        <f t="shared" si="5"/>
        <v>35110</v>
      </c>
      <c r="J41" s="14">
        <f t="shared" si="0"/>
        <v>1.74</v>
      </c>
      <c r="K41" s="14">
        <f t="shared" si="1"/>
        <v>2.11</v>
      </c>
      <c r="L41" s="15">
        <f t="shared" si="2"/>
        <v>2.48</v>
      </c>
    </row>
    <row r="42" spans="6:12" x14ac:dyDescent="0.25">
      <c r="F42" s="22">
        <v>38</v>
      </c>
      <c r="G42" s="22">
        <f t="shared" si="3"/>
        <v>742</v>
      </c>
      <c r="H42" s="23">
        <f t="shared" si="4"/>
        <v>3705</v>
      </c>
      <c r="I42" s="17">
        <f t="shared" si="5"/>
        <v>37010</v>
      </c>
      <c r="J42" s="3">
        <f t="shared" si="0"/>
        <v>1.76</v>
      </c>
      <c r="K42" s="3">
        <f t="shared" si="1"/>
        <v>2.1399999999999997</v>
      </c>
      <c r="L42" s="8">
        <f t="shared" si="2"/>
        <v>2.52</v>
      </c>
    </row>
    <row r="43" spans="6:12" x14ac:dyDescent="0.25">
      <c r="F43" s="24">
        <v>39</v>
      </c>
      <c r="G43" s="24">
        <f t="shared" si="3"/>
        <v>781</v>
      </c>
      <c r="H43" s="25">
        <f t="shared" si="4"/>
        <v>3900</v>
      </c>
      <c r="I43" s="26">
        <f t="shared" si="5"/>
        <v>38960</v>
      </c>
      <c r="J43" s="14">
        <f t="shared" si="0"/>
        <v>1.78</v>
      </c>
      <c r="K43" s="14">
        <f t="shared" si="1"/>
        <v>2.17</v>
      </c>
      <c r="L43" s="15">
        <f t="shared" si="2"/>
        <v>2.56</v>
      </c>
    </row>
    <row r="44" spans="6:12" x14ac:dyDescent="0.25">
      <c r="F44" s="22">
        <v>40</v>
      </c>
      <c r="G44" s="22">
        <f t="shared" si="3"/>
        <v>821</v>
      </c>
      <c r="H44" s="23">
        <f t="shared" si="4"/>
        <v>4100</v>
      </c>
      <c r="I44" s="17">
        <f t="shared" si="5"/>
        <v>40960</v>
      </c>
      <c r="J44" s="3">
        <f t="shared" si="0"/>
        <v>1.8</v>
      </c>
      <c r="K44" s="3">
        <f t="shared" si="1"/>
        <v>2.2000000000000002</v>
      </c>
      <c r="L44" s="8">
        <f t="shared" si="2"/>
        <v>2.6</v>
      </c>
    </row>
    <row r="45" spans="6:12" x14ac:dyDescent="0.25">
      <c r="F45" s="24">
        <v>41</v>
      </c>
      <c r="G45" s="24">
        <f t="shared" si="3"/>
        <v>862</v>
      </c>
      <c r="H45" s="25">
        <f t="shared" si="4"/>
        <v>4305</v>
      </c>
      <c r="I45" s="26">
        <f t="shared" si="5"/>
        <v>43010</v>
      </c>
      <c r="J45" s="14">
        <f t="shared" si="0"/>
        <v>1.82</v>
      </c>
      <c r="K45" s="14">
        <f t="shared" si="1"/>
        <v>2.23</v>
      </c>
      <c r="L45" s="15">
        <f t="shared" si="2"/>
        <v>2.64</v>
      </c>
    </row>
    <row r="46" spans="6:12" x14ac:dyDescent="0.25">
      <c r="F46" s="22">
        <v>42</v>
      </c>
      <c r="G46" s="22">
        <f t="shared" si="3"/>
        <v>904</v>
      </c>
      <c r="H46" s="23">
        <f t="shared" si="4"/>
        <v>4515</v>
      </c>
      <c r="I46" s="17">
        <f t="shared" si="5"/>
        <v>45110</v>
      </c>
      <c r="J46" s="3">
        <f t="shared" si="0"/>
        <v>1.8399999999999999</v>
      </c>
      <c r="K46" s="3">
        <f t="shared" si="1"/>
        <v>2.2599999999999998</v>
      </c>
      <c r="L46" s="8">
        <f t="shared" si="2"/>
        <v>2.6799999999999997</v>
      </c>
    </row>
    <row r="47" spans="6:12" x14ac:dyDescent="0.25">
      <c r="F47" s="24">
        <v>43</v>
      </c>
      <c r="G47" s="24">
        <f t="shared" si="3"/>
        <v>947</v>
      </c>
      <c r="H47" s="25">
        <f t="shared" si="4"/>
        <v>4730</v>
      </c>
      <c r="I47" s="26">
        <f t="shared" si="5"/>
        <v>47260</v>
      </c>
      <c r="J47" s="14">
        <f t="shared" si="0"/>
        <v>1.8599999999999999</v>
      </c>
      <c r="K47" s="14">
        <f t="shared" si="1"/>
        <v>2.29</v>
      </c>
      <c r="L47" s="15">
        <f t="shared" si="2"/>
        <v>2.7199999999999998</v>
      </c>
    </row>
    <row r="48" spans="6:12" x14ac:dyDescent="0.25">
      <c r="F48" s="22">
        <v>44</v>
      </c>
      <c r="G48" s="22">
        <f t="shared" si="3"/>
        <v>991</v>
      </c>
      <c r="H48" s="23">
        <f t="shared" si="4"/>
        <v>4950</v>
      </c>
      <c r="I48" s="17">
        <f t="shared" si="5"/>
        <v>49460</v>
      </c>
      <c r="J48" s="3">
        <f t="shared" si="0"/>
        <v>1.88</v>
      </c>
      <c r="K48" s="3">
        <f t="shared" si="1"/>
        <v>2.3199999999999998</v>
      </c>
      <c r="L48" s="8">
        <f t="shared" si="2"/>
        <v>2.76</v>
      </c>
    </row>
    <row r="49" spans="6:12" x14ac:dyDescent="0.25">
      <c r="F49" s="24">
        <v>45</v>
      </c>
      <c r="G49" s="24">
        <f t="shared" si="3"/>
        <v>1036</v>
      </c>
      <c r="H49" s="25">
        <f t="shared" si="4"/>
        <v>5175</v>
      </c>
      <c r="I49" s="26">
        <f t="shared" si="5"/>
        <v>51710</v>
      </c>
      <c r="J49" s="14">
        <f t="shared" si="0"/>
        <v>1.9</v>
      </c>
      <c r="K49" s="14">
        <f t="shared" si="1"/>
        <v>2.3499999999999996</v>
      </c>
      <c r="L49" s="15">
        <f t="shared" si="2"/>
        <v>2.8</v>
      </c>
    </row>
    <row r="50" spans="6:12" x14ac:dyDescent="0.25">
      <c r="F50" s="22">
        <v>46</v>
      </c>
      <c r="G50" s="22">
        <f t="shared" si="3"/>
        <v>1082</v>
      </c>
      <c r="H50" s="23">
        <f t="shared" si="4"/>
        <v>5405</v>
      </c>
      <c r="I50" s="17">
        <f t="shared" si="5"/>
        <v>54010</v>
      </c>
      <c r="J50" s="3">
        <f t="shared" si="0"/>
        <v>1.92</v>
      </c>
      <c r="K50" s="3">
        <f t="shared" si="1"/>
        <v>2.38</v>
      </c>
      <c r="L50" s="8">
        <f t="shared" si="2"/>
        <v>2.84</v>
      </c>
    </row>
    <row r="51" spans="6:12" x14ac:dyDescent="0.25">
      <c r="F51" s="24">
        <v>47</v>
      </c>
      <c r="G51" s="24">
        <f t="shared" si="3"/>
        <v>1129</v>
      </c>
      <c r="H51" s="25">
        <f t="shared" si="4"/>
        <v>5640</v>
      </c>
      <c r="I51" s="26">
        <f t="shared" si="5"/>
        <v>56360</v>
      </c>
      <c r="J51" s="14">
        <f t="shared" si="0"/>
        <v>1.94</v>
      </c>
      <c r="K51" s="14">
        <f t="shared" si="1"/>
        <v>2.41</v>
      </c>
      <c r="L51" s="15">
        <f t="shared" si="2"/>
        <v>2.88</v>
      </c>
    </row>
    <row r="52" spans="6:12" x14ac:dyDescent="0.25">
      <c r="F52" s="22">
        <v>48</v>
      </c>
      <c r="G52" s="22">
        <f t="shared" si="3"/>
        <v>1177</v>
      </c>
      <c r="H52" s="23">
        <f t="shared" si="4"/>
        <v>5880</v>
      </c>
      <c r="I52" s="17">
        <f t="shared" si="5"/>
        <v>58760</v>
      </c>
      <c r="J52" s="3">
        <f t="shared" si="0"/>
        <v>1.96</v>
      </c>
      <c r="K52" s="3">
        <f t="shared" si="1"/>
        <v>2.44</v>
      </c>
      <c r="L52" s="8">
        <f t="shared" si="2"/>
        <v>2.92</v>
      </c>
    </row>
    <row r="53" spans="6:12" x14ac:dyDescent="0.25">
      <c r="F53" s="24">
        <v>49</v>
      </c>
      <c r="G53" s="24">
        <f t="shared" si="3"/>
        <v>1226</v>
      </c>
      <c r="H53" s="25">
        <f t="shared" si="4"/>
        <v>6125</v>
      </c>
      <c r="I53" s="26">
        <f t="shared" si="5"/>
        <v>61210</v>
      </c>
      <c r="J53" s="14">
        <f t="shared" si="0"/>
        <v>1.98</v>
      </c>
      <c r="K53" s="14">
        <f t="shared" si="1"/>
        <v>2.4699999999999998</v>
      </c>
      <c r="L53" s="15">
        <f t="shared" si="2"/>
        <v>2.96</v>
      </c>
    </row>
    <row r="54" spans="6:12" ht="15.75" thickBot="1" x14ac:dyDescent="0.3">
      <c r="F54" s="27">
        <v>50</v>
      </c>
      <c r="G54" s="27">
        <f t="shared" si="3"/>
        <v>1276</v>
      </c>
      <c r="H54" s="28">
        <f t="shared" si="4"/>
        <v>6375</v>
      </c>
      <c r="I54" s="18">
        <f t="shared" si="5"/>
        <v>63710</v>
      </c>
      <c r="J54" s="10">
        <f t="shared" si="0"/>
        <v>2</v>
      </c>
      <c r="K54" s="10">
        <f t="shared" si="1"/>
        <v>2.5</v>
      </c>
      <c r="L54" s="11">
        <f t="shared" si="2"/>
        <v>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39576-C62C-4890-95B3-D75B0D7A6455}">
  <dimension ref="A1:L59"/>
  <sheetViews>
    <sheetView workbookViewId="0">
      <selection activeCell="F26" sqref="F26"/>
    </sheetView>
  </sheetViews>
  <sheetFormatPr defaultRowHeight="15" x14ac:dyDescent="0.25"/>
  <cols>
    <col min="1" max="1" width="11" customWidth="1"/>
    <col min="2" max="2" width="11.7109375" customWidth="1"/>
    <col min="3" max="3" width="10.85546875" customWidth="1"/>
    <col min="4" max="4" width="11.28515625" customWidth="1"/>
    <col min="5" max="5" width="11" customWidth="1"/>
    <col min="6" max="6" width="10.140625" customWidth="1"/>
    <col min="7" max="7" width="10.85546875" customWidth="1"/>
    <col min="8" max="8" width="13.28515625" customWidth="1"/>
    <col min="9" max="10" width="19.5703125" customWidth="1"/>
    <col min="11" max="11" width="12.140625" customWidth="1"/>
    <col min="12" max="12" width="11.85546875" customWidth="1"/>
  </cols>
  <sheetData>
    <row r="1" spans="1:12" ht="15.75" thickBot="1" x14ac:dyDescent="0.3">
      <c r="A1" s="2" t="s">
        <v>9</v>
      </c>
      <c r="B1" s="2" t="s">
        <v>14</v>
      </c>
      <c r="D1" s="2" t="s">
        <v>9</v>
      </c>
      <c r="E1" s="2" t="s">
        <v>14</v>
      </c>
    </row>
    <row r="2" spans="1:12" x14ac:dyDescent="0.25">
      <c r="A2" s="7" t="s">
        <v>1</v>
      </c>
      <c r="B2" s="16">
        <v>1.1499999999999999</v>
      </c>
      <c r="D2" s="7" t="s">
        <v>6</v>
      </c>
      <c r="E2" s="16">
        <v>3</v>
      </c>
    </row>
    <row r="3" spans="1:12" x14ac:dyDescent="0.25">
      <c r="A3" s="4" t="s">
        <v>2</v>
      </c>
      <c r="B3" s="17">
        <v>1.1399999999999999</v>
      </c>
      <c r="D3" s="4" t="s">
        <v>15</v>
      </c>
      <c r="E3" s="17">
        <v>1.1299999999999999</v>
      </c>
    </row>
    <row r="4" spans="1:12" ht="15.75" thickBot="1" x14ac:dyDescent="0.3">
      <c r="A4" s="9" t="s">
        <v>10</v>
      </c>
      <c r="B4" s="18">
        <v>1.1299999999999999</v>
      </c>
      <c r="D4" s="4" t="s">
        <v>3</v>
      </c>
      <c r="E4" s="17">
        <v>1.1299999999999999</v>
      </c>
    </row>
    <row r="5" spans="1:12" ht="15.75" thickBot="1" x14ac:dyDescent="0.3">
      <c r="D5" s="35" t="s">
        <v>42</v>
      </c>
      <c r="E5" s="18">
        <v>1.1499999999999999</v>
      </c>
    </row>
    <row r="6" spans="1:12" x14ac:dyDescent="0.25">
      <c r="A6" s="1" t="s">
        <v>4</v>
      </c>
    </row>
    <row r="7" spans="1:12" ht="15.75" thickBot="1" x14ac:dyDescent="0.3">
      <c r="A7" s="1" t="s">
        <v>0</v>
      </c>
      <c r="J7" t="s">
        <v>16</v>
      </c>
    </row>
    <row r="8" spans="1:12" ht="15.75" thickBot="1" x14ac:dyDescent="0.3">
      <c r="A8" s="51" t="s">
        <v>5</v>
      </c>
      <c r="B8" s="2" t="s">
        <v>1</v>
      </c>
      <c r="C8" s="51" t="s">
        <v>6</v>
      </c>
      <c r="D8" s="2" t="s">
        <v>2</v>
      </c>
      <c r="E8" s="51" t="s">
        <v>15</v>
      </c>
      <c r="F8" s="2" t="s">
        <v>10</v>
      </c>
      <c r="G8" s="51" t="s">
        <v>3</v>
      </c>
      <c r="H8" s="2" t="s">
        <v>42</v>
      </c>
      <c r="J8" s="5" t="s">
        <v>7</v>
      </c>
      <c r="K8" s="52" t="s">
        <v>2</v>
      </c>
      <c r="L8" s="6" t="s">
        <v>8</v>
      </c>
    </row>
    <row r="9" spans="1:12" x14ac:dyDescent="0.25">
      <c r="A9" s="22">
        <v>0</v>
      </c>
      <c r="B9" s="23">
        <v>10</v>
      </c>
      <c r="C9" s="23">
        <v>100</v>
      </c>
      <c r="D9" s="23">
        <v>100</v>
      </c>
      <c r="E9" s="23">
        <v>250</v>
      </c>
      <c r="F9" s="34">
        <v>1000</v>
      </c>
      <c r="G9" s="23">
        <v>2500</v>
      </c>
      <c r="H9" s="17">
        <v>5000</v>
      </c>
      <c r="J9" s="32">
        <f t="shared" ref="J9:J40" si="0">B9+C9</f>
        <v>110</v>
      </c>
      <c r="K9" s="33">
        <f t="shared" ref="K9:K40" si="1">D9</f>
        <v>100</v>
      </c>
      <c r="L9" s="36">
        <f>J9-K9</f>
        <v>10</v>
      </c>
    </row>
    <row r="10" spans="1:12" x14ac:dyDescent="0.25">
      <c r="A10" s="22">
        <v>1</v>
      </c>
      <c r="B10" s="23">
        <f>ROUNDUP($B$9*$B$2^A10,0)</f>
        <v>12</v>
      </c>
      <c r="C10" s="23">
        <f>ROUNDUP(C9+$E$2*A10,-1)</f>
        <v>110</v>
      </c>
      <c r="D10" s="23">
        <f>ROUNDUP($D$9*$B$3^A10+100,-1)</f>
        <v>220</v>
      </c>
      <c r="E10" s="23">
        <f>ROUNDUP($E$9*$E$3^A10, -1)</f>
        <v>290</v>
      </c>
      <c r="F10" s="34">
        <f>ROUNDUP($F$9*$B$4^A10,0)</f>
        <v>1130</v>
      </c>
      <c r="G10" s="23">
        <f>ROUNDUP($G$9*$E$4^A10, -1)</f>
        <v>2830</v>
      </c>
      <c r="H10" s="17">
        <f>ROUNDUP($H$9*$E$5^A10, -1)</f>
        <v>5750</v>
      </c>
      <c r="J10" s="22">
        <f t="shared" si="0"/>
        <v>122</v>
      </c>
      <c r="K10" s="23">
        <f t="shared" si="1"/>
        <v>220</v>
      </c>
      <c r="L10" s="37">
        <f t="shared" ref="L10:L59" si="2">J10-K10</f>
        <v>-98</v>
      </c>
    </row>
    <row r="11" spans="1:12" x14ac:dyDescent="0.25">
      <c r="A11" s="22">
        <v>2</v>
      </c>
      <c r="B11" s="23">
        <f t="shared" ref="B11:B28" si="3">ROUNDUP($B$9*$B$2^A11,0)</f>
        <v>14</v>
      </c>
      <c r="C11" s="23">
        <f t="shared" ref="C11:C31" si="4">ROUNDUP(C10+$E$2*A11,-1)</f>
        <v>120</v>
      </c>
      <c r="D11" s="23">
        <f t="shared" ref="D11:D19" si="5">ROUNDUP($D$9*$B$3^A11+100,-1)</f>
        <v>230</v>
      </c>
      <c r="E11" s="23">
        <f t="shared" ref="E11:E59" si="6">ROUNDUP($E$9*$E$3^A11, -1)</f>
        <v>320</v>
      </c>
      <c r="F11" s="34">
        <f>ROUNDUP($F$9*$B$4^A11,-1)</f>
        <v>1280</v>
      </c>
      <c r="G11" s="23">
        <f t="shared" ref="G11:G59" si="7">ROUNDUP($G$9*$E$4^A11, -1)</f>
        <v>3200</v>
      </c>
      <c r="H11" s="17">
        <f>ROUNDUP($H$9*$E$5^A11, -1)</f>
        <v>6620</v>
      </c>
      <c r="J11" s="22">
        <f t="shared" si="0"/>
        <v>134</v>
      </c>
      <c r="K11" s="23">
        <f t="shared" si="1"/>
        <v>230</v>
      </c>
      <c r="L11" s="37">
        <f t="shared" si="2"/>
        <v>-96</v>
      </c>
    </row>
    <row r="12" spans="1:12" x14ac:dyDescent="0.25">
      <c r="A12" s="22">
        <v>3</v>
      </c>
      <c r="B12" s="23">
        <f>ROUNDUP($B$9*$B$2^A12,0)</f>
        <v>16</v>
      </c>
      <c r="C12" s="23">
        <f t="shared" si="4"/>
        <v>130</v>
      </c>
      <c r="D12" s="23">
        <f t="shared" si="5"/>
        <v>250</v>
      </c>
      <c r="E12" s="23">
        <f t="shared" si="6"/>
        <v>370</v>
      </c>
      <c r="F12" s="34">
        <f t="shared" ref="F12:F28" si="8">ROUNDUP($F$9*$B$4^A12,-1)</f>
        <v>1450</v>
      </c>
      <c r="G12" s="23">
        <f t="shared" si="7"/>
        <v>3610</v>
      </c>
      <c r="H12" s="17">
        <f t="shared" ref="H12:H59" si="9">ROUNDUP($H$9*$E$5^A12, -1)</f>
        <v>7610</v>
      </c>
      <c r="J12" s="22">
        <f t="shared" si="0"/>
        <v>146</v>
      </c>
      <c r="K12" s="23">
        <f t="shared" si="1"/>
        <v>250</v>
      </c>
      <c r="L12" s="37">
        <f t="shared" si="2"/>
        <v>-104</v>
      </c>
    </row>
    <row r="13" spans="1:12" x14ac:dyDescent="0.25">
      <c r="A13" s="22">
        <v>4</v>
      </c>
      <c r="B13" s="23">
        <f t="shared" si="3"/>
        <v>18</v>
      </c>
      <c r="C13" s="23">
        <f t="shared" si="4"/>
        <v>150</v>
      </c>
      <c r="D13" s="23">
        <f t="shared" si="5"/>
        <v>270</v>
      </c>
      <c r="E13" s="23">
        <f t="shared" si="6"/>
        <v>410</v>
      </c>
      <c r="F13" s="34">
        <f t="shared" si="8"/>
        <v>1640</v>
      </c>
      <c r="G13" s="23">
        <f t="shared" si="7"/>
        <v>4080</v>
      </c>
      <c r="H13" s="17">
        <f t="shared" si="9"/>
        <v>8750</v>
      </c>
      <c r="J13" s="22">
        <f t="shared" si="0"/>
        <v>168</v>
      </c>
      <c r="K13" s="23">
        <f t="shared" si="1"/>
        <v>270</v>
      </c>
      <c r="L13" s="37">
        <f t="shared" si="2"/>
        <v>-102</v>
      </c>
    </row>
    <row r="14" spans="1:12" x14ac:dyDescent="0.25">
      <c r="A14" s="22">
        <v>5</v>
      </c>
      <c r="B14" s="23">
        <f t="shared" si="3"/>
        <v>21</v>
      </c>
      <c r="C14" s="23">
        <f t="shared" si="4"/>
        <v>170</v>
      </c>
      <c r="D14" s="23">
        <f t="shared" si="5"/>
        <v>300</v>
      </c>
      <c r="E14" s="23">
        <f t="shared" si="6"/>
        <v>470</v>
      </c>
      <c r="F14" s="34">
        <f t="shared" si="8"/>
        <v>1850</v>
      </c>
      <c r="G14" s="23">
        <f t="shared" si="7"/>
        <v>4610</v>
      </c>
      <c r="H14" s="17">
        <f t="shared" si="9"/>
        <v>10060</v>
      </c>
      <c r="J14" s="22">
        <f t="shared" si="0"/>
        <v>191</v>
      </c>
      <c r="K14" s="23">
        <f t="shared" si="1"/>
        <v>300</v>
      </c>
      <c r="L14" s="37">
        <f t="shared" si="2"/>
        <v>-109</v>
      </c>
    </row>
    <row r="15" spans="1:12" x14ac:dyDescent="0.25">
      <c r="A15" s="22">
        <v>6</v>
      </c>
      <c r="B15" s="23">
        <f t="shared" si="3"/>
        <v>24</v>
      </c>
      <c r="C15" s="23">
        <f t="shared" si="4"/>
        <v>190</v>
      </c>
      <c r="D15" s="23">
        <f t="shared" si="5"/>
        <v>320</v>
      </c>
      <c r="E15" s="23">
        <f t="shared" si="6"/>
        <v>530</v>
      </c>
      <c r="F15" s="34">
        <f t="shared" si="8"/>
        <v>2090</v>
      </c>
      <c r="G15" s="23">
        <f t="shared" si="7"/>
        <v>5210</v>
      </c>
      <c r="H15" s="17">
        <f t="shared" si="9"/>
        <v>11570</v>
      </c>
      <c r="J15" s="22">
        <f t="shared" si="0"/>
        <v>214</v>
      </c>
      <c r="K15" s="23">
        <f t="shared" si="1"/>
        <v>320</v>
      </c>
      <c r="L15" s="37">
        <f t="shared" si="2"/>
        <v>-106</v>
      </c>
    </row>
    <row r="16" spans="1:12" x14ac:dyDescent="0.25">
      <c r="A16" s="22">
        <v>7</v>
      </c>
      <c r="B16" s="23">
        <f t="shared" si="3"/>
        <v>27</v>
      </c>
      <c r="C16" s="23">
        <f t="shared" si="4"/>
        <v>220</v>
      </c>
      <c r="D16" s="23">
        <f t="shared" si="5"/>
        <v>360</v>
      </c>
      <c r="E16" s="23">
        <f t="shared" si="6"/>
        <v>590</v>
      </c>
      <c r="F16" s="34">
        <f t="shared" si="8"/>
        <v>2360</v>
      </c>
      <c r="G16" s="23">
        <f t="shared" si="7"/>
        <v>5890</v>
      </c>
      <c r="H16" s="17">
        <f t="shared" si="9"/>
        <v>13310</v>
      </c>
      <c r="J16" s="22">
        <f t="shared" si="0"/>
        <v>247</v>
      </c>
      <c r="K16" s="23">
        <f t="shared" si="1"/>
        <v>360</v>
      </c>
      <c r="L16" s="37">
        <f t="shared" si="2"/>
        <v>-113</v>
      </c>
    </row>
    <row r="17" spans="1:12" x14ac:dyDescent="0.25">
      <c r="A17" s="22">
        <v>8</v>
      </c>
      <c r="B17" s="23">
        <f t="shared" si="3"/>
        <v>31</v>
      </c>
      <c r="C17" s="23">
        <f t="shared" si="4"/>
        <v>250</v>
      </c>
      <c r="D17" s="23">
        <f t="shared" si="5"/>
        <v>390</v>
      </c>
      <c r="E17" s="23">
        <f t="shared" si="6"/>
        <v>670</v>
      </c>
      <c r="F17" s="34">
        <f t="shared" si="8"/>
        <v>2660</v>
      </c>
      <c r="G17" s="23">
        <f t="shared" si="7"/>
        <v>6650</v>
      </c>
      <c r="H17" s="17">
        <f t="shared" si="9"/>
        <v>15300</v>
      </c>
      <c r="J17" s="22">
        <f t="shared" si="0"/>
        <v>281</v>
      </c>
      <c r="K17" s="23">
        <f t="shared" si="1"/>
        <v>390</v>
      </c>
      <c r="L17" s="37">
        <f t="shared" si="2"/>
        <v>-109</v>
      </c>
    </row>
    <row r="18" spans="1:12" ht="15.75" thickBot="1" x14ac:dyDescent="0.3">
      <c r="A18" s="22">
        <v>9</v>
      </c>
      <c r="B18" s="23">
        <f t="shared" si="3"/>
        <v>36</v>
      </c>
      <c r="C18" s="23">
        <f t="shared" si="4"/>
        <v>280</v>
      </c>
      <c r="D18" s="23">
        <f t="shared" si="5"/>
        <v>430</v>
      </c>
      <c r="E18" s="23">
        <f t="shared" si="6"/>
        <v>760</v>
      </c>
      <c r="F18" s="34">
        <f t="shared" si="8"/>
        <v>3010</v>
      </c>
      <c r="G18" s="23">
        <f t="shared" si="7"/>
        <v>7520</v>
      </c>
      <c r="H18" s="17">
        <f t="shared" si="9"/>
        <v>17590</v>
      </c>
      <c r="J18" s="22">
        <f t="shared" si="0"/>
        <v>316</v>
      </c>
      <c r="K18" s="23">
        <f t="shared" si="1"/>
        <v>430</v>
      </c>
      <c r="L18" s="37">
        <f t="shared" si="2"/>
        <v>-114</v>
      </c>
    </row>
    <row r="19" spans="1:12" ht="15.75" thickBot="1" x14ac:dyDescent="0.3">
      <c r="A19" s="29">
        <v>10</v>
      </c>
      <c r="B19" s="30">
        <f t="shared" si="3"/>
        <v>41</v>
      </c>
      <c r="C19" s="30">
        <f>ROUNDUP(C18+$E$2*A19+200,-2)</f>
        <v>600</v>
      </c>
      <c r="D19" s="30">
        <f t="shared" si="5"/>
        <v>480</v>
      </c>
      <c r="E19" s="30">
        <f t="shared" si="6"/>
        <v>850</v>
      </c>
      <c r="F19" s="50">
        <f t="shared" si="8"/>
        <v>3400</v>
      </c>
      <c r="G19" s="30">
        <f t="shared" si="7"/>
        <v>8490</v>
      </c>
      <c r="H19" s="31">
        <f t="shared" si="9"/>
        <v>20230</v>
      </c>
      <c r="J19" s="22">
        <f t="shared" si="0"/>
        <v>641</v>
      </c>
      <c r="K19" s="23">
        <f t="shared" si="1"/>
        <v>480</v>
      </c>
      <c r="L19" s="37">
        <f t="shared" si="2"/>
        <v>161</v>
      </c>
    </row>
    <row r="20" spans="1:12" x14ac:dyDescent="0.25">
      <c r="A20" s="22">
        <v>11</v>
      </c>
      <c r="B20" s="23">
        <f t="shared" si="3"/>
        <v>47</v>
      </c>
      <c r="C20" s="23">
        <f t="shared" si="4"/>
        <v>640</v>
      </c>
      <c r="D20" s="23">
        <f t="shared" ref="D20:D26" si="10">ROUNDUP($D$9*$B$3^A20+100,-1)</f>
        <v>530</v>
      </c>
      <c r="E20" s="23">
        <f t="shared" si="6"/>
        <v>960</v>
      </c>
      <c r="F20" s="34">
        <f t="shared" si="8"/>
        <v>3840</v>
      </c>
      <c r="G20" s="23">
        <f t="shared" si="7"/>
        <v>9590</v>
      </c>
      <c r="H20" s="17">
        <f t="shared" si="9"/>
        <v>23270</v>
      </c>
      <c r="J20" s="22">
        <f t="shared" si="0"/>
        <v>687</v>
      </c>
      <c r="K20" s="23">
        <f t="shared" si="1"/>
        <v>530</v>
      </c>
      <c r="L20" s="37">
        <f t="shared" si="2"/>
        <v>157</v>
      </c>
    </row>
    <row r="21" spans="1:12" x14ac:dyDescent="0.25">
      <c r="A21" s="22">
        <v>12</v>
      </c>
      <c r="B21" s="23">
        <f t="shared" si="3"/>
        <v>54</v>
      </c>
      <c r="C21" s="23">
        <f t="shared" si="4"/>
        <v>680</v>
      </c>
      <c r="D21" s="23">
        <f t="shared" si="10"/>
        <v>590</v>
      </c>
      <c r="E21" s="23">
        <f t="shared" si="6"/>
        <v>1090</v>
      </c>
      <c r="F21" s="34">
        <f t="shared" si="8"/>
        <v>4340</v>
      </c>
      <c r="G21" s="23">
        <f t="shared" si="7"/>
        <v>10840</v>
      </c>
      <c r="H21" s="17">
        <f t="shared" si="9"/>
        <v>26760</v>
      </c>
      <c r="J21" s="22">
        <f t="shared" si="0"/>
        <v>734</v>
      </c>
      <c r="K21" s="23">
        <f t="shared" si="1"/>
        <v>590</v>
      </c>
      <c r="L21" s="37">
        <f t="shared" si="2"/>
        <v>144</v>
      </c>
    </row>
    <row r="22" spans="1:12" x14ac:dyDescent="0.25">
      <c r="A22" s="22">
        <v>13</v>
      </c>
      <c r="B22" s="23">
        <f t="shared" si="3"/>
        <v>62</v>
      </c>
      <c r="C22" s="23">
        <f t="shared" si="4"/>
        <v>720</v>
      </c>
      <c r="D22" s="23">
        <f t="shared" si="10"/>
        <v>650</v>
      </c>
      <c r="E22" s="23">
        <f t="shared" si="6"/>
        <v>1230</v>
      </c>
      <c r="F22" s="34">
        <f t="shared" si="8"/>
        <v>4900</v>
      </c>
      <c r="G22" s="23">
        <f t="shared" si="7"/>
        <v>12250</v>
      </c>
      <c r="H22" s="17">
        <f t="shared" si="9"/>
        <v>30770</v>
      </c>
      <c r="J22" s="22">
        <f t="shared" si="0"/>
        <v>782</v>
      </c>
      <c r="K22" s="23">
        <f t="shared" si="1"/>
        <v>650</v>
      </c>
      <c r="L22" s="37">
        <f t="shared" si="2"/>
        <v>132</v>
      </c>
    </row>
    <row r="23" spans="1:12" x14ac:dyDescent="0.25">
      <c r="A23" s="22">
        <v>14</v>
      </c>
      <c r="B23" s="23">
        <f t="shared" si="3"/>
        <v>71</v>
      </c>
      <c r="C23" s="23">
        <f t="shared" si="4"/>
        <v>770</v>
      </c>
      <c r="D23" s="23">
        <f t="shared" si="10"/>
        <v>730</v>
      </c>
      <c r="E23" s="23">
        <f t="shared" si="6"/>
        <v>1390</v>
      </c>
      <c r="F23" s="34">
        <f t="shared" si="8"/>
        <v>5540</v>
      </c>
      <c r="G23" s="23">
        <f t="shared" si="7"/>
        <v>13840</v>
      </c>
      <c r="H23" s="17">
        <f t="shared" si="9"/>
        <v>35380</v>
      </c>
      <c r="J23" s="22">
        <f t="shared" si="0"/>
        <v>841</v>
      </c>
      <c r="K23" s="23">
        <f t="shared" si="1"/>
        <v>730</v>
      </c>
      <c r="L23" s="37">
        <f t="shared" si="2"/>
        <v>111</v>
      </c>
    </row>
    <row r="24" spans="1:12" x14ac:dyDescent="0.25">
      <c r="A24" s="22">
        <v>15</v>
      </c>
      <c r="B24" s="23">
        <f t="shared" si="3"/>
        <v>82</v>
      </c>
      <c r="C24" s="23">
        <f t="shared" si="4"/>
        <v>820</v>
      </c>
      <c r="D24" s="23">
        <f t="shared" si="10"/>
        <v>820</v>
      </c>
      <c r="E24" s="23">
        <f t="shared" si="6"/>
        <v>1570</v>
      </c>
      <c r="F24" s="34">
        <f t="shared" si="8"/>
        <v>6260</v>
      </c>
      <c r="G24" s="23">
        <f t="shared" si="7"/>
        <v>15640</v>
      </c>
      <c r="H24" s="17">
        <f t="shared" si="9"/>
        <v>40690</v>
      </c>
      <c r="J24" s="22">
        <f t="shared" si="0"/>
        <v>902</v>
      </c>
      <c r="K24" s="23">
        <f t="shared" si="1"/>
        <v>820</v>
      </c>
      <c r="L24" s="37">
        <f t="shared" si="2"/>
        <v>82</v>
      </c>
    </row>
    <row r="25" spans="1:12" x14ac:dyDescent="0.25">
      <c r="A25" s="22">
        <v>16</v>
      </c>
      <c r="B25" s="23">
        <f t="shared" si="3"/>
        <v>94</v>
      </c>
      <c r="C25" s="23">
        <f t="shared" si="4"/>
        <v>870</v>
      </c>
      <c r="D25" s="23">
        <f t="shared" si="10"/>
        <v>920</v>
      </c>
      <c r="E25" s="23">
        <f t="shared" si="6"/>
        <v>1770</v>
      </c>
      <c r="F25" s="34">
        <f t="shared" si="8"/>
        <v>7070</v>
      </c>
      <c r="G25" s="23">
        <f t="shared" si="7"/>
        <v>17670</v>
      </c>
      <c r="H25" s="17">
        <f t="shared" si="9"/>
        <v>46790</v>
      </c>
      <c r="J25" s="22">
        <f t="shared" si="0"/>
        <v>964</v>
      </c>
      <c r="K25" s="23">
        <f t="shared" si="1"/>
        <v>920</v>
      </c>
      <c r="L25" s="37">
        <f t="shared" si="2"/>
        <v>44</v>
      </c>
    </row>
    <row r="26" spans="1:12" x14ac:dyDescent="0.25">
      <c r="A26" s="22">
        <v>17</v>
      </c>
      <c r="B26" s="23">
        <f t="shared" si="3"/>
        <v>108</v>
      </c>
      <c r="C26" s="23">
        <f t="shared" si="4"/>
        <v>930</v>
      </c>
      <c r="D26" s="23">
        <f t="shared" si="10"/>
        <v>1030</v>
      </c>
      <c r="E26" s="23">
        <f t="shared" si="6"/>
        <v>2000</v>
      </c>
      <c r="F26" s="34">
        <f t="shared" si="8"/>
        <v>7990</v>
      </c>
      <c r="G26" s="23">
        <f t="shared" si="7"/>
        <v>19970</v>
      </c>
      <c r="H26" s="17">
        <f t="shared" si="9"/>
        <v>53810</v>
      </c>
      <c r="J26" s="22">
        <f t="shared" si="0"/>
        <v>1038</v>
      </c>
      <c r="K26" s="23">
        <f t="shared" si="1"/>
        <v>1030</v>
      </c>
      <c r="L26" s="37">
        <f t="shared" si="2"/>
        <v>8</v>
      </c>
    </row>
    <row r="27" spans="1:12" x14ac:dyDescent="0.25">
      <c r="A27" s="22">
        <v>18</v>
      </c>
      <c r="B27" s="23">
        <f t="shared" si="3"/>
        <v>124</v>
      </c>
      <c r="C27" s="23">
        <f t="shared" si="4"/>
        <v>990</v>
      </c>
      <c r="D27" s="23">
        <f>ROUNDUP($D$9*$B$3^A27+100,-2)</f>
        <v>1200</v>
      </c>
      <c r="E27" s="23">
        <f t="shared" si="6"/>
        <v>2260</v>
      </c>
      <c r="F27" s="34">
        <f t="shared" si="8"/>
        <v>9030</v>
      </c>
      <c r="G27" s="23">
        <f t="shared" si="7"/>
        <v>22570</v>
      </c>
      <c r="H27" s="17">
        <f t="shared" si="9"/>
        <v>61880</v>
      </c>
      <c r="J27" s="22">
        <f t="shared" si="0"/>
        <v>1114</v>
      </c>
      <c r="K27" s="23">
        <f t="shared" si="1"/>
        <v>1200</v>
      </c>
      <c r="L27" s="37">
        <f t="shared" si="2"/>
        <v>-86</v>
      </c>
    </row>
    <row r="28" spans="1:12" ht="15.75" thickBot="1" x14ac:dyDescent="0.3">
      <c r="A28" s="22">
        <v>19</v>
      </c>
      <c r="B28" s="23">
        <f t="shared" si="3"/>
        <v>143</v>
      </c>
      <c r="C28" s="23">
        <f t="shared" si="4"/>
        <v>1050</v>
      </c>
      <c r="D28" s="23">
        <f>ROUNDUP($D$9*$B$3^A28+100,-2)</f>
        <v>1400</v>
      </c>
      <c r="E28" s="23">
        <f t="shared" si="6"/>
        <v>2550</v>
      </c>
      <c r="F28" s="34">
        <f t="shared" si="8"/>
        <v>10200</v>
      </c>
      <c r="G28" s="23">
        <f t="shared" si="7"/>
        <v>25500</v>
      </c>
      <c r="H28" s="17">
        <f t="shared" si="9"/>
        <v>71160</v>
      </c>
      <c r="J28" s="22">
        <f t="shared" si="0"/>
        <v>1193</v>
      </c>
      <c r="K28" s="23">
        <f t="shared" si="1"/>
        <v>1400</v>
      </c>
      <c r="L28" s="37">
        <f t="shared" si="2"/>
        <v>-207</v>
      </c>
    </row>
    <row r="29" spans="1:12" ht="15.75" thickBot="1" x14ac:dyDescent="0.3">
      <c r="A29" s="29">
        <v>20</v>
      </c>
      <c r="B29" s="30">
        <f>ROUNDUP($B$9*$B$2^A29,0)</f>
        <v>164</v>
      </c>
      <c r="C29" s="30">
        <f>ROUNDUP(C28+$E$2*A29 + 800,-2)</f>
        <v>2000</v>
      </c>
      <c r="D29" s="30">
        <f>ROUNDUP($D$9*$B$3^A29+500,-2)</f>
        <v>1900</v>
      </c>
      <c r="E29" s="30">
        <f t="shared" si="6"/>
        <v>2890</v>
      </c>
      <c r="F29" s="50">
        <f>ROUNDUP($F$9*$B$4^A29,-2)</f>
        <v>11600</v>
      </c>
      <c r="G29" s="30">
        <f t="shared" si="7"/>
        <v>28810</v>
      </c>
      <c r="H29" s="31">
        <f t="shared" si="9"/>
        <v>81840</v>
      </c>
      <c r="J29" s="22">
        <f t="shared" si="0"/>
        <v>2164</v>
      </c>
      <c r="K29" s="23">
        <f t="shared" si="1"/>
        <v>1900</v>
      </c>
      <c r="L29" s="37">
        <f t="shared" si="2"/>
        <v>264</v>
      </c>
    </row>
    <row r="30" spans="1:12" x14ac:dyDescent="0.25">
      <c r="A30" s="22">
        <v>21</v>
      </c>
      <c r="B30" s="23">
        <f>ROUNDUP($B$9*$B$2^A30,-1)</f>
        <v>190</v>
      </c>
      <c r="C30" s="23">
        <f t="shared" si="4"/>
        <v>2070</v>
      </c>
      <c r="D30" s="23">
        <f t="shared" ref="D30:D59" si="11">ROUNDUP($D$9*$B$3^A30+500,-2)</f>
        <v>2100</v>
      </c>
      <c r="E30" s="23">
        <f t="shared" si="6"/>
        <v>3260</v>
      </c>
      <c r="F30" s="34">
        <f t="shared" ref="F30:F59" si="12">ROUNDUP($F$9*$B$4^A30,-2)</f>
        <v>13100</v>
      </c>
      <c r="G30" s="23">
        <f t="shared" si="7"/>
        <v>32560</v>
      </c>
      <c r="H30" s="17">
        <f t="shared" si="9"/>
        <v>94110</v>
      </c>
      <c r="J30" s="22">
        <f t="shared" si="0"/>
        <v>2260</v>
      </c>
      <c r="K30" s="23">
        <f t="shared" si="1"/>
        <v>2100</v>
      </c>
      <c r="L30" s="37">
        <f t="shared" si="2"/>
        <v>160</v>
      </c>
    </row>
    <row r="31" spans="1:12" x14ac:dyDescent="0.25">
      <c r="A31" s="22">
        <v>22</v>
      </c>
      <c r="B31" s="23">
        <f t="shared" ref="B31:B49" si="13">ROUNDUP($B$9*$B$2^A31,-1)</f>
        <v>220</v>
      </c>
      <c r="C31" s="23">
        <f t="shared" si="4"/>
        <v>2140</v>
      </c>
      <c r="D31" s="23">
        <f t="shared" si="11"/>
        <v>2300</v>
      </c>
      <c r="E31" s="23">
        <f t="shared" si="6"/>
        <v>3680</v>
      </c>
      <c r="F31" s="34">
        <f t="shared" si="12"/>
        <v>14800</v>
      </c>
      <c r="G31" s="23">
        <f t="shared" si="7"/>
        <v>36790</v>
      </c>
      <c r="H31" s="17">
        <f t="shared" si="9"/>
        <v>108230</v>
      </c>
      <c r="J31" s="22">
        <f t="shared" si="0"/>
        <v>2360</v>
      </c>
      <c r="K31" s="23">
        <f t="shared" si="1"/>
        <v>2300</v>
      </c>
      <c r="L31" s="37">
        <f t="shared" si="2"/>
        <v>60</v>
      </c>
    </row>
    <row r="32" spans="1:12" x14ac:dyDescent="0.25">
      <c r="A32" s="22">
        <v>23</v>
      </c>
      <c r="B32" s="23">
        <f t="shared" si="13"/>
        <v>250</v>
      </c>
      <c r="C32" s="23">
        <f>ROUNDUP(C31+$E$2*A32,-2)</f>
        <v>2300</v>
      </c>
      <c r="D32" s="23">
        <f t="shared" si="11"/>
        <v>2600</v>
      </c>
      <c r="E32" s="23">
        <f t="shared" si="6"/>
        <v>4160</v>
      </c>
      <c r="F32" s="34">
        <f t="shared" si="12"/>
        <v>16700</v>
      </c>
      <c r="G32" s="23">
        <f t="shared" si="7"/>
        <v>41570</v>
      </c>
      <c r="H32" s="17">
        <f t="shared" si="9"/>
        <v>124460</v>
      </c>
      <c r="J32" s="22">
        <f t="shared" si="0"/>
        <v>2550</v>
      </c>
      <c r="K32" s="23">
        <f t="shared" si="1"/>
        <v>2600</v>
      </c>
      <c r="L32" s="37">
        <f t="shared" si="2"/>
        <v>-50</v>
      </c>
    </row>
    <row r="33" spans="1:12" x14ac:dyDescent="0.25">
      <c r="A33" s="22">
        <v>24</v>
      </c>
      <c r="B33" s="23">
        <f t="shared" si="13"/>
        <v>290</v>
      </c>
      <c r="C33" s="23">
        <f t="shared" ref="C33:C58" si="14">ROUNDUP(C32+$E$2*A33,-2)</f>
        <v>2400</v>
      </c>
      <c r="D33" s="23">
        <f t="shared" si="11"/>
        <v>2900</v>
      </c>
      <c r="E33" s="23">
        <f t="shared" si="6"/>
        <v>4700</v>
      </c>
      <c r="F33" s="34">
        <f t="shared" si="12"/>
        <v>18800</v>
      </c>
      <c r="G33" s="23">
        <f t="shared" si="7"/>
        <v>46980</v>
      </c>
      <c r="H33" s="17">
        <f t="shared" si="9"/>
        <v>143130</v>
      </c>
      <c r="J33" s="22">
        <f t="shared" si="0"/>
        <v>2690</v>
      </c>
      <c r="K33" s="23">
        <f t="shared" si="1"/>
        <v>2900</v>
      </c>
      <c r="L33" s="37">
        <f t="shared" si="2"/>
        <v>-210</v>
      </c>
    </row>
    <row r="34" spans="1:12" x14ac:dyDescent="0.25">
      <c r="A34" s="22">
        <v>25</v>
      </c>
      <c r="B34" s="23">
        <f t="shared" si="13"/>
        <v>330</v>
      </c>
      <c r="C34" s="23">
        <f t="shared" si="14"/>
        <v>2500</v>
      </c>
      <c r="D34" s="23">
        <f t="shared" si="11"/>
        <v>3200</v>
      </c>
      <c r="E34" s="23">
        <f t="shared" si="6"/>
        <v>5310</v>
      </c>
      <c r="F34" s="34">
        <f t="shared" si="12"/>
        <v>21300</v>
      </c>
      <c r="G34" s="23">
        <f t="shared" si="7"/>
        <v>53080</v>
      </c>
      <c r="H34" s="17">
        <f t="shared" si="9"/>
        <v>164600</v>
      </c>
      <c r="J34" s="22">
        <f t="shared" si="0"/>
        <v>2830</v>
      </c>
      <c r="K34" s="23">
        <f t="shared" si="1"/>
        <v>3200</v>
      </c>
      <c r="L34" s="37">
        <f t="shared" si="2"/>
        <v>-370</v>
      </c>
    </row>
    <row r="35" spans="1:12" x14ac:dyDescent="0.25">
      <c r="A35" s="22">
        <v>26</v>
      </c>
      <c r="B35" s="23">
        <f t="shared" si="13"/>
        <v>380</v>
      </c>
      <c r="C35" s="23">
        <f t="shared" si="14"/>
        <v>2600</v>
      </c>
      <c r="D35" s="23">
        <f t="shared" si="11"/>
        <v>3600</v>
      </c>
      <c r="E35" s="23">
        <f t="shared" si="6"/>
        <v>6000</v>
      </c>
      <c r="F35" s="34">
        <f t="shared" si="12"/>
        <v>24000</v>
      </c>
      <c r="G35" s="23">
        <f t="shared" si="7"/>
        <v>59980</v>
      </c>
      <c r="H35" s="17">
        <f t="shared" si="9"/>
        <v>189290</v>
      </c>
      <c r="J35" s="22">
        <f t="shared" si="0"/>
        <v>2980</v>
      </c>
      <c r="K35" s="23">
        <f t="shared" si="1"/>
        <v>3600</v>
      </c>
      <c r="L35" s="37">
        <f t="shared" si="2"/>
        <v>-620</v>
      </c>
    </row>
    <row r="36" spans="1:12" x14ac:dyDescent="0.25">
      <c r="A36" s="22">
        <v>27</v>
      </c>
      <c r="B36" s="23">
        <f t="shared" si="13"/>
        <v>440</v>
      </c>
      <c r="C36" s="23">
        <f t="shared" si="14"/>
        <v>2700</v>
      </c>
      <c r="D36" s="23">
        <f t="shared" si="11"/>
        <v>4000</v>
      </c>
      <c r="E36" s="23">
        <f t="shared" si="6"/>
        <v>6780</v>
      </c>
      <c r="F36" s="34">
        <f t="shared" si="12"/>
        <v>27200</v>
      </c>
      <c r="G36" s="23">
        <f t="shared" si="7"/>
        <v>67780</v>
      </c>
      <c r="H36" s="17">
        <f t="shared" si="9"/>
        <v>217680</v>
      </c>
      <c r="J36" s="22">
        <f t="shared" si="0"/>
        <v>3140</v>
      </c>
      <c r="K36" s="23">
        <f t="shared" si="1"/>
        <v>4000</v>
      </c>
      <c r="L36" s="37">
        <f t="shared" si="2"/>
        <v>-860</v>
      </c>
    </row>
    <row r="37" spans="1:12" x14ac:dyDescent="0.25">
      <c r="A37" s="22">
        <v>28</v>
      </c>
      <c r="B37" s="23">
        <f t="shared" si="13"/>
        <v>510</v>
      </c>
      <c r="C37" s="23">
        <f t="shared" si="14"/>
        <v>2800</v>
      </c>
      <c r="D37" s="23">
        <f t="shared" si="11"/>
        <v>4500</v>
      </c>
      <c r="E37" s="23">
        <f t="shared" si="6"/>
        <v>7660</v>
      </c>
      <c r="F37" s="34">
        <f t="shared" si="12"/>
        <v>30700</v>
      </c>
      <c r="G37" s="23">
        <f t="shared" si="7"/>
        <v>76590</v>
      </c>
      <c r="H37" s="17">
        <f t="shared" si="9"/>
        <v>250330</v>
      </c>
      <c r="J37" s="22">
        <f t="shared" si="0"/>
        <v>3310</v>
      </c>
      <c r="K37" s="23">
        <f t="shared" si="1"/>
        <v>4500</v>
      </c>
      <c r="L37" s="37">
        <f t="shared" si="2"/>
        <v>-1190</v>
      </c>
    </row>
    <row r="38" spans="1:12" ht="15.75" thickBot="1" x14ac:dyDescent="0.3">
      <c r="A38" s="22">
        <v>29</v>
      </c>
      <c r="B38" s="23">
        <f t="shared" si="13"/>
        <v>580</v>
      </c>
      <c r="C38" s="23">
        <f t="shared" si="14"/>
        <v>2900</v>
      </c>
      <c r="D38" s="23">
        <f t="shared" si="11"/>
        <v>5000</v>
      </c>
      <c r="E38" s="23">
        <f t="shared" si="6"/>
        <v>8660</v>
      </c>
      <c r="F38" s="34">
        <f t="shared" si="12"/>
        <v>34700</v>
      </c>
      <c r="G38" s="23">
        <f t="shared" si="7"/>
        <v>86540</v>
      </c>
      <c r="H38" s="17">
        <f t="shared" si="9"/>
        <v>287880</v>
      </c>
      <c r="J38" s="22">
        <f t="shared" si="0"/>
        <v>3480</v>
      </c>
      <c r="K38" s="23">
        <f t="shared" si="1"/>
        <v>5000</v>
      </c>
      <c r="L38" s="37">
        <f t="shared" si="2"/>
        <v>-1520</v>
      </c>
    </row>
    <row r="39" spans="1:12" ht="15.75" thickBot="1" x14ac:dyDescent="0.3">
      <c r="A39" s="29">
        <v>30</v>
      </c>
      <c r="B39" s="30">
        <f t="shared" si="13"/>
        <v>670</v>
      </c>
      <c r="C39" s="30">
        <f>ROUNDUP(C38+$E$2*A39 + 3200,-3)</f>
        <v>7000</v>
      </c>
      <c r="D39" s="30">
        <f t="shared" si="11"/>
        <v>5600</v>
      </c>
      <c r="E39" s="30">
        <f t="shared" si="6"/>
        <v>9780</v>
      </c>
      <c r="F39" s="50">
        <f t="shared" si="12"/>
        <v>39200</v>
      </c>
      <c r="G39" s="30">
        <f t="shared" si="7"/>
        <v>97790</v>
      </c>
      <c r="H39" s="31">
        <f t="shared" si="9"/>
        <v>331060</v>
      </c>
      <c r="J39" s="22">
        <f t="shared" si="0"/>
        <v>7670</v>
      </c>
      <c r="K39" s="23">
        <f t="shared" si="1"/>
        <v>5600</v>
      </c>
      <c r="L39" s="37">
        <f t="shared" si="2"/>
        <v>2070</v>
      </c>
    </row>
    <row r="40" spans="1:12" x14ac:dyDescent="0.25">
      <c r="A40" s="22">
        <v>31</v>
      </c>
      <c r="B40" s="23">
        <f t="shared" si="13"/>
        <v>770</v>
      </c>
      <c r="C40" s="23">
        <f t="shared" si="14"/>
        <v>7100</v>
      </c>
      <c r="D40" s="23">
        <f t="shared" si="11"/>
        <v>6400</v>
      </c>
      <c r="E40" s="23">
        <f t="shared" si="6"/>
        <v>11060</v>
      </c>
      <c r="F40" s="34">
        <f t="shared" si="12"/>
        <v>44300</v>
      </c>
      <c r="G40" s="23">
        <f t="shared" si="7"/>
        <v>110510</v>
      </c>
      <c r="H40" s="17">
        <f t="shared" si="9"/>
        <v>380720</v>
      </c>
      <c r="J40" s="22">
        <f t="shared" si="0"/>
        <v>7870</v>
      </c>
      <c r="K40" s="23">
        <f t="shared" si="1"/>
        <v>6400</v>
      </c>
      <c r="L40" s="37">
        <f t="shared" si="2"/>
        <v>1470</v>
      </c>
    </row>
    <row r="41" spans="1:12" x14ac:dyDescent="0.25">
      <c r="A41" s="22">
        <v>32</v>
      </c>
      <c r="B41" s="23">
        <f t="shared" si="13"/>
        <v>880</v>
      </c>
      <c r="C41" s="23">
        <f t="shared" si="14"/>
        <v>7200</v>
      </c>
      <c r="D41" s="23">
        <f t="shared" si="11"/>
        <v>7200</v>
      </c>
      <c r="E41" s="23">
        <f t="shared" si="6"/>
        <v>12490</v>
      </c>
      <c r="F41" s="34">
        <f t="shared" si="12"/>
        <v>50000</v>
      </c>
      <c r="G41" s="23">
        <f t="shared" si="7"/>
        <v>124870</v>
      </c>
      <c r="H41" s="17">
        <f t="shared" si="9"/>
        <v>437830</v>
      </c>
      <c r="J41" s="22">
        <f t="shared" ref="J41:J59" si="15">B41+C41</f>
        <v>8080</v>
      </c>
      <c r="K41" s="23">
        <f t="shared" ref="K41:K59" si="16">D41</f>
        <v>7200</v>
      </c>
      <c r="L41" s="37">
        <f t="shared" si="2"/>
        <v>880</v>
      </c>
    </row>
    <row r="42" spans="1:12" x14ac:dyDescent="0.25">
      <c r="A42" s="22">
        <v>33</v>
      </c>
      <c r="B42" s="23">
        <f t="shared" si="13"/>
        <v>1010</v>
      </c>
      <c r="C42" s="23">
        <f t="shared" si="14"/>
        <v>7300</v>
      </c>
      <c r="D42" s="23">
        <f t="shared" si="11"/>
        <v>8100</v>
      </c>
      <c r="E42" s="23">
        <f t="shared" si="6"/>
        <v>14120</v>
      </c>
      <c r="F42" s="34">
        <f t="shared" si="12"/>
        <v>56500</v>
      </c>
      <c r="G42" s="23">
        <f t="shared" si="7"/>
        <v>141110</v>
      </c>
      <c r="H42" s="17">
        <f t="shared" si="9"/>
        <v>503500</v>
      </c>
      <c r="J42" s="22">
        <f t="shared" si="15"/>
        <v>8310</v>
      </c>
      <c r="K42" s="23">
        <f t="shared" si="16"/>
        <v>8100</v>
      </c>
      <c r="L42" s="37">
        <f t="shared" si="2"/>
        <v>210</v>
      </c>
    </row>
    <row r="43" spans="1:12" x14ac:dyDescent="0.25">
      <c r="A43" s="22">
        <v>34</v>
      </c>
      <c r="B43" s="23">
        <f t="shared" si="13"/>
        <v>1160</v>
      </c>
      <c r="C43" s="23">
        <f t="shared" si="14"/>
        <v>7500</v>
      </c>
      <c r="D43" s="23">
        <f t="shared" si="11"/>
        <v>9200</v>
      </c>
      <c r="E43" s="23">
        <f t="shared" si="6"/>
        <v>15950</v>
      </c>
      <c r="F43" s="34">
        <f t="shared" si="12"/>
        <v>63800</v>
      </c>
      <c r="G43" s="23">
        <f t="shared" si="7"/>
        <v>159450</v>
      </c>
      <c r="H43" s="17">
        <f t="shared" si="9"/>
        <v>579030</v>
      </c>
      <c r="J43" s="22">
        <f t="shared" si="15"/>
        <v>8660</v>
      </c>
      <c r="K43" s="23">
        <f t="shared" si="16"/>
        <v>9200</v>
      </c>
      <c r="L43" s="37">
        <f t="shared" si="2"/>
        <v>-540</v>
      </c>
    </row>
    <row r="44" spans="1:12" x14ac:dyDescent="0.25">
      <c r="A44" s="22">
        <v>35</v>
      </c>
      <c r="B44" s="23">
        <f t="shared" si="13"/>
        <v>1340</v>
      </c>
      <c r="C44" s="23">
        <f t="shared" si="14"/>
        <v>7700</v>
      </c>
      <c r="D44" s="23">
        <f t="shared" si="11"/>
        <v>10400</v>
      </c>
      <c r="E44" s="23">
        <f t="shared" si="6"/>
        <v>18020</v>
      </c>
      <c r="F44" s="34">
        <f t="shared" si="12"/>
        <v>72100</v>
      </c>
      <c r="G44" s="23">
        <f t="shared" si="7"/>
        <v>180180</v>
      </c>
      <c r="H44" s="17">
        <f t="shared" si="9"/>
        <v>665880</v>
      </c>
      <c r="J44" s="22">
        <f t="shared" si="15"/>
        <v>9040</v>
      </c>
      <c r="K44" s="23">
        <f t="shared" si="16"/>
        <v>10400</v>
      </c>
      <c r="L44" s="37">
        <f t="shared" si="2"/>
        <v>-1360</v>
      </c>
    </row>
    <row r="45" spans="1:12" x14ac:dyDescent="0.25">
      <c r="A45" s="22">
        <v>36</v>
      </c>
      <c r="B45" s="23">
        <f t="shared" si="13"/>
        <v>1540</v>
      </c>
      <c r="C45" s="23">
        <f t="shared" si="14"/>
        <v>7900</v>
      </c>
      <c r="D45" s="23">
        <f t="shared" si="11"/>
        <v>11700</v>
      </c>
      <c r="E45" s="23">
        <f t="shared" si="6"/>
        <v>20360</v>
      </c>
      <c r="F45" s="34">
        <f t="shared" si="12"/>
        <v>81500</v>
      </c>
      <c r="G45" s="23">
        <f t="shared" si="7"/>
        <v>203600</v>
      </c>
      <c r="H45" s="17">
        <f t="shared" si="9"/>
        <v>765760</v>
      </c>
      <c r="J45" s="22">
        <f t="shared" si="15"/>
        <v>9440</v>
      </c>
      <c r="K45" s="23">
        <f t="shared" si="16"/>
        <v>11700</v>
      </c>
      <c r="L45" s="37">
        <f t="shared" si="2"/>
        <v>-2260</v>
      </c>
    </row>
    <row r="46" spans="1:12" x14ac:dyDescent="0.25">
      <c r="A46" s="22">
        <v>37</v>
      </c>
      <c r="B46" s="23">
        <f>ROUNDUP($B$9*$B$2^A46,-1)</f>
        <v>1770</v>
      </c>
      <c r="C46" s="23">
        <f>ROUNDUP(C45+$E$2*A46,-2)</f>
        <v>8100</v>
      </c>
      <c r="D46" s="23">
        <f>ROUNDUP($D$9*$B$3^A46+500,-2)</f>
        <v>13300</v>
      </c>
      <c r="E46" s="23">
        <f>ROUNDUP($E$9*$E$3^A46, -1)</f>
        <v>23010</v>
      </c>
      <c r="F46" s="34">
        <f t="shared" si="12"/>
        <v>92100</v>
      </c>
      <c r="G46" s="23">
        <f t="shared" si="7"/>
        <v>230070</v>
      </c>
      <c r="H46" s="17">
        <f t="shared" si="9"/>
        <v>880630</v>
      </c>
      <c r="J46" s="22">
        <f t="shared" si="15"/>
        <v>9870</v>
      </c>
      <c r="K46" s="23">
        <f t="shared" si="16"/>
        <v>13300</v>
      </c>
      <c r="L46" s="37">
        <f t="shared" si="2"/>
        <v>-3430</v>
      </c>
    </row>
    <row r="47" spans="1:12" x14ac:dyDescent="0.25">
      <c r="A47" s="22">
        <v>38</v>
      </c>
      <c r="B47" s="23">
        <f t="shared" si="13"/>
        <v>2030</v>
      </c>
      <c r="C47" s="23">
        <f t="shared" si="14"/>
        <v>8300</v>
      </c>
      <c r="D47" s="23">
        <f t="shared" si="11"/>
        <v>15100</v>
      </c>
      <c r="E47" s="23">
        <f t="shared" si="6"/>
        <v>26000</v>
      </c>
      <c r="F47" s="34">
        <f t="shared" si="12"/>
        <v>104000</v>
      </c>
      <c r="G47" s="23">
        <f t="shared" si="7"/>
        <v>259970</v>
      </c>
      <c r="H47" s="17">
        <f t="shared" si="9"/>
        <v>1012720</v>
      </c>
      <c r="J47" s="22">
        <f t="shared" si="15"/>
        <v>10330</v>
      </c>
      <c r="K47" s="23">
        <f t="shared" si="16"/>
        <v>15100</v>
      </c>
      <c r="L47" s="37">
        <f t="shared" si="2"/>
        <v>-4770</v>
      </c>
    </row>
    <row r="48" spans="1:12" ht="15.75" thickBot="1" x14ac:dyDescent="0.3">
      <c r="A48" s="22">
        <v>39</v>
      </c>
      <c r="B48" s="23">
        <f t="shared" si="13"/>
        <v>2330</v>
      </c>
      <c r="C48" s="23">
        <f t="shared" si="14"/>
        <v>8500</v>
      </c>
      <c r="D48" s="23">
        <f t="shared" si="11"/>
        <v>17100</v>
      </c>
      <c r="E48" s="23">
        <f t="shared" si="6"/>
        <v>29380</v>
      </c>
      <c r="F48" s="34">
        <f>ROUNDUP($F$9*$B$4^A48,-2)</f>
        <v>117600</v>
      </c>
      <c r="G48" s="23">
        <f t="shared" si="7"/>
        <v>293770</v>
      </c>
      <c r="H48" s="17">
        <f t="shared" si="9"/>
        <v>1164630</v>
      </c>
      <c r="J48" s="22">
        <f t="shared" si="15"/>
        <v>10830</v>
      </c>
      <c r="K48" s="23">
        <f t="shared" si="16"/>
        <v>17100</v>
      </c>
      <c r="L48" s="37">
        <f t="shared" si="2"/>
        <v>-6270</v>
      </c>
    </row>
    <row r="49" spans="1:12" ht="15.75" thickBot="1" x14ac:dyDescent="0.3">
      <c r="A49" s="29">
        <v>40</v>
      </c>
      <c r="B49" s="30">
        <f t="shared" si="13"/>
        <v>2680</v>
      </c>
      <c r="C49" s="30">
        <f>ROUNDUP(C48+$E$2*A49 + 15000,-3)</f>
        <v>24000</v>
      </c>
      <c r="D49" s="30">
        <f t="shared" si="11"/>
        <v>19400</v>
      </c>
      <c r="E49" s="30">
        <f t="shared" si="6"/>
        <v>33200</v>
      </c>
      <c r="F49" s="50">
        <f t="shared" si="12"/>
        <v>132800</v>
      </c>
      <c r="G49" s="30">
        <f t="shared" si="7"/>
        <v>331960</v>
      </c>
      <c r="H49" s="31">
        <f t="shared" si="9"/>
        <v>1339320</v>
      </c>
      <c r="J49" s="22">
        <f t="shared" si="15"/>
        <v>26680</v>
      </c>
      <c r="K49" s="23">
        <f t="shared" si="16"/>
        <v>19400</v>
      </c>
      <c r="L49" s="37">
        <f t="shared" si="2"/>
        <v>7280</v>
      </c>
    </row>
    <row r="50" spans="1:12" x14ac:dyDescent="0.25">
      <c r="A50" s="22">
        <v>41</v>
      </c>
      <c r="B50" s="23">
        <f>ROUNDUP($B$9*$B$2^A50,-2)</f>
        <v>3100</v>
      </c>
      <c r="C50" s="23">
        <f t="shared" si="14"/>
        <v>24200</v>
      </c>
      <c r="D50" s="23">
        <f t="shared" si="11"/>
        <v>22100</v>
      </c>
      <c r="E50" s="23">
        <f t="shared" si="6"/>
        <v>37520</v>
      </c>
      <c r="F50" s="34">
        <f t="shared" si="12"/>
        <v>150100</v>
      </c>
      <c r="G50" s="23">
        <f t="shared" si="7"/>
        <v>375110</v>
      </c>
      <c r="H50" s="17">
        <f t="shared" si="9"/>
        <v>1540220</v>
      </c>
      <c r="J50" s="22">
        <f t="shared" si="15"/>
        <v>27300</v>
      </c>
      <c r="K50" s="23">
        <f t="shared" si="16"/>
        <v>22100</v>
      </c>
      <c r="L50" s="37">
        <f t="shared" si="2"/>
        <v>5200</v>
      </c>
    </row>
    <row r="51" spans="1:12" x14ac:dyDescent="0.25">
      <c r="A51" s="22">
        <v>42</v>
      </c>
      <c r="B51" s="23">
        <f t="shared" ref="B51:B59" si="17">ROUNDUP($B$9*$B$2^A51,-2)</f>
        <v>3600</v>
      </c>
      <c r="C51" s="23">
        <f t="shared" si="14"/>
        <v>24400</v>
      </c>
      <c r="D51" s="23">
        <f t="shared" si="11"/>
        <v>25100</v>
      </c>
      <c r="E51" s="23">
        <f t="shared" si="6"/>
        <v>42390</v>
      </c>
      <c r="F51" s="34">
        <f t="shared" si="12"/>
        <v>169600</v>
      </c>
      <c r="G51" s="23">
        <f t="shared" si="7"/>
        <v>423880</v>
      </c>
      <c r="H51" s="17">
        <f t="shared" si="9"/>
        <v>1771250</v>
      </c>
      <c r="J51" s="22">
        <f t="shared" si="15"/>
        <v>28000</v>
      </c>
      <c r="K51" s="23">
        <f t="shared" si="16"/>
        <v>25100</v>
      </c>
      <c r="L51" s="37">
        <f t="shared" si="2"/>
        <v>2900</v>
      </c>
    </row>
    <row r="52" spans="1:12" x14ac:dyDescent="0.25">
      <c r="A52" s="22">
        <v>43</v>
      </c>
      <c r="B52" s="23">
        <f t="shared" si="17"/>
        <v>4100</v>
      </c>
      <c r="C52" s="23">
        <f t="shared" si="14"/>
        <v>24600</v>
      </c>
      <c r="D52" s="23">
        <f t="shared" si="11"/>
        <v>28500</v>
      </c>
      <c r="E52" s="23">
        <f t="shared" si="6"/>
        <v>47900</v>
      </c>
      <c r="F52" s="34">
        <f t="shared" si="12"/>
        <v>191600</v>
      </c>
      <c r="G52" s="23">
        <f t="shared" si="7"/>
        <v>478980</v>
      </c>
      <c r="H52" s="17">
        <f t="shared" si="9"/>
        <v>2036940</v>
      </c>
      <c r="J52" s="22">
        <f t="shared" si="15"/>
        <v>28700</v>
      </c>
      <c r="K52" s="23">
        <f t="shared" si="16"/>
        <v>28500</v>
      </c>
      <c r="L52" s="37">
        <f t="shared" si="2"/>
        <v>200</v>
      </c>
    </row>
    <row r="53" spans="1:12" x14ac:dyDescent="0.25">
      <c r="A53" s="22">
        <v>44</v>
      </c>
      <c r="B53" s="23">
        <f t="shared" si="17"/>
        <v>4700</v>
      </c>
      <c r="C53" s="23">
        <f t="shared" si="14"/>
        <v>24800</v>
      </c>
      <c r="D53" s="23">
        <f t="shared" si="11"/>
        <v>32500</v>
      </c>
      <c r="E53" s="23">
        <f t="shared" si="6"/>
        <v>54130</v>
      </c>
      <c r="F53" s="34">
        <f t="shared" si="12"/>
        <v>216500</v>
      </c>
      <c r="G53" s="23">
        <f t="shared" si="7"/>
        <v>541250</v>
      </c>
      <c r="H53" s="17">
        <f t="shared" si="9"/>
        <v>2342480</v>
      </c>
      <c r="J53" s="22">
        <f t="shared" si="15"/>
        <v>29500</v>
      </c>
      <c r="K53" s="23">
        <f t="shared" si="16"/>
        <v>32500</v>
      </c>
      <c r="L53" s="37">
        <f t="shared" si="2"/>
        <v>-3000</v>
      </c>
    </row>
    <row r="54" spans="1:12" x14ac:dyDescent="0.25">
      <c r="A54" s="22">
        <v>45</v>
      </c>
      <c r="B54" s="23">
        <f t="shared" si="17"/>
        <v>5400</v>
      </c>
      <c r="C54" s="23">
        <f t="shared" si="14"/>
        <v>25000</v>
      </c>
      <c r="D54" s="23">
        <f t="shared" si="11"/>
        <v>36900</v>
      </c>
      <c r="E54" s="23">
        <f t="shared" si="6"/>
        <v>61170</v>
      </c>
      <c r="F54" s="34">
        <f t="shared" si="12"/>
        <v>244700</v>
      </c>
      <c r="G54" s="23">
        <f t="shared" si="7"/>
        <v>611610</v>
      </c>
      <c r="H54" s="17">
        <f t="shared" si="9"/>
        <v>2693850</v>
      </c>
      <c r="J54" s="22">
        <f t="shared" si="15"/>
        <v>30400</v>
      </c>
      <c r="K54" s="23">
        <f t="shared" si="16"/>
        <v>36900</v>
      </c>
      <c r="L54" s="37">
        <f t="shared" si="2"/>
        <v>-6500</v>
      </c>
    </row>
    <row r="55" spans="1:12" x14ac:dyDescent="0.25">
      <c r="A55" s="22">
        <v>46</v>
      </c>
      <c r="B55" s="23">
        <f t="shared" si="17"/>
        <v>6200</v>
      </c>
      <c r="C55" s="23">
        <f t="shared" si="14"/>
        <v>25200</v>
      </c>
      <c r="D55" s="23">
        <f t="shared" si="11"/>
        <v>42000</v>
      </c>
      <c r="E55" s="23">
        <f t="shared" si="6"/>
        <v>69120</v>
      </c>
      <c r="F55" s="34">
        <f t="shared" si="12"/>
        <v>276500</v>
      </c>
      <c r="G55" s="23">
        <f t="shared" si="7"/>
        <v>691120</v>
      </c>
      <c r="H55" s="17">
        <f t="shared" si="9"/>
        <v>3097930</v>
      </c>
      <c r="J55" s="22">
        <f t="shared" si="15"/>
        <v>31400</v>
      </c>
      <c r="K55" s="23">
        <f t="shared" si="16"/>
        <v>42000</v>
      </c>
      <c r="L55" s="37">
        <f t="shared" si="2"/>
        <v>-10600</v>
      </c>
    </row>
    <row r="56" spans="1:12" x14ac:dyDescent="0.25">
      <c r="A56" s="22">
        <v>47</v>
      </c>
      <c r="B56" s="23">
        <f t="shared" si="17"/>
        <v>7200</v>
      </c>
      <c r="C56" s="23">
        <f t="shared" si="14"/>
        <v>25400</v>
      </c>
      <c r="D56" s="23">
        <f t="shared" si="11"/>
        <v>47800</v>
      </c>
      <c r="E56" s="23">
        <f t="shared" si="6"/>
        <v>78100</v>
      </c>
      <c r="F56" s="34">
        <f t="shared" si="12"/>
        <v>312400</v>
      </c>
      <c r="G56" s="23">
        <f t="shared" si="7"/>
        <v>780960</v>
      </c>
      <c r="H56" s="17">
        <f t="shared" si="9"/>
        <v>3562620</v>
      </c>
      <c r="J56" s="22">
        <f t="shared" si="15"/>
        <v>32600</v>
      </c>
      <c r="K56" s="23">
        <f t="shared" si="16"/>
        <v>47800</v>
      </c>
      <c r="L56" s="37">
        <f t="shared" si="2"/>
        <v>-15200</v>
      </c>
    </row>
    <row r="57" spans="1:12" x14ac:dyDescent="0.25">
      <c r="A57" s="22">
        <v>48</v>
      </c>
      <c r="B57" s="23">
        <f t="shared" si="17"/>
        <v>8200</v>
      </c>
      <c r="C57" s="23">
        <f t="shared" si="14"/>
        <v>25600</v>
      </c>
      <c r="D57" s="23">
        <f t="shared" si="11"/>
        <v>54400</v>
      </c>
      <c r="E57" s="23">
        <f t="shared" si="6"/>
        <v>88250</v>
      </c>
      <c r="F57" s="34">
        <f t="shared" si="12"/>
        <v>353000</v>
      </c>
      <c r="G57" s="23">
        <f t="shared" si="7"/>
        <v>882490</v>
      </c>
      <c r="H57" s="17">
        <f t="shared" si="9"/>
        <v>4097010</v>
      </c>
      <c r="J57" s="22">
        <f t="shared" si="15"/>
        <v>33800</v>
      </c>
      <c r="K57" s="23">
        <f t="shared" si="16"/>
        <v>54400</v>
      </c>
      <c r="L57" s="37">
        <f t="shared" si="2"/>
        <v>-20600</v>
      </c>
    </row>
    <row r="58" spans="1:12" ht="15.75" thickBot="1" x14ac:dyDescent="0.3">
      <c r="A58" s="22">
        <v>49</v>
      </c>
      <c r="B58" s="23">
        <f t="shared" si="17"/>
        <v>9500</v>
      </c>
      <c r="C58" s="23">
        <f t="shared" si="14"/>
        <v>25800</v>
      </c>
      <c r="D58" s="23">
        <f t="shared" si="11"/>
        <v>62000</v>
      </c>
      <c r="E58" s="23">
        <f t="shared" si="6"/>
        <v>99730</v>
      </c>
      <c r="F58" s="34">
        <f t="shared" si="12"/>
        <v>398900</v>
      </c>
      <c r="G58" s="23">
        <f t="shared" si="7"/>
        <v>997210</v>
      </c>
      <c r="H58" s="17">
        <f t="shared" si="9"/>
        <v>4711560</v>
      </c>
      <c r="J58" s="22">
        <f t="shared" si="15"/>
        <v>35300</v>
      </c>
      <c r="K58" s="23">
        <f t="shared" si="16"/>
        <v>62000</v>
      </c>
      <c r="L58" s="37">
        <f t="shared" si="2"/>
        <v>-26700</v>
      </c>
    </row>
    <row r="59" spans="1:12" ht="15.75" thickBot="1" x14ac:dyDescent="0.3">
      <c r="A59" s="29">
        <v>50</v>
      </c>
      <c r="B59" s="30">
        <f t="shared" si="17"/>
        <v>10900</v>
      </c>
      <c r="C59" s="30">
        <f>ROUNDUP(C58+$E$2*A59 + 100000,-2)</f>
        <v>126000</v>
      </c>
      <c r="D59" s="30">
        <f t="shared" si="11"/>
        <v>70600</v>
      </c>
      <c r="E59" s="30">
        <f t="shared" si="6"/>
        <v>112690</v>
      </c>
      <c r="F59" s="50">
        <f t="shared" si="12"/>
        <v>450800</v>
      </c>
      <c r="G59" s="30">
        <f t="shared" si="7"/>
        <v>1126840</v>
      </c>
      <c r="H59" s="31">
        <f t="shared" si="9"/>
        <v>5418290</v>
      </c>
      <c r="J59" s="27">
        <f t="shared" si="15"/>
        <v>136900</v>
      </c>
      <c r="K59" s="28">
        <f t="shared" si="16"/>
        <v>70600</v>
      </c>
      <c r="L59" s="38">
        <f t="shared" si="2"/>
        <v>66300</v>
      </c>
    </row>
  </sheetData>
  <conditionalFormatting sqref="J8:L8 A8:B26 C8:E9 B11:B59 F9:F59 D10:E59 G8:H5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H5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5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4C6A5-940E-4543-BC37-EAC8DA612E6C}">
  <dimension ref="B1:AD278"/>
  <sheetViews>
    <sheetView workbookViewId="0">
      <selection activeCell="I4" sqref="I4:I278"/>
    </sheetView>
  </sheetViews>
  <sheetFormatPr defaultRowHeight="15" x14ac:dyDescent="0.25"/>
  <cols>
    <col min="2" max="2" width="17.140625" customWidth="1"/>
    <col min="3" max="3" width="12" customWidth="1"/>
    <col min="4" max="4" width="10.140625" customWidth="1"/>
    <col min="5" max="5" width="10.85546875" customWidth="1"/>
    <col min="10" max="10" width="16" customWidth="1"/>
    <col min="11" max="11" width="16.28515625" customWidth="1"/>
    <col min="13" max="13" width="13.7109375" customWidth="1"/>
    <col min="16" max="16" width="13.28515625" customWidth="1"/>
    <col min="17" max="17" width="11.42578125" customWidth="1"/>
    <col min="18" max="18" width="10.85546875" customWidth="1"/>
    <col min="23" max="23" width="2.28515625" customWidth="1"/>
    <col min="24" max="24" width="30" customWidth="1"/>
    <col min="25" max="25" width="13" customWidth="1"/>
    <col min="26" max="26" width="11.5703125" customWidth="1"/>
  </cols>
  <sheetData>
    <row r="1" spans="2:30" x14ac:dyDescent="0.25">
      <c r="X1" t="s">
        <v>30</v>
      </c>
    </row>
    <row r="2" spans="2:30" x14ac:dyDescent="0.25">
      <c r="Q2" t="s">
        <v>22</v>
      </c>
    </row>
    <row r="3" spans="2:30" x14ac:dyDescent="0.25">
      <c r="B3" t="s">
        <v>9</v>
      </c>
      <c r="C3" t="s">
        <v>1</v>
      </c>
      <c r="D3" t="s">
        <v>2</v>
      </c>
      <c r="E3" t="s">
        <v>10</v>
      </c>
      <c r="F3" t="s">
        <v>6</v>
      </c>
      <c r="G3" t="s">
        <v>3</v>
      </c>
      <c r="H3" t="s">
        <v>18</v>
      </c>
      <c r="I3" t="s">
        <v>45</v>
      </c>
      <c r="J3" t="s">
        <v>19</v>
      </c>
      <c r="K3" t="s">
        <v>20</v>
      </c>
      <c r="L3" t="s">
        <v>21</v>
      </c>
      <c r="M3" t="s">
        <v>34</v>
      </c>
      <c r="P3" t="s">
        <v>23</v>
      </c>
      <c r="Q3" t="s">
        <v>24</v>
      </c>
      <c r="R3" t="s">
        <v>25</v>
      </c>
      <c r="S3" t="s">
        <v>26</v>
      </c>
      <c r="T3" t="s">
        <v>27</v>
      </c>
      <c r="U3" t="s">
        <v>28</v>
      </c>
      <c r="V3" t="s">
        <v>29</v>
      </c>
      <c r="X3" t="s">
        <v>31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</row>
    <row r="4" spans="2:30" x14ac:dyDescent="0.25">
      <c r="B4" t="s">
        <v>17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>VLOOKUP(C4,Prices!$A$9:$B$59, 2, FALSE)</f>
        <v>12</v>
      </c>
      <c r="L4">
        <f>K4/M4</f>
        <v>6</v>
      </c>
      <c r="M4">
        <f>VLOOKUP(C4,IncomeRate!$F$4:$I$55, 2, FALSE)+VLOOKUP(D4,IncomeRate!$F$4:$I$55, 3, FALSE)+VLOOKUP(E4,IncomeRate!$F$4:$I$55, 4, FALSE)</f>
        <v>2</v>
      </c>
      <c r="P4" t="s">
        <v>38</v>
      </c>
      <c r="Q4">
        <f>(VLOOKUP(C4,Prices!$A$9:$B$59, 2, FALSE)/M4)+ROUNDUP(VLOOKUP(D4,Prices!$A$9:$D$59,4,FALSE)/VLOOKUP(C4+1,IncomeRate!$F$4:$G$54, 2, FALSE),0)</f>
        <v>31</v>
      </c>
      <c r="R4">
        <f>(VLOOKUP(D4,Prices!$A$9:$D$59,4,FALSE)/M4)+ROUNDUP(VLOOKUP(C4,Prices!$A$9:$B$59,2,FALSE)/(VLOOKUP(C4,IncomeRate!$F$5:$I$54,2,FALSE)+VLOOKUP(D4+1,IncomeRate!$F$5:$I$54,3,FALSE)),0)</f>
        <v>52</v>
      </c>
      <c r="X4" t="s">
        <v>37</v>
      </c>
      <c r="Y4">
        <f>VLOOKUP(C4,Prices!$A$9:$B$59, 2, FALSE)</f>
        <v>12</v>
      </c>
      <c r="Z4">
        <f>VLOOKUP(D4,Prices!A9:D59, 4, FALSE)</f>
        <v>100</v>
      </c>
    </row>
    <row r="5" spans="2:30" x14ac:dyDescent="0.25">
      <c r="C5">
        <v>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f t="shared" ref="J5:J12" si="0">M4*L4 - K4</f>
        <v>0</v>
      </c>
      <c r="K5">
        <f>VLOOKUP(C5,Prices!$A$9:$B$59, 2, FALSE)</f>
        <v>14</v>
      </c>
      <c r="L5">
        <f>ROUNDUP(K5/M5,0)</f>
        <v>4</v>
      </c>
      <c r="M5">
        <f>VLOOKUP(C5,IncomeRate!$F$4:$I$55, 2, FALSE)+VLOOKUP(D5,IncomeRate!$F$4:$I$55, 3, FALSE)+VLOOKUP(E5,IncomeRate!$F$4:$I$55, 4, FALSE)</f>
        <v>4</v>
      </c>
      <c r="Q5">
        <f>(VLOOKUP(C5,Prices!$A$9:$B$59, 2, FALSE)/M5)+ROUNDUP(VLOOKUP(D5,Prices!$A$9:$D$59,4,FALSE)/VLOOKUP(C5+1,IncomeRate!$F$4:$G$54, 2, FALSE),0)</f>
        <v>18.5</v>
      </c>
      <c r="R5">
        <f>(VLOOKUP(D5,Prices!$A$9:$D$59,4,FALSE)/M5)+ROUNDUP(VLOOKUP(C5,Prices!$A$9:$B$59,2,FALSE)/(VLOOKUP(C5,IncomeRate!$F$5:$I$54,2,FALSE)+VLOOKUP(D5+1,IncomeRate!$F$5:$I$54,3,FALSE)),0)</f>
        <v>27</v>
      </c>
      <c r="X5" t="s">
        <v>32</v>
      </c>
      <c r="Y5">
        <f>Y4/M4</f>
        <v>6</v>
      </c>
      <c r="Z5">
        <f>Z4/M4</f>
        <v>50</v>
      </c>
    </row>
    <row r="6" spans="2:30" x14ac:dyDescent="0.25">
      <c r="C6">
        <v>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0"/>
        <v>2</v>
      </c>
      <c r="K6">
        <f>VLOOKUP(C6,Prices!$A$9:$B$59, 2, FALSE) - J6</f>
        <v>14</v>
      </c>
      <c r="L6">
        <f t="shared" ref="L6:L12" si="1">ROUNDUP(K6/M6,0)</f>
        <v>2</v>
      </c>
      <c r="M6">
        <f>VLOOKUP(C6,IncomeRate!$F$4:$I$55, 2, FALSE)+VLOOKUP(D6,IncomeRate!$F$4:$I$55, 3, FALSE)+VLOOKUP(E6,IncomeRate!$F$4:$I$55, 4, FALSE)</f>
        <v>7</v>
      </c>
      <c r="Q6">
        <f>(VLOOKUP(C6,Prices!$A$9:$B$59, 2, FALSE)/M6)+ROUNDUP(VLOOKUP(D6,Prices!$A$9:$D$59,4,FALSE)/VLOOKUP(C6+1,IncomeRate!$F$4:$G$54, 2, FALSE),0)</f>
        <v>12.285714285714285</v>
      </c>
      <c r="R6">
        <f>(VLOOKUP(D6,Prices!$A$9:$D$59,4,FALSE)/M6)+ROUNDUP(VLOOKUP(C6,Prices!$A$9:$B$59,2,FALSE)/(VLOOKUP(C6,IncomeRate!$F$5:$I$54,2,FALSE)+VLOOKUP(D6+1,IncomeRate!$F$5:$I$54,3,FALSE)),0)</f>
        <v>16.285714285714285</v>
      </c>
      <c r="X6" t="s">
        <v>35</v>
      </c>
      <c r="Y6">
        <f>VLOOKUP(C4+1,IncomeRate!F4:I54, 2, FALSE)+VLOOKUP(D4,IncomeRate!F4:I54, 3, FALSE)</f>
        <v>4</v>
      </c>
      <c r="Z6">
        <f>VLOOKUP(C4,IncomeRate!F5:I54, 2, FALSE)+VLOOKUP(D4+1,IncomeRate!F5:I54,3,FALSE)</f>
        <v>7</v>
      </c>
    </row>
    <row r="7" spans="2:30" x14ac:dyDescent="0.25">
      <c r="C7">
        <v>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0"/>
        <v>0</v>
      </c>
      <c r="K7">
        <f>VLOOKUP(C7,Prices!$A$9:$B$59, 2, FALSE) - J7</f>
        <v>18</v>
      </c>
      <c r="L7">
        <f t="shared" si="1"/>
        <v>2</v>
      </c>
      <c r="M7">
        <f>VLOOKUP(C7,IncomeRate!$F$4:$I$55, 2, FALSE)+VLOOKUP(D7,IncomeRate!$F$4:$I$55, 3, FALSE)+VLOOKUP(E7,IncomeRate!$F$4:$I$55, 4, FALSE)</f>
        <v>11</v>
      </c>
      <c r="Q7">
        <f>(VLOOKUP(C7,Prices!$A$9:$B$59, 2, FALSE)/M7)+ROUNDUP(VLOOKUP(D7,Prices!$A$9:$D$59,4,FALSE)/VLOOKUP(C7+1,IncomeRate!$F$4:$G$54, 2, FALSE),0)</f>
        <v>8.6363636363636367</v>
      </c>
      <c r="R7">
        <f>(VLOOKUP(D7,Prices!$A$9:$D$59,4,FALSE)/M7)+ROUNDUP(VLOOKUP(C7,Prices!$A$9:$B$59,2,FALSE)/(VLOOKUP(C7,IncomeRate!$F$5:$I$54,2,FALSE)+VLOOKUP(D7+1,IncomeRate!$F$5:$I$54,3,FALSE)),0)</f>
        <v>11.090909090909092</v>
      </c>
      <c r="X7" t="s">
        <v>36</v>
      </c>
      <c r="Y7">
        <f>VLOOKUP(D4,Prices!A9:D59,4,FALSE)</f>
        <v>100</v>
      </c>
      <c r="Z7">
        <f>VLOOKUP(C4,Prices!$A$9:$B$59, 2, FALSE)</f>
        <v>12</v>
      </c>
    </row>
    <row r="8" spans="2:30" x14ac:dyDescent="0.25">
      <c r="C8">
        <v>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f t="shared" si="0"/>
        <v>4</v>
      </c>
      <c r="K8">
        <f>VLOOKUP(C8,Prices!$A$9:$B$59, 2, FALSE) - J8</f>
        <v>17</v>
      </c>
      <c r="L8">
        <f t="shared" si="1"/>
        <v>2</v>
      </c>
      <c r="M8">
        <f>VLOOKUP(C8,IncomeRate!$F$4:$I$55, 2, FALSE)+VLOOKUP(D8,IncomeRate!$F$4:$I$55, 3, FALSE)+VLOOKUP(E8,IncomeRate!$F$4:$I$55, 4, FALSE)</f>
        <v>16</v>
      </c>
      <c r="Q8">
        <f>(VLOOKUP(C8,Prices!$A$9:$B$59, 2, FALSE)/M8)+ROUNDUP(VLOOKUP(D8,Prices!$A$9:$D$59,4,FALSE)/VLOOKUP(C8+1,IncomeRate!$F$4:$G$54, 2, FALSE),0)</f>
        <v>6.3125</v>
      </c>
      <c r="R8">
        <f>(VLOOKUP(D8,Prices!$A$9:$D$59,4,FALSE)/M8)+ROUNDUP(VLOOKUP(C8,Prices!$A$9:$B$59,2,FALSE)/(VLOOKUP(C8,IncomeRate!$F$5:$I$54,2,FALSE)+VLOOKUP(D8+1,IncomeRate!$F$5:$I$54,3,FALSE)),0)</f>
        <v>7.25</v>
      </c>
      <c r="X8" t="s">
        <v>33</v>
      </c>
      <c r="Y8">
        <f>ROUNDUP(Y7/Y6,0)</f>
        <v>25</v>
      </c>
      <c r="Z8">
        <f>ROUNDUP(Z7/Z6,0)</f>
        <v>2</v>
      </c>
    </row>
    <row r="9" spans="2:30" x14ac:dyDescent="0.25">
      <c r="C9">
        <v>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0"/>
        <v>15</v>
      </c>
      <c r="K9">
        <f>VLOOKUP(C9,Prices!$A$9:$B$59, 2, FALSE) - J9</f>
        <v>9</v>
      </c>
      <c r="L9">
        <f t="shared" si="1"/>
        <v>1</v>
      </c>
      <c r="M9">
        <f>VLOOKUP(C9,IncomeRate!$F$4:$I$55, 2, FALSE)+VLOOKUP(D9,IncomeRate!$F$4:$I$55, 3, FALSE)+VLOOKUP(E9,IncomeRate!$F$4:$I$55, 4, FALSE)</f>
        <v>22</v>
      </c>
      <c r="Q9">
        <f>(VLOOKUP(C9,Prices!$A$9:$B$59, 2, FALSE)/M9)+ROUNDUP(VLOOKUP(D9,Prices!$A$9:$D$59,4,FALSE)/VLOOKUP(C9+1,IncomeRate!$F$4:$G$54, 2, FALSE),0)</f>
        <v>5.0909090909090908</v>
      </c>
      <c r="R9">
        <f>(VLOOKUP(D9,Prices!$A$9:$D$59,4,FALSE)/M9)+ROUNDUP(VLOOKUP(C9,Prices!$A$9:$B$59,2,FALSE)/(VLOOKUP(C9,IncomeRate!$F$5:$I$54,2,FALSE)+VLOOKUP(D9+1,IncomeRate!$F$5:$I$54,3,FALSE)),0)</f>
        <v>5.5454545454545459</v>
      </c>
      <c r="X9" t="s">
        <v>38</v>
      </c>
      <c r="Y9">
        <f>Y5+Y8</f>
        <v>31</v>
      </c>
      <c r="Z9">
        <f>Z5+Z8</f>
        <v>52</v>
      </c>
    </row>
    <row r="10" spans="2:30" x14ac:dyDescent="0.25">
      <c r="C10">
        <v>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0"/>
        <v>13</v>
      </c>
      <c r="K10">
        <f>VLOOKUP(C10,Prices!$A$9:$B$59, 2, FALSE) - J10</f>
        <v>14</v>
      </c>
      <c r="L10">
        <f t="shared" si="1"/>
        <v>1</v>
      </c>
      <c r="M10">
        <f>VLOOKUP(C10,IncomeRate!$F$4:$I$55, 2, FALSE)+VLOOKUP(D10,IncomeRate!$F$4:$I$55, 3, FALSE)+VLOOKUP(E10,IncomeRate!$F$4:$I$55, 4, FALSE)</f>
        <v>29</v>
      </c>
      <c r="Q10">
        <f>(VLOOKUP(C10,Prices!$A$9:$B$59, 2, FALSE)/M10)+ROUNDUP(VLOOKUP(D10,Prices!$A$9:$D$59,4,FALSE)/VLOOKUP(C10+1,IncomeRate!$F$4:$G$54, 2, FALSE),0)</f>
        <v>3.9310344827586206</v>
      </c>
      <c r="R10">
        <f>(VLOOKUP(D10,Prices!$A$9:$D$59,4,FALSE)/M10)+ROUNDUP(VLOOKUP(C10,Prices!$A$9:$B$59,2,FALSE)/(VLOOKUP(C10,IncomeRate!$F$5:$I$54,2,FALSE)+VLOOKUP(D10+1,IncomeRate!$F$5:$I$54,3,FALSE)),0)</f>
        <v>4.4482758620689653</v>
      </c>
    </row>
    <row r="11" spans="2:30" x14ac:dyDescent="0.25">
      <c r="C11">
        <v>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f t="shared" si="0"/>
        <v>15</v>
      </c>
      <c r="K11">
        <f>VLOOKUP(D11,Prices!A9:H59, 4, FALSE)-J11</f>
        <v>85</v>
      </c>
      <c r="L11">
        <f t="shared" si="1"/>
        <v>3</v>
      </c>
      <c r="M11">
        <f>VLOOKUP(C11,IncomeRate!$F$4:$I$55, 2, FALSE)+VLOOKUP(D11,IncomeRate!$F$4:$I$55, 3, FALSE)+VLOOKUP(E11,IncomeRate!$F$4:$I$55, 4, FALSE)</f>
        <v>37</v>
      </c>
      <c r="Q11">
        <f>(VLOOKUP(C11,Prices!$A$9:$B$59, 2, FALSE)/M11)+ROUNDUP(VLOOKUP(D11,Prices!$A$9:$D$59,4,FALSE)/VLOOKUP(C11+1,IncomeRate!$F$4:$G$54, 2, FALSE),0)</f>
        <v>3.8378378378378377</v>
      </c>
      <c r="R11">
        <f>(VLOOKUP(D11,Prices!$A$9:$D$59,4,FALSE)/M11)+ROUNDUP(VLOOKUP(C11,Prices!$A$9:$B$59,2,FALSE)/(VLOOKUP(C11,IncomeRate!$F$5:$I$54,2,FALSE)+VLOOKUP(D11+1,IncomeRate!$F$5:$I$54,3,FALSE)),0)</f>
        <v>3.7027027027027026</v>
      </c>
    </row>
    <row r="12" spans="2:30" x14ac:dyDescent="0.25">
      <c r="C12">
        <v>8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f t="shared" si="0"/>
        <v>26</v>
      </c>
      <c r="K12">
        <f>VLOOKUP(D12,Prices!A9:H59, 4, FALSE) - J12</f>
        <v>194</v>
      </c>
      <c r="L12">
        <f t="shared" si="1"/>
        <v>5</v>
      </c>
      <c r="M12">
        <f>VLOOKUP(C12,IncomeRate!$F$4:$I$55, 2, FALSE)+VLOOKUP(D12,IncomeRate!$F$4:$I$55, 3, FALSE)+VLOOKUP(E12,IncomeRate!$F$4:$I$55, 4, FALSE)</f>
        <v>42</v>
      </c>
      <c r="Q12">
        <f>(VLOOKUP(C12,Prices!$A$9:$B$59, 2, FALSE)/M12)+ROUNDUP(VLOOKUP(D12,Prices!$A$9:$D$59,4,FALSE)/VLOOKUP(C12+1,IncomeRate!$F$4:$G$54, 2, FALSE),0)</f>
        <v>5.7380952380952381</v>
      </c>
      <c r="R12">
        <f>(VLOOKUP(D12,Prices!$A$9:$D$59,4,FALSE)/M12)+ROUNDUP(VLOOKUP(C12,Prices!$A$9:$B$59,2,FALSE)/(VLOOKUP(C12,IncomeRate!$F$5:$I$54,2,FALSE)+VLOOKUP(D12+1,IncomeRate!$F$5:$I$54,3,FALSE)),0)</f>
        <v>6.2380952380952381</v>
      </c>
    </row>
    <row r="13" spans="2:30" x14ac:dyDescent="0.25">
      <c r="E13">
        <v>0</v>
      </c>
      <c r="F13">
        <v>0</v>
      </c>
      <c r="G13">
        <v>0</v>
      </c>
      <c r="H13">
        <v>0</v>
      </c>
      <c r="I13">
        <v>0</v>
      </c>
    </row>
    <row r="14" spans="2:30" x14ac:dyDescent="0.25">
      <c r="E14">
        <v>0</v>
      </c>
      <c r="F14">
        <v>0</v>
      </c>
      <c r="G14">
        <v>0</v>
      </c>
      <c r="H14">
        <v>0</v>
      </c>
      <c r="I14">
        <v>0</v>
      </c>
    </row>
    <row r="15" spans="2:30" x14ac:dyDescent="0.25">
      <c r="E15">
        <v>0</v>
      </c>
      <c r="F15">
        <v>0</v>
      </c>
      <c r="G15">
        <v>0</v>
      </c>
      <c r="H15">
        <v>0</v>
      </c>
      <c r="I15">
        <v>0</v>
      </c>
    </row>
    <row r="16" spans="2:30" x14ac:dyDescent="0.25">
      <c r="E16">
        <v>0</v>
      </c>
      <c r="F16">
        <v>0</v>
      </c>
      <c r="G16">
        <v>0</v>
      </c>
      <c r="H16">
        <v>0</v>
      </c>
      <c r="I16">
        <v>0</v>
      </c>
    </row>
    <row r="17" spans="5:9" x14ac:dyDescent="0.25">
      <c r="E17">
        <v>0</v>
      </c>
      <c r="F17">
        <v>0</v>
      </c>
      <c r="G17">
        <v>0</v>
      </c>
      <c r="H17">
        <v>0</v>
      </c>
      <c r="I17">
        <v>0</v>
      </c>
    </row>
    <row r="18" spans="5:9" x14ac:dyDescent="0.25">
      <c r="E18">
        <v>0</v>
      </c>
      <c r="F18">
        <v>0</v>
      </c>
      <c r="G18">
        <v>0</v>
      </c>
      <c r="H18">
        <v>0</v>
      </c>
      <c r="I18">
        <v>0</v>
      </c>
    </row>
    <row r="19" spans="5:9" x14ac:dyDescent="0.25">
      <c r="E19">
        <v>0</v>
      </c>
      <c r="F19">
        <v>0</v>
      </c>
      <c r="G19">
        <v>0</v>
      </c>
      <c r="H19">
        <v>0</v>
      </c>
      <c r="I19">
        <v>0</v>
      </c>
    </row>
    <row r="20" spans="5:9" x14ac:dyDescent="0.25">
      <c r="E20">
        <v>0</v>
      </c>
      <c r="F20">
        <v>0</v>
      </c>
      <c r="G20">
        <v>0</v>
      </c>
      <c r="H20">
        <v>0</v>
      </c>
      <c r="I20">
        <v>0</v>
      </c>
    </row>
    <row r="21" spans="5:9" x14ac:dyDescent="0.25">
      <c r="E21">
        <v>0</v>
      </c>
      <c r="F21">
        <v>0</v>
      </c>
      <c r="G21">
        <v>0</v>
      </c>
      <c r="H21">
        <v>0</v>
      </c>
      <c r="I21">
        <v>0</v>
      </c>
    </row>
    <row r="22" spans="5:9" x14ac:dyDescent="0.25">
      <c r="E22">
        <v>0</v>
      </c>
      <c r="F22">
        <v>0</v>
      </c>
      <c r="G22">
        <v>0</v>
      </c>
      <c r="H22">
        <v>0</v>
      </c>
      <c r="I22">
        <v>0</v>
      </c>
    </row>
    <row r="23" spans="5:9" x14ac:dyDescent="0.25">
      <c r="E23">
        <v>0</v>
      </c>
      <c r="F23">
        <v>0</v>
      </c>
      <c r="G23">
        <v>0</v>
      </c>
      <c r="H23">
        <v>0</v>
      </c>
      <c r="I23">
        <v>0</v>
      </c>
    </row>
    <row r="24" spans="5:9" x14ac:dyDescent="0.25">
      <c r="E24">
        <v>0</v>
      </c>
      <c r="F24">
        <v>0</v>
      </c>
      <c r="G24">
        <v>0</v>
      </c>
      <c r="H24">
        <v>0</v>
      </c>
      <c r="I24">
        <v>0</v>
      </c>
    </row>
    <row r="25" spans="5:9" x14ac:dyDescent="0.25">
      <c r="E25">
        <v>0</v>
      </c>
      <c r="F25">
        <v>0</v>
      </c>
      <c r="G25">
        <v>0</v>
      </c>
      <c r="H25">
        <v>0</v>
      </c>
      <c r="I25">
        <v>0</v>
      </c>
    </row>
    <row r="26" spans="5:9" x14ac:dyDescent="0.25">
      <c r="E26">
        <v>0</v>
      </c>
      <c r="F26">
        <v>0</v>
      </c>
      <c r="G26">
        <v>0</v>
      </c>
      <c r="H26">
        <v>0</v>
      </c>
      <c r="I26">
        <v>0</v>
      </c>
    </row>
    <row r="27" spans="5:9" x14ac:dyDescent="0.25">
      <c r="F27">
        <v>0</v>
      </c>
      <c r="G27">
        <v>0</v>
      </c>
      <c r="H27">
        <v>0</v>
      </c>
      <c r="I27">
        <v>0</v>
      </c>
    </row>
    <row r="28" spans="5:9" x14ac:dyDescent="0.25">
      <c r="F28">
        <v>0</v>
      </c>
      <c r="G28">
        <v>0</v>
      </c>
      <c r="H28">
        <v>0</v>
      </c>
      <c r="I28">
        <v>0</v>
      </c>
    </row>
    <row r="29" spans="5:9" x14ac:dyDescent="0.25">
      <c r="G29">
        <v>0</v>
      </c>
      <c r="H29">
        <v>0</v>
      </c>
      <c r="I29">
        <v>0</v>
      </c>
    </row>
    <row r="30" spans="5:9" x14ac:dyDescent="0.25">
      <c r="H30">
        <v>0</v>
      </c>
      <c r="I30">
        <v>0</v>
      </c>
    </row>
    <row r="31" spans="5:9" x14ac:dyDescent="0.25">
      <c r="I31">
        <v>0</v>
      </c>
    </row>
    <row r="32" spans="5:9" x14ac:dyDescent="0.25">
      <c r="I32">
        <v>0</v>
      </c>
    </row>
    <row r="33" spans="9:9" x14ac:dyDescent="0.25">
      <c r="I33">
        <v>0</v>
      </c>
    </row>
    <row r="34" spans="9:9" x14ac:dyDescent="0.25">
      <c r="I34">
        <v>0</v>
      </c>
    </row>
    <row r="35" spans="9:9" x14ac:dyDescent="0.25">
      <c r="I35">
        <v>0</v>
      </c>
    </row>
    <row r="36" spans="9:9" x14ac:dyDescent="0.25">
      <c r="I36">
        <v>0</v>
      </c>
    </row>
    <row r="37" spans="9:9" x14ac:dyDescent="0.25">
      <c r="I37">
        <v>0</v>
      </c>
    </row>
    <row r="38" spans="9:9" x14ac:dyDescent="0.25">
      <c r="I38">
        <v>0</v>
      </c>
    </row>
    <row r="39" spans="9:9" x14ac:dyDescent="0.25">
      <c r="I39">
        <v>0</v>
      </c>
    </row>
    <row r="40" spans="9:9" x14ac:dyDescent="0.25">
      <c r="I40">
        <v>0</v>
      </c>
    </row>
    <row r="41" spans="9:9" x14ac:dyDescent="0.25">
      <c r="I41">
        <v>0</v>
      </c>
    </row>
    <row r="42" spans="9:9" x14ac:dyDescent="0.25">
      <c r="I42">
        <v>0</v>
      </c>
    </row>
    <row r="43" spans="9:9" x14ac:dyDescent="0.25">
      <c r="I43">
        <v>0</v>
      </c>
    </row>
    <row r="44" spans="9:9" x14ac:dyDescent="0.25">
      <c r="I44">
        <v>0</v>
      </c>
    </row>
    <row r="45" spans="9:9" x14ac:dyDescent="0.25">
      <c r="I45">
        <v>0</v>
      </c>
    </row>
    <row r="46" spans="9:9" x14ac:dyDescent="0.25">
      <c r="I46">
        <v>0</v>
      </c>
    </row>
    <row r="47" spans="9:9" x14ac:dyDescent="0.25">
      <c r="I47">
        <v>0</v>
      </c>
    </row>
    <row r="48" spans="9:9" x14ac:dyDescent="0.25">
      <c r="I48">
        <v>0</v>
      </c>
    </row>
    <row r="49" spans="9:9" x14ac:dyDescent="0.25">
      <c r="I49">
        <v>0</v>
      </c>
    </row>
    <row r="50" spans="9:9" x14ac:dyDescent="0.25">
      <c r="I50">
        <v>0</v>
      </c>
    </row>
    <row r="51" spans="9:9" x14ac:dyDescent="0.25">
      <c r="I51">
        <v>0</v>
      </c>
    </row>
    <row r="52" spans="9:9" x14ac:dyDescent="0.25">
      <c r="I52">
        <v>0</v>
      </c>
    </row>
    <row r="53" spans="9:9" x14ac:dyDescent="0.25">
      <c r="I53">
        <v>0</v>
      </c>
    </row>
    <row r="54" spans="9:9" x14ac:dyDescent="0.25">
      <c r="I54">
        <v>0</v>
      </c>
    </row>
    <row r="55" spans="9:9" x14ac:dyDescent="0.25">
      <c r="I55">
        <v>0</v>
      </c>
    </row>
    <row r="56" spans="9:9" x14ac:dyDescent="0.25">
      <c r="I56">
        <v>0</v>
      </c>
    </row>
    <row r="57" spans="9:9" x14ac:dyDescent="0.25">
      <c r="I57">
        <v>0</v>
      </c>
    </row>
    <row r="58" spans="9:9" x14ac:dyDescent="0.25">
      <c r="I58">
        <v>0</v>
      </c>
    </row>
    <row r="59" spans="9:9" x14ac:dyDescent="0.25">
      <c r="I59">
        <v>0</v>
      </c>
    </row>
    <row r="60" spans="9:9" x14ac:dyDescent="0.25">
      <c r="I60">
        <v>0</v>
      </c>
    </row>
    <row r="61" spans="9:9" x14ac:dyDescent="0.25">
      <c r="I61">
        <v>0</v>
      </c>
    </row>
    <row r="62" spans="9:9" x14ac:dyDescent="0.25">
      <c r="I62">
        <v>0</v>
      </c>
    </row>
    <row r="63" spans="9:9" x14ac:dyDescent="0.25">
      <c r="I63">
        <v>0</v>
      </c>
    </row>
    <row r="64" spans="9:9" x14ac:dyDescent="0.25">
      <c r="I64">
        <v>0</v>
      </c>
    </row>
    <row r="65" spans="9:9" x14ac:dyDescent="0.25">
      <c r="I65">
        <v>0</v>
      </c>
    </row>
    <row r="66" spans="9:9" x14ac:dyDescent="0.25">
      <c r="I66">
        <v>0</v>
      </c>
    </row>
    <row r="67" spans="9:9" x14ac:dyDescent="0.25">
      <c r="I67">
        <v>0</v>
      </c>
    </row>
    <row r="68" spans="9:9" x14ac:dyDescent="0.25">
      <c r="I68">
        <v>0</v>
      </c>
    </row>
    <row r="69" spans="9:9" x14ac:dyDescent="0.25">
      <c r="I69">
        <v>0</v>
      </c>
    </row>
    <row r="70" spans="9:9" x14ac:dyDescent="0.25">
      <c r="I70">
        <v>0</v>
      </c>
    </row>
    <row r="71" spans="9:9" x14ac:dyDescent="0.25">
      <c r="I71">
        <v>0</v>
      </c>
    </row>
    <row r="72" spans="9:9" x14ac:dyDescent="0.25">
      <c r="I72">
        <v>0</v>
      </c>
    </row>
    <row r="73" spans="9:9" x14ac:dyDescent="0.25">
      <c r="I73">
        <v>0</v>
      </c>
    </row>
    <row r="74" spans="9:9" x14ac:dyDescent="0.25">
      <c r="I74">
        <v>0</v>
      </c>
    </row>
    <row r="75" spans="9:9" x14ac:dyDescent="0.25">
      <c r="I75">
        <v>0</v>
      </c>
    </row>
    <row r="76" spans="9:9" x14ac:dyDescent="0.25">
      <c r="I76">
        <v>0</v>
      </c>
    </row>
    <row r="77" spans="9:9" x14ac:dyDescent="0.25">
      <c r="I77">
        <v>0</v>
      </c>
    </row>
    <row r="78" spans="9:9" x14ac:dyDescent="0.25">
      <c r="I78">
        <v>0</v>
      </c>
    </row>
    <row r="79" spans="9:9" x14ac:dyDescent="0.25">
      <c r="I79">
        <v>0</v>
      </c>
    </row>
    <row r="80" spans="9:9" x14ac:dyDescent="0.25">
      <c r="I80">
        <v>0</v>
      </c>
    </row>
    <row r="81" spans="9:9" x14ac:dyDescent="0.25">
      <c r="I81">
        <v>0</v>
      </c>
    </row>
    <row r="82" spans="9:9" x14ac:dyDescent="0.25">
      <c r="I82">
        <v>0</v>
      </c>
    </row>
    <row r="83" spans="9:9" x14ac:dyDescent="0.25">
      <c r="I83">
        <v>0</v>
      </c>
    </row>
    <row r="84" spans="9:9" x14ac:dyDescent="0.25">
      <c r="I84">
        <v>0</v>
      </c>
    </row>
    <row r="85" spans="9:9" x14ac:dyDescent="0.25">
      <c r="I85">
        <v>0</v>
      </c>
    </row>
    <row r="86" spans="9:9" x14ac:dyDescent="0.25">
      <c r="I86">
        <v>0</v>
      </c>
    </row>
    <row r="87" spans="9:9" x14ac:dyDescent="0.25">
      <c r="I87">
        <v>0</v>
      </c>
    </row>
    <row r="88" spans="9:9" x14ac:dyDescent="0.25">
      <c r="I88">
        <v>0</v>
      </c>
    </row>
    <row r="89" spans="9:9" x14ac:dyDescent="0.25">
      <c r="I89">
        <v>0</v>
      </c>
    </row>
    <row r="90" spans="9:9" x14ac:dyDescent="0.25">
      <c r="I90">
        <v>0</v>
      </c>
    </row>
    <row r="91" spans="9:9" x14ac:dyDescent="0.25">
      <c r="I91">
        <v>0</v>
      </c>
    </row>
    <row r="92" spans="9:9" x14ac:dyDescent="0.25">
      <c r="I92">
        <v>0</v>
      </c>
    </row>
    <row r="93" spans="9:9" x14ac:dyDescent="0.25">
      <c r="I93">
        <v>0</v>
      </c>
    </row>
    <row r="94" spans="9:9" x14ac:dyDescent="0.25">
      <c r="I94">
        <v>0</v>
      </c>
    </row>
    <row r="95" spans="9:9" x14ac:dyDescent="0.25">
      <c r="I95">
        <v>0</v>
      </c>
    </row>
    <row r="96" spans="9:9" x14ac:dyDescent="0.25">
      <c r="I96">
        <v>0</v>
      </c>
    </row>
    <row r="97" spans="9:9" x14ac:dyDescent="0.25">
      <c r="I97">
        <v>0</v>
      </c>
    </row>
    <row r="98" spans="9:9" x14ac:dyDescent="0.25">
      <c r="I98">
        <v>0</v>
      </c>
    </row>
    <row r="99" spans="9:9" x14ac:dyDescent="0.25">
      <c r="I99">
        <v>0</v>
      </c>
    </row>
    <row r="100" spans="9:9" x14ac:dyDescent="0.25">
      <c r="I100">
        <v>0</v>
      </c>
    </row>
    <row r="101" spans="9:9" x14ac:dyDescent="0.25">
      <c r="I101">
        <v>0</v>
      </c>
    </row>
    <row r="102" spans="9:9" x14ac:dyDescent="0.25">
      <c r="I102">
        <v>0</v>
      </c>
    </row>
    <row r="103" spans="9:9" x14ac:dyDescent="0.25">
      <c r="I103">
        <v>0</v>
      </c>
    </row>
    <row r="104" spans="9:9" x14ac:dyDescent="0.25">
      <c r="I104">
        <v>0</v>
      </c>
    </row>
    <row r="105" spans="9:9" x14ac:dyDescent="0.25">
      <c r="I105">
        <v>0</v>
      </c>
    </row>
    <row r="106" spans="9:9" x14ac:dyDescent="0.25">
      <c r="I106">
        <v>0</v>
      </c>
    </row>
    <row r="107" spans="9:9" x14ac:dyDescent="0.25">
      <c r="I107">
        <v>0</v>
      </c>
    </row>
    <row r="108" spans="9:9" x14ac:dyDescent="0.25">
      <c r="I108">
        <v>0</v>
      </c>
    </row>
    <row r="109" spans="9:9" x14ac:dyDescent="0.25">
      <c r="I109">
        <v>0</v>
      </c>
    </row>
    <row r="110" spans="9:9" x14ac:dyDescent="0.25">
      <c r="I110">
        <v>0</v>
      </c>
    </row>
    <row r="111" spans="9:9" x14ac:dyDescent="0.25">
      <c r="I111">
        <v>0</v>
      </c>
    </row>
    <row r="112" spans="9:9" x14ac:dyDescent="0.25">
      <c r="I112">
        <v>0</v>
      </c>
    </row>
    <row r="113" spans="9:9" x14ac:dyDescent="0.25">
      <c r="I113">
        <v>0</v>
      </c>
    </row>
    <row r="114" spans="9:9" x14ac:dyDescent="0.25">
      <c r="I114">
        <v>0</v>
      </c>
    </row>
    <row r="115" spans="9:9" x14ac:dyDescent="0.25">
      <c r="I115">
        <v>0</v>
      </c>
    </row>
    <row r="116" spans="9:9" x14ac:dyDescent="0.25">
      <c r="I116">
        <v>0</v>
      </c>
    </row>
    <row r="117" spans="9:9" x14ac:dyDescent="0.25">
      <c r="I117">
        <v>0</v>
      </c>
    </row>
    <row r="118" spans="9:9" x14ac:dyDescent="0.25">
      <c r="I118">
        <v>0</v>
      </c>
    </row>
    <row r="119" spans="9:9" x14ac:dyDescent="0.25">
      <c r="I119">
        <v>0</v>
      </c>
    </row>
    <row r="120" spans="9:9" x14ac:dyDescent="0.25">
      <c r="I120">
        <v>0</v>
      </c>
    </row>
    <row r="121" spans="9:9" x14ac:dyDescent="0.25">
      <c r="I121">
        <v>0</v>
      </c>
    </row>
    <row r="122" spans="9:9" x14ac:dyDescent="0.25">
      <c r="I122">
        <v>0</v>
      </c>
    </row>
    <row r="123" spans="9:9" x14ac:dyDescent="0.25">
      <c r="I123">
        <v>0</v>
      </c>
    </row>
    <row r="124" spans="9:9" x14ac:dyDescent="0.25">
      <c r="I124">
        <v>0</v>
      </c>
    </row>
    <row r="125" spans="9:9" x14ac:dyDescent="0.25">
      <c r="I125">
        <v>0</v>
      </c>
    </row>
    <row r="126" spans="9:9" x14ac:dyDescent="0.25">
      <c r="I126">
        <v>0</v>
      </c>
    </row>
    <row r="127" spans="9:9" x14ac:dyDescent="0.25">
      <c r="I127">
        <v>0</v>
      </c>
    </row>
    <row r="128" spans="9:9" x14ac:dyDescent="0.25">
      <c r="I128">
        <v>0</v>
      </c>
    </row>
    <row r="129" spans="9:9" x14ac:dyDescent="0.25">
      <c r="I129">
        <v>0</v>
      </c>
    </row>
    <row r="130" spans="9:9" x14ac:dyDescent="0.25">
      <c r="I130">
        <v>0</v>
      </c>
    </row>
    <row r="131" spans="9:9" x14ac:dyDescent="0.25">
      <c r="I131">
        <v>0</v>
      </c>
    </row>
    <row r="132" spans="9:9" x14ac:dyDescent="0.25">
      <c r="I132">
        <v>0</v>
      </c>
    </row>
    <row r="133" spans="9:9" x14ac:dyDescent="0.25">
      <c r="I133">
        <v>0</v>
      </c>
    </row>
    <row r="134" spans="9:9" x14ac:dyDescent="0.25">
      <c r="I134">
        <v>0</v>
      </c>
    </row>
    <row r="135" spans="9:9" x14ac:dyDescent="0.25">
      <c r="I135">
        <v>0</v>
      </c>
    </row>
    <row r="136" spans="9:9" x14ac:dyDescent="0.25">
      <c r="I136">
        <v>0</v>
      </c>
    </row>
    <row r="137" spans="9:9" x14ac:dyDescent="0.25">
      <c r="I137">
        <v>0</v>
      </c>
    </row>
    <row r="138" spans="9:9" x14ac:dyDescent="0.25">
      <c r="I138">
        <v>0</v>
      </c>
    </row>
    <row r="139" spans="9:9" x14ac:dyDescent="0.25">
      <c r="I139">
        <v>0</v>
      </c>
    </row>
    <row r="140" spans="9:9" x14ac:dyDescent="0.25">
      <c r="I140">
        <v>0</v>
      </c>
    </row>
    <row r="141" spans="9:9" x14ac:dyDescent="0.25">
      <c r="I141">
        <v>0</v>
      </c>
    </row>
    <row r="142" spans="9:9" x14ac:dyDescent="0.25">
      <c r="I142">
        <v>0</v>
      </c>
    </row>
    <row r="143" spans="9:9" x14ac:dyDescent="0.25">
      <c r="I143">
        <v>0</v>
      </c>
    </row>
    <row r="144" spans="9:9" x14ac:dyDescent="0.25">
      <c r="I144">
        <v>0</v>
      </c>
    </row>
    <row r="145" spans="9:9" x14ac:dyDescent="0.25">
      <c r="I145">
        <v>0</v>
      </c>
    </row>
    <row r="146" spans="9:9" x14ac:dyDescent="0.25">
      <c r="I146">
        <v>0</v>
      </c>
    </row>
    <row r="147" spans="9:9" x14ac:dyDescent="0.25">
      <c r="I147">
        <v>0</v>
      </c>
    </row>
    <row r="148" spans="9:9" x14ac:dyDescent="0.25">
      <c r="I148">
        <v>0</v>
      </c>
    </row>
    <row r="149" spans="9:9" x14ac:dyDescent="0.25">
      <c r="I149">
        <v>0</v>
      </c>
    </row>
    <row r="150" spans="9:9" x14ac:dyDescent="0.25">
      <c r="I150">
        <v>0</v>
      </c>
    </row>
    <row r="151" spans="9:9" x14ac:dyDescent="0.25">
      <c r="I151">
        <v>0</v>
      </c>
    </row>
    <row r="152" spans="9:9" x14ac:dyDescent="0.25">
      <c r="I152">
        <v>0</v>
      </c>
    </row>
    <row r="153" spans="9:9" x14ac:dyDescent="0.25">
      <c r="I153">
        <v>0</v>
      </c>
    </row>
    <row r="154" spans="9:9" x14ac:dyDescent="0.25">
      <c r="I154">
        <v>0</v>
      </c>
    </row>
    <row r="155" spans="9:9" x14ac:dyDescent="0.25">
      <c r="I155">
        <v>0</v>
      </c>
    </row>
    <row r="156" spans="9:9" x14ac:dyDescent="0.25">
      <c r="I156">
        <v>0</v>
      </c>
    </row>
    <row r="157" spans="9:9" x14ac:dyDescent="0.25">
      <c r="I157">
        <v>0</v>
      </c>
    </row>
    <row r="158" spans="9:9" x14ac:dyDescent="0.25">
      <c r="I158">
        <v>0</v>
      </c>
    </row>
    <row r="159" spans="9:9" x14ac:dyDescent="0.25">
      <c r="I159">
        <v>0</v>
      </c>
    </row>
    <row r="160" spans="9:9" x14ac:dyDescent="0.25">
      <c r="I160">
        <v>0</v>
      </c>
    </row>
    <row r="161" spans="9:9" x14ac:dyDescent="0.25">
      <c r="I161">
        <v>0</v>
      </c>
    </row>
    <row r="162" spans="9:9" x14ac:dyDescent="0.25">
      <c r="I162">
        <v>0</v>
      </c>
    </row>
    <row r="163" spans="9:9" x14ac:dyDescent="0.25">
      <c r="I163">
        <v>0</v>
      </c>
    </row>
    <row r="164" spans="9:9" x14ac:dyDescent="0.25">
      <c r="I164">
        <v>0</v>
      </c>
    </row>
    <row r="165" spans="9:9" x14ac:dyDescent="0.25">
      <c r="I165">
        <v>0</v>
      </c>
    </row>
    <row r="166" spans="9:9" x14ac:dyDescent="0.25">
      <c r="I166">
        <v>0</v>
      </c>
    </row>
    <row r="167" spans="9:9" x14ac:dyDescent="0.25">
      <c r="I167">
        <v>0</v>
      </c>
    </row>
    <row r="168" spans="9:9" x14ac:dyDescent="0.25">
      <c r="I168">
        <v>0</v>
      </c>
    </row>
    <row r="169" spans="9:9" x14ac:dyDescent="0.25">
      <c r="I169">
        <v>0</v>
      </c>
    </row>
    <row r="170" spans="9:9" x14ac:dyDescent="0.25">
      <c r="I170">
        <v>0</v>
      </c>
    </row>
    <row r="171" spans="9:9" x14ac:dyDescent="0.25">
      <c r="I171">
        <v>0</v>
      </c>
    </row>
    <row r="172" spans="9:9" x14ac:dyDescent="0.25">
      <c r="I172">
        <v>0</v>
      </c>
    </row>
    <row r="173" spans="9:9" x14ac:dyDescent="0.25">
      <c r="I173">
        <v>0</v>
      </c>
    </row>
    <row r="174" spans="9:9" x14ac:dyDescent="0.25">
      <c r="I174">
        <v>0</v>
      </c>
    </row>
    <row r="175" spans="9:9" x14ac:dyDescent="0.25">
      <c r="I175">
        <v>0</v>
      </c>
    </row>
    <row r="176" spans="9:9" x14ac:dyDescent="0.25">
      <c r="I176">
        <v>0</v>
      </c>
    </row>
    <row r="177" spans="9:9" x14ac:dyDescent="0.25">
      <c r="I177">
        <v>0</v>
      </c>
    </row>
    <row r="178" spans="9:9" x14ac:dyDescent="0.25">
      <c r="I178">
        <v>0</v>
      </c>
    </row>
    <row r="179" spans="9:9" x14ac:dyDescent="0.25">
      <c r="I179">
        <v>0</v>
      </c>
    </row>
    <row r="180" spans="9:9" x14ac:dyDescent="0.25">
      <c r="I180">
        <v>0</v>
      </c>
    </row>
    <row r="181" spans="9:9" x14ac:dyDescent="0.25">
      <c r="I181">
        <v>0</v>
      </c>
    </row>
    <row r="182" spans="9:9" x14ac:dyDescent="0.25">
      <c r="I182">
        <v>0</v>
      </c>
    </row>
    <row r="183" spans="9:9" x14ac:dyDescent="0.25">
      <c r="I183">
        <v>0</v>
      </c>
    </row>
    <row r="184" spans="9:9" x14ac:dyDescent="0.25">
      <c r="I184">
        <v>0</v>
      </c>
    </row>
    <row r="185" spans="9:9" x14ac:dyDescent="0.25">
      <c r="I185">
        <v>0</v>
      </c>
    </row>
    <row r="186" spans="9:9" x14ac:dyDescent="0.25">
      <c r="I186">
        <v>0</v>
      </c>
    </row>
    <row r="187" spans="9:9" x14ac:dyDescent="0.25">
      <c r="I187">
        <v>0</v>
      </c>
    </row>
    <row r="188" spans="9:9" x14ac:dyDescent="0.25">
      <c r="I188">
        <v>0</v>
      </c>
    </row>
    <row r="189" spans="9:9" x14ac:dyDescent="0.25">
      <c r="I189">
        <v>0</v>
      </c>
    </row>
    <row r="190" spans="9:9" x14ac:dyDescent="0.25">
      <c r="I190">
        <v>0</v>
      </c>
    </row>
    <row r="191" spans="9:9" x14ac:dyDescent="0.25">
      <c r="I191">
        <v>0</v>
      </c>
    </row>
    <row r="192" spans="9:9" x14ac:dyDescent="0.25">
      <c r="I192">
        <v>0</v>
      </c>
    </row>
    <row r="193" spans="9:9" x14ac:dyDescent="0.25">
      <c r="I193">
        <v>0</v>
      </c>
    </row>
    <row r="194" spans="9:9" x14ac:dyDescent="0.25">
      <c r="I194">
        <v>0</v>
      </c>
    </row>
    <row r="195" spans="9:9" x14ac:dyDescent="0.25">
      <c r="I195">
        <v>0</v>
      </c>
    </row>
    <row r="196" spans="9:9" x14ac:dyDescent="0.25">
      <c r="I196">
        <v>0</v>
      </c>
    </row>
    <row r="197" spans="9:9" x14ac:dyDescent="0.25">
      <c r="I197">
        <v>0</v>
      </c>
    </row>
    <row r="198" spans="9:9" x14ac:dyDescent="0.25">
      <c r="I198">
        <v>0</v>
      </c>
    </row>
    <row r="199" spans="9:9" x14ac:dyDescent="0.25">
      <c r="I199">
        <v>0</v>
      </c>
    </row>
    <row r="200" spans="9:9" x14ac:dyDescent="0.25">
      <c r="I200">
        <v>0</v>
      </c>
    </row>
    <row r="201" spans="9:9" x14ac:dyDescent="0.25">
      <c r="I201">
        <v>0</v>
      </c>
    </row>
    <row r="202" spans="9:9" x14ac:dyDescent="0.25">
      <c r="I202">
        <v>0</v>
      </c>
    </row>
    <row r="203" spans="9:9" x14ac:dyDescent="0.25">
      <c r="I203">
        <v>0</v>
      </c>
    </row>
    <row r="204" spans="9:9" x14ac:dyDescent="0.25">
      <c r="I204">
        <v>0</v>
      </c>
    </row>
    <row r="205" spans="9:9" x14ac:dyDescent="0.25">
      <c r="I205">
        <v>0</v>
      </c>
    </row>
    <row r="206" spans="9:9" x14ac:dyDescent="0.25">
      <c r="I206">
        <v>0</v>
      </c>
    </row>
    <row r="207" spans="9:9" x14ac:dyDescent="0.25">
      <c r="I207">
        <v>0</v>
      </c>
    </row>
    <row r="208" spans="9:9" x14ac:dyDescent="0.25">
      <c r="I208">
        <v>0</v>
      </c>
    </row>
    <row r="209" spans="9:9" x14ac:dyDescent="0.25">
      <c r="I209">
        <v>0</v>
      </c>
    </row>
    <row r="210" spans="9:9" x14ac:dyDescent="0.25">
      <c r="I210">
        <v>0</v>
      </c>
    </row>
    <row r="211" spans="9:9" x14ac:dyDescent="0.25">
      <c r="I211">
        <v>0</v>
      </c>
    </row>
    <row r="212" spans="9:9" x14ac:dyDescent="0.25">
      <c r="I212">
        <v>0</v>
      </c>
    </row>
    <row r="213" spans="9:9" x14ac:dyDescent="0.25">
      <c r="I213">
        <v>0</v>
      </c>
    </row>
    <row r="214" spans="9:9" x14ac:dyDescent="0.25">
      <c r="I214">
        <v>0</v>
      </c>
    </row>
    <row r="215" spans="9:9" x14ac:dyDescent="0.25">
      <c r="I215">
        <v>0</v>
      </c>
    </row>
    <row r="216" spans="9:9" x14ac:dyDescent="0.25">
      <c r="I216">
        <v>0</v>
      </c>
    </row>
    <row r="217" spans="9:9" x14ac:dyDescent="0.25">
      <c r="I217">
        <v>0</v>
      </c>
    </row>
    <row r="218" spans="9:9" x14ac:dyDescent="0.25">
      <c r="I218">
        <v>0</v>
      </c>
    </row>
    <row r="219" spans="9:9" x14ac:dyDescent="0.25">
      <c r="I219">
        <v>0</v>
      </c>
    </row>
    <row r="220" spans="9:9" x14ac:dyDescent="0.25">
      <c r="I220">
        <v>0</v>
      </c>
    </row>
    <row r="221" spans="9:9" x14ac:dyDescent="0.25">
      <c r="I221">
        <v>0</v>
      </c>
    </row>
    <row r="222" spans="9:9" x14ac:dyDescent="0.25">
      <c r="I222">
        <v>0</v>
      </c>
    </row>
    <row r="223" spans="9:9" x14ac:dyDescent="0.25">
      <c r="I223">
        <v>0</v>
      </c>
    </row>
    <row r="224" spans="9:9" x14ac:dyDescent="0.25">
      <c r="I224">
        <v>0</v>
      </c>
    </row>
    <row r="225" spans="9:9" x14ac:dyDescent="0.25">
      <c r="I225">
        <v>0</v>
      </c>
    </row>
    <row r="226" spans="9:9" x14ac:dyDescent="0.25">
      <c r="I226">
        <v>0</v>
      </c>
    </row>
    <row r="227" spans="9:9" x14ac:dyDescent="0.25">
      <c r="I227">
        <v>0</v>
      </c>
    </row>
    <row r="228" spans="9:9" x14ac:dyDescent="0.25">
      <c r="I228">
        <v>0</v>
      </c>
    </row>
    <row r="229" spans="9:9" x14ac:dyDescent="0.25">
      <c r="I229">
        <v>0</v>
      </c>
    </row>
    <row r="230" spans="9:9" x14ac:dyDescent="0.25">
      <c r="I230">
        <v>0</v>
      </c>
    </row>
    <row r="231" spans="9:9" x14ac:dyDescent="0.25">
      <c r="I231">
        <v>0</v>
      </c>
    </row>
    <row r="232" spans="9:9" x14ac:dyDescent="0.25">
      <c r="I232">
        <v>0</v>
      </c>
    </row>
    <row r="233" spans="9:9" x14ac:dyDescent="0.25">
      <c r="I233">
        <v>0</v>
      </c>
    </row>
    <row r="234" spans="9:9" x14ac:dyDescent="0.25">
      <c r="I234">
        <v>0</v>
      </c>
    </row>
    <row r="235" spans="9:9" x14ac:dyDescent="0.25">
      <c r="I235">
        <v>0</v>
      </c>
    </row>
    <row r="236" spans="9:9" x14ac:dyDescent="0.25">
      <c r="I236">
        <v>0</v>
      </c>
    </row>
    <row r="237" spans="9:9" x14ac:dyDescent="0.25">
      <c r="I237">
        <v>0</v>
      </c>
    </row>
    <row r="238" spans="9:9" x14ac:dyDescent="0.25">
      <c r="I238">
        <v>0</v>
      </c>
    </row>
    <row r="239" spans="9:9" x14ac:dyDescent="0.25">
      <c r="I239">
        <v>0</v>
      </c>
    </row>
    <row r="240" spans="9:9" x14ac:dyDescent="0.25">
      <c r="I240">
        <v>0</v>
      </c>
    </row>
    <row r="241" spans="9:9" x14ac:dyDescent="0.25">
      <c r="I241">
        <v>0</v>
      </c>
    </row>
    <row r="242" spans="9:9" x14ac:dyDescent="0.25">
      <c r="I242">
        <v>0</v>
      </c>
    </row>
    <row r="243" spans="9:9" x14ac:dyDescent="0.25">
      <c r="I243">
        <v>0</v>
      </c>
    </row>
    <row r="244" spans="9:9" x14ac:dyDescent="0.25">
      <c r="I244">
        <v>0</v>
      </c>
    </row>
    <row r="245" spans="9:9" x14ac:dyDescent="0.25">
      <c r="I245">
        <v>0</v>
      </c>
    </row>
    <row r="246" spans="9:9" x14ac:dyDescent="0.25">
      <c r="I246">
        <v>0</v>
      </c>
    </row>
    <row r="247" spans="9:9" x14ac:dyDescent="0.25">
      <c r="I247">
        <v>0</v>
      </c>
    </row>
    <row r="248" spans="9:9" x14ac:dyDescent="0.25">
      <c r="I248">
        <v>0</v>
      </c>
    </row>
    <row r="249" spans="9:9" x14ac:dyDescent="0.25">
      <c r="I249">
        <v>0</v>
      </c>
    </row>
    <row r="250" spans="9:9" x14ac:dyDescent="0.25">
      <c r="I250">
        <v>0</v>
      </c>
    </row>
    <row r="251" spans="9:9" x14ac:dyDescent="0.25">
      <c r="I251">
        <v>0</v>
      </c>
    </row>
    <row r="252" spans="9:9" x14ac:dyDescent="0.25">
      <c r="I252">
        <v>0</v>
      </c>
    </row>
    <row r="253" spans="9:9" x14ac:dyDescent="0.25">
      <c r="I253">
        <v>0</v>
      </c>
    </row>
    <row r="254" spans="9:9" x14ac:dyDescent="0.25">
      <c r="I254">
        <v>0</v>
      </c>
    </row>
    <row r="255" spans="9:9" x14ac:dyDescent="0.25">
      <c r="I255">
        <v>0</v>
      </c>
    </row>
    <row r="256" spans="9:9" x14ac:dyDescent="0.25">
      <c r="I256">
        <v>0</v>
      </c>
    </row>
    <row r="257" spans="9:9" x14ac:dyDescent="0.25">
      <c r="I257">
        <v>0</v>
      </c>
    </row>
    <row r="258" spans="9:9" x14ac:dyDescent="0.25">
      <c r="I258">
        <v>0</v>
      </c>
    </row>
    <row r="259" spans="9:9" x14ac:dyDescent="0.25">
      <c r="I259">
        <v>0</v>
      </c>
    </row>
    <row r="260" spans="9:9" x14ac:dyDescent="0.25">
      <c r="I260">
        <v>0</v>
      </c>
    </row>
    <row r="261" spans="9:9" x14ac:dyDescent="0.25">
      <c r="I261">
        <v>0</v>
      </c>
    </row>
    <row r="262" spans="9:9" x14ac:dyDescent="0.25">
      <c r="I262">
        <v>0</v>
      </c>
    </row>
    <row r="263" spans="9:9" x14ac:dyDescent="0.25">
      <c r="I263">
        <v>0</v>
      </c>
    </row>
    <row r="264" spans="9:9" x14ac:dyDescent="0.25">
      <c r="I264">
        <v>0</v>
      </c>
    </row>
    <row r="265" spans="9:9" x14ac:dyDescent="0.25">
      <c r="I265">
        <v>0</v>
      </c>
    </row>
    <row r="266" spans="9:9" x14ac:dyDescent="0.25">
      <c r="I266">
        <v>0</v>
      </c>
    </row>
    <row r="267" spans="9:9" x14ac:dyDescent="0.25">
      <c r="I267">
        <v>0</v>
      </c>
    </row>
    <row r="268" spans="9:9" x14ac:dyDescent="0.25">
      <c r="I268">
        <v>0</v>
      </c>
    </row>
    <row r="269" spans="9:9" x14ac:dyDescent="0.25">
      <c r="I269">
        <v>0</v>
      </c>
    </row>
    <row r="270" spans="9:9" x14ac:dyDescent="0.25">
      <c r="I270">
        <v>0</v>
      </c>
    </row>
    <row r="271" spans="9:9" x14ac:dyDescent="0.25">
      <c r="I271">
        <v>0</v>
      </c>
    </row>
    <row r="272" spans="9:9" x14ac:dyDescent="0.25">
      <c r="I272">
        <v>0</v>
      </c>
    </row>
    <row r="273" spans="9:9" x14ac:dyDescent="0.25">
      <c r="I273">
        <v>0</v>
      </c>
    </row>
    <row r="274" spans="9:9" x14ac:dyDescent="0.25">
      <c r="I274">
        <v>0</v>
      </c>
    </row>
    <row r="275" spans="9:9" x14ac:dyDescent="0.25">
      <c r="I275">
        <v>0</v>
      </c>
    </row>
    <row r="276" spans="9:9" x14ac:dyDescent="0.25">
      <c r="I276">
        <v>0</v>
      </c>
    </row>
    <row r="277" spans="9:9" x14ac:dyDescent="0.25">
      <c r="I277">
        <v>0</v>
      </c>
    </row>
    <row r="278" spans="9:9" x14ac:dyDescent="0.25">
      <c r="I27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IncomeRate</vt:lpstr>
      <vt:lpstr>Prices</vt:lpstr>
      <vt:lpstr>RunTime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Howell</dc:creator>
  <cp:lastModifiedBy>Kate Howell</cp:lastModifiedBy>
  <dcterms:created xsi:type="dcterms:W3CDTF">2019-11-30T22:08:19Z</dcterms:created>
  <dcterms:modified xsi:type="dcterms:W3CDTF">2019-12-05T03:29:13Z</dcterms:modified>
</cp:coreProperties>
</file>