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hand\Downloads\"/>
    </mc:Choice>
  </mc:AlternateContent>
  <xr:revisionPtr revIDLastSave="0" documentId="8_{031E206E-C55C-46F8-8F85-870E480864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Sheet1!$A$1:$F$7169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2" i="1" l="1"/>
  <c r="J51" i="1"/>
  <c r="J50" i="1"/>
  <c r="J49" i="1"/>
  <c r="J48" i="1"/>
  <c r="J47" i="1"/>
  <c r="J46" i="1"/>
  <c r="J45" i="1"/>
  <c r="J44" i="1"/>
  <c r="J43" i="1"/>
  <c r="J42" i="1"/>
  <c r="J41" i="1"/>
  <c r="J38" i="1"/>
  <c r="J39" i="1"/>
  <c r="J40" i="1"/>
  <c r="J35" i="1"/>
  <c r="J34" i="1"/>
  <c r="J33" i="1"/>
  <c r="J32" i="1"/>
  <c r="J31" i="1"/>
  <c r="J30" i="1"/>
  <c r="J29" i="1"/>
  <c r="J28" i="1"/>
  <c r="J27" i="1"/>
  <c r="J24" i="1"/>
  <c r="J23" i="1"/>
  <c r="J22" i="1"/>
  <c r="J21" i="1"/>
  <c r="J20" i="1"/>
  <c r="J19" i="1"/>
  <c r="J18" i="1"/>
  <c r="J17" i="1"/>
  <c r="J16" i="1"/>
  <c r="G1048576" i="1"/>
  <c r="J11" i="1" s="1"/>
  <c r="J4" i="1"/>
  <c r="J3" i="1"/>
</calcChain>
</file>

<file path=xl/sharedStrings.xml><?xml version="1.0" encoding="utf-8"?>
<sst xmlns="http://schemas.openxmlformats.org/spreadsheetml/2006/main" count="28715" uniqueCount="48">
  <si>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</si>
  <si>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</si>
  <si>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</si>
  <si>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</si>
  <si>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</si>
  <si>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</si>
  <si>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</si>
  <si>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</si>
  <si>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</si>
  <si>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</si>
  <si>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</si>
  <si>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</si>
  <si>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</si>
  <si>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</si>
  <si>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</si>
  <si>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</si>
  <si>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</si>
  <si>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</si>
  <si>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</si>
  <si>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</si>
  <si>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</si>
  <si>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</si>
  <si>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</si>
  <si>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</si>
  <si>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</si>
  <si>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</si>
  <si>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</si>
  <si>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</si>
  <si>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</si>
  <si>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</si>
  <si>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</si>
  <si>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</si>
  <si>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</si>
  <si>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</si>
  <si>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</si>
  <si>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</si>
  <si>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</si>
  <si>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Finance</t>
  </si>
  <si>
    <t>Sales</t>
  </si>
  <si>
    <t>Human Resource</t>
  </si>
  <si>
    <t>Marketing</t>
  </si>
  <si>
    <t>Production</t>
  </si>
  <si>
    <t>Purchase</t>
  </si>
  <si>
    <t>Service</t>
  </si>
  <si>
    <t>Average salary</t>
  </si>
  <si>
    <t>Operations</t>
  </si>
  <si>
    <t>service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</si>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</sst>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tabSelected="1" workbookViewId="0">
      <selection activeCell="J38" sqref="J38"/>
    </sheetView>
  </sheetViews>
  <sheetFormatPr defaultRowHeight="15" x14ac:dyDescent="0.2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  <col min="11" max="11" width="20.28515625" customWidth="1"/>
  </cols>
  <sheetData>
    <row r="1" spans="1:11" x14ac:dyDescent="0.2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1" x14ac:dyDescent="0.2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11" x14ac:dyDescent="0.2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J3">
        <f>COUNTIFS(D:D,"Male",C:C,"Hired")</f>
        <v>2563</v>
      </c>
      <c r="K3" t="s">
        <v>28</v>
      </c>
    </row>
    <row r="4" spans="1:11" x14ac:dyDescent="0.2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J4">
        <f>COUNTIFS(D:D,"Female",C:C,"Hired")</f>
        <v>1856</v>
      </c>
      <c r="K4" t="s">
        <v>30</v>
      </c>
    </row>
    <row r="5" spans="1:11" x14ac:dyDescent="0.25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11" x14ac:dyDescent="0.25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11" x14ac:dyDescent="0.2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11" x14ac:dyDescent="0.2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11" x14ac:dyDescent="0.2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11" x14ac:dyDescent="0.2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11" x14ac:dyDescent="0.2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J11">
        <f>AVERAGE(G:G)</f>
        <v>49983.029021905961</v>
      </c>
      <c r="K11" t="s">
        <v>44</v>
      </c>
    </row>
    <row r="12" spans="1:11" x14ac:dyDescent="0.2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11" x14ac:dyDescent="0.2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11" x14ac:dyDescent="0.2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11" x14ac:dyDescent="0.2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11" x14ac:dyDescent="0.2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J16">
        <f>AVERAGEIF(E:E,"Finance Department",G:G)</f>
        <v>49628.006944444445</v>
      </c>
      <c r="K16" t="s">
        <v>37</v>
      </c>
    </row>
    <row r="17" spans="1:11" x14ac:dyDescent="0.2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J17">
        <f>AVERAGEIF(E:E,"Operations Department",G:G)</f>
        <v>49151.354384698665</v>
      </c>
      <c r="K17" t="s">
        <v>45</v>
      </c>
    </row>
    <row r="18" spans="1:11" x14ac:dyDescent="0.2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J18">
        <f>AVERAGEIF(E:E,"Sales Department",G:G)</f>
        <v>49310.380697050939</v>
      </c>
      <c r="K18" t="s">
        <v>38</v>
      </c>
    </row>
    <row r="19" spans="1:11" x14ac:dyDescent="0.2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J19">
        <f>AVERAGEIF(E:E,"General Management",G:G)</f>
        <v>58722.093023255817</v>
      </c>
      <c r="K19" t="s">
        <v>19</v>
      </c>
    </row>
    <row r="20" spans="1:11" x14ac:dyDescent="0.2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J20">
        <f>AVERAGEIF(E:E,"Human Resource Department",G:G)</f>
        <v>49002.278350515466</v>
      </c>
      <c r="K20" t="s">
        <v>39</v>
      </c>
    </row>
    <row r="21" spans="1:11" x14ac:dyDescent="0.2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J21">
        <f>AVERAGEIF(E:E,"Marketing Department",G:G)</f>
        <v>48489.935384615383</v>
      </c>
      <c r="K21" t="s">
        <v>40</v>
      </c>
    </row>
    <row r="22" spans="1:11" x14ac:dyDescent="0.2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J22">
        <f>AVERAGEIF(E:E,"Production Department",G:G)</f>
        <v>49448.484210526316</v>
      </c>
      <c r="K22" t="s">
        <v>41</v>
      </c>
    </row>
    <row r="23" spans="1:11" x14ac:dyDescent="0.2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J23">
        <f>AVERAGEIF(E:E,"Purchase Department",G:G)</f>
        <v>52564.774774774778</v>
      </c>
      <c r="K23" t="s">
        <v>42</v>
      </c>
    </row>
    <row r="24" spans="1:11" x14ac:dyDescent="0.25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J24">
        <f>AVERAGEIF(E:E,"Service Department",G:G)</f>
        <v>50629.884184914845</v>
      </c>
      <c r="K24" t="s">
        <v>43</v>
      </c>
    </row>
    <row r="25" spans="1:11" x14ac:dyDescent="0.25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11" x14ac:dyDescent="0.25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11" x14ac:dyDescent="0.2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  <c r="J27">
        <f>COUNTIFS(E:E,"Service Department",C:C,"Hired")</f>
        <v>1332</v>
      </c>
      <c r="K27" t="s">
        <v>46</v>
      </c>
    </row>
    <row r="28" spans="1:11" x14ac:dyDescent="0.2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  <c r="J28">
        <f>COUNTIFS(E:E,"Operations Department",C:C,"Hired")</f>
        <v>1843</v>
      </c>
      <c r="K28" t="s">
        <v>45</v>
      </c>
    </row>
    <row r="29" spans="1:11" x14ac:dyDescent="0.2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  <c r="J29">
        <f>COUNTIFS(E:E,"Finance Department",C:C,"Hired")</f>
        <v>176</v>
      </c>
      <c r="K29" t="s">
        <v>37</v>
      </c>
    </row>
    <row r="30" spans="1:11" x14ac:dyDescent="0.2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  <c r="J30">
        <f>COUNTIFS(E:E,"Sales Department",C:C,"Hired")</f>
        <v>485</v>
      </c>
      <c r="K30" t="s">
        <v>47</v>
      </c>
    </row>
    <row r="31" spans="1:11" x14ac:dyDescent="0.2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  <c r="J31">
        <f>COUNTIFS(E:E,"Human Resource Department",C:C,"Hired")</f>
        <v>70</v>
      </c>
      <c r="K31" t="s">
        <v>39</v>
      </c>
    </row>
    <row r="32" spans="1:11" x14ac:dyDescent="0.2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  <c r="J32">
        <f>COUNTIFS(E:E,"Marketing Department",C:C,"Hired")</f>
        <v>202</v>
      </c>
      <c r="K32" t="s">
        <v>40</v>
      </c>
    </row>
    <row r="33" spans="1:11" x14ac:dyDescent="0.2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  <c r="J33">
        <f>COUNTIFS(E:E,"Production Department",C:C,"Hired")</f>
        <v>246</v>
      </c>
      <c r="K33" t="s">
        <v>41</v>
      </c>
    </row>
    <row r="34" spans="1:11" x14ac:dyDescent="0.2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  <c r="J34">
        <f>COUNTIFS(E:E,"Purchase Department",C:C,"Hired")</f>
        <v>230</v>
      </c>
      <c r="K34" t="s">
        <v>42</v>
      </c>
    </row>
    <row r="35" spans="1:11" x14ac:dyDescent="0.2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  <c r="J35">
        <f>COUNTIFS(E:E,"General Management",C:C,"Hired")</f>
        <v>113</v>
      </c>
      <c r="K35" t="s">
        <v>19</v>
      </c>
    </row>
    <row r="36" spans="1:11" x14ac:dyDescent="0.2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11" x14ac:dyDescent="0.2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11" x14ac:dyDescent="0.2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  <c r="J38">
        <f>COUNTIF(F:F,"b9")</f>
        <v>463</v>
      </c>
      <c r="K38" t="s">
        <v>5</v>
      </c>
    </row>
    <row r="39" spans="1:11" x14ac:dyDescent="0.2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  <c r="J39">
        <f>COUNTIF(F:F,"c8")</f>
        <v>320</v>
      </c>
      <c r="K39" t="s">
        <v>1</v>
      </c>
    </row>
    <row r="40" spans="1:11" x14ac:dyDescent="0.2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  <c r="J40">
        <f>COUNTIF(F:F,"c5")</f>
        <v>1747</v>
      </c>
      <c r="K40" t="s">
        <v>2</v>
      </c>
    </row>
    <row r="41" spans="1:11" x14ac:dyDescent="0.2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  <c r="J41">
        <f>COUNTIF(F:F,"c9")</f>
        <v>1792</v>
      </c>
      <c r="K41" t="s">
        <v>10</v>
      </c>
    </row>
    <row r="42" spans="1:11" x14ac:dyDescent="0.2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  <c r="J42">
        <f>COUNTIF(F:F,"c-10")</f>
        <v>232</v>
      </c>
      <c r="K42" t="s">
        <v>9</v>
      </c>
    </row>
    <row r="43" spans="1:11" x14ac:dyDescent="0.2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  <c r="J43">
        <f>COUNTIF(F:F,"i1")</f>
        <v>222</v>
      </c>
      <c r="K43" t="s">
        <v>7</v>
      </c>
    </row>
    <row r="44" spans="1:11" x14ac:dyDescent="0.2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  <c r="J44">
        <f>COUNTIF(F:F,"i4")</f>
        <v>88</v>
      </c>
      <c r="K44" t="s">
        <v>3</v>
      </c>
    </row>
    <row r="45" spans="1:11" x14ac:dyDescent="0.2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  <c r="J45">
        <f>COUNTIF(F:F,"i5")</f>
        <v>787</v>
      </c>
      <c r="K45" t="s">
        <v>6</v>
      </c>
    </row>
    <row r="46" spans="1:11" x14ac:dyDescent="0.2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  <c r="J46">
        <f>COUNTIF(F:F,"i6")</f>
        <v>527</v>
      </c>
      <c r="K46" t="s">
        <v>8</v>
      </c>
    </row>
    <row r="47" spans="1:11" x14ac:dyDescent="0.2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  <c r="J47">
        <f>COUNTIF(F:F,"i7")</f>
        <v>982</v>
      </c>
      <c r="K47" t="s">
        <v>4</v>
      </c>
    </row>
    <row r="48" spans="1:11" x14ac:dyDescent="0.2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  <c r="J48">
        <f>COUNTIF(F:F,"m6")</f>
        <v>3</v>
      </c>
      <c r="K48" t="s">
        <v>23</v>
      </c>
    </row>
    <row r="49" spans="1:11" x14ac:dyDescent="0.2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  <c r="J49">
        <f>COUNTIF(F:F,"m7")</f>
        <v>1</v>
      </c>
      <c r="K49" t="s">
        <v>24</v>
      </c>
    </row>
    <row r="50" spans="1:11" x14ac:dyDescent="0.2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  <c r="J50">
        <f>COUNTIF(F:F,"n10")</f>
        <v>1</v>
      </c>
      <c r="K50" t="s">
        <v>22</v>
      </c>
    </row>
    <row r="51" spans="1:11" x14ac:dyDescent="0.2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  <c r="J51">
        <f>COUNTIF(F:F,"n6")</f>
        <v>1</v>
      </c>
      <c r="K51" t="s">
        <v>26</v>
      </c>
    </row>
    <row r="52" spans="1:11" x14ac:dyDescent="0.25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  <c r="J52">
        <f>COUNTIF(F:F,"n9")</f>
        <v>1</v>
      </c>
      <c r="K52" t="s">
        <v>25</v>
      </c>
    </row>
    <row r="53" spans="1:11" x14ac:dyDescent="0.25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11" x14ac:dyDescent="0.25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11" x14ac:dyDescent="0.25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11" x14ac:dyDescent="0.25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11" x14ac:dyDescent="0.2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11" x14ac:dyDescent="0.2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11" x14ac:dyDescent="0.2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11" x14ac:dyDescent="0.2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11" x14ac:dyDescent="0.2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11" x14ac:dyDescent="0.2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11" x14ac:dyDescent="0.2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11" x14ac:dyDescent="0.2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2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25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2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2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2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2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2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2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2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2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2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25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2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2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25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2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2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2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2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2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2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2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2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2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2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2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2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2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2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2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2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2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2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2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2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2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2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2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2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2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2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2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2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2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2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2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2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2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2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2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2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2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2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2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25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2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2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2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2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2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2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2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2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2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2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2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2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2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2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2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2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2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2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2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2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2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2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2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2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2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2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2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2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2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2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2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2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2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2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2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2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2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2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2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2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2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2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2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2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2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2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2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2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2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2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2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2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2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2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2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2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2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2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2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2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2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2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2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2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2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2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2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2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25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25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2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2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25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25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25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25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25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25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25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25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25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25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25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25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2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2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2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2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2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2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2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2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2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2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2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2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2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2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2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2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2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2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2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2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2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2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2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2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2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2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2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2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2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2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2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2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2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2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2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2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25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25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25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25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25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25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25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25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25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25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25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25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25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25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25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2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2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2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2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2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2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2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2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2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2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2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2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2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2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2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2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2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2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2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2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2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2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2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2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2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2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2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2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2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2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2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2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2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2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2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2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2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2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2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2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2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2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2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2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2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2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2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2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2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2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2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2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2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2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2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2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2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2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2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2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2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2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2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2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2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2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2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2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2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2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2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2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2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2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2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2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2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2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2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2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2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2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2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2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2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2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2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2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2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2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2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2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2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2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2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2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2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2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2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2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2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2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2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2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2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2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2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2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2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2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2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2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2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2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2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2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2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2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2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2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2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2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2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2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2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2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2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2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2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2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2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2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2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2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2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2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2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2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2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2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2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2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2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2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2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2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2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2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2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2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2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2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2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2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2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2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2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2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2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2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2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2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2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2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2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2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2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2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2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2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2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2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2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2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2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2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2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2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2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2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2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2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2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2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2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2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2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2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2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2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2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2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2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2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2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2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2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2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2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2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2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2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2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2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2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2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2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2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2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2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2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2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2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2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2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2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2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2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2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2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2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2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2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2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2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2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2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2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2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2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2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2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2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2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2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2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2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2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2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2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2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2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2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2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2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2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2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2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2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2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2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2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2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2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2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2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2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2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2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2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2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2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2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2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2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2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2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2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2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2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2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2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2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2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2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2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2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2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2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2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2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2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2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2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2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2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2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2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2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2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2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2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2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2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2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2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2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2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2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2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2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2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2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2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2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2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2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2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2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2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2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2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2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2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2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2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2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2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2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2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2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2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2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2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2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2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2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2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2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2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2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2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2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2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2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2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2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2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2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2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2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2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2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2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2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2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2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2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2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2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2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2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2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2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2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2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2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2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2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2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2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2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2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2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2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2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2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2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2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2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2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2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2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2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2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2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2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2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2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2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2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2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2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2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2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2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2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2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2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2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2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2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2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2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2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2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2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2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2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2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2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2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2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2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2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2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2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2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2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2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2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2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2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2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2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2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2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2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2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2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2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2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2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2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2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2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2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2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2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2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2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2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2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2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2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2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2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2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2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2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2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2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2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2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2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2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2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2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2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2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2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2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2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2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2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2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2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2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2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2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2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2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2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2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2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2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2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2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2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2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2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2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2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2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2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2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2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2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2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2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2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2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2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2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2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2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2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2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2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2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2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2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2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2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2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2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2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2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2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2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2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2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2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2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2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2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2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2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2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2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2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2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2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2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2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2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2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2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2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2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2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2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2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2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2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2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2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2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2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2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2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2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2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2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2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2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2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2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2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2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2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2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2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2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2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2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2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2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2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2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2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2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2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2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2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2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2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2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2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2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2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2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2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2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2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2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2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2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2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2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2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2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2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2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2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2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2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2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2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2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2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2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2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2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2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2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2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2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2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2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2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2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2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2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2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2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2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2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2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2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2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2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2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2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2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2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2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2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2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2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2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2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2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2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2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2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2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2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2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2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2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2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2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2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2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2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2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2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2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2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2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2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2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2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2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2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2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2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2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2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2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2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2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2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2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2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2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2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2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2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2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2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2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2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2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2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2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2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2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2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2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2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2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2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2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2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2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2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2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2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2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2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2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2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2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2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2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2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2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2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2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2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2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2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2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2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2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2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2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2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2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2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2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2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2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2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2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2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2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2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2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2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2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2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2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2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2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2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2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2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2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2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2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2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2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2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2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2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2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2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2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2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2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2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2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2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2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2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2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2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2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2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2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2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2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2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2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2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2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2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2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2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2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2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2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2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2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2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2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2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2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2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2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2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2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2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2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2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2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2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2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2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2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2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2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2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2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2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2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2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2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2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2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2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2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2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2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2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2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2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2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2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2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2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2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2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2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2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2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2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2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2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2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2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2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2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2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2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2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2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2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2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2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2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2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2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2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2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2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2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2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2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2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2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2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2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2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2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2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2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2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2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2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2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2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2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2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2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2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2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2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2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2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2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2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2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2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2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2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2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2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2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2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2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2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2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2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2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2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2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2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2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2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2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2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2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2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2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2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2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2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2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2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2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2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2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2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2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2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2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2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2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2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2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2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2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2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2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2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2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2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2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2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2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2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2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2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2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2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2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2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2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2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2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2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2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2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2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2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2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2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2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2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2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2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2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2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2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2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2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2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2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2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2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2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2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2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2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2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2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2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2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2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2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2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2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2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2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2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2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2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2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2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2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2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2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2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2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2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2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2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2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2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2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2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2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2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2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2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2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2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2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2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2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2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2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2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2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2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2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2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2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2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2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2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2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2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2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2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2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2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2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2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2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2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2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2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2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2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2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2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2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2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2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2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2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2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2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2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2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2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2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2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2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2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2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2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2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2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2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2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2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2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2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2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2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2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2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2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2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2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2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2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2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2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2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2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2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2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2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2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2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2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2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2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2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2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2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2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2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2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2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2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2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2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2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2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2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2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2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2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2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2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2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2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2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2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2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2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2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2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2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2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2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2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2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2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2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2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2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2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2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2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2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2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2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2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2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2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2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2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2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2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2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2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2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2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2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2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2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2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2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2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2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2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2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2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2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2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2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2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2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2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2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2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2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2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2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2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2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2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2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2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2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2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2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2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2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2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2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2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2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2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2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2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2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2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2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2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2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2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2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2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2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2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2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2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2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2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2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2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2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2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2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2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2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2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2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2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2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2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2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2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2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2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2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2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2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2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2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2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2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2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2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2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2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2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2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2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2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2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2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2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2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2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2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2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2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2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2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2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2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2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2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2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2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2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2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2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2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2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2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2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2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2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2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2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2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2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2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2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2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2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2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2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2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2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2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2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2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2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2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2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2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2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2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2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2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2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2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2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2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2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2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2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2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2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2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2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2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2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2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2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2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2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2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2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2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2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2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2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2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2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2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2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2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2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2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2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2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2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2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2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2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2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2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2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2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2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2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2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2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2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2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2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2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2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2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2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2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2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2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2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2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2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2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2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2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2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2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2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2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2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2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2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2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2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2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2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2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2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2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2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2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2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2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2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2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2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2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2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2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2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2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2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2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2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2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2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2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2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2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2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2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2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2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2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2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2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2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2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2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2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2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2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2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2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2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2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2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2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2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2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2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2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2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2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2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2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2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2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2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2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2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2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2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2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2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2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2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2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2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2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2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2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2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2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2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2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2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2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2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2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2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2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2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2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2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2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2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2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2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2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2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2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2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2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2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2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2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2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2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2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2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2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2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2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2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2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2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2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2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2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2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2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2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2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2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2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2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2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2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2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2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2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2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2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2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2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2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2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2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2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2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2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2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2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2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2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2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2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2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2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2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2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2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2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2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2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2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2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2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2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2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2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2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2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2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2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2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2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2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2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2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2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2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2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2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2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2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2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2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2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2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2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2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2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2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2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2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2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2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2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2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2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2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2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2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2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2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2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2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2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2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2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2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2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2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2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2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2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2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2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2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2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2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2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2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2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2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2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2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2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2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2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2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2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2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2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2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2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2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2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2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2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2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2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2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2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2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2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2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2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2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2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2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2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2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2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2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2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2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2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2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2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2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2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2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2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2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2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2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2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2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2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2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2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2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2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2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2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2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2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2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2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2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2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2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2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2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2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2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2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2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2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2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2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2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2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2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2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2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2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2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2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2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2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2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2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2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2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2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2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2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2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2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2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2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2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2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2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2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2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2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2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2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2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2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2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2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2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2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2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2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2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2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2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2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2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2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2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2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2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2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2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2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2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2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2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2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2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2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2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2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2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2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2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2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2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2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2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2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2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2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2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2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2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2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2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2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2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2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2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2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2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2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2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2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2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2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2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2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2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2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2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2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2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2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2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2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2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2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2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2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2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2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2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2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2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2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2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2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2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2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2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2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2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2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2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2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2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2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2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2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2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2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2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2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2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2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2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2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2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2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2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2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2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2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2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2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2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2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2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2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2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2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2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2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2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2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2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2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2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2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2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2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2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2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2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2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2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2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2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2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2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2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2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2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2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2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2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2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2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2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2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2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2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2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2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2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2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2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2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2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2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2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2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2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2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2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2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2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2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2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2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2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2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2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2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2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2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2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2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2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2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2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2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2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2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2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2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2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2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2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2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2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2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2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2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2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2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2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2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2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2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2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2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2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2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2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2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2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2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2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2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2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2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2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2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2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2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2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2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2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2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2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2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2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2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2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2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2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2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2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2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2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2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2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2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2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2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2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2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2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2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2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2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2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2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2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2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2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2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2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2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2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2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2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2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2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2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2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2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2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2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2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2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2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2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2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2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2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2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2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2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2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2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2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2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2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2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2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2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2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2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2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2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2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2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2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2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2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2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2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2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2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2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2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2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2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2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2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2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2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2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2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2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2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2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2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2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2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2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2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2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2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2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2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2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2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2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2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2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2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2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2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2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2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2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2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2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2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2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2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2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2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2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2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2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2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2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2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2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2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2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2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2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2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2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2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2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2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2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2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2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2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2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2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2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2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2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2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2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2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2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2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2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2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2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2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2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2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2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2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2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2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2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2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2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2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2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2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2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2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2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2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2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2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2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2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2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2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2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2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2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2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2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2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2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2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2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2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2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2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2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2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2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2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2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2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2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2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2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2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2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2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2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2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2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2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2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2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2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2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2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2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2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2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2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2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2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2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2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2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2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2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2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2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2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2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2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2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2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2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2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2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2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2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2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2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2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2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2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2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2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2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2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2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2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2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2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2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2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2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2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2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2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2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2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2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2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2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2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2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2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2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2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2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2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2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2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2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2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2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2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2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2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2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2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2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2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2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2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2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2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2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2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2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2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2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2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2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2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2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2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2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2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2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2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2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2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2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2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2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2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2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2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2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2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2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2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2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2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2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2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2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2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2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2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2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2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2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2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2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2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2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2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2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2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2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2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2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2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2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2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2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2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2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2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2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2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2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2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2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2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2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2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2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2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2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2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2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2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2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2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2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2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2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2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2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2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2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2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2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2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2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2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2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2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2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2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2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2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2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2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2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2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2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2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2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2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2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2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2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2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2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2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2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2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2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2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2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2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2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2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2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2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2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2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2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2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2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2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2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2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2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2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2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2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2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2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2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2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2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2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2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2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2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2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2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2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2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2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2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2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2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2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2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2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2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2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2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2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2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2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2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2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2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2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2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2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2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2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2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2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2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2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2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2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2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2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2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2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2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2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2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2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2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2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2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2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2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2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2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2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2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2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2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2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2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2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2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2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2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2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2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2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2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2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2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2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2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2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2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2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2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2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2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2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2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2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2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2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2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2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2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2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2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2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2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2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2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2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2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2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2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2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2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2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2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2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2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2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2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2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2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2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2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2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2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2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2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2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2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2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2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2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2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2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2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2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2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2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2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2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2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2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2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2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2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2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2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2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2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2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2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2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2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2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2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2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2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2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2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2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2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2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2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2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2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2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2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2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2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2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2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2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2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2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2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2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2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2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2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2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2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2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2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2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2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2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2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2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2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2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2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2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2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2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2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2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2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2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2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2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2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2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2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2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2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2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2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2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2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2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2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2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2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2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2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2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2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2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2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2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2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2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2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2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2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2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2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2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2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2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2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2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2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2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2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2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2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2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2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2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2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2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2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2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2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2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2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2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2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2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2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2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2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2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2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2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2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2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2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2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2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2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2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2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2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2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2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2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2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2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2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2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2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2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2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2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2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2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2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2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2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2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2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2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2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2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2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2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2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2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2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2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2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2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2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2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2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2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2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2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2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2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2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2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2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2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2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2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2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2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2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2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2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2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2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2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2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2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2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2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2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2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2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2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2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2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2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2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2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2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2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2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2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2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2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2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2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2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2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2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2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2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2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2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2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2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2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2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2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2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2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2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2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2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2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2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2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2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2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2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2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2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2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2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2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2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2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2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2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2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2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2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2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2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2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2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2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2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2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2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2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2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2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2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2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2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2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2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2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2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2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2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2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2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2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2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2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2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2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2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2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2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2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2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2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2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2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2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2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2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2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2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2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2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2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2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2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2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2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2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2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2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2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2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2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2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2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2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2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2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2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2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2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2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2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2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2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2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2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2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2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2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2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2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2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2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2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2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2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2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2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2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2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2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2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2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2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2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2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2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2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2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2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2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2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2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2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2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2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2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2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2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2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2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2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2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2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2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2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2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2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2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2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2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2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2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2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2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2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2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2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2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2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2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2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2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2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2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2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2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2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2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2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2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2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2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2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2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2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2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2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2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2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2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2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2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2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2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2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2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2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2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2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2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2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2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2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2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2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2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2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2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2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2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2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2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2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2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2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2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2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2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2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2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2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2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2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2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2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2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2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2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2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2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2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2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2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2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2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2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2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2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2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2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2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2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2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2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2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2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2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2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2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2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2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2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2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2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2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2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2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2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2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2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2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2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2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2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2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2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2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2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2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2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2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2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2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2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2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2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2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2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2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2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2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2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2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2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2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2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2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2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2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2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2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2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2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2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2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2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2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2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2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2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2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2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2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2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2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2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2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2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2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2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2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2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2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2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2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2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2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2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2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2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2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2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2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2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2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2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2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2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2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2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2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2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2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2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2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2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2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2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2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2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2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2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2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2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2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2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2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2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2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2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2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2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2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2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2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2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2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2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2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2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2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2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2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2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2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2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2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2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2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2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2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2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2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2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2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2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2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2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2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2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2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2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2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2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2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2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2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2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2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2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2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2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2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2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2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2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2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2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2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2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2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2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2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2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2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2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2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2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2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2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2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2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2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2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2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2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2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2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2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2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2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2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2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2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2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2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2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2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2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2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2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2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2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2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2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2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2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2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2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2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2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2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2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2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2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2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2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2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2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2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2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2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2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2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2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2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2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2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2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2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2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2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2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2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2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2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2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2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2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2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2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2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2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2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2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2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2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2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2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2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2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2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2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2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2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2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2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2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2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2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2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2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2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2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2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2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2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2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2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2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2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2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2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2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2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2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2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2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2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2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2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2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2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2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2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2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2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2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2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2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2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2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2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2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2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2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2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2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2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2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2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2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2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2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2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2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2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2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2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2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2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2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2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2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2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2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2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2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2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2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2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2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2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2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2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2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2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2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2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2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2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2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2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2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2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2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2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2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2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2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2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2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2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2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2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2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2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2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2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2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2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2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2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2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2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2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2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2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2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2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2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2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2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2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2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2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2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2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2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2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2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2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2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2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2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2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2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2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2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2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2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2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2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2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2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2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2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2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2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2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2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2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2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2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2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2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2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2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2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2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2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2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2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2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2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2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2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2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2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2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2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2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2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2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2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2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2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2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2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2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2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2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2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2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2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2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2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2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2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2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2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2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2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2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2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2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2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2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2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2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2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2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2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2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2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2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2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2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2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2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2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2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2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2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2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2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2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2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2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2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2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2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2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2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2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2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2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2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2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2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2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2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2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2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2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2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2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2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2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2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2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2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2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2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2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2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2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2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2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2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2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2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2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2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2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2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2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2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2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2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2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2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2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2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2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2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2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2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2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2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2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2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2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2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2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2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2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2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2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2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2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2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2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2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2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2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2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2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2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2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2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2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2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2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2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2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2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2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2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2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2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2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2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2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2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2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2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2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2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2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2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2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2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2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2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2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2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2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2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2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2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2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2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2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2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2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2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2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2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2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2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2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2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2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2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2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2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2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2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2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2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2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2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2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2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2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2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2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2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2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2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2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2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2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2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2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2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2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2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2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2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2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2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2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2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2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2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2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2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2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2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2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2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2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2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2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2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2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2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2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2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2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2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2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2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2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2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2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2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2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2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2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2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2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2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2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2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2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2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2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2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2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2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2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2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2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2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2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2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2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2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2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2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2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2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2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2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2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2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2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2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2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2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2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2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2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2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2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2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2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2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2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2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2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2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2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2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2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2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2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2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2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2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2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2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2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2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2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2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2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2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2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2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2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2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2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2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2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2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2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2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2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2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2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2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2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2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2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2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2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2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2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2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2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2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2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2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2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2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2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2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2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2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2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2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2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2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2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2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2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2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2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2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2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2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2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2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2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2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2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2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2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2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2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2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2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2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2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2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2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2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2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2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2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2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2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2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2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2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2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2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2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2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2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2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2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2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2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2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2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2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2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2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2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2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2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2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2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2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2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2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2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2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2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2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2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2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2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2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2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2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2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2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2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2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2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2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2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2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2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2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2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2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2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2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2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2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2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2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2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2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2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2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2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2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2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2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2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2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2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2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2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2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2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2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2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2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2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2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2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2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2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2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2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2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2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2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2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2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2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2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2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2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2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2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2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2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2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2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2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2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2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2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2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2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2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2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2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2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2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2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2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2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2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2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2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2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2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2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2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2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2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2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2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2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2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2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2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2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2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2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2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2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2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2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2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2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2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2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2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2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2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2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2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2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2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2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2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2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2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2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2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2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2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2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2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2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2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2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2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2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2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2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2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2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2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2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2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2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2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2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2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2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2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2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2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2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2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2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2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2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2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2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2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2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2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2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2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2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2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2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2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2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2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2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2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2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2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2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2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2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2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2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2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2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2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2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2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2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2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2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2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2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2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2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2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2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2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2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2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2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2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2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2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2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2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2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2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2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2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2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2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2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2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2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2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2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2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2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2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2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2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2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2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2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2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2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2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2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2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2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2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2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2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2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2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2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2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2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2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2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2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2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2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2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2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2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2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2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2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2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2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2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2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2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2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2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2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2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2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2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2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2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2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2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2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2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2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2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2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2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2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2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2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2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2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2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2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2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2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2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2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2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2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2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2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2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2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2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2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2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2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2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2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2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2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2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2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2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2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2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2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2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2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2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2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2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2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2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2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2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2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2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2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2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2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2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2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2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2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2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2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2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2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2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2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2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2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2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2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2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2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2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2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2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2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2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2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2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2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2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2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2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2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2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2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2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2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2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2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2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2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2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2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2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2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2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2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2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2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2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2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2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2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2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2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2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2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2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2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2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2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2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2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2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2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2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2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2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2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2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2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2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2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2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2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2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2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2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2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2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2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2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2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2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2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2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2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2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2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2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2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2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2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2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2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2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2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2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2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2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2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2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2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2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2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2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2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2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2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2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2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2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2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2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2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2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2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2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2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2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2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2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2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2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2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2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2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2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2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2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2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2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2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2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2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2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2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2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2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2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2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2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2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2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2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2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2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2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2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2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2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2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2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2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2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2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2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2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2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2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2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2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2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2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2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2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2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2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2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2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2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2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2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2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2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2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2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2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2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2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2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2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2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2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2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2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2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2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2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2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2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2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2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2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2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2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2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2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2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2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2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2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2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2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2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2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2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2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2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2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2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2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2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2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2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2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2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2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2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2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2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2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2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2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2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2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2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2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2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2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2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2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2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2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2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2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2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2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2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2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2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2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2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2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2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2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2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2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2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2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2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2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2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2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2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2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2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2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2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2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2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2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2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2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2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2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2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2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2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2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2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2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2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2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2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2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2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2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2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2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2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2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2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2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2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2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2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2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2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2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2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2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2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2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2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2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2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2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2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2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2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2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2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2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2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2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2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2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2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2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2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2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2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2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2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2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2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2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2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2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2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2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2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2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2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2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2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2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2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2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2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2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2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2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2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2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2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2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2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2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2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2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2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2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2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2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2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2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2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2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2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2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2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2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2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2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2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2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2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2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2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2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2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2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2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2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2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2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2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2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2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2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2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2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2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2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2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2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2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2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2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2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2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2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2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2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2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2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2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2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2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2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2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2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2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2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2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2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2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2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2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2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2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2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2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2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2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2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2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2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2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2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2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2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2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2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2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2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2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2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2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2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2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2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2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2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2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2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2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2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2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2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2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2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2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2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2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2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2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2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2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2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2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2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2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2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2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2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2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2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2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2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2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2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2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2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2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2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2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2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2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2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2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2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2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2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2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2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2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2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2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2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2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2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2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2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2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2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2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2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2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2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2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2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2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2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2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2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2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2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2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2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2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2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2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2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2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2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2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2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2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2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2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2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2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2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2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2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2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2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2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2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2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2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2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2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2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2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2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2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2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2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2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2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2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2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2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2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2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2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2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2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2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2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2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2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2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2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2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2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2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2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2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2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2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2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2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2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2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2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2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2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2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2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2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2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2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2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2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2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2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2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2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2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2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2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2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2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2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2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2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2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2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2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2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2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2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2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2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2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2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2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2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2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2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2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2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2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2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2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2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2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2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2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2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2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2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2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2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2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2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2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2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2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2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2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2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2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2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2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2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2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2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2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2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2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2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2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2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2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2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2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2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2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2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2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2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2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2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2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2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2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2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2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2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2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2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2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2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2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2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2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2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2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2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2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2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2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2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2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2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2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2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2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2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2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2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2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2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2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2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2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2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2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2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2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2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2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2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2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2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2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2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2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2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2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2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2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2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2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2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2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2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2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2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2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2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2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2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2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2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2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2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2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2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2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2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2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2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2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2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2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2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2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2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2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2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2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2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2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2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2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2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2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2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2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2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2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2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2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2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2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2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2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2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2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2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2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2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2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2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2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2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2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2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2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2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2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2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2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2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2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2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2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2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2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2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2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2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2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2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2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2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2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2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2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2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2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2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2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2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2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2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2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2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2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2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2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2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2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2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2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2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2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2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2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2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2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2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2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2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2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2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2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2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2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2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2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2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2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2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2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2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2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2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2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2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2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2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2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2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2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2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2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2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2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2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2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2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2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2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2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2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2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2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2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2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2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2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2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2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2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2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2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2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2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2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2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2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2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2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2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2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2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2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2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2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2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2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2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2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2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2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2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2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2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2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2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2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2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2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2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2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2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2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2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2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2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2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2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2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2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2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2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2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2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2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2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2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2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2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2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2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2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2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2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2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2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2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2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2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2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2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2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2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2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2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2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2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2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2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2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2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2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2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2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2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2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2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2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2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2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2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2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2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2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2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2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2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2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2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2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2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2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2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2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2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2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2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2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2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2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2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2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2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2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2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2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2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2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2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2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2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2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2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2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2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2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2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2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2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2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2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2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2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2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2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2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2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2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2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2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2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2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2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2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2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2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2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2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2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2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2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2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2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2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2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2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2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2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2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2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2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2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2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2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2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2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2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2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2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2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2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2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2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2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2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2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2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2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2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2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2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2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2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2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2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2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2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2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2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2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2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2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2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2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2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2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2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2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2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2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2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2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2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2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2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2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2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2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2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2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2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2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2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2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2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2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2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2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2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2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2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2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2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2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2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2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2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2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2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2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2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2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2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2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2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2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2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2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2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2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2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2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2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2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2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2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2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2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2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2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2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2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2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2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2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2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2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2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2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2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2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2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2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2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2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2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2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2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2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2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2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2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2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2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2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2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2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2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2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2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2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2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2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2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2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2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2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2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2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2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2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2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2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2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2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2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2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2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2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2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2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2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2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2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2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2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2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2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2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2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2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2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2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2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2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2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2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2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2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2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2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2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2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2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2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2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2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2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2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2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2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2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2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2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2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2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2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2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2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2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2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2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2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2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2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2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2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2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2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2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2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2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2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2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2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2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2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2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2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2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2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2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2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2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2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2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2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2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2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2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2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2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2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2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2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2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2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2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2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2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2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2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2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2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2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2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2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2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2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2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2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2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2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2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2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2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2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2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2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2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2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2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2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2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2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2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2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2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2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2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2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2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2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2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2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2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2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2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2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2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2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2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2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2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2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2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2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2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2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2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2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2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2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2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2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2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2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2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2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2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2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2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2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2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2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2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2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2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2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2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2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2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2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2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2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2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2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2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2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2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2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2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2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2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2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2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2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2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2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2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2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2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2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2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2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2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2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2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2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2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2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2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2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2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2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2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2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2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2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2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2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2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2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2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2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2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2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2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2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2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2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2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2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2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2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2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2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2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2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2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2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2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2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2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2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2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2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2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2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2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2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2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2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2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2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2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2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2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2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2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2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2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2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2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2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2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2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2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2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2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2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2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2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2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2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2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2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2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2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2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2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2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2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2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2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2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2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2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2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2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2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2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2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2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2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2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2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2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2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2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2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2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2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2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2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2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2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2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2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2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2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2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2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2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2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2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2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2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2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2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2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2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2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2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2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2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2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2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2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2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2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2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2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2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2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2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2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2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2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2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2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2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2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2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2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2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2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2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2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2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2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2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2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2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2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2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2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2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2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2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2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2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2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2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2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2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2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2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2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2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2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2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2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2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2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2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2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2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2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2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2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2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2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2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2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2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2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2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2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2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2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2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2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2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2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2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2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2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2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2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2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2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2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2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2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2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2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2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2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2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2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2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2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2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2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2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2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2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2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2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2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2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2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2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2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2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2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2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2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2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2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2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2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2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2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2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2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2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2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2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2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2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2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2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2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2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2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2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2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2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2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2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2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2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2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2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2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2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2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2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2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2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2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2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2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2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2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2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2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2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2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2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2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2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2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2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2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2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2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2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2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2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2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2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2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2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2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2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2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2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2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2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2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2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2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2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2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2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2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2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2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2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2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2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2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2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2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2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2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2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2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2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2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2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2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2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2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2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2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2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2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2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2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2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2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2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2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2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2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2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2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2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2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2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2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2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2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2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2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2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2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2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2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2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2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2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2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2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2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2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2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2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2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2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2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2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2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2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2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2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2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2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2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2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2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2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2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2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2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2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2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2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2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2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2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2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2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2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2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2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2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2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2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2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2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2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2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2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2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2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2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2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2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2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2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2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2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2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2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2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2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2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2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2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2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2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2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2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2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2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2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2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2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2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2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2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2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2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2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2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2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2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2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2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2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2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2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2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2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2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2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2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2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2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2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2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2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2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2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2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2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2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2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2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2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2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2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2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2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2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2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2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2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2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2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2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2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2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2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2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2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2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2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2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2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2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2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2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2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2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2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2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2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2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2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2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2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2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2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2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2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2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2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2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2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2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2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2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2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2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2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2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2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2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2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2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2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2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2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2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2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2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2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2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2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2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2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2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2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2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2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2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2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2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2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2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2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2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2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2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2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2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2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2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2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2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2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2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2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2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2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2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2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2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2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2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2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2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2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2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2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2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2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2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2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2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2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2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2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2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2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2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2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2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2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2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2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2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2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2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2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2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2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2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2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2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2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2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2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2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2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2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2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2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2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2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2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2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2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2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2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2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2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2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2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2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2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2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2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2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2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2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2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2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2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2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2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2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2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2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2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2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2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2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2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2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2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2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2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2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2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2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2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2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2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2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2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2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2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2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2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2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2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2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2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2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2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2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2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2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2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2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2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2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2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2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2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2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2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2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2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2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2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2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2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2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2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2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2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2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2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2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2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2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2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2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2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2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2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2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2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2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2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2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2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2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2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2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2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2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2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2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2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2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2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2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2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2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2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2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2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2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2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2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2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2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2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2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2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2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2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2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2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2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2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2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2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2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2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2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2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2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2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2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2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2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2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2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2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2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2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2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2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2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2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2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2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2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2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2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2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2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2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2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2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2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2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2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2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2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2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2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2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2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2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2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2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2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2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2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2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2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2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2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2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2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2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2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2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2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2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2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2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2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2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2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2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2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2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2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2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2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2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2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2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2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2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2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2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2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2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2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2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2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2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2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2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2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2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2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2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2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2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2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2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2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2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2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2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2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2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2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2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2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2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2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2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2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2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2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2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2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2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2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2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2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2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2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2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2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2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2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2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2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2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2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2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2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2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2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2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2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2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2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2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2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2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2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2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2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2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2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2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2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2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2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2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2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2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2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2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2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2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2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2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2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2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2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2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2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2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2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2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2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2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2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2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2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2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2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2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2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2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2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2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2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2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2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2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2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2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2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2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2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2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2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2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2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2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2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2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2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2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2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2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2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2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2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2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2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2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2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2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2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2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2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2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2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2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2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2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2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2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2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2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2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2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2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2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2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2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2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2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2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2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2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2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2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2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2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2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2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2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2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2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2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2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2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2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2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2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2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2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2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2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2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2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2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2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2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2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2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2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2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2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2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2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2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2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2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2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2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2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2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2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2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2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2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2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2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2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2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2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2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2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2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2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2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2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2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2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2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2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2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2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2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2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2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2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2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2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2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2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2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2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2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2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2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2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2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2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2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2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2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2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2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2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2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2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2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2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2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2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2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2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2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2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2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2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2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2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2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2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2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2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2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2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2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2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2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2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2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2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2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2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2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2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2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2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2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2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2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2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2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2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2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2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2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2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2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2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2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2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2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2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2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2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2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2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2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2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2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2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2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2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2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2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2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2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2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2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2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2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2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2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2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2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2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2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2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2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2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2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2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2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2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2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2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2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2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2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2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2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2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2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2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2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2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2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2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2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2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2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2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2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2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2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2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2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2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2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2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2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2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2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2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2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2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2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2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2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2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2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2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2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2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2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2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2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2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2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2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2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2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2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2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2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2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2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2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2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2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2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2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2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2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2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2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2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2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2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2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2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2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2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2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2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2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2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2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2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2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2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2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2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2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2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2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2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2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2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2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2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2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2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2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2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2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2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2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2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2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2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2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2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2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2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2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2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2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2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2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2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2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2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2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2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2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2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2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2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2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2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2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2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2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2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2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2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2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2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2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2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2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2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2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2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2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2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2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2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2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2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2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2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2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2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2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2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2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2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2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2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2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2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2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2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2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2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2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2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2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2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2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2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2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2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2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2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2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2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2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2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2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2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2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2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2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2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2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2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2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2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2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2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2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2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2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2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2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2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2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2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2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2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2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2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2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2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2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2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2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2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2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2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2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2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2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2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2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2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2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2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2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2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2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2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2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2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2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2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2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2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2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2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2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2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2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2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2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2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2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2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2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2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2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2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2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2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2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2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2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2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2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2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2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2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2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2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2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2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2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2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2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2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2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2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2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2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2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2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2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2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2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2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2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2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2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2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2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2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2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2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2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2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2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2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2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2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2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2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2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2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2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2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2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2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2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2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2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2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2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2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2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2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2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2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2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2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2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2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2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2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2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2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2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2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2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2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2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2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2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2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2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2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2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2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2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2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2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2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2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2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2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2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2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2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2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2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2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2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2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2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2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2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2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2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2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2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2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2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2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2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2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2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2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2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2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2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2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2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2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2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2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2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2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2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2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2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2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2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2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2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2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2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2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2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2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2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2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2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2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2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2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2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2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2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2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2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2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2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2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2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2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2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2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2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2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2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2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2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2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2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2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2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2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2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2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2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2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2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2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2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2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2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2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2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2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2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2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2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2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2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2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2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2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2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2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2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2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2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2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2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2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2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2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2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2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2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2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2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2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2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2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2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2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2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2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2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2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2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2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2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2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2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2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2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2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2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2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2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2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2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2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2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2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2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2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2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2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2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2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2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2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2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2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2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2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2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2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2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2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2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2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2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2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2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2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2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2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2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2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2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2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2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2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2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2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2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2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2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2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2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2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2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2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2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2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2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2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2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2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2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2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2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2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2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2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2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2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2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2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2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2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2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2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2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2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2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2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2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2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2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2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2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2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2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2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2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2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2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2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2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2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2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2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2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2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2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2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2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2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2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2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2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2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2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2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2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2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2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2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2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2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2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2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2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2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2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2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2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2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2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2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2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2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2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2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2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2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2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2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2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2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2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2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2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2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2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2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2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2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2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2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2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2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2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2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2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2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2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2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2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2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2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2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2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2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2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2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2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2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2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2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2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2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2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2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2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2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2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2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2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2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2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2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2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2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2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2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2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2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2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2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2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2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2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2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2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2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2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2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2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2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2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2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2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2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2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2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2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2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2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2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2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2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2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2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2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2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2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2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2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2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2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2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2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2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2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2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2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2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2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2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2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2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2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2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2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2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2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2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2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2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2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2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2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2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2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2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2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2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2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2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2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2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2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2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2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2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2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2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2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2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2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2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2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2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2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2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2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2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2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2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2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2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2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2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2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2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2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2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2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2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2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2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2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2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2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2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2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2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2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2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2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2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2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2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2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2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2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2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2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2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2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2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2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2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2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2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2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2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2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2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2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2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2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2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2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2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2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2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2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2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2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2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2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2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2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2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2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2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  <row r="1048576" spans="7:7" x14ac:dyDescent="0.25">
      <c r="G1048576">
        <f>AVERAGE(G2:G1048575)</f>
        <v>49983.029021905961</v>
      </c>
    </row>
  </sheetData>
  <autoFilter ref="A1:F7169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Chandana Sajji</cp:lastModifiedBy>
  <dcterms:created xsi:type="dcterms:W3CDTF">2021-08-03T05:37:34Z</dcterms:created>
  <dcterms:modified xsi:type="dcterms:W3CDTF">2023-08-14T15:56:22Z</dcterms:modified>
</cp:coreProperties>
</file>