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2915" windowHeight="5070"/>
  </bookViews>
  <sheets>
    <sheet name="Personas por Curso" sheetId="2" r:id="rId1"/>
    <sheet name="Ingresos-Egresos" sheetId="3" r:id="rId2"/>
    <sheet name="Otros Cálculos" sheetId="1" r:id="rId3"/>
    <sheet name="Curso" sheetId="4" r:id="rId4"/>
    <sheet name="Hoja1" sheetId="5" r:id="rId5"/>
  </sheets>
  <calcPr calcId="144525"/>
</workbook>
</file>

<file path=xl/calcChain.xml><?xml version="1.0" encoding="utf-8"?>
<calcChain xmlns="http://schemas.openxmlformats.org/spreadsheetml/2006/main">
  <c r="B4" i="5" l="1"/>
  <c r="H4" i="3" l="1"/>
  <c r="C12" i="2"/>
  <c r="D12" i="2"/>
  <c r="E12" i="2"/>
  <c r="F12" i="2"/>
  <c r="G12" i="2"/>
  <c r="B12" i="2"/>
  <c r="G25" i="4" l="1"/>
  <c r="H7" i="2" l="1"/>
  <c r="H6" i="2"/>
  <c r="G4" i="3" l="1"/>
  <c r="G4" i="2"/>
  <c r="F4" i="2"/>
  <c r="E4" i="2"/>
  <c r="D4" i="2"/>
  <c r="C4" i="2"/>
  <c r="B4" i="2"/>
  <c r="H3" i="2"/>
  <c r="C4" i="3" s="1"/>
  <c r="H2" i="2"/>
  <c r="H4" i="2" l="1"/>
  <c r="G3" i="3"/>
  <c r="G11" i="3" s="1"/>
  <c r="C3" i="3"/>
  <c r="C11" i="3" s="1"/>
  <c r="M5" i="1"/>
  <c r="K17" i="1"/>
  <c r="H2" i="1"/>
  <c r="L5" i="1" s="1"/>
  <c r="H3" i="1"/>
  <c r="J3" i="1" s="1"/>
  <c r="B4" i="1"/>
  <c r="D4" i="1"/>
  <c r="E4" i="1"/>
  <c r="F4" i="1"/>
  <c r="G4" i="1"/>
  <c r="C4" i="1"/>
  <c r="C15" i="3" l="1"/>
  <c r="I2" i="1"/>
  <c r="J5" i="1" s="1"/>
  <c r="K16" i="1" s="1"/>
  <c r="K23" i="1" s="1"/>
  <c r="H4" i="1"/>
  <c r="D19" i="1" l="1"/>
  <c r="D20" i="1" s="1"/>
  <c r="B19" i="1"/>
  <c r="C19" i="1"/>
  <c r="C20" i="1" s="1"/>
  <c r="E27" i="1" l="1"/>
  <c r="E25" i="1"/>
  <c r="E23" i="1"/>
  <c r="B20" i="1"/>
  <c r="E26" i="1"/>
  <c r="E24" i="1"/>
</calcChain>
</file>

<file path=xl/sharedStrings.xml><?xml version="1.0" encoding="utf-8"?>
<sst xmlns="http://schemas.openxmlformats.org/spreadsheetml/2006/main" count="178" uniqueCount="114">
  <si>
    <t>A</t>
  </si>
  <si>
    <t>B</t>
  </si>
  <si>
    <t>C</t>
  </si>
  <si>
    <t>D</t>
  </si>
  <si>
    <t>E</t>
  </si>
  <si>
    <t>F</t>
  </si>
  <si>
    <t>Parejas</t>
  </si>
  <si>
    <t>Total</t>
  </si>
  <si>
    <t>Confirmados (curso)</t>
  </si>
  <si>
    <t>Lider</t>
  </si>
  <si>
    <t>CCU</t>
  </si>
  <si>
    <t>Cielo</t>
  </si>
  <si>
    <t>Liquidos</t>
  </si>
  <si>
    <t>Alto</t>
  </si>
  <si>
    <t>Pampero</t>
  </si>
  <si>
    <t>Redbull</t>
  </si>
  <si>
    <t>Play</t>
  </si>
  <si>
    <t>Coca Cola 3lts.</t>
  </si>
  <si>
    <t>Coca Cola Light 3lts.</t>
  </si>
  <si>
    <t>Jugo Andina</t>
  </si>
  <si>
    <t>MANQUEHUE</t>
  </si>
  <si>
    <t>LONG ENERGY DRINK(500cc)</t>
  </si>
  <si>
    <t>AMPLIFICACIÓN</t>
  </si>
  <si>
    <t>PULSERAS</t>
  </si>
  <si>
    <t>COTILLON</t>
  </si>
  <si>
    <t>BAJON</t>
  </si>
  <si>
    <t>MESEROS</t>
  </si>
  <si>
    <t>Stoli</t>
  </si>
  <si>
    <t>Coca</t>
  </si>
  <si>
    <t>Coca Light</t>
  </si>
  <si>
    <t>Botellas</t>
  </si>
  <si>
    <t>Precio x copete</t>
  </si>
  <si>
    <t>$ en copete</t>
  </si>
  <si>
    <t>TOTAL</t>
  </si>
  <si>
    <t>Comida ($10000)</t>
  </si>
  <si>
    <t>INGRESOS</t>
  </si>
  <si>
    <t>Entradas ExAlumnos ($15.000 pp)</t>
  </si>
  <si>
    <t>Entradas Parejas ($5.000 pp)</t>
  </si>
  <si>
    <t>EGRESOS</t>
  </si>
  <si>
    <t>Manquehue</t>
  </si>
  <si>
    <t>Amplificacion</t>
  </si>
  <si>
    <t>Pulseras</t>
  </si>
  <si>
    <t>Cotillón</t>
  </si>
  <si>
    <t>MARGEN</t>
  </si>
  <si>
    <t>Pulseras Colegio</t>
  </si>
  <si>
    <t>Pulseras Pareja</t>
  </si>
  <si>
    <t>Fotografo</t>
  </si>
  <si>
    <t>Kathrin</t>
  </si>
  <si>
    <t>Nicole</t>
  </si>
  <si>
    <t>Muñoz</t>
  </si>
  <si>
    <t>Claudia</t>
  </si>
  <si>
    <t>Jarpa</t>
  </si>
  <si>
    <t>Georg</t>
  </si>
  <si>
    <t>Moser</t>
  </si>
  <si>
    <t>Niehaus</t>
  </si>
  <si>
    <t>Isidora</t>
  </si>
  <si>
    <t>René</t>
  </si>
  <si>
    <t>Barahona</t>
  </si>
  <si>
    <t>Behrens</t>
  </si>
  <si>
    <t>Cerda</t>
  </si>
  <si>
    <t>Fuentes</t>
  </si>
  <si>
    <t>Hübner</t>
  </si>
  <si>
    <t>Siebert</t>
  </si>
  <si>
    <t>Schalper</t>
  </si>
  <si>
    <t>Sotomayor</t>
  </si>
  <si>
    <t>Theune</t>
  </si>
  <si>
    <t>Weber</t>
  </si>
  <si>
    <t>Manis</t>
  </si>
  <si>
    <t>Poehls</t>
  </si>
  <si>
    <t>Ruiz-Tagle</t>
  </si>
  <si>
    <t>Jorquera</t>
  </si>
  <si>
    <t>Valdés</t>
  </si>
  <si>
    <t>Von Bischoffshausen</t>
  </si>
  <si>
    <t>Hernan</t>
  </si>
  <si>
    <t>Pablo</t>
  </si>
  <si>
    <t>Cristián</t>
  </si>
  <si>
    <t>Mathias</t>
  </si>
  <si>
    <t>Steffi</t>
  </si>
  <si>
    <t>Diego</t>
  </si>
  <si>
    <t>Felipe</t>
  </si>
  <si>
    <t>Matthias</t>
  </si>
  <si>
    <t>Renate</t>
  </si>
  <si>
    <t>Constanza</t>
  </si>
  <si>
    <t>Valentina</t>
  </si>
  <si>
    <t>Josefina</t>
  </si>
  <si>
    <t>Marco</t>
  </si>
  <si>
    <t>Stefan</t>
  </si>
  <si>
    <t>Apellido</t>
  </si>
  <si>
    <t>Nombre</t>
  </si>
  <si>
    <t>Fiesta</t>
  </si>
  <si>
    <t>Pareja</t>
  </si>
  <si>
    <t>Nombre Pareja</t>
  </si>
  <si>
    <t>Entrada Entregada</t>
  </si>
  <si>
    <t>SI</t>
  </si>
  <si>
    <t>Catalina Barra</t>
  </si>
  <si>
    <t>NO</t>
  </si>
  <si>
    <t>Camila Miranda</t>
  </si>
  <si>
    <t>Monto</t>
  </si>
  <si>
    <t>Rivadeneira</t>
  </si>
  <si>
    <t>Nicolas</t>
  </si>
  <si>
    <t>Pamela Klapp</t>
  </si>
  <si>
    <t>Wachtendorff</t>
  </si>
  <si>
    <t>*Efectivo</t>
  </si>
  <si>
    <t>Confirmados</t>
  </si>
  <si>
    <t>En mi cuenta</t>
  </si>
  <si>
    <t>Efectivo</t>
  </si>
  <si>
    <t>Pablo Iturra</t>
  </si>
  <si>
    <t>Matias  Meyer</t>
  </si>
  <si>
    <t>Francisca Ruz</t>
  </si>
  <si>
    <t>Michelangelo Bertolla</t>
  </si>
  <si>
    <t>Pablo Mahu</t>
  </si>
  <si>
    <t>Antonia Silva</t>
  </si>
  <si>
    <t>Andres Ibarra</t>
  </si>
  <si>
    <t>Soledad Zuñiga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</si>
</sst>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;[Red]\-&quot;$&quot;\ #,##0"/>
    <numFmt numFmtId="164" formatCode="&quot;$&quot;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6" fontId="0" fillId="0" borderId="0" xfId="0" applyNumberFormat="1"/>
    <xf numFmtId="6" fontId="1" fillId="0" borderId="0" xfId="0" applyNumberFormat="1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6" fontId="2" fillId="0" borderId="0" xfId="0" applyNumberFormat="1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6" fontId="0" fillId="0" borderId="0" xfId="0" applyNumberFormat="1" applyFont="1"/>
    <xf numFmtId="0" fontId="4" fillId="0" borderId="10" xfId="0" applyFont="1" applyBorder="1"/>
    <xf numFmtId="164" fontId="4" fillId="0" borderId="11" xfId="0" applyNumberFormat="1" applyFont="1" applyBorder="1"/>
    <xf numFmtId="0" fontId="0" fillId="0" borderId="0" xfId="0" applyAlignment="1">
      <alignment horizontal="center"/>
    </xf>
    <xf numFmtId="0" fontId="5" fillId="0" borderId="6" xfId="0" applyFont="1" applyBorder="1"/>
    <xf numFmtId="164" fontId="5" fillId="0" borderId="7" xfId="0" applyNumberFormat="1" applyFont="1" applyBorder="1"/>
    <xf numFmtId="0" fontId="5" fillId="0" borderId="2" xfId="0" applyFont="1" applyBorder="1"/>
    <xf numFmtId="164" fontId="5" fillId="0" borderId="3" xfId="0" applyNumberFormat="1" applyFont="1" applyBorder="1"/>
    <xf numFmtId="0" fontId="5" fillId="0" borderId="4" xfId="0" applyFont="1" applyBorder="1"/>
    <xf numFmtId="164" fontId="5" fillId="0" borderId="5" xfId="0" applyNumberFormat="1" applyFont="1" applyBorder="1"/>
    <xf numFmtId="0" fontId="5" fillId="0" borderId="0" xfId="0" applyFont="1"/>
    <xf numFmtId="0" fontId="2" fillId="0" borderId="1" xfId="0" applyFont="1" applyBorder="1" applyAlignment="1">
      <alignment horizontal="center"/>
    </xf>
    <xf numFmtId="3" fontId="0" fillId="0" borderId="0" xfId="0" applyNumberFormat="1"/>
    <xf numFmtId="0" fontId="5" fillId="0" borderId="0" xfId="0" applyFont="1" applyFill="1" applyBorder="1"/>
    <xf numFmtId="164" fontId="0" fillId="0" borderId="0" xfId="0" applyNumberForma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5" xfId="0" applyFont="1" applyFill="1" applyBorder="1"/>
    <xf numFmtId="0" fontId="7" fillId="0" borderId="0" xfId="0" applyFont="1"/>
    <xf numFmtId="0" fontId="2" fillId="0" borderId="1" xfId="0" applyFont="1" applyBorder="1"/>
    <xf numFmtId="164" fontId="0" fillId="0" borderId="0" xfId="0" applyNumberFormat="1" applyFont="1" applyAlignment="1">
      <alignment horizontal="center"/>
    </xf>
    <xf numFmtId="164" fontId="2" fillId="0" borderId="3" xfId="0" applyNumberFormat="1" applyFont="1" applyBorder="1"/>
    <xf numFmtId="0" fontId="2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3" fontId="0" fillId="0" borderId="0" xfId="0" applyNumberFormat="1" applyFont="1"/>
    <xf numFmtId="3" fontId="10" fillId="0" borderId="0" xfId="0" applyNumberFormat="1" applyFo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6" fontId="11" fillId="0" borderId="0" xfId="0" applyNumberFormat="1" applyFont="1"/>
  </cellXfs>
  <cellStyles count="1">
    <cellStyle name="Normal" xfId="0" builtinId="0"/>
  </cellStyles>
  <dxfs count="5">
    <dxf>
      <font>
        <b val="0"/>
      </font>
      <numFmt numFmtId="164" formatCode="&quot;$&quot;\ 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G23" totalsRowShown="0">
  <autoFilter ref="A1:G23"/>
  <sortState ref="A2:F22">
    <sortCondition ref="A1:A22"/>
  </sortState>
  <tableColumns count="7">
    <tableColumn id="1" name="Apellido"/>
    <tableColumn id="2" name="Nombre"/>
    <tableColumn id="3" name="Fiesta" dataDxfId="4"/>
    <tableColumn id="4" name="Pareja" dataDxfId="3"/>
    <tableColumn id="5" name="Nombre Pareja" dataDxfId="2"/>
    <tableColumn id="6" name="Entrada Entregada" dataDxfId="1"/>
    <tableColumn id="7" name="Mo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6" sqref="H16"/>
    </sheetView>
  </sheetViews>
  <sheetFormatPr baseColWidth="10" defaultRowHeight="15" x14ac:dyDescent="0.25"/>
  <cols>
    <col min="1" max="1" width="19" bestFit="1" customWidth="1"/>
  </cols>
  <sheetData>
    <row r="1" spans="1:8" ht="15.75" x14ac:dyDescent="0.25">
      <c r="A1" s="21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33</v>
      </c>
    </row>
    <row r="2" spans="1:8" ht="15.75" x14ac:dyDescent="0.25">
      <c r="A2" s="36" t="s">
        <v>103</v>
      </c>
      <c r="B2" s="22">
        <v>21</v>
      </c>
      <c r="C2" s="22">
        <v>18</v>
      </c>
      <c r="D2" s="22">
        <v>17</v>
      </c>
      <c r="E2" s="22">
        <v>12</v>
      </c>
      <c r="F2" s="22">
        <v>23</v>
      </c>
      <c r="G2" s="22">
        <v>21</v>
      </c>
      <c r="H2" s="36">
        <f>SUM(B2:G2)</f>
        <v>112</v>
      </c>
    </row>
    <row r="3" spans="1:8" ht="15.75" x14ac:dyDescent="0.25">
      <c r="A3" s="36" t="s">
        <v>6</v>
      </c>
      <c r="B3" s="22">
        <v>12</v>
      </c>
      <c r="C3" s="22">
        <v>12</v>
      </c>
      <c r="D3" s="22">
        <v>9</v>
      </c>
      <c r="E3" s="22">
        <v>8</v>
      </c>
      <c r="F3" s="22">
        <v>10</v>
      </c>
      <c r="G3" s="22">
        <v>11</v>
      </c>
      <c r="H3" s="36">
        <f>SUM(B3:G3)</f>
        <v>62</v>
      </c>
    </row>
    <row r="4" spans="1:8" ht="15.75" x14ac:dyDescent="0.25">
      <c r="A4" s="36" t="s">
        <v>7</v>
      </c>
      <c r="B4" s="22">
        <f>+B2+B3</f>
        <v>33</v>
      </c>
      <c r="C4" s="22">
        <f>+C2+C3</f>
        <v>30</v>
      </c>
      <c r="D4" s="22">
        <f t="shared" ref="D4:G4" si="0">+D2+D3</f>
        <v>26</v>
      </c>
      <c r="E4" s="22">
        <f t="shared" si="0"/>
        <v>20</v>
      </c>
      <c r="F4" s="22">
        <f t="shared" si="0"/>
        <v>33</v>
      </c>
      <c r="G4" s="22">
        <f t="shared" si="0"/>
        <v>32</v>
      </c>
      <c r="H4" s="36">
        <f>SUM(B4:G4)</f>
        <v>174</v>
      </c>
    </row>
    <row r="5" spans="1:8" ht="15.75" thickBot="1" x14ac:dyDescent="0.3"/>
    <row r="6" spans="1:8" x14ac:dyDescent="0.25">
      <c r="A6" s="28" t="s">
        <v>44</v>
      </c>
      <c r="B6" s="29">
        <v>25</v>
      </c>
      <c r="C6" s="29">
        <v>24</v>
      </c>
      <c r="D6" s="29">
        <v>19</v>
      </c>
      <c r="E6" s="29">
        <v>16</v>
      </c>
      <c r="F6" s="29">
        <v>27</v>
      </c>
      <c r="G6" s="29">
        <v>26</v>
      </c>
      <c r="H6" s="30">
        <f>SUM(B6:G6)</f>
        <v>137</v>
      </c>
    </row>
    <row r="7" spans="1:8" ht="16.5" thickBot="1" x14ac:dyDescent="0.3">
      <c r="A7" s="31" t="s">
        <v>45</v>
      </c>
      <c r="B7" s="32">
        <v>15</v>
      </c>
      <c r="C7" s="32">
        <v>10</v>
      </c>
      <c r="D7" s="32">
        <v>18</v>
      </c>
      <c r="E7" s="32">
        <v>10</v>
      </c>
      <c r="F7" s="33">
        <v>25</v>
      </c>
      <c r="G7" s="33">
        <v>15</v>
      </c>
      <c r="H7" s="34">
        <f>SUM(B7:G7)</f>
        <v>93</v>
      </c>
    </row>
    <row r="8" spans="1:8" ht="15.75" x14ac:dyDescent="0.25">
      <c r="H8" s="24"/>
    </row>
    <row r="9" spans="1:8" x14ac:dyDescent="0.25">
      <c r="B9" s="4"/>
      <c r="C9" s="4"/>
    </row>
    <row r="10" spans="1:8" x14ac:dyDescent="0.25">
      <c r="B10" s="4"/>
      <c r="C10" s="4"/>
    </row>
    <row r="12" spans="1:8" x14ac:dyDescent="0.25">
      <c r="B12" s="4">
        <f>15000*B2+5000*B3</f>
        <v>375000</v>
      </c>
      <c r="C12" s="4">
        <f t="shared" ref="C12:G12" si="1">15000*C2+5000*C3</f>
        <v>330000</v>
      </c>
      <c r="D12" s="4">
        <f t="shared" si="1"/>
        <v>300000</v>
      </c>
      <c r="E12" s="4">
        <f t="shared" si="1"/>
        <v>220000</v>
      </c>
      <c r="F12" s="4">
        <f t="shared" si="1"/>
        <v>395000</v>
      </c>
      <c r="G12">
        <f t="shared" si="1"/>
        <v>370000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G3" sqref="G3"/>
    </sheetView>
  </sheetViews>
  <sheetFormatPr baseColWidth="10" defaultRowHeight="15" x14ac:dyDescent="0.25"/>
  <cols>
    <col min="2" max="2" width="32.7109375" bestFit="1" customWidth="1"/>
    <col min="3" max="3" width="12.28515625" bestFit="1" customWidth="1"/>
    <col min="6" max="6" width="13.5703125" bestFit="1" customWidth="1"/>
    <col min="7" max="7" width="11.85546875" bestFit="1" customWidth="1"/>
  </cols>
  <sheetData>
    <row r="1" spans="2:8" ht="15.75" thickBot="1" x14ac:dyDescent="0.3"/>
    <row r="2" spans="2:8" ht="21.75" thickBot="1" x14ac:dyDescent="0.4">
      <c r="B2" s="45" t="s">
        <v>35</v>
      </c>
      <c r="C2" s="46"/>
      <c r="F2" s="45" t="s">
        <v>38</v>
      </c>
      <c r="G2" s="46"/>
    </row>
    <row r="3" spans="2:8" ht="15.75" x14ac:dyDescent="0.25">
      <c r="B3" s="15" t="s">
        <v>36</v>
      </c>
      <c r="C3" s="16">
        <f>'Personas por Curso'!H2*15000</f>
        <v>1680000</v>
      </c>
      <c r="F3" s="15" t="s">
        <v>39</v>
      </c>
      <c r="G3" s="16">
        <f>'Personas por Curso'!H2*12000+'Personas por Curso'!H3*5000</f>
        <v>1654000</v>
      </c>
    </row>
    <row r="4" spans="2:8" ht="15.75" x14ac:dyDescent="0.25">
      <c r="B4" s="17" t="s">
        <v>37</v>
      </c>
      <c r="C4" s="18">
        <f>'Personas por Curso'!H3*5000</f>
        <v>310000</v>
      </c>
      <c r="F4" s="17" t="s">
        <v>40</v>
      </c>
      <c r="G4" s="18">
        <f>135000*1.19</f>
        <v>160650</v>
      </c>
      <c r="H4" s="39">
        <f>G4/2</f>
        <v>80325</v>
      </c>
    </row>
    <row r="5" spans="2:8" ht="15.75" x14ac:dyDescent="0.25">
      <c r="B5" s="17"/>
      <c r="C5" s="18"/>
      <c r="F5" s="17" t="s">
        <v>41</v>
      </c>
      <c r="G5" s="18">
        <v>27400</v>
      </c>
    </row>
    <row r="6" spans="2:8" ht="15.75" x14ac:dyDescent="0.25">
      <c r="B6" s="17"/>
      <c r="C6" s="18"/>
      <c r="F6" s="17" t="s">
        <v>42</v>
      </c>
      <c r="G6" s="38">
        <v>100000</v>
      </c>
    </row>
    <row r="7" spans="2:8" ht="15.75" x14ac:dyDescent="0.25">
      <c r="B7" s="17"/>
      <c r="C7" s="18"/>
      <c r="F7" s="17" t="s">
        <v>46</v>
      </c>
      <c r="G7" s="18">
        <v>25000</v>
      </c>
    </row>
    <row r="8" spans="2:8" ht="15.75" x14ac:dyDescent="0.25">
      <c r="B8" s="17"/>
      <c r="C8" s="18"/>
      <c r="F8" s="17"/>
      <c r="G8" s="18"/>
    </row>
    <row r="9" spans="2:8" ht="15.75" x14ac:dyDescent="0.25">
      <c r="B9" s="17"/>
      <c r="C9" s="18"/>
      <c r="F9" s="17"/>
      <c r="G9" s="18"/>
    </row>
    <row r="10" spans="2:8" ht="15.75" x14ac:dyDescent="0.25">
      <c r="B10" s="17"/>
      <c r="C10" s="18"/>
      <c r="F10" s="17"/>
      <c r="G10" s="18"/>
    </row>
    <row r="11" spans="2:8" ht="16.5" thickBot="1" x14ac:dyDescent="0.3">
      <c r="B11" s="19" t="s">
        <v>33</v>
      </c>
      <c r="C11" s="20">
        <f>SUM(C3:C4)</f>
        <v>1990000</v>
      </c>
      <c r="F11" s="19" t="s">
        <v>33</v>
      </c>
      <c r="G11" s="20">
        <f>SUM(G3:G10)</f>
        <v>1967050</v>
      </c>
    </row>
    <row r="14" spans="2:8" ht="15.75" thickBot="1" x14ac:dyDescent="0.3"/>
    <row r="15" spans="2:8" ht="21.75" thickBot="1" x14ac:dyDescent="0.4">
      <c r="B15" s="12" t="s">
        <v>43</v>
      </c>
      <c r="C15" s="13">
        <f>C11-G11</f>
        <v>22950</v>
      </c>
    </row>
    <row r="17" spans="3:3" x14ac:dyDescent="0.25">
      <c r="C17" s="3"/>
    </row>
  </sheetData>
  <mergeCells count="2">
    <mergeCell ref="B2:C2"/>
    <mergeCell ref="F2:G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2" workbookViewId="0">
      <selection activeCell="E28" sqref="E28"/>
    </sheetView>
  </sheetViews>
  <sheetFormatPr baseColWidth="10" defaultRowHeight="15" x14ac:dyDescent="0.25"/>
  <cols>
    <col min="1" max="1" width="19" bestFit="1" customWidth="1"/>
    <col min="2" max="2" width="14.5703125" bestFit="1" customWidth="1"/>
    <col min="3" max="4" width="9" bestFit="1" customWidth="1"/>
    <col min="5" max="5" width="9.5703125" customWidth="1"/>
    <col min="6" max="6" width="8" customWidth="1"/>
    <col min="7" max="7" width="13.5703125" bestFit="1" customWidth="1"/>
    <col min="8" max="8" width="18.42578125" bestFit="1" customWidth="1"/>
    <col min="12" max="12" width="15.140625" customWidth="1"/>
    <col min="13" max="13" width="18.42578125" bestFit="1" customWidth="1"/>
  </cols>
  <sheetData>
    <row r="1" spans="1:13" x14ac:dyDescent="0.2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33</v>
      </c>
      <c r="I1" s="11">
        <v>16000</v>
      </c>
      <c r="J1" s="11">
        <v>7000</v>
      </c>
      <c r="L1" s="4" t="s">
        <v>34</v>
      </c>
      <c r="M1" s="7" t="s">
        <v>20</v>
      </c>
    </row>
    <row r="2" spans="1:13" x14ac:dyDescent="0.25">
      <c r="A2" s="9" t="s">
        <v>8</v>
      </c>
      <c r="B2" s="10">
        <v>23</v>
      </c>
      <c r="C2" s="10">
        <v>20</v>
      </c>
      <c r="D2" s="10">
        <v>17</v>
      </c>
      <c r="E2" s="10">
        <v>7</v>
      </c>
      <c r="F2" s="10">
        <v>22</v>
      </c>
      <c r="G2" s="10">
        <v>25</v>
      </c>
      <c r="H2" s="9">
        <f>SUM(B2:G2)</f>
        <v>114</v>
      </c>
      <c r="I2" s="1">
        <f>H2*I1</f>
        <v>1824000</v>
      </c>
      <c r="J2" s="1"/>
    </row>
    <row r="3" spans="1:13" x14ac:dyDescent="0.25">
      <c r="A3" s="9" t="s">
        <v>6</v>
      </c>
      <c r="B3" s="10">
        <v>14</v>
      </c>
      <c r="C3" s="10">
        <v>7</v>
      </c>
      <c r="D3" s="10">
        <v>12</v>
      </c>
      <c r="E3" s="10">
        <v>5</v>
      </c>
      <c r="F3" s="10">
        <v>12</v>
      </c>
      <c r="G3" s="10">
        <v>12</v>
      </c>
      <c r="H3" s="9">
        <f>SUM(B3:G3)</f>
        <v>62</v>
      </c>
      <c r="J3" s="1">
        <f>H3*J1</f>
        <v>434000</v>
      </c>
    </row>
    <row r="4" spans="1:13" x14ac:dyDescent="0.25">
      <c r="A4" s="9" t="s">
        <v>7</v>
      </c>
      <c r="B4" s="10">
        <f>+B2+B3</f>
        <v>37</v>
      </c>
      <c r="C4" s="10">
        <f>+C2+C3</f>
        <v>27</v>
      </c>
      <c r="D4" s="10">
        <f t="shared" ref="D4:G4" si="0">+D2+D3</f>
        <v>29</v>
      </c>
      <c r="E4" s="10">
        <f t="shared" si="0"/>
        <v>12</v>
      </c>
      <c r="F4" s="10">
        <f t="shared" si="0"/>
        <v>34</v>
      </c>
      <c r="G4" s="10">
        <f t="shared" si="0"/>
        <v>37</v>
      </c>
      <c r="H4" s="9">
        <f>SUM(B4:G4)</f>
        <v>176</v>
      </c>
      <c r="M4" s="3">
        <v>300000</v>
      </c>
    </row>
    <row r="5" spans="1:13" x14ac:dyDescent="0.25">
      <c r="J5" s="2">
        <f>I2+J3</f>
        <v>2258000</v>
      </c>
      <c r="L5" s="3">
        <f>10000*H2</f>
        <v>1140000</v>
      </c>
      <c r="M5" s="5">
        <f>L5+M4</f>
        <v>1440000</v>
      </c>
    </row>
    <row r="9" spans="1:13" x14ac:dyDescent="0.25">
      <c r="B9" t="s">
        <v>13</v>
      </c>
      <c r="C9" t="s">
        <v>14</v>
      </c>
      <c r="D9" t="s">
        <v>27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</row>
    <row r="10" spans="1:13" x14ac:dyDescent="0.25">
      <c r="A10" t="s">
        <v>9</v>
      </c>
      <c r="G10">
        <v>1459</v>
      </c>
      <c r="H10">
        <v>1519</v>
      </c>
    </row>
    <row r="11" spans="1:13" x14ac:dyDescent="0.25">
      <c r="A11" t="s">
        <v>10</v>
      </c>
    </row>
    <row r="12" spans="1:13" x14ac:dyDescent="0.25">
      <c r="A12" t="s">
        <v>11</v>
      </c>
      <c r="G12">
        <v>1436</v>
      </c>
    </row>
    <row r="13" spans="1:13" x14ac:dyDescent="0.25">
      <c r="A13" t="s">
        <v>12</v>
      </c>
      <c r="B13" s="4">
        <v>2990</v>
      </c>
      <c r="C13" s="4">
        <v>3767</v>
      </c>
      <c r="D13" s="4">
        <v>3690</v>
      </c>
      <c r="E13">
        <v>1000</v>
      </c>
      <c r="F13">
        <v>695</v>
      </c>
      <c r="G13">
        <v>1187</v>
      </c>
      <c r="H13">
        <v>1335</v>
      </c>
    </row>
    <row r="15" spans="1:13" x14ac:dyDescent="0.25">
      <c r="A15" t="s">
        <v>21</v>
      </c>
      <c r="C15">
        <v>1000</v>
      </c>
    </row>
    <row r="16" spans="1:13" x14ac:dyDescent="0.25">
      <c r="K16" s="2">
        <f>J5-M5</f>
        <v>818000</v>
      </c>
    </row>
    <row r="17" spans="1:12" x14ac:dyDescent="0.25">
      <c r="I17" t="s">
        <v>22</v>
      </c>
      <c r="K17" s="5">
        <f>135000*1.19</f>
        <v>160650</v>
      </c>
    </row>
    <row r="18" spans="1:12" x14ac:dyDescent="0.25">
      <c r="B18">
        <v>7</v>
      </c>
      <c r="C18">
        <v>8</v>
      </c>
      <c r="D18">
        <v>9</v>
      </c>
      <c r="I18" t="s">
        <v>23</v>
      </c>
      <c r="K18" s="5">
        <v>28000</v>
      </c>
    </row>
    <row r="19" spans="1:12" x14ac:dyDescent="0.25">
      <c r="B19">
        <f>B18*H4</f>
        <v>1232</v>
      </c>
      <c r="C19">
        <f>C18*H4</f>
        <v>1408</v>
      </c>
      <c r="D19">
        <f>H4*D18</f>
        <v>1584</v>
      </c>
      <c r="I19" t="s">
        <v>24</v>
      </c>
      <c r="K19" s="3">
        <v>80000</v>
      </c>
    </row>
    <row r="20" spans="1:12" x14ac:dyDescent="0.25">
      <c r="A20" t="s">
        <v>32</v>
      </c>
      <c r="B20" s="3">
        <f>0.5*B19*(B23+B26)+0.25*B19*(B24+B26)+0.25*B19*(B25+B26)</f>
        <v>463139.6</v>
      </c>
      <c r="C20" s="3">
        <f>0.5*C19*(B23+B26)+0.25*C19*(B24+B26)+0.25*C19*(B25+B26)</f>
        <v>529302.4</v>
      </c>
      <c r="D20" s="3">
        <f>0.5*D19*(B23+B26)+0.25*D19*(B24+B26)+0.25*D19*(B25+B26)</f>
        <v>595465.19999999995</v>
      </c>
      <c r="I20" t="s">
        <v>25</v>
      </c>
      <c r="K20" s="3">
        <v>50000</v>
      </c>
      <c r="L20" s="8"/>
    </row>
    <row r="21" spans="1:12" x14ac:dyDescent="0.25">
      <c r="I21" t="s">
        <v>26</v>
      </c>
      <c r="K21" s="3">
        <v>100000</v>
      </c>
    </row>
    <row r="22" spans="1:12" x14ac:dyDescent="0.25">
      <c r="B22" t="s">
        <v>31</v>
      </c>
      <c r="E22" t="s">
        <v>30</v>
      </c>
    </row>
    <row r="23" spans="1:12" ht="15.75" x14ac:dyDescent="0.25">
      <c r="A23" t="s">
        <v>13</v>
      </c>
      <c r="B23" s="3">
        <v>299</v>
      </c>
      <c r="E23">
        <f>B19*0.5/10</f>
        <v>61.6</v>
      </c>
      <c r="K23" s="6">
        <f>K16-SUM(K17:K21)</f>
        <v>399350</v>
      </c>
    </row>
    <row r="24" spans="1:12" x14ac:dyDescent="0.25">
      <c r="A24" t="s">
        <v>14</v>
      </c>
      <c r="B24" s="3">
        <v>376.7</v>
      </c>
      <c r="E24">
        <f>B19*0.25/10</f>
        <v>30.8</v>
      </c>
    </row>
    <row r="25" spans="1:12" x14ac:dyDescent="0.25">
      <c r="A25" t="s">
        <v>27</v>
      </c>
      <c r="B25" s="3">
        <v>369</v>
      </c>
      <c r="E25">
        <f>B19*0.25/10</f>
        <v>30.8</v>
      </c>
    </row>
    <row r="26" spans="1:12" x14ac:dyDescent="0.25">
      <c r="A26" t="s">
        <v>28</v>
      </c>
      <c r="B26" s="3">
        <v>40</v>
      </c>
      <c r="E26">
        <f>B19/30</f>
        <v>41.06666666666667</v>
      </c>
    </row>
    <row r="27" spans="1:12" x14ac:dyDescent="0.25">
      <c r="A27" t="s">
        <v>29</v>
      </c>
      <c r="B27" s="3">
        <v>45</v>
      </c>
      <c r="E27">
        <f>B19/30</f>
        <v>41.06666666666667</v>
      </c>
    </row>
  </sheetData>
  <pageMargins left="0.7" right="0.7" top="0.75" bottom="0.75" header="0.3" footer="0.3"/>
  <pageSetup orientation="portrait" horizontalDpi="0" verticalDpi="0" r:id="rId1"/>
  <ignoredErrors>
    <ignoredError sqref="C1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16" sqref="F16"/>
    </sheetView>
  </sheetViews>
  <sheetFormatPr baseColWidth="10" defaultRowHeight="15" x14ac:dyDescent="0.25"/>
  <cols>
    <col min="1" max="1" width="19.5703125" bestFit="1" customWidth="1"/>
    <col min="2" max="2" width="10.5703125" bestFit="1" customWidth="1"/>
    <col min="3" max="3" width="10.85546875" style="14" bestFit="1" customWidth="1"/>
    <col min="4" max="4" width="11.140625" style="14" bestFit="1" customWidth="1"/>
    <col min="5" max="5" width="20.5703125" bestFit="1" customWidth="1"/>
    <col min="6" max="6" width="21.7109375" style="14" bestFit="1" customWidth="1"/>
  </cols>
  <sheetData>
    <row r="1" spans="1:11" x14ac:dyDescent="0.25">
      <c r="A1" t="s">
        <v>87</v>
      </c>
      <c r="B1" t="s">
        <v>88</v>
      </c>
      <c r="C1" s="14" t="s">
        <v>89</v>
      </c>
      <c r="D1" s="14" t="s">
        <v>90</v>
      </c>
      <c r="E1" t="s">
        <v>91</v>
      </c>
      <c r="F1" s="14" t="s">
        <v>92</v>
      </c>
      <c r="G1" t="s">
        <v>97</v>
      </c>
      <c r="K1" s="23"/>
    </row>
    <row r="2" spans="1:11" x14ac:dyDescent="0.25">
      <c r="A2" t="s">
        <v>57</v>
      </c>
      <c r="B2" t="s">
        <v>73</v>
      </c>
      <c r="C2" s="14" t="s">
        <v>93</v>
      </c>
      <c r="D2" s="14" t="s">
        <v>93</v>
      </c>
      <c r="E2" s="40" t="s">
        <v>94</v>
      </c>
      <c r="G2" s="37">
        <v>20000</v>
      </c>
      <c r="K2" s="23"/>
    </row>
    <row r="3" spans="1:11" x14ac:dyDescent="0.25">
      <c r="A3" t="s">
        <v>58</v>
      </c>
      <c r="B3" t="s">
        <v>47</v>
      </c>
      <c r="C3" s="14" t="s">
        <v>93</v>
      </c>
      <c r="D3" s="14" t="s">
        <v>93</v>
      </c>
      <c r="E3" s="40"/>
      <c r="G3" s="37">
        <v>20000</v>
      </c>
      <c r="K3" s="23"/>
    </row>
    <row r="4" spans="1:11" x14ac:dyDescent="0.25">
      <c r="A4" t="s">
        <v>59</v>
      </c>
      <c r="B4" t="s">
        <v>56</v>
      </c>
      <c r="C4" s="14" t="s">
        <v>93</v>
      </c>
      <c r="D4" s="14" t="s">
        <v>93</v>
      </c>
      <c r="E4" s="40" t="s">
        <v>108</v>
      </c>
      <c r="F4" s="14" t="s">
        <v>93</v>
      </c>
      <c r="G4" s="37">
        <v>20000</v>
      </c>
      <c r="K4" s="23"/>
    </row>
    <row r="5" spans="1:11" x14ac:dyDescent="0.25">
      <c r="A5" t="s">
        <v>60</v>
      </c>
      <c r="B5" t="s">
        <v>50</v>
      </c>
      <c r="C5" s="14" t="s">
        <v>93</v>
      </c>
      <c r="D5" s="14" t="s">
        <v>93</v>
      </c>
      <c r="E5" s="40" t="s">
        <v>109</v>
      </c>
      <c r="F5" s="14" t="s">
        <v>93</v>
      </c>
      <c r="G5" s="37">
        <v>20000</v>
      </c>
      <c r="K5" s="23"/>
    </row>
    <row r="6" spans="1:11" x14ac:dyDescent="0.25">
      <c r="A6" t="s">
        <v>61</v>
      </c>
      <c r="B6" t="s">
        <v>52</v>
      </c>
      <c r="C6" s="14" t="s">
        <v>95</v>
      </c>
      <c r="E6" s="40"/>
      <c r="G6" s="37"/>
      <c r="K6" s="23"/>
    </row>
    <row r="7" spans="1:11" x14ac:dyDescent="0.25">
      <c r="A7" t="s">
        <v>51</v>
      </c>
      <c r="B7" t="s">
        <v>83</v>
      </c>
      <c r="C7" s="14" t="s">
        <v>93</v>
      </c>
      <c r="D7" s="14" t="s">
        <v>93</v>
      </c>
      <c r="E7" s="40" t="s">
        <v>110</v>
      </c>
      <c r="F7" s="14" t="s">
        <v>93</v>
      </c>
      <c r="G7" s="37">
        <v>15000</v>
      </c>
      <c r="H7" s="35" t="s">
        <v>102</v>
      </c>
      <c r="K7" s="23"/>
    </row>
    <row r="8" spans="1:11" x14ac:dyDescent="0.25">
      <c r="A8" t="s">
        <v>70</v>
      </c>
      <c r="B8" t="s">
        <v>84</v>
      </c>
      <c r="C8" s="14" t="s">
        <v>93</v>
      </c>
      <c r="D8" s="14" t="s">
        <v>95</v>
      </c>
      <c r="E8" s="40"/>
      <c r="F8" s="14" t="s">
        <v>93</v>
      </c>
      <c r="G8" s="37">
        <v>15000</v>
      </c>
      <c r="K8" s="23"/>
    </row>
    <row r="9" spans="1:11" x14ac:dyDescent="0.25">
      <c r="A9" t="s">
        <v>67</v>
      </c>
      <c r="B9" t="s">
        <v>48</v>
      </c>
      <c r="C9" s="14" t="s">
        <v>93</v>
      </c>
      <c r="D9" s="14" t="s">
        <v>95</v>
      </c>
      <c r="E9" s="41"/>
      <c r="G9" s="37">
        <v>15000</v>
      </c>
      <c r="K9" s="23"/>
    </row>
    <row r="10" spans="1:11" x14ac:dyDescent="0.25">
      <c r="A10" t="s">
        <v>53</v>
      </c>
      <c r="B10" s="23" t="s">
        <v>79</v>
      </c>
      <c r="C10" s="14" t="s">
        <v>95</v>
      </c>
      <c r="E10" s="40"/>
      <c r="G10" s="37"/>
      <c r="K10" s="23"/>
    </row>
    <row r="11" spans="1:11" x14ac:dyDescent="0.25">
      <c r="A11" t="s">
        <v>49</v>
      </c>
      <c r="B11" t="s">
        <v>78</v>
      </c>
      <c r="C11" s="14" t="s">
        <v>93</v>
      </c>
      <c r="D11" s="14" t="s">
        <v>95</v>
      </c>
      <c r="E11" s="40"/>
      <c r="G11" s="37">
        <v>15000</v>
      </c>
      <c r="K11" s="23"/>
    </row>
    <row r="12" spans="1:11" x14ac:dyDescent="0.25">
      <c r="A12" t="s">
        <v>54</v>
      </c>
      <c r="B12" t="s">
        <v>80</v>
      </c>
      <c r="C12" s="14" t="s">
        <v>93</v>
      </c>
      <c r="D12" s="14" t="s">
        <v>93</v>
      </c>
      <c r="E12" s="40" t="s">
        <v>113</v>
      </c>
      <c r="G12" s="37">
        <v>20000</v>
      </c>
      <c r="K12" s="23"/>
    </row>
    <row r="13" spans="1:11" x14ac:dyDescent="0.25">
      <c r="A13" t="s">
        <v>68</v>
      </c>
      <c r="B13" t="s">
        <v>81</v>
      </c>
      <c r="C13" s="14" t="s">
        <v>93</v>
      </c>
      <c r="D13" s="14" t="s">
        <v>93</v>
      </c>
      <c r="E13" s="40" t="s">
        <v>107</v>
      </c>
      <c r="G13" s="37">
        <v>20000</v>
      </c>
      <c r="K13" s="23"/>
    </row>
    <row r="14" spans="1:11" x14ac:dyDescent="0.25">
      <c r="A14" t="s">
        <v>69</v>
      </c>
      <c r="B14" t="s">
        <v>82</v>
      </c>
      <c r="C14" s="14" t="s">
        <v>93</v>
      </c>
      <c r="D14" s="14" t="s">
        <v>93</v>
      </c>
      <c r="E14" s="40" t="s">
        <v>106</v>
      </c>
      <c r="G14" s="37">
        <v>20000</v>
      </c>
    </row>
    <row r="15" spans="1:11" x14ac:dyDescent="0.25">
      <c r="A15" t="s">
        <v>63</v>
      </c>
      <c r="B15" t="s">
        <v>75</v>
      </c>
      <c r="C15" s="14" t="s">
        <v>93</v>
      </c>
      <c r="D15" s="14" t="s">
        <v>93</v>
      </c>
      <c r="E15" s="40" t="s">
        <v>96</v>
      </c>
      <c r="G15" s="37">
        <v>20000</v>
      </c>
    </row>
    <row r="16" spans="1:11" x14ac:dyDescent="0.25">
      <c r="A16" t="s">
        <v>62</v>
      </c>
      <c r="B16" t="s">
        <v>74</v>
      </c>
      <c r="C16" s="14" t="s">
        <v>93</v>
      </c>
      <c r="D16" s="14" t="s">
        <v>95</v>
      </c>
      <c r="E16" s="40"/>
      <c r="G16" s="37">
        <v>15000</v>
      </c>
    </row>
    <row r="17" spans="1:9" x14ac:dyDescent="0.25">
      <c r="A17" t="s">
        <v>64</v>
      </c>
      <c r="B17" t="s">
        <v>55</v>
      </c>
      <c r="C17" s="14" t="s">
        <v>93</v>
      </c>
      <c r="D17" s="14" t="s">
        <v>95</v>
      </c>
      <c r="E17" s="41"/>
      <c r="F17" s="14" t="s">
        <v>93</v>
      </c>
      <c r="G17" s="37">
        <v>15000</v>
      </c>
      <c r="I17" s="8"/>
    </row>
    <row r="18" spans="1:9" x14ac:dyDescent="0.25">
      <c r="A18" t="s">
        <v>65</v>
      </c>
      <c r="B18" t="s">
        <v>76</v>
      </c>
      <c r="C18" s="14" t="s">
        <v>93</v>
      </c>
      <c r="D18" s="14" t="s">
        <v>93</v>
      </c>
      <c r="E18" s="40"/>
      <c r="G18" s="37">
        <v>20000</v>
      </c>
    </row>
    <row r="19" spans="1:9" x14ac:dyDescent="0.25">
      <c r="A19" t="s">
        <v>71</v>
      </c>
      <c r="B19" t="s">
        <v>85</v>
      </c>
      <c r="C19" s="14" t="s">
        <v>93</v>
      </c>
      <c r="D19" s="14" t="s">
        <v>93</v>
      </c>
      <c r="E19" s="40" t="s">
        <v>111</v>
      </c>
      <c r="G19" s="37">
        <v>20000</v>
      </c>
    </row>
    <row r="20" spans="1:9" x14ac:dyDescent="0.25">
      <c r="A20" t="s">
        <v>72</v>
      </c>
      <c r="B20" t="s">
        <v>86</v>
      </c>
      <c r="C20" s="14" t="s">
        <v>95</v>
      </c>
      <c r="E20" s="40"/>
      <c r="G20" s="37"/>
    </row>
    <row r="21" spans="1:9" x14ac:dyDescent="0.25">
      <c r="A21" t="s">
        <v>101</v>
      </c>
      <c r="B21" t="s">
        <v>77</v>
      </c>
      <c r="C21" s="14" t="s">
        <v>93</v>
      </c>
      <c r="D21" s="14" t="s">
        <v>93</v>
      </c>
      <c r="E21" s="40" t="s">
        <v>112</v>
      </c>
      <c r="G21" s="37">
        <v>20000</v>
      </c>
    </row>
    <row r="22" spans="1:9" x14ac:dyDescent="0.25">
      <c r="A22" t="s">
        <v>66</v>
      </c>
      <c r="B22" t="s">
        <v>76</v>
      </c>
      <c r="E22" s="40"/>
      <c r="G22" s="37"/>
    </row>
    <row r="23" spans="1:9" x14ac:dyDescent="0.25">
      <c r="A23" t="s">
        <v>98</v>
      </c>
      <c r="B23" t="s">
        <v>99</v>
      </c>
      <c r="C23" s="14" t="s">
        <v>93</v>
      </c>
      <c r="D23" s="14" t="s">
        <v>93</v>
      </c>
      <c r="E23" s="40" t="s">
        <v>100</v>
      </c>
      <c r="G23" s="37">
        <v>20000</v>
      </c>
    </row>
    <row r="24" spans="1:9" ht="15.75" thickBot="1" x14ac:dyDescent="0.3">
      <c r="G24" s="25"/>
    </row>
    <row r="25" spans="1:9" ht="19.5" thickBot="1" x14ac:dyDescent="0.35">
      <c r="F25" s="26" t="s">
        <v>33</v>
      </c>
      <c r="G25" s="27">
        <f>SUM(Tabla1[Monto])</f>
        <v>330000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8" sqref="B8"/>
    </sheetView>
  </sheetViews>
  <sheetFormatPr baseColWidth="10" defaultRowHeight="15" x14ac:dyDescent="0.25"/>
  <cols>
    <col min="1" max="2" width="12.28515625" bestFit="1" customWidth="1"/>
    <col min="6" max="6" width="21.85546875" bestFit="1" customWidth="1"/>
    <col min="7" max="8" width="16.140625" bestFit="1" customWidth="1"/>
  </cols>
  <sheetData>
    <row r="1" spans="1:11" x14ac:dyDescent="0.25">
      <c r="B1" s="4" t="s">
        <v>104</v>
      </c>
      <c r="C1" s="4" t="s">
        <v>105</v>
      </c>
    </row>
    <row r="2" spans="1:11" x14ac:dyDescent="0.25">
      <c r="B2" s="4"/>
      <c r="C2" s="4"/>
    </row>
    <row r="3" spans="1:11" x14ac:dyDescent="0.25">
      <c r="A3" t="s">
        <v>0</v>
      </c>
      <c r="B3" s="4">
        <v>25000</v>
      </c>
      <c r="C3" s="4">
        <v>350000</v>
      </c>
      <c r="F3" s="47"/>
      <c r="H3" s="42"/>
      <c r="I3" s="42"/>
      <c r="J3" s="42"/>
    </row>
    <row r="4" spans="1:11" x14ac:dyDescent="0.25">
      <c r="A4" t="s">
        <v>1</v>
      </c>
      <c r="B4" s="4">
        <f>215000-80325-27400</f>
        <v>107275</v>
      </c>
      <c r="C4" s="4">
        <v>15000</v>
      </c>
      <c r="F4" s="42"/>
      <c r="H4" s="44"/>
    </row>
    <row r="5" spans="1:11" x14ac:dyDescent="0.25">
      <c r="A5" t="s">
        <v>2</v>
      </c>
      <c r="B5" s="4">
        <v>265000</v>
      </c>
      <c r="C5" s="4">
        <v>35000</v>
      </c>
      <c r="F5" s="11"/>
      <c r="H5" s="43"/>
    </row>
    <row r="6" spans="1:11" x14ac:dyDescent="0.25">
      <c r="A6" t="s">
        <v>3</v>
      </c>
      <c r="B6" s="4">
        <v>220000</v>
      </c>
      <c r="C6" s="4"/>
      <c r="F6" s="42"/>
      <c r="H6" s="42"/>
      <c r="I6" s="42"/>
      <c r="J6" s="42"/>
      <c r="K6" s="42"/>
    </row>
    <row r="7" spans="1:11" x14ac:dyDescent="0.25">
      <c r="A7" t="s">
        <v>4</v>
      </c>
      <c r="B7" s="4">
        <v>395000</v>
      </c>
      <c r="C7" s="4"/>
      <c r="F7" s="11"/>
      <c r="H7" s="42"/>
      <c r="I7" s="42"/>
      <c r="J7" s="42"/>
    </row>
    <row r="8" spans="1:11" x14ac:dyDescent="0.25">
      <c r="A8" t="s">
        <v>5</v>
      </c>
      <c r="B8" s="42">
        <v>165000</v>
      </c>
      <c r="C8" s="4">
        <v>100000</v>
      </c>
      <c r="F8" s="42"/>
      <c r="H8" s="42"/>
      <c r="I8" s="42"/>
      <c r="J8" s="42"/>
    </row>
    <row r="9" spans="1:11" x14ac:dyDescent="0.25">
      <c r="F9" s="42"/>
      <c r="H9" s="42"/>
      <c r="I9" s="42"/>
      <c r="J9" s="42"/>
    </row>
    <row r="10" spans="1:11" x14ac:dyDescent="0.25">
      <c r="F10" s="42"/>
      <c r="H10" s="42"/>
      <c r="I10" s="42"/>
      <c r="J10" s="42"/>
    </row>
    <row r="11" spans="1:11" x14ac:dyDescent="0.25">
      <c r="F11" s="42"/>
      <c r="H11" s="42"/>
      <c r="I11" s="42"/>
      <c r="J11" s="42"/>
      <c r="K11" s="42"/>
    </row>
    <row r="12" spans="1:11" x14ac:dyDescent="0.25">
      <c r="F12" s="42"/>
      <c r="H12" s="42"/>
      <c r="I12" s="42"/>
      <c r="J12" s="42"/>
      <c r="K12" s="42"/>
    </row>
    <row r="15" spans="1:11" x14ac:dyDescent="0.25">
      <c r="F15" s="4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Personas por Curso</vt:lpstr>
      <vt:lpstr>Ingresos-Egresos</vt:lpstr>
      <vt:lpstr>Otros Cálculos</vt:lpstr>
      <vt:lpstr>Curso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2011-09-05T23:57:08Z</dcterms:created>
  <dcterms:modified xsi:type="dcterms:W3CDTF">2011-11-07T15:22:21Z</dcterms:modified>
</cp:coreProperties>
</file>