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093891\Desktop\HP関連\削減活動リスト\"/>
    </mc:Choice>
  </mc:AlternateContent>
  <bookViews>
    <workbookView xWindow="0" yWindow="0" windowWidth="23040" windowHeight="7656" tabRatio="678" activeTab="2"/>
  </bookViews>
  <sheets>
    <sheet name="表紙" sheetId="1" r:id="rId1"/>
    <sheet name="会員情報" sheetId="2" r:id="rId2"/>
    <sheet name="算定シート(燃料使用量)" sheetId="6" r:id="rId3"/>
  </sheets>
  <definedNames>
    <definedName name="_xlnm.Print_Area" localSheetId="1">会員情報!$A$1:$BN$62</definedName>
    <definedName name="_xlnm.Print_Area" localSheetId="2">'算定シート(燃料使用量)'!$A$1:$J$71</definedName>
    <definedName name="_xlnm.Print_Area" localSheetId="0">表紙!$A$1:$I$42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3" i="2" l="1"/>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11" i="2"/>
  <c r="AM11" i="2"/>
  <c r="AI11" i="2" s="1"/>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12" i="2"/>
  <c r="AN12" i="2" l="1"/>
  <c r="AZ13" i="2" l="1"/>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48" i="2"/>
  <c r="AZ49" i="2"/>
  <c r="AZ50" i="2"/>
  <c r="AZ51" i="2"/>
  <c r="AZ52" i="2"/>
  <c r="AZ53" i="2"/>
  <c r="AZ54" i="2"/>
  <c r="AZ55" i="2"/>
  <c r="AZ56" i="2"/>
  <c r="AZ57" i="2"/>
  <c r="AZ58" i="2"/>
  <c r="AZ59" i="2"/>
  <c r="AZ60" i="2"/>
  <c r="AZ61" i="2"/>
  <c r="AZ12" i="2"/>
  <c r="AZ11"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0" i="2"/>
  <c r="BC61" i="2"/>
  <c r="BC12" i="2"/>
  <c r="BC11" i="2"/>
  <c r="BM11" i="2" l="1"/>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12" i="2"/>
  <c r="E19" i="6"/>
  <c r="BA11" i="2" l="1"/>
  <c r="AL11" i="2"/>
  <c r="BD11" i="2" s="1"/>
  <c r="AL19" i="2" l="1"/>
  <c r="AL18" i="2"/>
  <c r="AL17" i="2"/>
  <c r="AL16" i="2"/>
  <c r="AL15" i="2"/>
  <c r="AL14" i="2"/>
  <c r="AL13" i="2"/>
  <c r="AL12" i="2"/>
  <c r="AI12" i="2" s="1"/>
  <c r="Z13" i="2" l="1"/>
  <c r="F20" i="6" l="1"/>
  <c r="AX11" i="2" l="1"/>
  <c r="BB11" i="2" s="1"/>
  <c r="D11" i="2" s="1"/>
  <c r="BA12" i="2" l="1"/>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AX12" i="2"/>
  <c r="BB12" i="2" s="1"/>
  <c r="AX13" i="2"/>
  <c r="BB13" i="2" s="1"/>
  <c r="AX14" i="2"/>
  <c r="BB14" i="2" s="1"/>
  <c r="AX15" i="2"/>
  <c r="BB15" i="2" s="1"/>
  <c r="AX16" i="2"/>
  <c r="BB16" i="2" s="1"/>
  <c r="AX17" i="2"/>
  <c r="BB17" i="2" s="1"/>
  <c r="AX18" i="2"/>
  <c r="BB18" i="2" s="1"/>
  <c r="AX19" i="2"/>
  <c r="BB19" i="2" s="1"/>
  <c r="AX20" i="2"/>
  <c r="BB20" i="2" s="1"/>
  <c r="AX21" i="2"/>
  <c r="BB21" i="2" s="1"/>
  <c r="AX22" i="2"/>
  <c r="BB22" i="2" s="1"/>
  <c r="AX23" i="2"/>
  <c r="BB23" i="2" s="1"/>
  <c r="AX24" i="2"/>
  <c r="BB24" i="2" s="1"/>
  <c r="AX25" i="2"/>
  <c r="BB25" i="2" s="1"/>
  <c r="AX26" i="2"/>
  <c r="BB26" i="2" s="1"/>
  <c r="AX27" i="2"/>
  <c r="BB27" i="2" s="1"/>
  <c r="AX28" i="2"/>
  <c r="BB28" i="2" s="1"/>
  <c r="AX29" i="2"/>
  <c r="BB29" i="2" s="1"/>
  <c r="AX30" i="2"/>
  <c r="BB30" i="2" s="1"/>
  <c r="AX31" i="2"/>
  <c r="BB31" i="2" s="1"/>
  <c r="AX32" i="2"/>
  <c r="BB32" i="2" s="1"/>
  <c r="AX33" i="2"/>
  <c r="BB33" i="2" s="1"/>
  <c r="AX34" i="2"/>
  <c r="AY34" i="2" s="1"/>
  <c r="AX35" i="2"/>
  <c r="BB35" i="2" s="1"/>
  <c r="AX36" i="2"/>
  <c r="BB36" i="2" s="1"/>
  <c r="AX37" i="2"/>
  <c r="BB37" i="2" s="1"/>
  <c r="AX38" i="2"/>
  <c r="BB38" i="2" s="1"/>
  <c r="AX39" i="2"/>
  <c r="BB39" i="2" s="1"/>
  <c r="AX40" i="2"/>
  <c r="BB40" i="2" s="1"/>
  <c r="AX41" i="2"/>
  <c r="BB41" i="2" s="1"/>
  <c r="AX42" i="2"/>
  <c r="BB42" i="2" s="1"/>
  <c r="AX43" i="2"/>
  <c r="BB43" i="2" s="1"/>
  <c r="AX44" i="2"/>
  <c r="BB44" i="2" s="1"/>
  <c r="AX45" i="2"/>
  <c r="BB45" i="2" s="1"/>
  <c r="AX46" i="2"/>
  <c r="BB46" i="2" s="1"/>
  <c r="AX47" i="2"/>
  <c r="BB47" i="2" s="1"/>
  <c r="AX48" i="2"/>
  <c r="BB48" i="2" s="1"/>
  <c r="AX49" i="2"/>
  <c r="BB49" i="2" s="1"/>
  <c r="AX50" i="2"/>
  <c r="BB50" i="2" s="1"/>
  <c r="AX51" i="2"/>
  <c r="BB51" i="2" s="1"/>
  <c r="AX52" i="2"/>
  <c r="BB52" i="2" s="1"/>
  <c r="AX53" i="2"/>
  <c r="BB53" i="2" s="1"/>
  <c r="AX54" i="2"/>
  <c r="BB54" i="2" s="1"/>
  <c r="AX55" i="2"/>
  <c r="BB55" i="2" s="1"/>
  <c r="AX56" i="2"/>
  <c r="BB56" i="2" s="1"/>
  <c r="AX57" i="2"/>
  <c r="BB57" i="2" s="1"/>
  <c r="AX58" i="2"/>
  <c r="AY58" i="2" s="1"/>
  <c r="AX59" i="2"/>
  <c r="BB59" i="2" s="1"/>
  <c r="AX60" i="2"/>
  <c r="BB60" i="2" s="1"/>
  <c r="AX61" i="2"/>
  <c r="BB61" i="2" s="1"/>
  <c r="BD12" i="2"/>
  <c r="AI14" i="2"/>
  <c r="BD14" i="2" s="1"/>
  <c r="AI15" i="2"/>
  <c r="BD15" i="2" s="1"/>
  <c r="AI16" i="2"/>
  <c r="BD16" i="2" s="1"/>
  <c r="AI17" i="2"/>
  <c r="BD17" i="2" s="1"/>
  <c r="AL20" i="2"/>
  <c r="AI20" i="2" s="1"/>
  <c r="BD20" i="2" s="1"/>
  <c r="AL21" i="2"/>
  <c r="AI21" i="2" s="1"/>
  <c r="BD21" i="2" s="1"/>
  <c r="AL22" i="2"/>
  <c r="AI22" i="2" s="1"/>
  <c r="BD22" i="2" s="1"/>
  <c r="AL23" i="2"/>
  <c r="AI23" i="2" s="1"/>
  <c r="BD23" i="2" s="1"/>
  <c r="AL24" i="2"/>
  <c r="AI24" i="2" s="1"/>
  <c r="BD24" i="2" s="1"/>
  <c r="AL25" i="2"/>
  <c r="AI25" i="2" s="1"/>
  <c r="BD25" i="2" s="1"/>
  <c r="AL26" i="2"/>
  <c r="AI26" i="2" s="1"/>
  <c r="BD26" i="2" s="1"/>
  <c r="AL27" i="2"/>
  <c r="AI27" i="2" s="1"/>
  <c r="BD27" i="2" s="1"/>
  <c r="AL28" i="2"/>
  <c r="AI28" i="2" s="1"/>
  <c r="BD28" i="2" s="1"/>
  <c r="AL29" i="2"/>
  <c r="AI29" i="2" s="1"/>
  <c r="BD29" i="2" s="1"/>
  <c r="AL30" i="2"/>
  <c r="AI30" i="2" s="1"/>
  <c r="BD30" i="2" s="1"/>
  <c r="AL31" i="2"/>
  <c r="AI31" i="2" s="1"/>
  <c r="BD31" i="2" s="1"/>
  <c r="AL32" i="2"/>
  <c r="AI32" i="2" s="1"/>
  <c r="BD32" i="2" s="1"/>
  <c r="AL33" i="2"/>
  <c r="AI33" i="2" s="1"/>
  <c r="BD33" i="2" s="1"/>
  <c r="AL34" i="2"/>
  <c r="AI34" i="2" s="1"/>
  <c r="BD34" i="2" s="1"/>
  <c r="AL35" i="2"/>
  <c r="AI35" i="2" s="1"/>
  <c r="BD35" i="2" s="1"/>
  <c r="AL36" i="2"/>
  <c r="AI36" i="2" s="1"/>
  <c r="BD36" i="2" s="1"/>
  <c r="AL37" i="2"/>
  <c r="AI37" i="2" s="1"/>
  <c r="BD37" i="2" s="1"/>
  <c r="AL38" i="2"/>
  <c r="AI38" i="2" s="1"/>
  <c r="BD38" i="2" s="1"/>
  <c r="AL39" i="2"/>
  <c r="AI39" i="2" s="1"/>
  <c r="BD39" i="2" s="1"/>
  <c r="AL40" i="2"/>
  <c r="AI40" i="2" s="1"/>
  <c r="BD40" i="2" s="1"/>
  <c r="AL41" i="2"/>
  <c r="AI41" i="2" s="1"/>
  <c r="BD41" i="2" s="1"/>
  <c r="AL42" i="2"/>
  <c r="AI42" i="2" s="1"/>
  <c r="BD42" i="2" s="1"/>
  <c r="AL43" i="2"/>
  <c r="AI43" i="2" s="1"/>
  <c r="BD43" i="2" s="1"/>
  <c r="AL44" i="2"/>
  <c r="AI44" i="2" s="1"/>
  <c r="BD44" i="2" s="1"/>
  <c r="AL45" i="2"/>
  <c r="AI45" i="2" s="1"/>
  <c r="BD45" i="2" s="1"/>
  <c r="AL46" i="2"/>
  <c r="AI46" i="2" s="1"/>
  <c r="BD46" i="2" s="1"/>
  <c r="AL47" i="2"/>
  <c r="AI47" i="2" s="1"/>
  <c r="BD47" i="2" s="1"/>
  <c r="AL48" i="2"/>
  <c r="AI48" i="2" s="1"/>
  <c r="BD48" i="2" s="1"/>
  <c r="AL49" i="2"/>
  <c r="AI49" i="2" s="1"/>
  <c r="BD49" i="2" s="1"/>
  <c r="AL50" i="2"/>
  <c r="AI50" i="2" s="1"/>
  <c r="BD50" i="2" s="1"/>
  <c r="AL51" i="2"/>
  <c r="AI51" i="2" s="1"/>
  <c r="BD51" i="2" s="1"/>
  <c r="AL52" i="2"/>
  <c r="AI52" i="2" s="1"/>
  <c r="BD52" i="2" s="1"/>
  <c r="AL53" i="2"/>
  <c r="AI53" i="2" s="1"/>
  <c r="BD53" i="2" s="1"/>
  <c r="AL54" i="2"/>
  <c r="AI54" i="2" s="1"/>
  <c r="BD54" i="2" s="1"/>
  <c r="AL55" i="2"/>
  <c r="AI55" i="2" s="1"/>
  <c r="BD55" i="2" s="1"/>
  <c r="AL56" i="2"/>
  <c r="AI56" i="2" s="1"/>
  <c r="BD56" i="2" s="1"/>
  <c r="AL57" i="2"/>
  <c r="AI57" i="2" s="1"/>
  <c r="BD57" i="2" s="1"/>
  <c r="AL58" i="2"/>
  <c r="AI58" i="2" s="1"/>
  <c r="BD58" i="2" s="1"/>
  <c r="AL59" i="2"/>
  <c r="AI59" i="2" s="1"/>
  <c r="BD59" i="2" s="1"/>
  <c r="AL60" i="2"/>
  <c r="AI60" i="2" s="1"/>
  <c r="BD60" i="2" s="1"/>
  <c r="AL61" i="2"/>
  <c r="AI61" i="2" s="1"/>
  <c r="BD61" i="2" s="1"/>
  <c r="Z12"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AI13" i="2" l="1"/>
  <c r="BD13" i="2" s="1"/>
  <c r="AI19" i="2"/>
  <c r="BD19" i="2" s="1"/>
  <c r="AI18" i="2"/>
  <c r="BD18" i="2" s="1"/>
  <c r="AY52" i="2"/>
  <c r="AY20" i="2"/>
  <c r="AY40" i="2"/>
  <c r="AY36" i="2"/>
  <c r="AY56" i="2"/>
  <c r="AY24" i="2"/>
  <c r="AY48" i="2"/>
  <c r="AY32" i="2"/>
  <c r="AY16" i="2"/>
  <c r="AY60" i="2"/>
  <c r="AY44" i="2"/>
  <c r="AY28" i="2"/>
  <c r="AY12" i="2"/>
  <c r="AY59" i="2"/>
  <c r="AY51" i="2"/>
  <c r="AY43" i="2"/>
  <c r="AY35" i="2"/>
  <c r="AY27" i="2"/>
  <c r="AY19" i="2"/>
  <c r="AY55" i="2"/>
  <c r="AY47" i="2"/>
  <c r="AY39" i="2"/>
  <c r="AY31" i="2"/>
  <c r="AY23" i="2"/>
  <c r="AY15" i="2"/>
  <c r="AY54" i="2"/>
  <c r="AY50" i="2"/>
  <c r="AY46" i="2"/>
  <c r="AY42" i="2"/>
  <c r="AY38" i="2"/>
  <c r="AY30" i="2"/>
  <c r="AY26" i="2"/>
  <c r="AY22" i="2"/>
  <c r="AY18" i="2"/>
  <c r="AY14" i="2"/>
  <c r="AY61" i="2"/>
  <c r="AY57" i="2"/>
  <c r="AY53" i="2"/>
  <c r="AY49" i="2"/>
  <c r="AY45" i="2"/>
  <c r="AY41" i="2"/>
  <c r="AY37" i="2"/>
  <c r="AY33" i="2"/>
  <c r="AY29" i="2"/>
  <c r="AY25" i="2"/>
  <c r="AY21" i="2"/>
  <c r="AY17" i="2"/>
  <c r="AY13" i="2"/>
  <c r="BB58" i="2"/>
  <c r="BB34" i="2"/>
  <c r="E48" i="6" l="1"/>
  <c r="E56" i="6"/>
  <c r="E64" i="6"/>
  <c r="E68" i="6"/>
  <c r="E66" i="6"/>
  <c r="E47" i="6"/>
  <c r="E35" i="6"/>
  <c r="E51" i="6"/>
  <c r="E67" i="6"/>
  <c r="E36" i="6"/>
  <c r="E37" i="6"/>
  <c r="E53" i="6"/>
  <c r="E69" i="6"/>
  <c r="E42" i="6"/>
  <c r="E58" i="6"/>
  <c r="E39" i="6"/>
  <c r="E55" i="6"/>
  <c r="E44" i="6"/>
  <c r="E45" i="6"/>
  <c r="E32" i="6"/>
  <c r="E60" i="6"/>
  <c r="E33" i="6"/>
  <c r="E49" i="6"/>
  <c r="E65" i="6"/>
  <c r="E38" i="6"/>
  <c r="E54" i="6"/>
  <c r="E40" i="6"/>
  <c r="E41" i="6"/>
  <c r="E57" i="6"/>
  <c r="E30" i="6"/>
  <c r="E46" i="6"/>
  <c r="E62" i="6"/>
  <c r="E43" i="6"/>
  <c r="E59" i="6"/>
  <c r="E61" i="6"/>
  <c r="E50" i="6"/>
  <c r="E63" i="6"/>
  <c r="E31" i="6" l="1"/>
  <c r="E34" i="6"/>
  <c r="E52" i="6"/>
  <c r="F19" i="6"/>
  <c r="AY11" i="2"/>
  <c r="Z11" i="2" l="1"/>
  <c r="D20" i="2" l="1"/>
  <c r="D28" i="6" s="1"/>
  <c r="D16" i="2"/>
  <c r="D18" i="2"/>
  <c r="D26" i="6" s="1"/>
  <c r="E23" i="6"/>
  <c r="E38" i="1"/>
  <c r="H26" i="6" l="1"/>
  <c r="G28" i="6"/>
  <c r="H28" i="6"/>
  <c r="D24" i="6"/>
  <c r="D15" i="2"/>
  <c r="D23" i="6" s="1"/>
  <c r="D21" i="2"/>
  <c r="D29" i="6" s="1"/>
  <c r="E27" i="6"/>
  <c r="D17" i="2"/>
  <c r="D19" i="2"/>
  <c r="D27" i="6" s="1"/>
  <c r="D14" i="2"/>
  <c r="D22" i="6" s="1"/>
  <c r="E24" i="6"/>
  <c r="E28" i="6"/>
  <c r="E29" i="6"/>
  <c r="E25" i="6"/>
  <c r="E26" i="6"/>
  <c r="G26" i="6" s="1"/>
  <c r="D21" i="1"/>
  <c r="H23" i="6" l="1"/>
  <c r="G23" i="6"/>
  <c r="H29" i="6"/>
  <c r="G29" i="6"/>
  <c r="G27" i="6"/>
  <c r="H27" i="6"/>
  <c r="H22" i="6"/>
  <c r="G24" i="6"/>
  <c r="H24" i="6"/>
  <c r="D25" i="6"/>
  <c r="E22" i="6"/>
  <c r="G22" i="6" s="1"/>
  <c r="H25" i="6" l="1"/>
  <c r="K26" i="6" s="1"/>
  <c r="G25" i="6"/>
  <c r="D12" i="2" l="1"/>
  <c r="D20" i="6" s="1"/>
  <c r="D13" i="2"/>
  <c r="D21" i="6" s="1"/>
  <c r="H21" i="6" l="1"/>
  <c r="K22" i="6" s="1"/>
  <c r="H20" i="6"/>
  <c r="K21" i="6" s="1"/>
  <c r="E21" i="6"/>
  <c r="G21" i="6" s="1"/>
  <c r="E20" i="6"/>
  <c r="G20" i="6" s="1"/>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F5" i="6"/>
  <c r="F4" i="6"/>
  <c r="I20" i="6" l="1"/>
  <c r="K23" i="6"/>
  <c r="D23" i="2"/>
  <c r="D27" i="2"/>
  <c r="D35" i="6" s="1"/>
  <c r="D35" i="2"/>
  <c r="D43" i="6" s="1"/>
  <c r="D43" i="2"/>
  <c r="D51" i="6" s="1"/>
  <c r="D51" i="2"/>
  <c r="D59" i="6" s="1"/>
  <c r="D59" i="2"/>
  <c r="D67" i="6" s="1"/>
  <c r="D24" i="2"/>
  <c r="D32" i="6" s="1"/>
  <c r="D28" i="2"/>
  <c r="D36" i="6" s="1"/>
  <c r="D36" i="2"/>
  <c r="D44" i="6" s="1"/>
  <c r="D40" i="2"/>
  <c r="D48" i="6" s="1"/>
  <c r="D44" i="2"/>
  <c r="D52" i="6" s="1"/>
  <c r="D48" i="2"/>
  <c r="D56" i="6" s="1"/>
  <c r="D52" i="2"/>
  <c r="D60" i="6" s="1"/>
  <c r="D60" i="2"/>
  <c r="D68" i="6" s="1"/>
  <c r="D25" i="2"/>
  <c r="D33" i="6" s="1"/>
  <c r="D29" i="2"/>
  <c r="D37" i="6" s="1"/>
  <c r="D33" i="2"/>
  <c r="D41" i="6" s="1"/>
  <c r="D37" i="2"/>
  <c r="D45" i="6" s="1"/>
  <c r="D41" i="2"/>
  <c r="D49" i="6" s="1"/>
  <c r="D45" i="2"/>
  <c r="D53" i="6" s="1"/>
  <c r="D49" i="2"/>
  <c r="D57" i="6" s="1"/>
  <c r="D53" i="2"/>
  <c r="D61" i="6" s="1"/>
  <c r="D57" i="2"/>
  <c r="D65" i="6" s="1"/>
  <c r="D61" i="2"/>
  <c r="D69" i="6" s="1"/>
  <c r="D22" i="2"/>
  <c r="D30" i="6" s="1"/>
  <c r="D26" i="2"/>
  <c r="D34" i="6" s="1"/>
  <c r="D30" i="2"/>
  <c r="D38" i="6" s="1"/>
  <c r="D34" i="2"/>
  <c r="D42" i="6" s="1"/>
  <c r="D38" i="2"/>
  <c r="D46" i="6" s="1"/>
  <c r="D42" i="2"/>
  <c r="D50" i="6" s="1"/>
  <c r="D46" i="2"/>
  <c r="D54" i="6" s="1"/>
  <c r="D50" i="2"/>
  <c r="D58" i="6" s="1"/>
  <c r="D54" i="2"/>
  <c r="D62" i="6" s="1"/>
  <c r="D58" i="2"/>
  <c r="D66" i="6" s="1"/>
  <c r="D31" i="2"/>
  <c r="D39" i="6" s="1"/>
  <c r="D39" i="2"/>
  <c r="D47" i="6" s="1"/>
  <c r="D47" i="2"/>
  <c r="D55" i="6" s="1"/>
  <c r="D55" i="2"/>
  <c r="D63" i="6" s="1"/>
  <c r="D32" i="2"/>
  <c r="D40" i="6" s="1"/>
  <c r="D56" i="2"/>
  <c r="D64" i="6" s="1"/>
  <c r="D31" i="6"/>
  <c r="F9" i="6" l="1"/>
  <c r="F10" i="6"/>
  <c r="L21" i="6"/>
  <c r="G31" i="6"/>
  <c r="H31" i="6"/>
  <c r="G40" i="6"/>
  <c r="H40" i="6"/>
  <c r="G39" i="6"/>
  <c r="H39" i="6"/>
  <c r="G54" i="6"/>
  <c r="H54" i="6"/>
  <c r="G38" i="6"/>
  <c r="H38" i="6"/>
  <c r="H65" i="6"/>
  <c r="G65" i="6"/>
  <c r="H49" i="6"/>
  <c r="G49" i="6"/>
  <c r="H33" i="6"/>
  <c r="G33" i="6"/>
  <c r="G52" i="6"/>
  <c r="H52" i="6"/>
  <c r="G32" i="6"/>
  <c r="H32" i="6"/>
  <c r="G43" i="6"/>
  <c r="H43" i="6"/>
  <c r="G63" i="6"/>
  <c r="H63" i="6"/>
  <c r="G66" i="6"/>
  <c r="H66" i="6"/>
  <c r="G50" i="6"/>
  <c r="H50" i="6"/>
  <c r="G34" i="6"/>
  <c r="H34" i="6"/>
  <c r="H61" i="6"/>
  <c r="G61" i="6"/>
  <c r="H45" i="6"/>
  <c r="G45" i="6"/>
  <c r="G68" i="6"/>
  <c r="H68" i="6"/>
  <c r="G48" i="6"/>
  <c r="H48" i="6"/>
  <c r="G67" i="6"/>
  <c r="H67" i="6"/>
  <c r="G35" i="6"/>
  <c r="H35" i="6"/>
  <c r="G55" i="6"/>
  <c r="H55" i="6"/>
  <c r="G62" i="6"/>
  <c r="H62" i="6"/>
  <c r="G46" i="6"/>
  <c r="H46" i="6"/>
  <c r="G30" i="6"/>
  <c r="H30" i="6"/>
  <c r="H57" i="6"/>
  <c r="G57" i="6"/>
  <c r="H41" i="6"/>
  <c r="G41" i="6"/>
  <c r="G60" i="6"/>
  <c r="H60" i="6"/>
  <c r="G44" i="6"/>
  <c r="H44" i="6"/>
  <c r="G59" i="6"/>
  <c r="H59" i="6"/>
  <c r="G64" i="6"/>
  <c r="H64" i="6"/>
  <c r="G47" i="6"/>
  <c r="H47" i="6"/>
  <c r="G58" i="6"/>
  <c r="H58" i="6"/>
  <c r="G42" i="6"/>
  <c r="H42" i="6"/>
  <c r="H69" i="6"/>
  <c r="G69" i="6"/>
  <c r="H53" i="6"/>
  <c r="G53" i="6"/>
  <c r="H37" i="6"/>
  <c r="G37" i="6"/>
  <c r="G56" i="6"/>
  <c r="H56" i="6"/>
  <c r="G36" i="6"/>
  <c r="H36" i="6"/>
  <c r="G51" i="6"/>
  <c r="H51" i="6"/>
  <c r="I62" i="6" l="1"/>
  <c r="I36" i="6"/>
  <c r="I37" i="6"/>
  <c r="I69" i="6"/>
  <c r="I58" i="6"/>
  <c r="I64" i="6"/>
  <c r="I44" i="6"/>
  <c r="I41" i="6"/>
  <c r="I30" i="6"/>
  <c r="I35" i="6"/>
  <c r="I48" i="6"/>
  <c r="I45" i="6"/>
  <c r="I34" i="6"/>
  <c r="I66" i="6"/>
  <c r="I43" i="6"/>
  <c r="I52" i="6"/>
  <c r="I49" i="6"/>
  <c r="I38" i="6"/>
  <c r="I39" i="6"/>
  <c r="I31" i="6"/>
  <c r="I56" i="6"/>
  <c r="I53" i="6"/>
  <c r="I42" i="6"/>
  <c r="I60" i="6"/>
  <c r="I57" i="6"/>
  <c r="I68" i="6"/>
  <c r="I61" i="6"/>
  <c r="I50" i="6"/>
  <c r="I32" i="6"/>
  <c r="I33" i="6"/>
  <c r="F11" i="6"/>
  <c r="I65" i="6"/>
  <c r="I54" i="6"/>
  <c r="I40" i="6"/>
  <c r="I51" i="6"/>
  <c r="I47" i="6"/>
  <c r="I59" i="6"/>
  <c r="I46" i="6"/>
  <c r="I55" i="6"/>
  <c r="I67" i="6"/>
  <c r="I63" i="6"/>
  <c r="E39" i="1"/>
  <c r="I23" i="6"/>
  <c r="I25" i="6"/>
  <c r="I28" i="6"/>
  <c r="I22" i="6"/>
  <c r="I29" i="6"/>
  <c r="I26" i="6"/>
  <c r="I24" i="6"/>
  <c r="I27" i="6"/>
  <c r="L26" i="6" l="1"/>
  <c r="D19" i="6" l="1"/>
  <c r="G19" i="6" s="1"/>
  <c r="H19" i="6" l="1"/>
  <c r="I19" i="6" s="1"/>
  <c r="I21" i="6"/>
  <c r="L22" i="6" l="1"/>
  <c r="L23" i="6"/>
  <c r="E40" i="1"/>
  <c r="E41" i="1" s="1"/>
</calcChain>
</file>

<file path=xl/comments1.xml><?xml version="1.0" encoding="utf-8"?>
<comments xmlns="http://schemas.openxmlformats.org/spreadsheetml/2006/main">
  <authors>
    <author>Ｊ－クレジット制度事務局</author>
    <author>桂 貴暉</author>
    <author>湯浅 宗光</author>
  </authors>
  <commentList>
    <comment ref="BF8" authorId="0" shapeId="0">
      <text>
        <r>
          <rPr>
            <sz val="12"/>
            <color indexed="81"/>
            <rFont val="ＭＳ Ｐゴシック"/>
            <family val="3"/>
            <charset val="128"/>
          </rPr>
          <t>デフォルト値、もしくは固体燃料又は都市ガスを使用する場合には、供給者提供値を記入</t>
        </r>
      </text>
    </comment>
    <comment ref="BG8" authorId="0" shapeId="0">
      <text>
        <r>
          <rPr>
            <sz val="12"/>
            <color indexed="81"/>
            <rFont val="ＭＳ Ｐゴシック"/>
            <family val="3"/>
            <charset val="128"/>
          </rPr>
          <t>デフォルト値、もしくは固体燃料又は都市ガスを使用する場合には、供給者提供値を記入</t>
        </r>
        <r>
          <rPr>
            <sz val="9"/>
            <color indexed="81"/>
            <rFont val="ＭＳ Ｐゴシック"/>
            <family val="3"/>
            <charset val="128"/>
          </rPr>
          <t xml:space="preserve">
</t>
        </r>
      </text>
    </comment>
    <comment ref="BH8" authorId="0" shapeId="0">
      <text>
        <r>
          <rPr>
            <sz val="12"/>
            <color indexed="81"/>
            <rFont val="ＭＳ Ｐゴシック"/>
            <family val="3"/>
            <charset val="128"/>
          </rPr>
          <t>デフォルト値、もしくは固体燃料又は都市ガスを使用する場合には、供給者提供値を記入</t>
        </r>
        <r>
          <rPr>
            <sz val="9"/>
            <color indexed="81"/>
            <rFont val="ＭＳ Ｐゴシック"/>
            <family val="3"/>
            <charset val="128"/>
          </rPr>
          <t xml:space="preserve">
</t>
        </r>
      </text>
    </comment>
    <comment ref="AO10" authorId="1" shapeId="0">
      <text>
        <r>
          <rPr>
            <b/>
            <sz val="12"/>
            <color theme="1"/>
            <rFont val="Meiryo UI"/>
            <family val="3"/>
            <charset val="128"/>
          </rPr>
          <t>プロジェクト実施前直近一年間の平均単価又はHP等で公開されている公表単価をご記入ください。</t>
        </r>
      </text>
    </comment>
    <comment ref="AP10" authorId="1" shapeId="0">
      <text>
        <r>
          <rPr>
            <b/>
            <sz val="12"/>
            <color indexed="81"/>
            <rFont val="Meiryo UI"/>
            <family val="3"/>
            <charset val="128"/>
          </rPr>
          <t>BH列の燃料使用量に係る燃料費を月換算してご記入下さい。</t>
        </r>
      </text>
    </comment>
    <comment ref="AU10" authorId="2" shapeId="0">
      <text>
        <r>
          <rPr>
            <sz val="12"/>
            <color indexed="81"/>
            <rFont val="ＭＳ Ｐゴシック"/>
            <family val="3"/>
            <charset val="128"/>
          </rPr>
          <t>【重要】
環境省所轄の補助金の交付要綱には、J-クレジット制度への参加を制限する記載が増えているため、必ずご確認してください。
＊環境省の補助金の目的は、CO2排出削減に対して交付されるものであり、それをJ-クレジット化し、他社に移転することは、補助金の目的にそぐわないためです。</t>
        </r>
      </text>
    </comment>
  </commentList>
</comments>
</file>

<file path=xl/sharedStrings.xml><?xml version="1.0" encoding="utf-8"?>
<sst xmlns="http://schemas.openxmlformats.org/spreadsheetml/2006/main" count="255" uniqueCount="168">
  <si>
    <t>排出削減活動リスト (表紙)</t>
    <rPh sb="0" eb="2">
      <t>ハイシュツ</t>
    </rPh>
    <rPh sb="2" eb="4">
      <t>サクゲン</t>
    </rPh>
    <rPh sb="4" eb="6">
      <t>カツドウ</t>
    </rPh>
    <rPh sb="11" eb="13">
      <t>ヒョウシ</t>
    </rPh>
    <phoneticPr fontId="3"/>
  </si>
  <si>
    <t>■運営・管理者情報</t>
    <rPh sb="1" eb="3">
      <t>ウンエイ</t>
    </rPh>
    <rPh sb="4" eb="6">
      <t>カンリ</t>
    </rPh>
    <rPh sb="6" eb="7">
      <t>シャ</t>
    </rPh>
    <rPh sb="7" eb="9">
      <t>ジョウホウ</t>
    </rPh>
    <phoneticPr fontId="3"/>
  </si>
  <si>
    <t>プロジェクト名称</t>
    <rPh sb="6" eb="8">
      <t>メイショウ</t>
    </rPh>
    <phoneticPr fontId="3"/>
  </si>
  <si>
    <t>適用方法論</t>
    <rPh sb="0" eb="2">
      <t>テキヨウ</t>
    </rPh>
    <rPh sb="2" eb="5">
      <t>ホウホウロン</t>
    </rPh>
    <phoneticPr fontId="3"/>
  </si>
  <si>
    <t>運営・管理者</t>
    <rPh sb="0" eb="2">
      <t>ウンエイ</t>
    </rPh>
    <rPh sb="3" eb="5">
      <t>カンリ</t>
    </rPh>
    <rPh sb="5" eb="6">
      <t>シャ</t>
    </rPh>
    <phoneticPr fontId="3"/>
  </si>
  <si>
    <t>削減活動の実施者</t>
    <rPh sb="0" eb="2">
      <t>サクゲン</t>
    </rPh>
    <rPh sb="2" eb="4">
      <t>カツドウ</t>
    </rPh>
    <rPh sb="5" eb="8">
      <t>ジッシシャ</t>
    </rPh>
    <phoneticPr fontId="3"/>
  </si>
  <si>
    <t>データ管理責任者</t>
    <rPh sb="3" eb="5">
      <t>カンリ</t>
    </rPh>
    <rPh sb="5" eb="7">
      <t>セキニン</t>
    </rPh>
    <rPh sb="7" eb="8">
      <t>シャ</t>
    </rPh>
    <phoneticPr fontId="3"/>
  </si>
  <si>
    <t>モニタリング担当者</t>
    <rPh sb="6" eb="9">
      <t>タントウシャ</t>
    </rPh>
    <phoneticPr fontId="3"/>
  </si>
  <si>
    <t>認証開始日</t>
    <rPh sb="0" eb="2">
      <t>ニンショウ</t>
    </rPh>
    <rPh sb="2" eb="5">
      <t>カイシビ</t>
    </rPh>
    <phoneticPr fontId="3"/>
  </si>
  <si>
    <t>開始日</t>
    <rPh sb="0" eb="3">
      <t>カイシビ</t>
    </rPh>
    <phoneticPr fontId="3"/>
  </si>
  <si>
    <t>終了日</t>
    <rPh sb="0" eb="3">
      <t>シュウリョウビ</t>
    </rPh>
    <phoneticPr fontId="3"/>
  </si>
  <si>
    <t>1回目</t>
    <rPh sb="1" eb="3">
      <t>カイメ</t>
    </rPh>
    <phoneticPr fontId="3"/>
  </si>
  <si>
    <t>必要事項を記入して下さい。
●設置場所の住所
・都道府県から記入をお願いします。
・丁目、番地は、半角のハイフンを使用してご記入ください。
●製造番号
・必ず、「製造番号」の記入をお願いします。
●カタログ番号
・契約書や保証書等に記載されているとおりにご記入ください。</t>
    <rPh sb="0" eb="2">
      <t>ヒツヨウ</t>
    </rPh>
    <rPh sb="2" eb="4">
      <t>ジコウ</t>
    </rPh>
    <rPh sb="5" eb="7">
      <t>キニュウ</t>
    </rPh>
    <rPh sb="9" eb="10">
      <t>クダ</t>
    </rPh>
    <phoneticPr fontId="3"/>
  </si>
  <si>
    <t>【注意事項】
・漢字、平仮名、片仮名は全角で記入をお願いいたします。
・数字、英字は半角で記入をお願いします。
・1会員あたり、製造番号が複数になる場合は、製造番号ごとに１行ずつお書きください。
・クレジット認証の際に、認証申請期間は全会員で統一いただくよう、お願いいたします。</t>
    <rPh sb="1" eb="3">
      <t>チュウイ</t>
    </rPh>
    <rPh sb="3" eb="5">
      <t>ジコウ</t>
    </rPh>
    <phoneticPr fontId="3"/>
  </si>
  <si>
    <t>ID</t>
    <phoneticPr fontId="3"/>
  </si>
  <si>
    <t>会員基本情報</t>
    <rPh sb="0" eb="2">
      <t>カイイン</t>
    </rPh>
    <rPh sb="2" eb="4">
      <t>キホン</t>
    </rPh>
    <rPh sb="4" eb="6">
      <t>ジョウホウ</t>
    </rPh>
    <phoneticPr fontId="3"/>
  </si>
  <si>
    <t>入会申込日</t>
    <rPh sb="0" eb="2">
      <t>ニュウカイ</t>
    </rPh>
    <rPh sb="2" eb="4">
      <t>モウシコミ</t>
    </rPh>
    <rPh sb="4" eb="5">
      <t>ビ</t>
    </rPh>
    <phoneticPr fontId="3"/>
  </si>
  <si>
    <t>会員名</t>
    <rPh sb="0" eb="2">
      <t>カイイン</t>
    </rPh>
    <rPh sb="2" eb="3">
      <t>メイ</t>
    </rPh>
    <phoneticPr fontId="3"/>
  </si>
  <si>
    <t>メーカー</t>
    <phoneticPr fontId="3"/>
  </si>
  <si>
    <t>型式</t>
    <rPh sb="0" eb="2">
      <t>カタシキ</t>
    </rPh>
    <phoneticPr fontId="3"/>
  </si>
  <si>
    <t>台数</t>
    <rPh sb="0" eb="2">
      <t>ダイスウ</t>
    </rPh>
    <phoneticPr fontId="3"/>
  </si>
  <si>
    <t>プロジェクト実施日</t>
    <rPh sb="6" eb="9">
      <t>ジッシビ</t>
    </rPh>
    <phoneticPr fontId="3"/>
  </si>
  <si>
    <t>認証開始日</t>
    <rPh sb="0" eb="2">
      <t>ニンショウ</t>
    </rPh>
    <rPh sb="2" eb="4">
      <t>カイシ</t>
    </rPh>
    <rPh sb="4" eb="5">
      <t>ビ</t>
    </rPh>
    <phoneticPr fontId="3"/>
  </si>
  <si>
    <t>例)</t>
    <rPh sb="0" eb="1">
      <t>レイ</t>
    </rPh>
    <phoneticPr fontId="3"/>
  </si>
  <si>
    <t>000-0000</t>
    <phoneticPr fontId="3"/>
  </si>
  <si>
    <t>abcde</t>
    <phoneticPr fontId="3"/>
  </si>
  <si>
    <t>abcde-12345</t>
    <phoneticPr fontId="3"/>
  </si>
  <si>
    <t>末端</t>
    <rPh sb="0" eb="2">
      <t>マッタン</t>
    </rPh>
    <phoneticPr fontId="3"/>
  </si>
  <si>
    <t>基準日</t>
    <rPh sb="0" eb="3">
      <t>キジュンビ</t>
    </rPh>
    <phoneticPr fontId="3"/>
  </si>
  <si>
    <t>■　基本情報</t>
    <rPh sb="2" eb="4">
      <t>キホン</t>
    </rPh>
    <rPh sb="4" eb="6">
      <t>ジョウホウ</t>
    </rPh>
    <phoneticPr fontId="3"/>
  </si>
  <si>
    <t>認証終了日</t>
    <rPh sb="0" eb="2">
      <t>ニンショウ</t>
    </rPh>
    <rPh sb="2" eb="5">
      <t>シュウリョウビ</t>
    </rPh>
    <phoneticPr fontId="3"/>
  </si>
  <si>
    <t>■　算定結果</t>
    <rPh sb="2" eb="4">
      <t>サンテイ</t>
    </rPh>
    <rPh sb="4" eb="6">
      <t>ケッカ</t>
    </rPh>
    <phoneticPr fontId="3"/>
  </si>
  <si>
    <t>プロジェクト実施後排出量</t>
    <phoneticPr fontId="3"/>
  </si>
  <si>
    <t>ベースライン排出量</t>
    <phoneticPr fontId="3"/>
  </si>
  <si>
    <t>排出削減量</t>
    <phoneticPr fontId="3"/>
  </si>
  <si>
    <t>自動計算</t>
    <rPh sb="0" eb="2">
      <t>ジドウ</t>
    </rPh>
    <rPh sb="2" eb="4">
      <t>ケイサン</t>
    </rPh>
    <phoneticPr fontId="3"/>
  </si>
  <si>
    <t>■</t>
    <phoneticPr fontId="3"/>
  </si>
  <si>
    <t>排出削減量（合計）</t>
    <rPh sb="0" eb="2">
      <t>ハイシュツ</t>
    </rPh>
    <rPh sb="2" eb="4">
      <t>サクゲン</t>
    </rPh>
    <rPh sb="4" eb="5">
      <t>リョウ</t>
    </rPh>
    <rPh sb="6" eb="8">
      <t>ゴウケイ</t>
    </rPh>
    <phoneticPr fontId="3"/>
  </si>
  <si>
    <t>プロジェクト実施後排出量 (ｔ-CO2)</t>
    <rPh sb="6" eb="9">
      <t>ジッシゴ</t>
    </rPh>
    <rPh sb="9" eb="11">
      <t>ハイシュツ</t>
    </rPh>
    <rPh sb="11" eb="12">
      <t>リョウ</t>
    </rPh>
    <phoneticPr fontId="3"/>
  </si>
  <si>
    <t>ベースライン排出量 (ｔ-CO2)</t>
    <rPh sb="6" eb="8">
      <t>ハイシュツ</t>
    </rPh>
    <rPh sb="8" eb="9">
      <t>リョウ</t>
    </rPh>
    <phoneticPr fontId="3"/>
  </si>
  <si>
    <t>排出削減量 (ｔ-CO2)</t>
    <rPh sb="0" eb="2">
      <t>ハイシュツ</t>
    </rPh>
    <rPh sb="2" eb="4">
      <t>サクゲン</t>
    </rPh>
    <rPh sb="4" eb="5">
      <t>リョウ</t>
    </rPh>
    <phoneticPr fontId="3"/>
  </si>
  <si>
    <t>■各種基準日</t>
    <rPh sb="1" eb="3">
      <t>カクシュ</t>
    </rPh>
    <rPh sb="3" eb="6">
      <t>キジュンビ</t>
    </rPh>
    <phoneticPr fontId="3"/>
  </si>
  <si>
    <t>◆認証開始日</t>
    <phoneticPr fontId="3"/>
  </si>
  <si>
    <t>→</t>
    <phoneticPr fontId="3"/>
  </si>
  <si>
    <t>認証申請回数</t>
    <rPh sb="0" eb="2">
      <t>ニンショウ</t>
    </rPh>
    <rPh sb="2" eb="4">
      <t>シンセイ</t>
    </rPh>
    <rPh sb="4" eb="6">
      <t>カイスウ</t>
    </rPh>
    <phoneticPr fontId="3"/>
  </si>
  <si>
    <t>■認証対象期間（プロジェクト全体）</t>
    <rPh sb="1" eb="3">
      <t>ニンショウ</t>
    </rPh>
    <rPh sb="3" eb="5">
      <t>タイショウ</t>
    </rPh>
    <rPh sb="5" eb="7">
      <t>キカン</t>
    </rPh>
    <rPh sb="14" eb="16">
      <t>ゼンタイ</t>
    </rPh>
    <phoneticPr fontId="3"/>
  </si>
  <si>
    <t>■認証申請期間（本認証申請）</t>
    <rPh sb="1" eb="3">
      <t>ニンショウ</t>
    </rPh>
    <rPh sb="3" eb="5">
      <t>シンセイ</t>
    </rPh>
    <rPh sb="5" eb="7">
      <t>キカン</t>
    </rPh>
    <rPh sb="8" eb="9">
      <t>ホン</t>
    </rPh>
    <rPh sb="9" eb="11">
      <t>ニンショウ</t>
    </rPh>
    <rPh sb="11" eb="13">
      <t>シンセイ</t>
    </rPh>
    <phoneticPr fontId="3"/>
  </si>
  <si>
    <t>認証申請日数</t>
    <rPh sb="0" eb="2">
      <t>ニンショウ</t>
    </rPh>
    <rPh sb="2" eb="4">
      <t>シンセイ</t>
    </rPh>
    <rPh sb="4" eb="6">
      <t>ニッスウ</t>
    </rPh>
    <phoneticPr fontId="3"/>
  </si>
  <si>
    <t>○○温泉</t>
    <rPh sb="2" eb="4">
      <t>オンセン</t>
    </rPh>
    <phoneticPr fontId="3"/>
  </si>
  <si>
    <t>排出削減活動リスト (会員情報)</t>
    <rPh sb="0" eb="2">
      <t>ハイシュツ</t>
    </rPh>
    <rPh sb="2" eb="4">
      <t>サクゲン</t>
    </rPh>
    <rPh sb="4" eb="6">
      <t>カツドウ</t>
    </rPh>
    <rPh sb="11" eb="13">
      <t>カイイン</t>
    </rPh>
    <rPh sb="13" eb="15">
      <t>ジョウホウ</t>
    </rPh>
    <phoneticPr fontId="3"/>
  </si>
  <si>
    <t>固有番号 
(製造番号等)</t>
    <rPh sb="0" eb="2">
      <t>コユウ</t>
    </rPh>
    <rPh sb="2" eb="4">
      <t>バンゴウ</t>
    </rPh>
    <rPh sb="7" eb="9">
      <t>セイゾウ</t>
    </rPh>
    <rPh sb="9" eb="11">
      <t>バンゴウ</t>
    </rPh>
    <rPh sb="11" eb="12">
      <t>トウ</t>
    </rPh>
    <phoneticPr fontId="3"/>
  </si>
  <si>
    <t>法定耐用年数
（年）</t>
    <rPh sb="0" eb="2">
      <t>ホウテイ</t>
    </rPh>
    <rPh sb="2" eb="4">
      <t>タイヨウ</t>
    </rPh>
    <rPh sb="4" eb="6">
      <t>ネンスウ</t>
    </rPh>
    <rPh sb="8" eb="9">
      <t>ネン</t>
    </rPh>
    <phoneticPr fontId="3"/>
  </si>
  <si>
    <t>200ｋW</t>
    <phoneticPr fontId="3"/>
  </si>
  <si>
    <t>燃料種</t>
    <rPh sb="0" eb="2">
      <t>ネンリョウ</t>
    </rPh>
    <rPh sb="2" eb="3">
      <t>シュ</t>
    </rPh>
    <phoneticPr fontId="3"/>
  </si>
  <si>
    <t>灯油</t>
    <rPh sb="0" eb="2">
      <t>トウユ</t>
    </rPh>
    <phoneticPr fontId="3"/>
  </si>
  <si>
    <t>無</t>
    <rPh sb="0" eb="1">
      <t>ナ</t>
    </rPh>
    <phoneticPr fontId="3"/>
  </si>
  <si>
    <t>投資回収年数
（年）</t>
    <rPh sb="0" eb="2">
      <t>トウシ</t>
    </rPh>
    <rPh sb="2" eb="4">
      <t>カイシュウ</t>
    </rPh>
    <rPh sb="4" eb="6">
      <t>ネンスウ</t>
    </rPh>
    <rPh sb="8" eb="9">
      <t>ネン</t>
    </rPh>
    <phoneticPr fontId="3"/>
  </si>
  <si>
    <t>補助金額
（円）</t>
    <rPh sb="0" eb="2">
      <t>ホジョ</t>
    </rPh>
    <rPh sb="2" eb="4">
      <t>キンガク</t>
    </rPh>
    <rPh sb="6" eb="7">
      <t>エン</t>
    </rPh>
    <phoneticPr fontId="3"/>
  </si>
  <si>
    <t>純投資額
（円）</t>
    <rPh sb="0" eb="1">
      <t>ジュン</t>
    </rPh>
    <rPh sb="1" eb="3">
      <t>トウシ</t>
    </rPh>
    <rPh sb="3" eb="4">
      <t>ガク</t>
    </rPh>
    <rPh sb="6" eb="7">
      <t>エン</t>
    </rPh>
    <phoneticPr fontId="3"/>
  </si>
  <si>
    <t>確認書類</t>
    <rPh sb="0" eb="2">
      <t>カクニン</t>
    </rPh>
    <rPh sb="2" eb="4">
      <t>ショルイ</t>
    </rPh>
    <phoneticPr fontId="3"/>
  </si>
  <si>
    <t>補助金名称</t>
    <rPh sb="0" eb="3">
      <t>ホジョキン</t>
    </rPh>
    <rPh sb="3" eb="5">
      <t>メイショウ</t>
    </rPh>
    <phoneticPr fontId="3"/>
  </si>
  <si>
    <t>追加性評価</t>
    <rPh sb="0" eb="2">
      <t>ツイカ</t>
    </rPh>
    <rPh sb="2" eb="3">
      <t>セイ</t>
    </rPh>
    <rPh sb="3" eb="5">
      <t>ヒョウカ</t>
    </rPh>
    <phoneticPr fontId="3"/>
  </si>
  <si>
    <t>追加性</t>
    <rPh sb="0" eb="2">
      <t>ツイカ</t>
    </rPh>
    <rPh sb="2" eb="3">
      <t>セイ</t>
    </rPh>
    <phoneticPr fontId="3"/>
  </si>
  <si>
    <t>・・・　</t>
    <phoneticPr fontId="3"/>
  </si>
  <si>
    <t>・・・</t>
    <phoneticPr fontId="3"/>
  </si>
  <si>
    <t>ベースライン設備効率(%)</t>
    <rPh sb="6" eb="8">
      <t>セツビ</t>
    </rPh>
    <rPh sb="8" eb="10">
      <t>コウリツ</t>
    </rPh>
    <phoneticPr fontId="3"/>
  </si>
  <si>
    <t>プロジェクト実施後設備効率(%)</t>
    <rPh sb="6" eb="9">
      <t>ジッシゴ</t>
    </rPh>
    <rPh sb="9" eb="11">
      <t>セツビ</t>
    </rPh>
    <rPh sb="11" eb="13">
      <t>コウリツ</t>
    </rPh>
    <phoneticPr fontId="3"/>
  </si>
  <si>
    <t>排出削減活動リスト (算定シート)</t>
    <rPh sb="0" eb="2">
      <t>ハイシュツ</t>
    </rPh>
    <rPh sb="2" eb="4">
      <t>サクゲン</t>
    </rPh>
    <rPh sb="4" eb="6">
      <t>カツドウ</t>
    </rPh>
    <rPh sb="11" eb="13">
      <t>サンテイ</t>
    </rPh>
    <phoneticPr fontId="3"/>
  </si>
  <si>
    <t>低位発熱量基準</t>
    <rPh sb="0" eb="2">
      <t>テイイ</t>
    </rPh>
    <rPh sb="2" eb="4">
      <t>ハツネツ</t>
    </rPh>
    <rPh sb="4" eb="5">
      <t>リョウ</t>
    </rPh>
    <rPh sb="5" eb="7">
      <t>キジュン</t>
    </rPh>
    <phoneticPr fontId="3"/>
  </si>
  <si>
    <t>高位発熱量基準</t>
    <rPh sb="0" eb="2">
      <t>コウイ</t>
    </rPh>
    <rPh sb="2" eb="4">
      <t>ハツネツ</t>
    </rPh>
    <rPh sb="4" eb="5">
      <t>リョウ</t>
    </rPh>
    <rPh sb="5" eb="7">
      <t>キジュン</t>
    </rPh>
    <phoneticPr fontId="3"/>
  </si>
  <si>
    <t>-</t>
    <phoneticPr fontId="3"/>
  </si>
  <si>
    <t>ベースライン排出量
(t-CO2)</t>
    <rPh sb="6" eb="8">
      <t>ハイシュツ</t>
    </rPh>
    <rPh sb="8" eb="9">
      <t>リョウ</t>
    </rPh>
    <phoneticPr fontId="3"/>
  </si>
  <si>
    <t>登録情報</t>
    <rPh sb="0" eb="2">
      <t>トウロク</t>
    </rPh>
    <rPh sb="2" eb="4">
      <t>ジョウホウ</t>
    </rPh>
    <phoneticPr fontId="3"/>
  </si>
  <si>
    <t>◆設備の稼動開始日</t>
    <rPh sb="4" eb="6">
      <t>カドウ</t>
    </rPh>
    <rPh sb="6" eb="9">
      <t>カイシビ</t>
    </rPh>
    <phoneticPr fontId="3"/>
  </si>
  <si>
    <t>設備の稼動開始日と入会申込日のいずれか遅い日</t>
    <rPh sb="0" eb="2">
      <t>セツビ</t>
    </rPh>
    <rPh sb="3" eb="5">
      <t>カドウ</t>
    </rPh>
    <rPh sb="5" eb="8">
      <t>カイシビ</t>
    </rPh>
    <phoneticPr fontId="3"/>
  </si>
  <si>
    <t>◆モニタリング方法</t>
    <rPh sb="7" eb="9">
      <t>ホウホウ</t>
    </rPh>
    <phoneticPr fontId="3"/>
  </si>
  <si>
    <t>補助金交付決定通知書</t>
    <rPh sb="0" eb="3">
      <t>ホジョキン</t>
    </rPh>
    <rPh sb="3" eb="5">
      <t>コウフ</t>
    </rPh>
    <rPh sb="5" eb="7">
      <t>ケッテイ</t>
    </rPh>
    <rPh sb="7" eb="9">
      <t>ツウチ</t>
    </rPh>
    <rPh sb="9" eb="10">
      <t>ショ</t>
    </rPh>
    <phoneticPr fontId="3"/>
  </si>
  <si>
    <t>プロジェクト実施後排出量
(ｔ-CO2/年)</t>
    <rPh sb="6" eb="9">
      <t>ジッシゴ</t>
    </rPh>
    <rPh sb="9" eb="11">
      <t>ハイシュツ</t>
    </rPh>
    <rPh sb="11" eb="12">
      <t>リョウ</t>
    </rPh>
    <phoneticPr fontId="3"/>
  </si>
  <si>
    <t>排出削減量
(ｔ-CO2/年)</t>
    <rPh sb="0" eb="2">
      <t>ハイシュツ</t>
    </rPh>
    <rPh sb="2" eb="4">
      <t>サクゲン</t>
    </rPh>
    <rPh sb="4" eb="5">
      <t>リョウ</t>
    </rPh>
    <rPh sb="13" eb="14">
      <t>ネン</t>
    </rPh>
    <phoneticPr fontId="3"/>
  </si>
  <si>
    <t>分類A：請求書</t>
    <rPh sb="0" eb="2">
      <t>ブンルイ</t>
    </rPh>
    <rPh sb="4" eb="7">
      <t>セイキュウショ</t>
    </rPh>
    <phoneticPr fontId="3"/>
  </si>
  <si>
    <t>分類B：計測（燃料計）</t>
    <rPh sb="0" eb="2">
      <t>ブンルイ</t>
    </rPh>
    <rPh sb="4" eb="6">
      <t>ケイソク</t>
    </rPh>
    <rPh sb="7" eb="9">
      <t>ネンリョウ</t>
    </rPh>
    <rPh sb="9" eb="10">
      <t>ケイ</t>
    </rPh>
    <phoneticPr fontId="3"/>
  </si>
  <si>
    <t>分類C：概算</t>
    <rPh sb="0" eb="2">
      <t>ブンルイ</t>
    </rPh>
    <rPh sb="4" eb="6">
      <t>ガイサン</t>
    </rPh>
    <phoneticPr fontId="3"/>
  </si>
  <si>
    <t>EN-S-001　Ver.1.1　「ボイラーの導入」</t>
    <rPh sb="23" eb="25">
      <t>ドウニュウ</t>
    </rPh>
    <phoneticPr fontId="3"/>
  </si>
  <si>
    <t>制度文書　実施規定(プロジェクト実施者向け)、13ページ</t>
    <phoneticPr fontId="3"/>
  </si>
  <si>
    <t>（4）方法論、及び主要排出量の算定に用いる活動量のモニタリング項目が共通であること</t>
    <phoneticPr fontId="3"/>
  </si>
  <si>
    <t>燃料使用量</t>
    <rPh sb="0" eb="2">
      <t>ネンリョウ</t>
    </rPh>
    <rPh sb="2" eb="4">
      <t>シヨウ</t>
    </rPh>
    <rPh sb="4" eb="5">
      <t>リョウ</t>
    </rPh>
    <phoneticPr fontId="3"/>
  </si>
  <si>
    <t>＜プロジェクト実施後のボイラー＞</t>
    <phoneticPr fontId="3"/>
  </si>
  <si>
    <t>稼動終了日</t>
    <rPh sb="0" eb="2">
      <t>カドウ</t>
    </rPh>
    <rPh sb="2" eb="5">
      <t>シュウリョウビ</t>
    </rPh>
    <phoneticPr fontId="3"/>
  </si>
  <si>
    <t>○</t>
    <phoneticPr fontId="3"/>
  </si>
  <si>
    <t>×</t>
    <phoneticPr fontId="3"/>
  </si>
  <si>
    <t>新設</t>
    <rPh sb="0" eb="2">
      <t>シンセツ</t>
    </rPh>
    <phoneticPr fontId="3"/>
  </si>
  <si>
    <t>更新</t>
    <rPh sb="0" eb="2">
      <t>コウシン</t>
    </rPh>
    <phoneticPr fontId="3"/>
  </si>
  <si>
    <t>稼動年数</t>
    <rPh sb="0" eb="2">
      <t>カドウ</t>
    </rPh>
    <rPh sb="2" eb="4">
      <t>ネンスウ</t>
    </rPh>
    <phoneticPr fontId="3"/>
  </si>
  <si>
    <t>入力が必要なセル（自由記入）</t>
    <rPh sb="0" eb="2">
      <t>ニュウリョク</t>
    </rPh>
    <rPh sb="3" eb="5">
      <t>ヒツヨウ</t>
    </rPh>
    <rPh sb="9" eb="11">
      <t>ジユウ</t>
    </rPh>
    <rPh sb="11" eb="13">
      <t>キニュウ</t>
    </rPh>
    <phoneticPr fontId="3"/>
  </si>
  <si>
    <t>入力が必要なセル（プルダウンから選択）</t>
    <rPh sb="0" eb="2">
      <t>ニュウリョク</t>
    </rPh>
    <rPh sb="3" eb="5">
      <t>ヒツヨウ</t>
    </rPh>
    <rPh sb="16" eb="18">
      <t>センタク</t>
    </rPh>
    <phoneticPr fontId="3"/>
  </si>
  <si>
    <t>入力が不要なセル（自動計算）</t>
    <rPh sb="0" eb="2">
      <t>ニュウリョク</t>
    </rPh>
    <rPh sb="3" eb="5">
      <t>フヨウ</t>
    </rPh>
    <rPh sb="9" eb="11">
      <t>ジドウ</t>
    </rPh>
    <rPh sb="11" eb="13">
      <t>ケイサン</t>
    </rPh>
    <phoneticPr fontId="3"/>
  </si>
  <si>
    <t>燃料種</t>
    <phoneticPr fontId="3"/>
  </si>
  <si>
    <t>本削減リストは標準的なものです。
必要に応じて編集を行ってください。</t>
    <rPh sb="0" eb="1">
      <t>ホン</t>
    </rPh>
    <rPh sb="1" eb="3">
      <t>サクゲン</t>
    </rPh>
    <rPh sb="7" eb="10">
      <t>ヒョウジュンテキ</t>
    </rPh>
    <rPh sb="17" eb="19">
      <t>ヒツヨウ</t>
    </rPh>
    <rPh sb="20" eb="21">
      <t>オウ</t>
    </rPh>
    <rPh sb="23" eb="25">
      <t>ヘンシュウ</t>
    </rPh>
    <rPh sb="26" eb="27">
      <t>オコナ</t>
    </rPh>
    <phoneticPr fontId="3"/>
  </si>
  <si>
    <t>式7（ベースライン排出量）</t>
    <rPh sb="0" eb="1">
      <t>シキ</t>
    </rPh>
    <rPh sb="9" eb="11">
      <t>ハイシュツ</t>
    </rPh>
    <rPh sb="11" eb="12">
      <t>リョウ</t>
    </rPh>
    <phoneticPr fontId="3"/>
  </si>
  <si>
    <r>
      <t>EM</t>
    </r>
    <r>
      <rPr>
        <vertAlign val="subscript"/>
        <sz val="11"/>
        <color theme="1"/>
        <rFont val="ＭＳ Ｐゴシック"/>
        <family val="2"/>
        <charset val="128"/>
        <scheme val="minor"/>
      </rPr>
      <t>BL</t>
    </r>
    <r>
      <rPr>
        <sz val="11"/>
        <color theme="1"/>
        <rFont val="ＭＳ Ｐゴシック"/>
        <family val="2"/>
        <charset val="128"/>
        <scheme val="minor"/>
      </rPr>
      <t>=Q</t>
    </r>
    <r>
      <rPr>
        <vertAlign val="subscript"/>
        <sz val="11"/>
        <color theme="1"/>
        <rFont val="ＭＳ Ｐゴシック"/>
        <family val="3"/>
        <charset val="128"/>
        <scheme val="minor"/>
      </rPr>
      <t>BL,heat</t>
    </r>
    <r>
      <rPr>
        <sz val="11"/>
        <color theme="1"/>
        <rFont val="ＭＳ Ｐゴシック"/>
        <family val="2"/>
        <charset val="128"/>
        <scheme val="minor"/>
      </rPr>
      <t>*100/ε</t>
    </r>
    <r>
      <rPr>
        <vertAlign val="subscript"/>
        <sz val="11"/>
        <color theme="1"/>
        <rFont val="ＭＳ Ｐゴシック"/>
        <family val="3"/>
        <charset val="128"/>
        <scheme val="minor"/>
      </rPr>
      <t>BL</t>
    </r>
    <r>
      <rPr>
        <sz val="11"/>
        <color theme="1"/>
        <rFont val="ＭＳ Ｐゴシック"/>
        <family val="2"/>
        <charset val="128"/>
        <scheme val="minor"/>
      </rPr>
      <t>*CEF</t>
    </r>
    <r>
      <rPr>
        <vertAlign val="subscript"/>
        <sz val="11"/>
        <color theme="1"/>
        <rFont val="ＭＳ Ｐゴシック"/>
        <family val="2"/>
        <charset val="128"/>
        <scheme val="minor"/>
      </rPr>
      <t>BL</t>
    </r>
    <r>
      <rPr>
        <vertAlign val="subscript"/>
        <sz val="11"/>
        <color theme="1"/>
        <rFont val="ＭＳ Ｐゴシック"/>
        <family val="3"/>
        <charset val="128"/>
        <scheme val="minor"/>
      </rPr>
      <t>,fuel</t>
    </r>
    <phoneticPr fontId="3"/>
  </si>
  <si>
    <t>式2（燃料使用量）：（プロジェクト実施後排出量）</t>
    <rPh sb="0" eb="1">
      <t>シキ</t>
    </rPh>
    <rPh sb="3" eb="5">
      <t>ネンリョウ</t>
    </rPh>
    <rPh sb="5" eb="7">
      <t>シヨウ</t>
    </rPh>
    <rPh sb="7" eb="8">
      <t>リョウ</t>
    </rPh>
    <phoneticPr fontId="3"/>
  </si>
  <si>
    <t>都市ガス</t>
    <rPh sb="0" eb="2">
      <t>トシ</t>
    </rPh>
    <phoneticPr fontId="3"/>
  </si>
  <si>
    <t>LPG</t>
    <phoneticPr fontId="3"/>
  </si>
  <si>
    <t>分類Cにおいて計量器を用いた場合の誤差率（%）</t>
    <rPh sb="0" eb="2">
      <t>ブンルイ</t>
    </rPh>
    <rPh sb="7" eb="9">
      <t>ケイリョウ</t>
    </rPh>
    <rPh sb="9" eb="10">
      <t>キ</t>
    </rPh>
    <rPh sb="11" eb="12">
      <t>モチ</t>
    </rPh>
    <rPh sb="14" eb="16">
      <t>バアイ</t>
    </rPh>
    <rPh sb="17" eb="19">
      <t>ゴサ</t>
    </rPh>
    <rPh sb="19" eb="20">
      <t>リツ</t>
    </rPh>
    <phoneticPr fontId="3"/>
  </si>
  <si>
    <t>設置場所住所
 (必ず都道府県名から記載)</t>
    <rPh sb="0" eb="2">
      <t>セッチ</t>
    </rPh>
    <rPh sb="2" eb="4">
      <t>バショ</t>
    </rPh>
    <rPh sb="4" eb="6">
      <t>ジュウショ</t>
    </rPh>
    <rPh sb="9" eb="10">
      <t>カナラ</t>
    </rPh>
    <rPh sb="11" eb="15">
      <t>トドウフケン</t>
    </rPh>
    <rPh sb="15" eb="16">
      <t>メイ</t>
    </rPh>
    <rPh sb="18" eb="20">
      <t>キサイ</t>
    </rPh>
    <phoneticPr fontId="3"/>
  </si>
  <si>
    <t>○</t>
  </si>
  <si>
    <t>○：環境省ではない又は補助金を利用していない。
×：環境省</t>
    <phoneticPr fontId="3"/>
  </si>
  <si>
    <r>
      <t xml:space="preserve">ベースラインのボイラーで使用する化石燃料の単位発熱量（GJ/ｔ）
</t>
    </r>
    <r>
      <rPr>
        <sz val="11"/>
        <color rgb="FFFF0000"/>
        <rFont val="ＭＳ Ｐゴシック"/>
        <family val="3"/>
        <charset val="128"/>
        <scheme val="minor"/>
      </rPr>
      <t xml:space="preserve">
＊高位もしくは低位発熱量基準：
プロジェクト前後で統一</t>
    </r>
    <phoneticPr fontId="3"/>
  </si>
  <si>
    <t>■記入にあたって（例の列に表示された各セルの色別）</t>
    <rPh sb="1" eb="3">
      <t>キニュウ</t>
    </rPh>
    <phoneticPr fontId="3"/>
  </si>
  <si>
    <t>設備が入会申込日の2年前以降に稼働していること</t>
    <phoneticPr fontId="3"/>
  </si>
  <si>
    <r>
      <t>会員基本情報が</t>
    </r>
    <r>
      <rPr>
        <sz val="11"/>
        <color rgb="FFFF0000"/>
        <rFont val="ＭＳ Ｐゴシック"/>
        <family val="3"/>
        <charset val="128"/>
        <scheme val="minor"/>
      </rPr>
      <t>「不可</t>
    </r>
    <r>
      <rPr>
        <sz val="11"/>
        <color theme="1"/>
        <rFont val="ＭＳ Ｐゴシック"/>
        <family val="2"/>
        <charset val="128"/>
        <scheme val="minor"/>
      </rPr>
      <t>」の場合は</t>
    </r>
    <r>
      <rPr>
        <sz val="11"/>
        <color rgb="FFFF0000"/>
        <rFont val="ＭＳ Ｐゴシック"/>
        <family val="3"/>
        <charset val="128"/>
        <scheme val="minor"/>
      </rPr>
      <t>”ERROR”</t>
    </r>
    <r>
      <rPr>
        <sz val="11"/>
        <color theme="1"/>
        <rFont val="ＭＳ Ｐゴシック"/>
        <family val="2"/>
        <charset val="128"/>
        <scheme val="minor"/>
      </rPr>
      <t>が表示されます。</t>
    </r>
    <rPh sb="0" eb="2">
      <t>カイイン</t>
    </rPh>
    <rPh sb="2" eb="4">
      <t>キホン</t>
    </rPh>
    <rPh sb="4" eb="6">
      <t>ジョウホウ</t>
    </rPh>
    <rPh sb="8" eb="10">
      <t>フカ</t>
    </rPh>
    <rPh sb="12" eb="14">
      <t>バアイ</t>
    </rPh>
    <rPh sb="23" eb="25">
      <t>ヒョウジ</t>
    </rPh>
    <phoneticPr fontId="3"/>
  </si>
  <si>
    <r>
      <t>会員基本情報が</t>
    </r>
    <r>
      <rPr>
        <sz val="11"/>
        <color rgb="FFFF0000"/>
        <rFont val="ＭＳ Ｐゴシック"/>
        <family val="3"/>
        <charset val="128"/>
        <scheme val="minor"/>
      </rPr>
      <t>「不可」</t>
    </r>
    <r>
      <rPr>
        <sz val="11"/>
        <color theme="1"/>
        <rFont val="ＭＳ Ｐゴシック"/>
        <family val="2"/>
        <charset val="128"/>
        <scheme val="minor"/>
      </rPr>
      <t>の場合は</t>
    </r>
    <r>
      <rPr>
        <sz val="11"/>
        <color rgb="FFFF0000"/>
        <rFont val="ＭＳ Ｐゴシック"/>
        <family val="3"/>
        <charset val="128"/>
        <scheme val="minor"/>
      </rPr>
      <t>”ERROR”</t>
    </r>
    <r>
      <rPr>
        <sz val="11"/>
        <color theme="1"/>
        <rFont val="ＭＳ Ｐゴシック"/>
        <family val="2"/>
        <charset val="128"/>
        <scheme val="minor"/>
      </rPr>
      <t>が表示されます。</t>
    </r>
    <phoneticPr fontId="3"/>
  </si>
  <si>
    <t>ｔ-CO2</t>
    <phoneticPr fontId="3"/>
  </si>
  <si>
    <r>
      <t xml:space="preserve">開始日
</t>
    </r>
    <r>
      <rPr>
        <sz val="10"/>
        <color rgb="FFFF0000"/>
        <rFont val="ＭＳ Ｐゴシック"/>
        <family val="3"/>
        <charset val="128"/>
        <scheme val="minor"/>
      </rPr>
      <t>(入会申込日及び稼動開始日のいずれか遅い日)</t>
    </r>
    <rPh sb="0" eb="2">
      <t>カイシ</t>
    </rPh>
    <rPh sb="2" eb="3">
      <t>ビ</t>
    </rPh>
    <rPh sb="5" eb="7">
      <t>ニュウカイ</t>
    </rPh>
    <rPh sb="7" eb="9">
      <t>モウシコミ</t>
    </rPh>
    <rPh sb="9" eb="10">
      <t>ビ</t>
    </rPh>
    <rPh sb="10" eb="11">
      <t>オヨ</t>
    </rPh>
    <rPh sb="12" eb="14">
      <t>カドウ</t>
    </rPh>
    <rPh sb="14" eb="16">
      <t>カイシ</t>
    </rPh>
    <rPh sb="16" eb="17">
      <t>ビ</t>
    </rPh>
    <rPh sb="22" eb="23">
      <t>オソ</t>
    </rPh>
    <rPh sb="24" eb="25">
      <t>ヒ</t>
    </rPh>
    <phoneticPr fontId="3"/>
  </si>
  <si>
    <r>
      <t xml:space="preserve">終了日（退会日）
</t>
    </r>
    <r>
      <rPr>
        <sz val="9"/>
        <color rgb="FFFF0000"/>
        <rFont val="ＭＳ Ｐゴシック"/>
        <family val="3"/>
        <charset val="128"/>
        <scheme val="minor"/>
      </rPr>
      <t>（※途中で退会する場合は退会日を直接入力すること）</t>
    </r>
    <rPh sb="0" eb="3">
      <t>シュウリョウビ</t>
    </rPh>
    <rPh sb="4" eb="6">
      <t>タイカイ</t>
    </rPh>
    <rPh sb="6" eb="7">
      <t>ビ</t>
    </rPh>
    <rPh sb="11" eb="13">
      <t>トチュウ</t>
    </rPh>
    <rPh sb="14" eb="16">
      <t>タイカイ</t>
    </rPh>
    <rPh sb="18" eb="20">
      <t>バアイ</t>
    </rPh>
    <rPh sb="21" eb="23">
      <t>タイカイ</t>
    </rPh>
    <rPh sb="23" eb="24">
      <t>ビ</t>
    </rPh>
    <rPh sb="25" eb="27">
      <t>チョクセツ</t>
    </rPh>
    <rPh sb="27" eb="29">
      <t>ニュウリョク</t>
    </rPh>
    <phoneticPr fontId="3"/>
  </si>
  <si>
    <t>式6（ベースライン排出量の考え方）</t>
    <rPh sb="0" eb="1">
      <t>シキ</t>
    </rPh>
    <rPh sb="9" eb="11">
      <t>ハイシュツ</t>
    </rPh>
    <rPh sb="11" eb="12">
      <t>リョウ</t>
    </rPh>
    <rPh sb="13" eb="14">
      <t>カンガ</t>
    </rPh>
    <rPh sb="15" eb="16">
      <t>カタ</t>
    </rPh>
    <phoneticPr fontId="3"/>
  </si>
  <si>
    <r>
      <t>EM</t>
    </r>
    <r>
      <rPr>
        <vertAlign val="subscript"/>
        <sz val="11"/>
        <color theme="1"/>
        <rFont val="ＭＳ Ｐゴシック"/>
        <family val="3"/>
        <charset val="128"/>
        <scheme val="minor"/>
      </rPr>
      <t>PJ</t>
    </r>
    <r>
      <rPr>
        <sz val="11"/>
        <color theme="1"/>
        <rFont val="ＭＳ Ｐゴシック"/>
        <family val="2"/>
        <charset val="128"/>
        <scheme val="minor"/>
      </rPr>
      <t>=F</t>
    </r>
    <r>
      <rPr>
        <vertAlign val="subscript"/>
        <sz val="11"/>
        <color theme="1"/>
        <rFont val="ＭＳ Ｐゴシック"/>
        <family val="3"/>
        <charset val="128"/>
        <scheme val="minor"/>
      </rPr>
      <t>PJ,fuel</t>
    </r>
    <r>
      <rPr>
        <sz val="11"/>
        <color theme="1"/>
        <rFont val="ＭＳ Ｐゴシック"/>
        <family val="2"/>
        <charset val="128"/>
        <scheme val="minor"/>
      </rPr>
      <t>*HV</t>
    </r>
    <r>
      <rPr>
        <vertAlign val="subscript"/>
        <sz val="11"/>
        <color theme="1"/>
        <rFont val="ＭＳ Ｐゴシック"/>
        <family val="3"/>
        <charset val="128"/>
        <scheme val="minor"/>
      </rPr>
      <t>PJ,fuel</t>
    </r>
    <r>
      <rPr>
        <sz val="11"/>
        <color theme="1"/>
        <rFont val="ＭＳ Ｐゴシック"/>
        <family val="2"/>
        <charset val="128"/>
        <scheme val="minor"/>
      </rPr>
      <t>*CEF</t>
    </r>
    <r>
      <rPr>
        <vertAlign val="subscript"/>
        <sz val="11"/>
        <color theme="1"/>
        <rFont val="ＭＳ Ｐゴシック"/>
        <family val="3"/>
        <charset val="128"/>
        <scheme val="minor"/>
      </rPr>
      <t>PJ,fuel</t>
    </r>
    <phoneticPr fontId="3"/>
  </si>
  <si>
    <r>
      <t>Q</t>
    </r>
    <r>
      <rPr>
        <vertAlign val="subscript"/>
        <sz val="11"/>
        <color theme="1"/>
        <rFont val="ＭＳ Ｐゴシック"/>
        <family val="3"/>
        <charset val="128"/>
        <scheme val="minor"/>
      </rPr>
      <t>BL,heat</t>
    </r>
    <r>
      <rPr>
        <sz val="11"/>
        <color theme="1"/>
        <rFont val="ＭＳ Ｐゴシック"/>
        <family val="2"/>
        <charset val="128"/>
        <scheme val="minor"/>
      </rPr>
      <t>=Q</t>
    </r>
    <r>
      <rPr>
        <vertAlign val="subscript"/>
        <sz val="11"/>
        <color theme="1"/>
        <rFont val="ＭＳ Ｐゴシック"/>
        <family val="3"/>
        <charset val="128"/>
        <scheme val="minor"/>
      </rPr>
      <t>PJ,heat</t>
    </r>
    <r>
      <rPr>
        <sz val="11"/>
        <color theme="1"/>
        <rFont val="ＭＳ Ｐゴシック"/>
        <family val="2"/>
        <charset val="128"/>
        <scheme val="minor"/>
      </rPr>
      <t>=F</t>
    </r>
    <r>
      <rPr>
        <vertAlign val="subscript"/>
        <sz val="11"/>
        <color theme="1"/>
        <rFont val="ＭＳ Ｐゴシック"/>
        <family val="3"/>
        <charset val="128"/>
        <scheme val="minor"/>
      </rPr>
      <t>PJ,fuel</t>
    </r>
    <r>
      <rPr>
        <sz val="11"/>
        <color theme="1"/>
        <rFont val="ＭＳ Ｐゴシック"/>
        <family val="2"/>
        <charset val="128"/>
        <scheme val="minor"/>
      </rPr>
      <t>*HV</t>
    </r>
    <r>
      <rPr>
        <vertAlign val="subscript"/>
        <sz val="11"/>
        <color theme="1"/>
        <rFont val="ＭＳ Ｐゴシック"/>
        <family val="3"/>
        <charset val="128"/>
        <scheme val="minor"/>
      </rPr>
      <t>PJ,fuel</t>
    </r>
    <r>
      <rPr>
        <sz val="11"/>
        <color theme="1"/>
        <rFont val="ＭＳ Ｐゴシック"/>
        <family val="2"/>
        <charset val="128"/>
        <scheme val="minor"/>
      </rPr>
      <t>*ε</t>
    </r>
    <r>
      <rPr>
        <vertAlign val="subscript"/>
        <sz val="11"/>
        <color theme="1"/>
        <rFont val="ＭＳ Ｐゴシック"/>
        <family val="3"/>
        <charset val="128"/>
        <scheme val="minor"/>
      </rPr>
      <t>PJ</t>
    </r>
    <r>
      <rPr>
        <sz val="11"/>
        <color theme="1"/>
        <rFont val="ＭＳ Ｐゴシック"/>
        <family val="2"/>
        <charset val="128"/>
        <scheme val="minor"/>
      </rPr>
      <t>/100</t>
    </r>
    <phoneticPr fontId="3"/>
  </si>
  <si>
    <t>記入例</t>
    <rPh sb="0" eb="2">
      <t>キニュウ</t>
    </rPh>
    <rPh sb="2" eb="3">
      <t>レイ</t>
    </rPh>
    <phoneticPr fontId="3"/>
  </si>
  <si>
    <r>
      <t>千Nm</t>
    </r>
    <r>
      <rPr>
        <vertAlign val="superscript"/>
        <sz val="11"/>
        <color theme="1"/>
        <rFont val="ＭＳ Ｐゴシック"/>
        <family val="3"/>
        <charset val="128"/>
        <scheme val="minor"/>
      </rPr>
      <t>3</t>
    </r>
    <rPh sb="0" eb="1">
      <t>セン</t>
    </rPh>
    <phoneticPr fontId="3"/>
  </si>
  <si>
    <t>ｔ</t>
    <phoneticPr fontId="3"/>
  </si>
  <si>
    <t>kl</t>
    <phoneticPr fontId="3"/>
  </si>
  <si>
    <t>会員基本情報</t>
    <phoneticPr fontId="3"/>
  </si>
  <si>
    <t>導入日</t>
    <rPh sb="0" eb="2">
      <t>ドウニュウ</t>
    </rPh>
    <rPh sb="2" eb="3">
      <t>ビ</t>
    </rPh>
    <phoneticPr fontId="3"/>
  </si>
  <si>
    <t>対象可否</t>
    <rPh sb="0" eb="2">
      <t>タイショウ</t>
    </rPh>
    <rPh sb="2" eb="4">
      <t>カヒ</t>
    </rPh>
    <phoneticPr fontId="3"/>
  </si>
  <si>
    <t>群馬県○○市△△xx-xx</t>
    <rPh sb="0" eb="3">
      <t>グンマケン</t>
    </rPh>
    <rPh sb="5" eb="6">
      <t>シ</t>
    </rPh>
    <phoneticPr fontId="3"/>
  </si>
  <si>
    <t>群馬県○○市△△xx-xx</t>
    <rPh sb="0" eb="3">
      <t>グンマケン</t>
    </rPh>
    <phoneticPr fontId="3"/>
  </si>
  <si>
    <t>xx-xxxx-1111</t>
    <phoneticPr fontId="3"/>
  </si>
  <si>
    <t>〇〇工業</t>
    <rPh sb="2" eb="4">
      <t>コウギョウ</t>
    </rPh>
    <phoneticPr fontId="3"/>
  </si>
  <si>
    <t>メーカー名</t>
    <rPh sb="4" eb="5">
      <t>メイ</t>
    </rPh>
    <phoneticPr fontId="3"/>
  </si>
  <si>
    <t>プロジェクト登録要件の可否</t>
    <rPh sb="6" eb="8">
      <t>トウロク</t>
    </rPh>
    <rPh sb="8" eb="10">
      <t>ヨウケン</t>
    </rPh>
    <rPh sb="11" eb="13">
      <t>カヒ</t>
    </rPh>
    <phoneticPr fontId="3"/>
  </si>
  <si>
    <t>日本国内で実施される</t>
    <rPh sb="0" eb="2">
      <t>ニホン</t>
    </rPh>
    <rPh sb="2" eb="4">
      <t>コクナイ</t>
    </rPh>
    <rPh sb="5" eb="7">
      <t>ジッシ</t>
    </rPh>
    <phoneticPr fontId="3"/>
  </si>
  <si>
    <t>対象
可否</t>
    <rPh sb="0" eb="2">
      <t>タイショウ</t>
    </rPh>
    <rPh sb="3" eb="5">
      <t>カヒ</t>
    </rPh>
    <phoneticPr fontId="3"/>
  </si>
  <si>
    <t>省エネ法特定事業者番号
【対象外は
空欄】</t>
    <phoneticPr fontId="3"/>
  </si>
  <si>
    <t>温対法特定排出者コード
【対象外は
空欄】</t>
    <phoneticPr fontId="3"/>
  </si>
  <si>
    <t>△△機械</t>
    <rPh sb="2" eb="4">
      <t>キカイ</t>
    </rPh>
    <phoneticPr fontId="3"/>
  </si>
  <si>
    <r>
      <t xml:space="preserve">補助金
交付団体
</t>
    </r>
    <r>
      <rPr>
        <sz val="11"/>
        <color rgb="FFFF0000"/>
        <rFont val="ＭＳ Ｐゴシック"/>
        <family val="3"/>
        <charset val="128"/>
        <scheme val="minor"/>
      </rPr>
      <t>＊環境省からの補助金を受けている場合には、登録が出来ないことが多いです。</t>
    </r>
    <rPh sb="0" eb="3">
      <t>ホジョキン</t>
    </rPh>
    <rPh sb="4" eb="6">
      <t>コウフ</t>
    </rPh>
    <rPh sb="6" eb="8">
      <t>ダンタイ</t>
    </rPh>
    <rPh sb="11" eb="14">
      <t>カンキョウショウ</t>
    </rPh>
    <rPh sb="17" eb="20">
      <t>ホジョキン</t>
    </rPh>
    <rPh sb="21" eb="22">
      <t>ウ</t>
    </rPh>
    <rPh sb="26" eb="28">
      <t>バアイ</t>
    </rPh>
    <rPh sb="31" eb="33">
      <t>トウロク</t>
    </rPh>
    <rPh sb="34" eb="36">
      <t>デキ</t>
    </rPh>
    <rPh sb="41" eb="42">
      <t>オオ</t>
    </rPh>
    <phoneticPr fontId="3"/>
  </si>
  <si>
    <r>
      <t xml:space="preserve">ベースラインのボイラーで使用する化石燃料の単位発熱量（GJ/ｔ）
</t>
    </r>
    <r>
      <rPr>
        <sz val="11"/>
        <color rgb="FFFF0000"/>
        <rFont val="ＭＳ Ｐゴシック"/>
        <family val="3"/>
        <charset val="128"/>
        <scheme val="minor"/>
      </rPr>
      <t xml:space="preserve">
＊高位もしくは低位発熱量基準：
プロジェクト前後で統一</t>
    </r>
    <phoneticPr fontId="3"/>
  </si>
  <si>
    <t>ベースライン設備情報（新設プロジェクトの場合は、標準的な設備の情報をご記入ください）</t>
    <rPh sb="11" eb="13">
      <t>シンセツ</t>
    </rPh>
    <rPh sb="20" eb="22">
      <t>バアイ</t>
    </rPh>
    <rPh sb="24" eb="27">
      <t>ヒョウジュンテキ</t>
    </rPh>
    <rPh sb="28" eb="30">
      <t>セツビ</t>
    </rPh>
    <rPh sb="31" eb="33">
      <t>ジョウホウ</t>
    </rPh>
    <rPh sb="35" eb="37">
      <t>キニュウ</t>
    </rPh>
    <phoneticPr fontId="3"/>
  </si>
  <si>
    <t>出力</t>
    <rPh sb="0" eb="2">
      <t>シュツリョク</t>
    </rPh>
    <phoneticPr fontId="3"/>
  </si>
  <si>
    <t>総投資額
（円）</t>
    <rPh sb="0" eb="4">
      <t>ソウトウシガク</t>
    </rPh>
    <rPh sb="6" eb="7">
      <t>エン</t>
    </rPh>
    <phoneticPr fontId="3"/>
  </si>
  <si>
    <t xml:space="preserve">
実施前
ランニングコスト
（円）
</t>
    <rPh sb="4" eb="6">
      <t>ジッシ</t>
    </rPh>
    <rPh sb="6" eb="7">
      <t>マエ</t>
    </rPh>
    <rPh sb="18" eb="19">
      <t>エン</t>
    </rPh>
    <phoneticPr fontId="3"/>
  </si>
  <si>
    <t xml:space="preserve">
実施後
ランニングコスト
（円）
</t>
    <rPh sb="4" eb="6">
      <t>ジッシ</t>
    </rPh>
    <rPh sb="6" eb="7">
      <t>ゴ</t>
    </rPh>
    <rPh sb="18" eb="19">
      <t>エン</t>
    </rPh>
    <phoneticPr fontId="3"/>
  </si>
  <si>
    <t xml:space="preserve">
効率（％）
</t>
    <rPh sb="1" eb="3">
      <t>コウリツ</t>
    </rPh>
    <phoneticPr fontId="3"/>
  </si>
  <si>
    <t>効率（％）</t>
    <rPh sb="0" eb="2">
      <t>コウリツ</t>
    </rPh>
    <phoneticPr fontId="3"/>
  </si>
  <si>
    <t>稼動開始日
（不明な場合設置日）</t>
    <phoneticPr fontId="3"/>
  </si>
  <si>
    <t>認証対象期間</t>
    <rPh sb="0" eb="2">
      <t>ニンショウ</t>
    </rPh>
    <rPh sb="2" eb="4">
      <t>タイショウ</t>
    </rPh>
    <rPh sb="4" eb="6">
      <t>キカン</t>
    </rPh>
    <phoneticPr fontId="3"/>
  </si>
  <si>
    <t>更新後の設備情報</t>
    <rPh sb="0" eb="2">
      <t>コウシン</t>
    </rPh>
    <rPh sb="2" eb="3">
      <t>ゴ</t>
    </rPh>
    <rPh sb="4" eb="6">
      <t>セツビ</t>
    </rPh>
    <rPh sb="6" eb="8">
      <t>ジョウホウ</t>
    </rPh>
    <phoneticPr fontId="3"/>
  </si>
  <si>
    <t>ベースラインのボイラーで使用する化石燃料の単位発熱量当たりのCO2排出係数（ｔCO2/GJ）</t>
    <phoneticPr fontId="3"/>
  </si>
  <si>
    <t>プロジェクト実施後のボイラーで使用する燃料の単位発熱量（GJ/ｔ,GJ/千Nm3等）</t>
    <phoneticPr fontId="3"/>
  </si>
  <si>
    <t>プロジェクト実施後のボイラーで使用する化石燃料の単位発熱量当たりのCO2排出係数（ｔCO2/GJ）</t>
    <phoneticPr fontId="3"/>
  </si>
  <si>
    <t>分類</t>
    <rPh sb="0" eb="2">
      <t>ブンルイ</t>
    </rPh>
    <phoneticPr fontId="3"/>
  </si>
  <si>
    <t>モニタリング測定結果
※会員のモニタリング期間を統一すること</t>
    <rPh sb="6" eb="8">
      <t>ソクテイ</t>
    </rPh>
    <rPh sb="8" eb="10">
      <t>ケッカ</t>
    </rPh>
    <rPh sb="12" eb="14">
      <t>カイイン</t>
    </rPh>
    <rPh sb="21" eb="23">
      <t>キカン</t>
    </rPh>
    <rPh sb="24" eb="26">
      <t>トウイツ</t>
    </rPh>
    <phoneticPr fontId="3"/>
  </si>
  <si>
    <r>
      <t>モニタリング測定値（燃料使用量）
（t、kl、千Nm</t>
    </r>
    <r>
      <rPr>
        <vertAlign val="superscript"/>
        <sz val="11"/>
        <color theme="1"/>
        <rFont val="ＭＳ Ｐゴシック"/>
        <family val="3"/>
        <charset val="128"/>
        <scheme val="minor"/>
      </rPr>
      <t>3</t>
    </r>
    <r>
      <rPr>
        <sz val="11"/>
        <color theme="1"/>
        <rFont val="ＭＳ Ｐゴシック"/>
        <family val="2"/>
        <charset val="128"/>
        <scheme val="minor"/>
      </rPr>
      <t>）</t>
    </r>
    <rPh sb="6" eb="9">
      <t>ソクテイチ</t>
    </rPh>
    <rPh sb="10" eb="12">
      <t>ネンリョウ</t>
    </rPh>
    <rPh sb="12" eb="14">
      <t>シヨウ</t>
    </rPh>
    <rPh sb="14" eb="15">
      <t>リョウ</t>
    </rPh>
    <rPh sb="23" eb="24">
      <t>セン</t>
    </rPh>
    <phoneticPr fontId="3"/>
  </si>
  <si>
    <t>最終的なモニタリング値</t>
    <rPh sb="0" eb="3">
      <t>サイシュウテキ</t>
    </rPh>
    <rPh sb="10" eb="11">
      <t>チ</t>
    </rPh>
    <phoneticPr fontId="3"/>
  </si>
  <si>
    <r>
      <t xml:space="preserve">標準的な設備の効率（％）
</t>
    </r>
    <r>
      <rPr>
        <sz val="11"/>
        <color rgb="FFFF0000"/>
        <rFont val="ＭＳ Ｐゴシック"/>
        <family val="3"/>
        <charset val="128"/>
        <scheme val="minor"/>
      </rPr>
      <t>＊新設プロジェクトの場合はベースライン設備と同じ値を入れてください</t>
    </r>
    <phoneticPr fontId="3"/>
  </si>
  <si>
    <t>PJ実施後設備が標準的な設備効率より良いか</t>
    <rPh sb="18" eb="19">
      <t>ヨ</t>
    </rPh>
    <phoneticPr fontId="3"/>
  </si>
  <si>
    <t>会員住所 
(任意)</t>
    <rPh sb="0" eb="2">
      <t>カイイン</t>
    </rPh>
    <rPh sb="2" eb="4">
      <t>ジュウショ</t>
    </rPh>
    <rPh sb="7" eb="9">
      <t>ニンイ</t>
    </rPh>
    <phoneticPr fontId="3"/>
  </si>
  <si>
    <t>設置場所
郵便番号
(任意)</t>
    <rPh sb="0" eb="2">
      <t>セッチ</t>
    </rPh>
    <rPh sb="2" eb="4">
      <t>バショ</t>
    </rPh>
    <rPh sb="5" eb="9">
      <t>ユウビンバンゴウ</t>
    </rPh>
    <phoneticPr fontId="3"/>
  </si>
  <si>
    <t>会員郵便番号
(任意)</t>
    <rPh sb="0" eb="2">
      <t>カイイン</t>
    </rPh>
    <rPh sb="2" eb="6">
      <t>ユウビンバンゴウ</t>
    </rPh>
    <phoneticPr fontId="3"/>
  </si>
  <si>
    <t>会員電話番号
(任意)</t>
    <rPh sb="0" eb="2">
      <t>カイイン</t>
    </rPh>
    <rPh sb="2" eb="4">
      <t>デンワ</t>
    </rPh>
    <rPh sb="4" eb="6">
      <t>バンゴウ</t>
    </rPh>
    <phoneticPr fontId="3"/>
  </si>
  <si>
    <t>経団連
カーボン
ニュートラル
行動計画への参加</t>
    <rPh sb="0" eb="3">
      <t>ケイダンレン</t>
    </rPh>
    <rPh sb="16" eb="18">
      <t>コウドウ</t>
    </rPh>
    <phoneticPr fontId="3"/>
  </si>
  <si>
    <t>PJ実施後メンテナンス費
（円/年）</t>
    <rPh sb="2" eb="5">
      <t>ジッシゴ</t>
    </rPh>
    <rPh sb="11" eb="12">
      <t>ヒ</t>
    </rPh>
    <rPh sb="14" eb="15">
      <t>エン</t>
    </rPh>
    <rPh sb="16" eb="17">
      <t>ネン</t>
    </rPh>
    <phoneticPr fontId="3"/>
  </si>
  <si>
    <t>既設メンテナンス費
（円/年）</t>
    <rPh sb="0" eb="2">
      <t>キセツ</t>
    </rPh>
    <rPh sb="8" eb="9">
      <t>ヒ</t>
    </rPh>
    <rPh sb="11" eb="12">
      <t>エン</t>
    </rPh>
    <rPh sb="13" eb="14">
      <t>ネン</t>
    </rPh>
    <phoneticPr fontId="3"/>
  </si>
  <si>
    <t>ＰJ実施後燃料単価
（円/Nm3等/月）</t>
    <rPh sb="2" eb="9">
      <t>ジッシゴネンリョウタンカ</t>
    </rPh>
    <rPh sb="11" eb="12">
      <t>エン</t>
    </rPh>
    <rPh sb="16" eb="17">
      <t>ナド</t>
    </rPh>
    <rPh sb="18" eb="19">
      <t>ツキ</t>
    </rPh>
    <phoneticPr fontId="3"/>
  </si>
  <si>
    <t>ベースライン燃料単価
（円/Nm3等/月）</t>
    <rPh sb="6" eb="10">
      <t>ネンリョウタンカ</t>
    </rPh>
    <rPh sb="12" eb="13">
      <t>エン</t>
    </rPh>
    <rPh sb="17" eb="18">
      <t>ナド</t>
    </rPh>
    <rPh sb="19" eb="20">
      <t>ツキ</t>
    </rPh>
    <phoneticPr fontId="3"/>
  </si>
  <si>
    <t>モニタリング期間（ヶ月）</t>
    <rPh sb="6" eb="8">
      <t>キカン</t>
    </rPh>
    <rPh sb="10" eb="11">
      <t>ゲツ</t>
    </rPh>
    <phoneticPr fontId="3"/>
  </si>
  <si>
    <t>ベースラインのボイラーで使用する化石燃料の単位発熱量（GJ/ｔ,GJ/千Nm3等）</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</si>
</sst>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0"/>
    <numFmt numFmtId="177" formatCode="0.0_ "/>
    <numFmt numFmtId="178" formatCode="0_);[Red]\(0\)"/>
    <numFmt numFmtId="179" formatCode="#,##0.000;[Red]\-#,##0.000"/>
    <numFmt numFmtId="180" formatCode="#,##0.0000;[Red]\-#,##0.0000"/>
    <numFmt numFmtId="181" formatCode="0.0_);[Red]\(0.0\)"/>
    <numFmt numFmtId="182" formatCode="0.0000_);[Red]\(0.0000\)"/>
  </numFmts>
  <fonts count="29" x14ac:knownFonts="1">
    <font>
      <sz val="11"/>
      <color theme="1"/>
      <name val="ＭＳ Ｐゴシック"/>
      <family val="2"/>
      <charset val="128"/>
      <scheme val="minor"/>
    </font>
    <font>
      <sz val="11"/>
      <color theme="1"/>
      <name val="ＭＳ Ｐゴシック"/>
      <family val="2"/>
      <charset val="128"/>
      <scheme val="minor"/>
    </font>
    <font>
      <b/>
      <sz val="20"/>
      <color theme="1"/>
      <name val="ＭＳ Ｐゴシック"/>
      <family val="3"/>
      <charset val="128"/>
      <scheme val="minor"/>
    </font>
    <font>
      <sz val="6"/>
      <name val="ＭＳ Ｐゴシック"/>
      <family val="2"/>
      <charset val="128"/>
      <scheme val="minor"/>
    </font>
    <font>
      <sz val="11"/>
      <color theme="1"/>
      <name val="ＭＳ Ｐゴシック"/>
      <family val="3"/>
      <charset val="128"/>
      <scheme val="minor"/>
    </font>
    <font>
      <sz val="10.5"/>
      <color theme="1"/>
      <name val="ＭＳ Ｐゴシック"/>
      <family val="3"/>
      <charset val="128"/>
      <scheme val="minor"/>
    </font>
    <font>
      <sz val="10"/>
      <name val="ＭＳ Ｐゴシック"/>
      <family val="3"/>
      <charset val="128"/>
    </font>
    <font>
      <sz val="10"/>
      <color theme="1"/>
      <name val="ＭＳ Ｐゴシック"/>
      <family val="2"/>
      <charset val="128"/>
      <scheme val="minor"/>
    </font>
    <font>
      <b/>
      <sz val="11"/>
      <color theme="1"/>
      <name val="ＭＳ Ｐゴシック"/>
      <family val="3"/>
      <charset val="128"/>
      <scheme val="minor"/>
    </font>
    <font>
      <b/>
      <sz val="10"/>
      <color theme="1"/>
      <name val="ＭＳ Ｐゴシック"/>
      <family val="3"/>
      <charset val="128"/>
      <scheme val="minor"/>
    </font>
    <font>
      <sz val="11"/>
      <color rgb="FFFF0000"/>
      <name val="ＭＳ Ｐゴシック"/>
      <family val="2"/>
      <charset val="128"/>
      <scheme val="minor"/>
    </font>
    <font>
      <vertAlign val="subscript"/>
      <sz val="11"/>
      <color theme="1"/>
      <name val="ＭＳ Ｐゴシック"/>
      <family val="3"/>
      <charset val="128"/>
      <scheme val="minor"/>
    </font>
    <font>
      <sz val="11"/>
      <color rgb="FFFF0000"/>
      <name val="ＭＳ Ｐゴシック"/>
      <family val="3"/>
      <charset val="128"/>
      <scheme val="minor"/>
    </font>
    <font>
      <sz val="11"/>
      <name val="ＭＳ Ｐゴシック"/>
      <family val="2"/>
      <charset val="128"/>
      <scheme val="minor"/>
    </font>
    <font>
      <sz val="12"/>
      <color indexed="81"/>
      <name val="ＭＳ Ｐゴシック"/>
      <family val="3"/>
      <charset val="128"/>
    </font>
    <font>
      <sz val="8"/>
      <color theme="1"/>
      <name val="ＭＳ Ｐゴシック"/>
      <family val="2"/>
      <charset val="128"/>
      <scheme val="minor"/>
    </font>
    <font>
      <sz val="8"/>
      <color theme="1"/>
      <name val="ＭＳ Ｐゴシック"/>
      <family val="3"/>
      <charset val="128"/>
      <scheme val="minor"/>
    </font>
    <font>
      <vertAlign val="subscript"/>
      <sz val="11"/>
      <color theme="1"/>
      <name val="ＭＳ Ｐゴシック"/>
      <family val="2"/>
      <charset val="128"/>
      <scheme val="minor"/>
    </font>
    <font>
      <b/>
      <sz val="12"/>
      <color theme="1"/>
      <name val="ＭＳ Ｐゴシック"/>
      <family val="3"/>
      <charset val="128"/>
      <scheme val="minor"/>
    </font>
    <font>
      <b/>
      <sz val="11"/>
      <color rgb="FFFF0000"/>
      <name val="ＭＳ Ｐゴシック"/>
      <family val="3"/>
      <charset val="128"/>
      <scheme val="minor"/>
    </font>
    <font>
      <sz val="9"/>
      <color rgb="FFFF0000"/>
      <name val="ＭＳ Ｐゴシック"/>
      <family val="2"/>
      <charset val="128"/>
      <scheme val="minor"/>
    </font>
    <font>
      <b/>
      <sz val="12"/>
      <color rgb="FFFF0000"/>
      <name val="ＭＳ Ｐゴシック"/>
      <family val="3"/>
      <charset val="128"/>
      <scheme val="minor"/>
    </font>
    <font>
      <sz val="10"/>
      <color rgb="FFFF0000"/>
      <name val="ＭＳ Ｐゴシック"/>
      <family val="3"/>
      <charset val="128"/>
      <scheme val="minor"/>
    </font>
    <font>
      <sz val="9"/>
      <color rgb="FFFF0000"/>
      <name val="ＭＳ Ｐゴシック"/>
      <family val="3"/>
      <charset val="128"/>
      <scheme val="minor"/>
    </font>
    <font>
      <vertAlign val="superscript"/>
      <sz val="11"/>
      <color theme="1"/>
      <name val="ＭＳ Ｐゴシック"/>
      <family val="3"/>
      <charset val="128"/>
      <scheme val="minor"/>
    </font>
    <font>
      <sz val="10"/>
      <color theme="1"/>
      <name val="ＭＳ Ｐゴシック"/>
      <family val="3"/>
      <charset val="128"/>
      <scheme val="minor"/>
    </font>
    <font>
      <sz val="9"/>
      <color indexed="81"/>
      <name val="ＭＳ Ｐゴシック"/>
      <family val="3"/>
      <charset val="128"/>
    </font>
    <font>
      <b/>
      <sz val="12"/>
      <color indexed="81"/>
      <name val="Meiryo UI"/>
      <family val="3"/>
      <charset val="128"/>
    </font>
    <font>
      <b/>
      <sz val="12"/>
      <color theme="1"/>
      <name val="Meiryo UI"/>
      <family val="3"/>
      <charset val="128"/>
    </font>
  </fonts>
  <fills count="19">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CFEBA"/>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59996337778862885"/>
        <bgColor indexed="64"/>
      </patternFill>
    </fill>
    <fill>
      <patternFill patternType="solid">
        <fgColor theme="8" tint="0.59999389629810485"/>
        <bgColor indexed="64"/>
      </patternFill>
    </fill>
    <fill>
      <patternFill patternType="solid">
        <fgColor rgb="FFCCFFCC"/>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thin">
        <color indexed="64"/>
      </right>
      <top/>
      <bottom style="double">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238">
    <xf numFmtId="0" fontId="0" fillId="0" borderId="0" xfId="0">
      <alignment vertical="center"/>
    </xf>
    <xf numFmtId="0" fontId="2" fillId="0" borderId="0" xfId="0" applyFont="1">
      <alignment vertical="center"/>
    </xf>
    <xf numFmtId="0" fontId="0" fillId="0" borderId="1" xfId="0" applyBorder="1">
      <alignment vertical="center"/>
    </xf>
    <xf numFmtId="0" fontId="0" fillId="0" borderId="0" xfId="0" applyBorder="1">
      <alignment vertical="center"/>
    </xf>
    <xf numFmtId="0" fontId="4" fillId="0" borderId="0" xfId="0" applyFont="1" applyFill="1" applyBorder="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14" fontId="0" fillId="0" borderId="0" xfId="0" applyNumberFormat="1" applyBorder="1" applyAlignment="1">
      <alignment horizontal="center" vertical="center"/>
    </xf>
    <xf numFmtId="0" fontId="0" fillId="0" borderId="1" xfId="0" applyFill="1" applyBorder="1">
      <alignment vertical="center"/>
    </xf>
    <xf numFmtId="0" fontId="0" fillId="0" borderId="0" xfId="0" applyFill="1">
      <alignment vertical="center"/>
    </xf>
    <xf numFmtId="0" fontId="0" fillId="3" borderId="1" xfId="0" applyFill="1"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vertical="center"/>
    </xf>
    <xf numFmtId="0" fontId="0" fillId="0" borderId="0" xfId="0" applyBorder="1" applyAlignment="1">
      <alignment vertical="center" wrapText="1"/>
    </xf>
    <xf numFmtId="0" fontId="0" fillId="0" borderId="1" xfId="0" applyBorder="1" applyAlignment="1">
      <alignment horizontal="center" vertical="center"/>
    </xf>
    <xf numFmtId="14" fontId="0" fillId="0" borderId="0" xfId="0" applyNumberFormat="1" applyFill="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left"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14" fontId="7" fillId="0" borderId="0" xfId="0" applyNumberFormat="1" applyFont="1">
      <alignment vertical="center"/>
    </xf>
    <xf numFmtId="0" fontId="0" fillId="0" borderId="0" xfId="0" applyAlignment="1">
      <alignment horizontal="center" vertical="center"/>
    </xf>
    <xf numFmtId="0" fontId="0" fillId="11" borderId="5" xfId="0" applyFill="1" applyBorder="1" applyAlignment="1">
      <alignment horizontal="center" vertical="center" wrapText="1"/>
    </xf>
    <xf numFmtId="0" fontId="0" fillId="3" borderId="5" xfId="0" applyFill="1" applyBorder="1" applyAlignment="1">
      <alignment horizontal="center" vertical="center" wrapText="1"/>
    </xf>
    <xf numFmtId="178" fontId="0" fillId="3" borderId="1" xfId="0" applyNumberFormat="1" applyFill="1" applyBorder="1">
      <alignment vertical="center"/>
    </xf>
    <xf numFmtId="177" fontId="0" fillId="0" borderId="0" xfId="0" applyNumberFormat="1" applyBorder="1">
      <alignment vertical="center"/>
    </xf>
    <xf numFmtId="0" fontId="0" fillId="4" borderId="5" xfId="0" applyFill="1" applyBorder="1" applyAlignment="1">
      <alignment horizontal="center" vertical="center" wrapText="1"/>
    </xf>
    <xf numFmtId="0" fontId="0" fillId="4" borderId="10" xfId="0" applyFill="1" applyBorder="1">
      <alignment vertical="center"/>
    </xf>
    <xf numFmtId="0" fontId="0" fillId="0" borderId="20" xfId="0" applyBorder="1">
      <alignment vertical="center"/>
    </xf>
    <xf numFmtId="0" fontId="0" fillId="0" borderId="0" xfId="0" applyFill="1" applyBorder="1" applyAlignment="1">
      <alignment vertical="center"/>
    </xf>
    <xf numFmtId="0" fontId="0" fillId="0" borderId="0" xfId="0" quotePrefix="1" applyFill="1" applyBorder="1" applyAlignment="1">
      <alignment vertical="center"/>
    </xf>
    <xf numFmtId="0" fontId="0" fillId="0" borderId="0" xfId="0" applyAlignment="1">
      <alignment vertical="center" wrapText="1"/>
    </xf>
    <xf numFmtId="0" fontId="0" fillId="6" borderId="8" xfId="0" applyFill="1" applyBorder="1" applyAlignment="1">
      <alignment horizontal="center" vertical="center" wrapText="1"/>
    </xf>
    <xf numFmtId="0" fontId="0" fillId="6" borderId="5" xfId="0" applyFill="1" applyBorder="1" applyAlignment="1">
      <alignment horizontal="center" vertical="center"/>
    </xf>
    <xf numFmtId="0" fontId="0" fillId="8" borderId="5" xfId="0" applyFill="1" applyBorder="1" applyAlignment="1">
      <alignment horizontal="center" vertical="center" wrapText="1"/>
    </xf>
    <xf numFmtId="0" fontId="0" fillId="6" borderId="5" xfId="0" applyFill="1" applyBorder="1" applyAlignment="1">
      <alignment horizontal="center" vertical="center" wrapText="1"/>
    </xf>
    <xf numFmtId="0" fontId="0" fillId="14" borderId="1" xfId="0" applyFill="1" applyBorder="1" applyAlignment="1">
      <alignment horizontal="center" vertical="center"/>
    </xf>
    <xf numFmtId="0" fontId="0" fillId="15" borderId="0" xfId="0" applyFill="1">
      <alignment vertical="center"/>
    </xf>
    <xf numFmtId="0" fontId="0" fillId="2" borderId="0" xfId="0" applyFill="1">
      <alignment vertical="center"/>
    </xf>
    <xf numFmtId="0" fontId="15" fillId="0" borderId="0" xfId="0" applyFont="1">
      <alignment vertical="center"/>
    </xf>
    <xf numFmtId="0" fontId="16" fillId="0" borderId="0" xfId="0" applyFont="1">
      <alignment vertical="center"/>
    </xf>
    <xf numFmtId="0" fontId="0" fillId="14" borderId="0" xfId="0" applyFill="1">
      <alignment vertical="center"/>
    </xf>
    <xf numFmtId="0" fontId="0" fillId="14" borderId="1" xfId="0" applyNumberFormat="1" applyFill="1" applyBorder="1" applyAlignment="1">
      <alignment horizontal="center" vertical="center"/>
    </xf>
    <xf numFmtId="0" fontId="0" fillId="0" borderId="0" xfId="0" applyFont="1">
      <alignment vertical="center"/>
    </xf>
    <xf numFmtId="0" fontId="4" fillId="0" borderId="0" xfId="0" applyFont="1">
      <alignment vertical="center"/>
    </xf>
    <xf numFmtId="0" fontId="0" fillId="2" borderId="1" xfId="0" applyFill="1" applyBorder="1">
      <alignment vertical="center"/>
    </xf>
    <xf numFmtId="14" fontId="0" fillId="2" borderId="1" xfId="0" applyNumberFormat="1" applyFill="1" applyBorder="1">
      <alignment vertical="center"/>
    </xf>
    <xf numFmtId="176" fontId="0" fillId="2" borderId="1" xfId="0" applyNumberFormat="1" applyFill="1" applyBorder="1">
      <alignment vertical="center"/>
    </xf>
    <xf numFmtId="0" fontId="0" fillId="15" borderId="1" xfId="0" applyFill="1" applyBorder="1">
      <alignment vertical="center"/>
    </xf>
    <xf numFmtId="38" fontId="0" fillId="14" borderId="1" xfId="1" applyFont="1" applyFill="1" applyBorder="1">
      <alignment vertical="center"/>
    </xf>
    <xf numFmtId="38" fontId="0" fillId="2" borderId="1" xfId="1" applyFont="1" applyFill="1" applyBorder="1">
      <alignment vertical="center"/>
    </xf>
    <xf numFmtId="14" fontId="0" fillId="14" borderId="1" xfId="0" applyNumberFormat="1" applyFill="1" applyBorder="1">
      <alignment vertical="center"/>
    </xf>
    <xf numFmtId="176" fontId="0" fillId="15" borderId="1" xfId="0" applyNumberFormat="1" applyFill="1" applyBorder="1" applyAlignment="1">
      <alignment horizontal="center" vertical="center"/>
    </xf>
    <xf numFmtId="0" fontId="0" fillId="4" borderId="21" xfId="0" applyFill="1" applyBorder="1" applyAlignment="1">
      <alignment horizontal="center" vertical="center" wrapText="1"/>
    </xf>
    <xf numFmtId="0" fontId="18" fillId="0" borderId="0" xfId="0" applyFont="1" applyBorder="1" applyAlignment="1">
      <alignment horizontal="center" wrapText="1"/>
    </xf>
    <xf numFmtId="0" fontId="18" fillId="0" borderId="0" xfId="0" applyFont="1" applyAlignment="1">
      <alignment horizontal="center"/>
    </xf>
    <xf numFmtId="0" fontId="18" fillId="0" borderId="0" xfId="0" applyFont="1" applyFill="1" applyBorder="1" applyAlignment="1">
      <alignment horizontal="center" wrapText="1"/>
    </xf>
    <xf numFmtId="14" fontId="18" fillId="0" borderId="0" xfId="0" applyNumberFormat="1" applyFont="1" applyAlignment="1">
      <alignment horizontal="center"/>
    </xf>
    <xf numFmtId="0" fontId="18" fillId="0" borderId="0" xfId="0" applyFont="1" applyFill="1" applyAlignment="1">
      <alignment horizontal="center"/>
    </xf>
    <xf numFmtId="0" fontId="0" fillId="15" borderId="1" xfId="0" applyFill="1" applyBorder="1" applyAlignment="1">
      <alignment horizontal="center" vertical="center"/>
    </xf>
    <xf numFmtId="0" fontId="0" fillId="2" borderId="2" xfId="0" applyFill="1" applyBorder="1">
      <alignment vertical="center"/>
    </xf>
    <xf numFmtId="0" fontId="0" fillId="2" borderId="4" xfId="0" applyFill="1" applyBorder="1">
      <alignment vertical="center"/>
    </xf>
    <xf numFmtId="0" fontId="0" fillId="11" borderId="1" xfId="0" applyFill="1" applyBorder="1" applyAlignment="1">
      <alignment horizontal="left" vertical="center" wrapText="1"/>
    </xf>
    <xf numFmtId="176" fontId="0" fillId="2" borderId="2" xfId="0" applyNumberFormat="1" applyFill="1" applyBorder="1">
      <alignment vertical="center"/>
    </xf>
    <xf numFmtId="38" fontId="0" fillId="2" borderId="10" xfId="1" applyFont="1" applyFill="1" applyBorder="1">
      <alignment vertical="center"/>
    </xf>
    <xf numFmtId="0" fontId="0" fillId="7" borderId="2" xfId="0" applyFill="1" applyBorder="1" applyAlignment="1">
      <alignment vertical="center" wrapText="1"/>
    </xf>
    <xf numFmtId="0" fontId="0" fillId="16" borderId="0" xfId="0" applyFill="1" applyBorder="1">
      <alignment vertical="center"/>
    </xf>
    <xf numFmtId="176" fontId="8" fillId="14" borderId="16" xfId="0" applyNumberFormat="1" applyFont="1" applyFill="1" applyBorder="1" applyAlignment="1">
      <alignment vertical="center" wrapText="1"/>
    </xf>
    <xf numFmtId="0" fontId="8" fillId="14" borderId="14" xfId="0" applyFont="1" applyFill="1" applyBorder="1" applyAlignment="1">
      <alignment horizontal="center" vertical="center"/>
    </xf>
    <xf numFmtId="0" fontId="10" fillId="0" borderId="0" xfId="0" applyFont="1">
      <alignment vertical="center"/>
    </xf>
    <xf numFmtId="0" fontId="12" fillId="0" borderId="0" xfId="0" applyFont="1">
      <alignment vertical="center"/>
    </xf>
    <xf numFmtId="0" fontId="0" fillId="0" borderId="0" xfId="0" applyFill="1" applyBorder="1">
      <alignment vertical="center"/>
    </xf>
    <xf numFmtId="0" fontId="20" fillId="0" borderId="0" xfId="0" applyFont="1" applyAlignment="1">
      <alignment horizontal="left" vertical="center"/>
    </xf>
    <xf numFmtId="0" fontId="21" fillId="0" borderId="0" xfId="0" applyFont="1" applyBorder="1" applyAlignment="1">
      <alignment horizontal="center" wrapText="1"/>
    </xf>
    <xf numFmtId="0" fontId="10" fillId="0" borderId="0" xfId="0" applyFont="1" applyAlignment="1">
      <alignment horizontal="left" vertical="center"/>
    </xf>
    <xf numFmtId="0" fontId="19" fillId="0" borderId="0" xfId="0" applyFont="1" applyBorder="1" applyAlignment="1">
      <alignment horizontal="left" vertical="center"/>
    </xf>
    <xf numFmtId="0" fontId="0" fillId="2" borderId="1" xfId="0" applyFill="1" applyBorder="1" applyAlignment="1">
      <alignment horizontal="center" vertical="center"/>
    </xf>
    <xf numFmtId="14" fontId="0" fillId="2" borderId="4" xfId="0" applyNumberFormat="1" applyFill="1" applyBorder="1">
      <alignment vertical="center"/>
    </xf>
    <xf numFmtId="0" fontId="6" fillId="2" borderId="1" xfId="0" applyFont="1" applyFill="1" applyBorder="1">
      <alignment vertical="center"/>
    </xf>
    <xf numFmtId="0" fontId="0" fillId="2" borderId="1" xfId="0" applyFill="1" applyBorder="1" applyAlignment="1">
      <alignment horizontal="left" vertical="center"/>
    </xf>
    <xf numFmtId="0" fontId="0" fillId="2" borderId="1" xfId="0" quotePrefix="1" applyFill="1" applyBorder="1">
      <alignment vertical="center"/>
    </xf>
    <xf numFmtId="0" fontId="0" fillId="17" borderId="1" xfId="0" applyFill="1" applyBorder="1">
      <alignment vertical="center"/>
    </xf>
    <xf numFmtId="14" fontId="0" fillId="17" borderId="1" xfId="0" applyNumberFormat="1" applyFill="1" applyBorder="1">
      <alignment vertical="center"/>
    </xf>
    <xf numFmtId="0" fontId="0" fillId="17" borderId="1" xfId="0" applyFill="1" applyBorder="1" applyAlignment="1">
      <alignment horizontal="center" vertical="center"/>
    </xf>
    <xf numFmtId="0" fontId="0" fillId="17" borderId="10" xfId="0" applyFill="1" applyBorder="1">
      <alignment vertical="center"/>
    </xf>
    <xf numFmtId="176" fontId="0" fillId="17" borderId="1" xfId="0" applyNumberFormat="1" applyFill="1" applyBorder="1">
      <alignment vertical="center"/>
    </xf>
    <xf numFmtId="38" fontId="0" fillId="17" borderId="1" xfId="1" applyFont="1" applyFill="1" applyBorder="1">
      <alignment vertical="center"/>
    </xf>
    <xf numFmtId="0" fontId="0" fillId="18" borderId="22" xfId="0" applyFill="1" applyBorder="1">
      <alignment vertical="center"/>
    </xf>
    <xf numFmtId="0" fontId="0" fillId="7" borderId="8" xfId="0" applyFill="1" applyBorder="1" applyAlignment="1">
      <alignment horizontal="center" vertical="center" wrapText="1"/>
    </xf>
    <xf numFmtId="0" fontId="0" fillId="7" borderId="2" xfId="0" applyFill="1" applyBorder="1" applyAlignment="1">
      <alignment horizontal="center" vertical="center" wrapText="1"/>
    </xf>
    <xf numFmtId="0" fontId="0" fillId="4" borderId="23" xfId="0" applyFill="1" applyBorder="1" applyAlignment="1">
      <alignment horizontal="left" vertical="center" wrapText="1"/>
    </xf>
    <xf numFmtId="0" fontId="0" fillId="4" borderId="23" xfId="0" applyFill="1" applyBorder="1" applyAlignment="1">
      <alignment horizontal="center" vertical="center" wrapText="1"/>
    </xf>
    <xf numFmtId="0" fontId="0" fillId="17" borderId="0" xfId="0" applyFill="1" applyBorder="1">
      <alignment vertical="center"/>
    </xf>
    <xf numFmtId="0" fontId="0" fillId="17" borderId="5" xfId="0" applyFill="1" applyBorder="1">
      <alignment vertical="center"/>
    </xf>
    <xf numFmtId="176" fontId="8" fillId="14" borderId="24" xfId="0" applyNumberFormat="1" applyFont="1" applyFill="1" applyBorder="1" applyAlignment="1">
      <alignment vertical="center" wrapText="1"/>
    </xf>
    <xf numFmtId="0" fontId="0" fillId="17" borderId="5" xfId="0" applyFill="1" applyBorder="1" applyAlignment="1">
      <alignment horizontal="center" vertical="center"/>
    </xf>
    <xf numFmtId="0" fontId="13" fillId="14" borderId="1" xfId="0" applyFont="1" applyFill="1" applyBorder="1" applyAlignment="1">
      <alignment horizontal="center" vertical="center"/>
    </xf>
    <xf numFmtId="176" fontId="0" fillId="17" borderId="10" xfId="0" applyNumberFormat="1" applyFill="1" applyBorder="1" applyAlignment="1">
      <alignment horizontal="center" vertical="center"/>
    </xf>
    <xf numFmtId="179" fontId="0" fillId="0" borderId="0" xfId="0" applyNumberFormat="1">
      <alignment vertical="center"/>
    </xf>
    <xf numFmtId="180" fontId="0" fillId="0" borderId="0" xfId="0" applyNumberFormat="1" applyFill="1">
      <alignment vertical="center"/>
    </xf>
    <xf numFmtId="14" fontId="0" fillId="2" borderId="1" xfId="0" applyNumberFormat="1" applyFill="1" applyBorder="1" applyAlignment="1">
      <alignment horizontal="right" vertical="center"/>
    </xf>
    <xf numFmtId="14" fontId="0" fillId="2" borderId="10" xfId="0" applyNumberFormat="1" applyFill="1" applyBorder="1" applyAlignment="1">
      <alignment horizontal="right" vertical="center"/>
    </xf>
    <xf numFmtId="0" fontId="0" fillId="0" borderId="0" xfId="0" applyAlignment="1">
      <alignment horizontal="left" vertical="center"/>
    </xf>
    <xf numFmtId="179" fontId="0" fillId="0" borderId="0" xfId="0" applyNumberFormat="1" applyFill="1">
      <alignment vertical="center"/>
    </xf>
    <xf numFmtId="38" fontId="25" fillId="0" borderId="0" xfId="1" applyFont="1" applyFill="1" applyAlignment="1">
      <alignment horizontal="center" vertical="center"/>
    </xf>
    <xf numFmtId="38" fontId="25" fillId="0" borderId="0" xfId="1" applyFont="1" applyFill="1" applyAlignment="1">
      <alignment horizontal="left" vertical="center"/>
    </xf>
    <xf numFmtId="0" fontId="0" fillId="0" borderId="0" xfId="0" applyFill="1" applyAlignment="1">
      <alignment horizontal="left" vertical="center"/>
    </xf>
    <xf numFmtId="176" fontId="13" fillId="2" borderId="1" xfId="0" applyNumberFormat="1" applyFont="1" applyFill="1" applyBorder="1" applyAlignment="1">
      <alignment horizontal="right" vertical="center"/>
    </xf>
    <xf numFmtId="0" fontId="0" fillId="5" borderId="9" xfId="0"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applyAlignment="1">
      <alignment horizontal="center" vertical="center" wrapText="1"/>
    </xf>
    <xf numFmtId="0" fontId="0" fillId="5" borderId="21" xfId="0" applyFill="1" applyBorder="1" applyAlignment="1">
      <alignment vertical="center"/>
    </xf>
    <xf numFmtId="0" fontId="0" fillId="5" borderId="9" xfId="0" applyFill="1" applyBorder="1" applyAlignment="1">
      <alignment horizontal="center" vertical="center" wrapText="1"/>
    </xf>
    <xf numFmtId="181" fontId="0" fillId="17" borderId="5" xfId="0" applyNumberFormat="1" applyFill="1" applyBorder="1" applyAlignment="1">
      <alignment horizontal="center" vertical="center"/>
    </xf>
    <xf numFmtId="181" fontId="13" fillId="17" borderId="5" xfId="0" applyNumberFormat="1" applyFont="1" applyFill="1" applyBorder="1" applyAlignment="1">
      <alignment horizontal="right" vertical="center"/>
    </xf>
    <xf numFmtId="181" fontId="13" fillId="17" borderId="5" xfId="1" applyNumberFormat="1" applyFont="1" applyFill="1" applyBorder="1" applyAlignment="1">
      <alignment horizontal="right" vertical="center"/>
    </xf>
    <xf numFmtId="181" fontId="0" fillId="17" borderId="5" xfId="1" applyNumberFormat="1" applyFont="1" applyFill="1" applyBorder="1" applyAlignment="1">
      <alignment horizontal="right" vertical="center"/>
    </xf>
    <xf numFmtId="181" fontId="13" fillId="14" borderId="1" xfId="0" applyNumberFormat="1" applyFont="1" applyFill="1" applyBorder="1" applyAlignment="1">
      <alignment horizontal="center" vertical="center"/>
    </xf>
    <xf numFmtId="181" fontId="13" fillId="14" borderId="5" xfId="0" applyNumberFormat="1" applyFont="1" applyFill="1" applyBorder="1" applyAlignment="1">
      <alignment horizontal="right" vertical="center"/>
    </xf>
    <xf numFmtId="181" fontId="13" fillId="14" borderId="5" xfId="1" applyNumberFormat="1" applyFont="1" applyFill="1" applyBorder="1" applyAlignment="1">
      <alignment horizontal="right" vertical="center"/>
    </xf>
    <xf numFmtId="181" fontId="0" fillId="14" borderId="1" xfId="0" applyNumberFormat="1" applyFill="1" applyBorder="1" applyAlignment="1">
      <alignment horizontal="center" vertical="center"/>
    </xf>
    <xf numFmtId="181" fontId="0" fillId="14" borderId="5" xfId="1" applyNumberFormat="1" applyFont="1" applyFill="1" applyBorder="1" applyAlignment="1">
      <alignment horizontal="right" vertical="center"/>
    </xf>
    <xf numFmtId="178" fontId="0" fillId="0" borderId="0" xfId="0" applyNumberFormat="1">
      <alignment vertical="center"/>
    </xf>
    <xf numFmtId="178" fontId="0" fillId="17" borderId="1" xfId="0" applyNumberFormat="1" applyFill="1" applyBorder="1">
      <alignment vertical="center"/>
    </xf>
    <xf numFmtId="181" fontId="0" fillId="0" borderId="0" xfId="0" applyNumberFormat="1">
      <alignment vertical="center"/>
    </xf>
    <xf numFmtId="181" fontId="0" fillId="6" borderId="8" xfId="0" applyNumberFormat="1" applyFill="1" applyBorder="1" applyAlignment="1">
      <alignment horizontal="center" vertical="center" wrapText="1"/>
    </xf>
    <xf numFmtId="181" fontId="0" fillId="17" borderId="1" xfId="0" applyNumberFormat="1" applyFill="1" applyBorder="1">
      <alignment vertical="center"/>
    </xf>
    <xf numFmtId="181" fontId="0" fillId="2" borderId="1" xfId="0" applyNumberFormat="1" applyFill="1" applyBorder="1">
      <alignment vertical="center"/>
    </xf>
    <xf numFmtId="181" fontId="13" fillId="2" borderId="1" xfId="0" applyNumberFormat="1" applyFont="1" applyFill="1" applyBorder="1">
      <alignment vertical="center"/>
    </xf>
    <xf numFmtId="178" fontId="0" fillId="8" borderId="5" xfId="0" applyNumberFormat="1" applyFill="1" applyBorder="1" applyAlignment="1">
      <alignment horizontal="center" vertical="center" wrapText="1"/>
    </xf>
    <xf numFmtId="178" fontId="0" fillId="2" borderId="1" xfId="0" applyNumberFormat="1" applyFill="1" applyBorder="1" applyAlignment="1">
      <alignment horizontal="right" vertical="center"/>
    </xf>
    <xf numFmtId="178" fontId="0" fillId="14" borderId="1" xfId="0" applyNumberFormat="1" applyFill="1" applyBorder="1">
      <alignment vertical="center"/>
    </xf>
    <xf numFmtId="181" fontId="0" fillId="0" borderId="0" xfId="0" applyNumberFormat="1" applyAlignment="1">
      <alignment horizontal="right" vertical="center"/>
    </xf>
    <xf numFmtId="181" fontId="0" fillId="11" borderId="5" xfId="0" applyNumberFormat="1" applyFill="1" applyBorder="1" applyAlignment="1">
      <alignment horizontal="center" vertical="center" wrapText="1"/>
    </xf>
    <xf numFmtId="181" fontId="0" fillId="17" borderId="1" xfId="0" applyNumberFormat="1" applyFill="1" applyBorder="1" applyAlignment="1">
      <alignment horizontal="right" vertical="center"/>
    </xf>
    <xf numFmtId="181" fontId="0" fillId="14" borderId="1" xfId="0" applyNumberFormat="1" applyFill="1" applyBorder="1" applyAlignment="1">
      <alignment horizontal="right" vertical="center"/>
    </xf>
    <xf numFmtId="181" fontId="7" fillId="0" borderId="0" xfId="0" applyNumberFormat="1" applyFont="1">
      <alignment vertical="center"/>
    </xf>
    <xf numFmtId="181" fontId="0" fillId="14" borderId="1" xfId="0" applyNumberFormat="1" applyFill="1" applyBorder="1">
      <alignment vertical="center"/>
    </xf>
    <xf numFmtId="182" fontId="7" fillId="0" borderId="0" xfId="0" applyNumberFormat="1" applyFont="1" applyAlignment="1">
      <alignment horizontal="right" vertical="center"/>
    </xf>
    <xf numFmtId="182" fontId="0" fillId="17" borderId="1" xfId="0" applyNumberFormat="1" applyFill="1" applyBorder="1" applyAlignment="1">
      <alignment horizontal="right" vertical="center"/>
    </xf>
    <xf numFmtId="182" fontId="0" fillId="2" borderId="1" xfId="0" applyNumberFormat="1" applyFill="1" applyBorder="1" applyAlignment="1">
      <alignment horizontal="right" vertical="center"/>
    </xf>
    <xf numFmtId="182" fontId="0" fillId="0" borderId="0" xfId="0" applyNumberFormat="1" applyAlignment="1">
      <alignment horizontal="right" vertical="center"/>
    </xf>
    <xf numFmtId="181" fontId="0" fillId="0" borderId="0" xfId="0" applyNumberFormat="1" applyBorder="1" applyAlignment="1">
      <alignment horizontal="right" vertical="center"/>
    </xf>
    <xf numFmtId="181" fontId="25" fillId="2" borderId="1" xfId="0" applyNumberFormat="1" applyFont="1" applyFill="1" applyBorder="1" applyAlignment="1">
      <alignment horizontal="right" vertical="center"/>
    </xf>
    <xf numFmtId="181" fontId="0" fillId="2" borderId="1" xfId="0" applyNumberFormat="1" applyFill="1" applyBorder="1" applyAlignment="1">
      <alignment horizontal="right" vertical="center"/>
    </xf>
    <xf numFmtId="181" fontId="7" fillId="0" borderId="0" xfId="0" applyNumberFormat="1" applyFont="1" applyAlignment="1">
      <alignment horizontal="right" vertical="center"/>
    </xf>
    <xf numFmtId="181" fontId="0" fillId="2" borderId="1" xfId="1" applyNumberFormat="1" applyFont="1" applyFill="1" applyBorder="1" applyAlignment="1">
      <alignment horizontal="right" vertical="center"/>
    </xf>
    <xf numFmtId="181" fontId="0" fillId="12" borderId="5" xfId="0" applyNumberFormat="1" applyFill="1" applyBorder="1" applyAlignment="1">
      <alignment horizontal="center" vertical="center" wrapText="1"/>
    </xf>
    <xf numFmtId="0" fontId="0" fillId="2" borderId="1" xfId="0" applyFill="1" applyBorder="1" applyAlignment="1">
      <alignment vertical="center"/>
    </xf>
    <xf numFmtId="181" fontId="0" fillId="7" borderId="5" xfId="0" applyNumberFormat="1" applyFill="1" applyBorder="1" applyAlignment="1">
      <alignment horizontal="center" vertical="center" wrapText="1"/>
    </xf>
    <xf numFmtId="0" fontId="0" fillId="9" borderId="5" xfId="0" applyFill="1" applyBorder="1" applyAlignment="1">
      <alignment horizontal="center" vertical="center" wrapText="1"/>
    </xf>
    <xf numFmtId="0" fontId="0" fillId="7" borderId="5" xfId="0" applyFill="1" applyBorder="1" applyAlignment="1">
      <alignment horizontal="center" vertical="center" wrapText="1"/>
    </xf>
    <xf numFmtId="0" fontId="0" fillId="0" borderId="0" xfId="0" applyAlignment="1">
      <alignment horizontal="right" vertical="center"/>
    </xf>
    <xf numFmtId="0" fontId="0" fillId="9" borderId="9" xfId="0" applyFill="1" applyBorder="1" applyAlignment="1">
      <alignment horizontal="center" vertical="center" wrapText="1"/>
    </xf>
    <xf numFmtId="0" fontId="13" fillId="9" borderId="5" xfId="0" applyFont="1" applyFill="1" applyBorder="1" applyAlignment="1">
      <alignment horizontal="center" vertical="center" wrapText="1"/>
    </xf>
    <xf numFmtId="0" fontId="0" fillId="9" borderId="8" xfId="0" applyFill="1" applyBorder="1" applyAlignment="1">
      <alignment vertical="center"/>
    </xf>
    <xf numFmtId="176" fontId="0" fillId="17" borderId="1" xfId="0" applyNumberFormat="1" applyFill="1" applyBorder="1" applyAlignment="1">
      <alignment horizontal="left" vertical="center"/>
    </xf>
    <xf numFmtId="176" fontId="0" fillId="2" borderId="1" xfId="0" applyNumberFormat="1" applyFill="1" applyBorder="1" applyAlignment="1">
      <alignment horizontal="left" vertical="center" shrinkToFit="1"/>
    </xf>
    <xf numFmtId="181" fontId="0" fillId="0" borderId="1" xfId="0" applyNumberFormat="1" applyFill="1" applyBorder="1">
      <alignment vertical="center"/>
    </xf>
    <xf numFmtId="14" fontId="7" fillId="0" borderId="0" xfId="0" applyNumberFormat="1" applyFont="1" applyAlignment="1">
      <alignment horizontal="right" vertical="center"/>
    </xf>
    <xf numFmtId="181" fontId="13" fillId="14" borderId="1" xfId="2" applyNumberFormat="1" applyFont="1" applyFill="1" applyBorder="1" applyAlignment="1">
      <alignment horizontal="center" vertical="center"/>
    </xf>
    <xf numFmtId="181" fontId="0" fillId="14" borderId="1" xfId="2" applyNumberFormat="1" applyFont="1" applyFill="1" applyBorder="1" applyAlignment="1">
      <alignment horizontal="center" vertical="center"/>
    </xf>
    <xf numFmtId="0" fontId="0" fillId="12" borderId="5" xfId="0" applyFill="1" applyBorder="1" applyAlignment="1">
      <alignment horizontal="center" vertical="center" wrapText="1"/>
    </xf>
    <xf numFmtId="0" fontId="10" fillId="18" borderId="25" xfId="0" applyFont="1" applyFill="1" applyBorder="1" applyAlignment="1">
      <alignment horizontal="center" vertical="center" wrapText="1"/>
    </xf>
    <xf numFmtId="0" fontId="12" fillId="18" borderId="26" xfId="0" applyFont="1" applyFill="1" applyBorder="1" applyAlignment="1">
      <alignment horizontal="center" vertical="center" wrapText="1"/>
    </xf>
    <xf numFmtId="0" fontId="12" fillId="18" borderId="27" xfId="0" applyFont="1" applyFill="1" applyBorder="1" applyAlignment="1">
      <alignment horizontal="center" vertical="center" wrapText="1"/>
    </xf>
    <xf numFmtId="0" fontId="12" fillId="18" borderId="28" xfId="0" applyFont="1" applyFill="1" applyBorder="1" applyAlignment="1">
      <alignment horizontal="center" vertical="center" wrapText="1"/>
    </xf>
    <xf numFmtId="0" fontId="12" fillId="18" borderId="29" xfId="0" applyFont="1" applyFill="1" applyBorder="1" applyAlignment="1">
      <alignment horizontal="center" vertical="center" wrapText="1"/>
    </xf>
    <xf numFmtId="0" fontId="12" fillId="18" borderId="30" xfId="0" applyFont="1" applyFill="1" applyBorder="1" applyAlignment="1">
      <alignment horizontal="center" vertical="center" wrapText="1"/>
    </xf>
    <xf numFmtId="0" fontId="19" fillId="8" borderId="12" xfId="0" applyFont="1" applyFill="1" applyBorder="1" applyAlignment="1">
      <alignment horizontal="center" vertical="center"/>
    </xf>
    <xf numFmtId="0" fontId="19" fillId="8" borderId="13" xfId="0" applyFont="1" applyFill="1" applyBorder="1" applyAlignment="1">
      <alignment horizontal="center" vertical="center"/>
    </xf>
    <xf numFmtId="0" fontId="9" fillId="8" borderId="15"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17" xfId="0" applyFont="1" applyFill="1" applyBorder="1" applyAlignment="1">
      <alignment horizontal="center" vertical="center"/>
    </xf>
    <xf numFmtId="0" fontId="9" fillId="8" borderId="18" xfId="0" applyFont="1" applyFill="1" applyBorder="1" applyAlignment="1">
      <alignment horizontal="center"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4" xfId="0" applyFont="1" applyFill="1" applyBorder="1" applyAlignment="1">
      <alignment horizontal="left" vertical="center"/>
    </xf>
    <xf numFmtId="0" fontId="0"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0" fillId="12" borderId="6" xfId="0" applyFill="1" applyBorder="1" applyAlignment="1">
      <alignment horizontal="center" vertical="center" wrapText="1"/>
    </xf>
    <xf numFmtId="0" fontId="0" fillId="12" borderId="19"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5" xfId="0" applyFill="1" applyBorder="1" applyAlignment="1">
      <alignment horizontal="center" vertical="center" wrapText="1"/>
    </xf>
    <xf numFmtId="0" fontId="0" fillId="3" borderId="10" xfId="0" applyFill="1" applyBorder="1" applyAlignment="1">
      <alignment horizontal="center" vertical="center"/>
    </xf>
    <xf numFmtId="0" fontId="0" fillId="3" borderId="20" xfId="0" applyFill="1" applyBorder="1" applyAlignment="1">
      <alignment horizontal="center" vertical="center"/>
    </xf>
    <xf numFmtId="0" fontId="0" fillId="3" borderId="5" xfId="0" applyFill="1" applyBorder="1" applyAlignment="1">
      <alignment horizontal="center" vertical="center"/>
    </xf>
    <xf numFmtId="0" fontId="0" fillId="0" borderId="0" xfId="0" applyBorder="1" applyAlignment="1">
      <alignment horizontal="left" vertical="top" wrapText="1"/>
    </xf>
    <xf numFmtId="0" fontId="0" fillId="7" borderId="2" xfId="0" applyFill="1" applyBorder="1" applyAlignment="1">
      <alignment horizontal="left" vertical="center"/>
    </xf>
    <xf numFmtId="0" fontId="0" fillId="7" borderId="3" xfId="0" applyFill="1" applyBorder="1" applyAlignment="1">
      <alignment horizontal="left" vertical="center"/>
    </xf>
    <xf numFmtId="0" fontId="0" fillId="7" borderId="4" xfId="0" applyFill="1" applyBorder="1" applyAlignment="1">
      <alignment horizontal="left" vertical="center"/>
    </xf>
    <xf numFmtId="0" fontId="0" fillId="11" borderId="8" xfId="0" applyFill="1" applyBorder="1" applyAlignment="1">
      <alignment horizontal="left" vertical="center"/>
    </xf>
    <xf numFmtId="0" fontId="0" fillId="11" borderId="11" xfId="0" applyFill="1" applyBorder="1" applyAlignment="1">
      <alignment horizontal="left" vertical="center"/>
    </xf>
    <xf numFmtId="0" fontId="0" fillId="11" borderId="9" xfId="0" applyFill="1" applyBorder="1" applyAlignment="1">
      <alignment horizontal="left"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0" fontId="0" fillId="13" borderId="8" xfId="0" applyFill="1" applyBorder="1" applyAlignment="1">
      <alignment horizontal="left" vertical="center"/>
    </xf>
    <xf numFmtId="0" fontId="0" fillId="13" borderId="11" xfId="0" applyFill="1" applyBorder="1" applyAlignment="1">
      <alignment horizontal="left" vertical="center"/>
    </xf>
    <xf numFmtId="0" fontId="0" fillId="5" borderId="11" xfId="0" applyFill="1" applyBorder="1" applyAlignment="1">
      <alignment horizontal="left" vertical="center"/>
    </xf>
    <xf numFmtId="0" fontId="0" fillId="5" borderId="9" xfId="0" applyFill="1" applyBorder="1" applyAlignment="1">
      <alignment horizontal="left" vertical="center"/>
    </xf>
    <xf numFmtId="0" fontId="0" fillId="7" borderId="1" xfId="0" applyFill="1" applyBorder="1" applyAlignment="1">
      <alignment horizontal="center" vertical="center" wrapText="1"/>
    </xf>
    <xf numFmtId="0" fontId="0" fillId="9" borderId="6" xfId="0" applyFill="1" applyBorder="1" applyAlignment="1">
      <alignment horizontal="center" vertical="center"/>
    </xf>
    <xf numFmtId="0" fontId="0" fillId="9" borderId="19" xfId="0" applyFill="1" applyBorder="1" applyAlignment="1">
      <alignment horizontal="center" vertical="center"/>
    </xf>
    <xf numFmtId="0" fontId="0" fillId="9" borderId="7" xfId="0" applyFill="1" applyBorder="1" applyAlignment="1">
      <alignment horizontal="center" vertical="center"/>
    </xf>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3" borderId="6" xfId="0" applyFill="1" applyBorder="1" applyAlignment="1">
      <alignment horizontal="center" vertical="center"/>
    </xf>
    <xf numFmtId="0" fontId="0" fillId="3" borderId="19"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11" xfId="0" applyFill="1" applyBorder="1" applyAlignment="1">
      <alignment horizontal="center" vertical="center"/>
    </xf>
    <xf numFmtId="0" fontId="0" fillId="3" borderId="9" xfId="0" applyFill="1" applyBorder="1" applyAlignment="1">
      <alignment horizontal="center" vertical="center"/>
    </xf>
    <xf numFmtId="0" fontId="0" fillId="12" borderId="1"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10" xfId="0" applyFill="1" applyBorder="1" applyAlignment="1">
      <alignment horizontal="center" vertical="center"/>
    </xf>
    <xf numFmtId="0" fontId="0" fillId="6" borderId="21" xfId="0" applyFill="1" applyBorder="1" applyAlignment="1">
      <alignment horizontal="center" vertical="center"/>
    </xf>
    <xf numFmtId="0" fontId="0" fillId="6" borderId="23"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0" borderId="1" xfId="0" applyBorder="1" applyAlignment="1">
      <alignment horizontal="center" vertical="center"/>
    </xf>
    <xf numFmtId="14" fontId="0" fillId="14" borderId="2" xfId="0" applyNumberFormat="1" applyFill="1" applyBorder="1" applyAlignment="1">
      <alignment horizontal="center" vertical="center"/>
    </xf>
    <xf numFmtId="14" fontId="0" fillId="14" borderId="4" xfId="0" applyNumberFormat="1" applyFill="1" applyBorder="1" applyAlignment="1">
      <alignment horizontal="center" vertical="center"/>
    </xf>
    <xf numFmtId="0" fontId="25" fillId="0" borderId="0" xfId="0" applyFont="1">
      <alignment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colors>
    <mruColors>
      <color rgb="FFCCFFCC"/>
      <color rgb="FFFFCC99"/>
      <color rgb="FFFF9966"/>
      <color rgb="FF99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7</xdr:col>
      <xdr:colOff>74295</xdr:colOff>
      <xdr:row>0</xdr:row>
      <xdr:rowOff>81914</xdr:rowOff>
    </xdr:from>
    <xdr:to>
      <xdr:col>9</xdr:col>
      <xdr:colOff>30481</xdr:colOff>
      <xdr:row>1</xdr:row>
      <xdr:rowOff>60960</xdr:rowOff>
    </xdr:to>
    <xdr:sp macro="" textlink="">
      <xdr:nvSpPr>
        <xdr:cNvPr id="6" name="テキスト ボックス 5">
          <a:extLst>
            <a:ext uri="{FF2B5EF4-FFF2-40B4-BE49-F238E27FC236}">
              <a16:creationId xmlns:a16="http://schemas.microsoft.com/office/drawing/2014/main" id="{00000000-0008-0000-0000-000006000000}"/>
            </a:ext>
          </a:extLst>
        </xdr:cNvPr>
        <xdr:cNvSpPr txBox="1"/>
      </xdr:nvSpPr>
      <xdr:spPr>
        <a:xfrm>
          <a:off x="5591175" y="81914"/>
          <a:ext cx="3232786" cy="3600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solidFill>
                <a:srgbClr val="FF0000"/>
              </a:solidFill>
            </a:rPr>
            <a:t>黄色で色付けした箇所に入力して下さい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424544</xdr:colOff>
      <xdr:row>4</xdr:row>
      <xdr:rowOff>261258</xdr:rowOff>
    </xdr:from>
    <xdr:to>
      <xdr:col>33</xdr:col>
      <xdr:colOff>962027</xdr:colOff>
      <xdr:row>6</xdr:row>
      <xdr:rowOff>141515</xdr:rowOff>
    </xdr:to>
    <xdr:sp macro="" textlink="">
      <xdr:nvSpPr>
        <xdr:cNvPr id="3" name="正方形/長方形 2"/>
        <xdr:cNvSpPr/>
      </xdr:nvSpPr>
      <xdr:spPr>
        <a:xfrm>
          <a:off x="23741744" y="1502229"/>
          <a:ext cx="5163912" cy="468086"/>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複数台ある場合は設置場所（フロア、部屋名等）やユニーク情報（</a:t>
          </a:r>
          <a:r>
            <a:rPr kumimoji="1" lang="en-US" altLang="ja-JP" sz="1100">
              <a:solidFill>
                <a:sysClr val="windowText" lastClr="000000"/>
              </a:solidFill>
            </a:rPr>
            <a:t>1</a:t>
          </a:r>
          <a:r>
            <a:rPr kumimoji="1" lang="ja-JP" altLang="en-US" sz="1100">
              <a:solidFill>
                <a:sysClr val="windowText" lastClr="000000"/>
              </a:solidFill>
            </a:rPr>
            <a:t>号機、</a:t>
          </a:r>
          <a:r>
            <a:rPr kumimoji="1" lang="en-US" altLang="ja-JP" sz="1100">
              <a:solidFill>
                <a:sysClr val="windowText" lastClr="000000"/>
              </a:solidFill>
            </a:rPr>
            <a:t>2</a:t>
          </a:r>
          <a:r>
            <a:rPr kumimoji="1" lang="ja-JP" altLang="en-US" sz="1100">
              <a:solidFill>
                <a:sysClr val="windowText" lastClr="000000"/>
              </a:solidFill>
            </a:rPr>
            <a:t>号機等）が必要です。列を追加して、追加性評価を含めご記入下さい。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2"/>
  <sheetViews>
    <sheetView view="pageBreakPreview" zoomScaleNormal="100" zoomScaleSheetLayoutView="100" workbookViewId="0">
      <selection activeCell="D18" sqref="D18"/>
    </sheetView>
  </sheetViews>
  <sheetFormatPr defaultRowHeight="13.2" x14ac:dyDescent="0.2"/>
  <cols>
    <col min="1" max="1" width="3.88671875" customWidth="1"/>
    <col min="2" max="2" width="2.6640625" customWidth="1"/>
    <col min="3" max="3" width="21.6640625" customWidth="1"/>
    <col min="4" max="4" width="18.109375" customWidth="1"/>
    <col min="5" max="5" width="12.88671875" customWidth="1"/>
    <col min="6" max="6" width="10" customWidth="1"/>
    <col min="7" max="7" width="11.21875" customWidth="1"/>
    <col min="8" max="8" width="15.44140625" customWidth="1"/>
    <col min="9" max="9" width="32.33203125" bestFit="1" customWidth="1"/>
    <col min="10" max="10" width="13.44140625" customWidth="1"/>
  </cols>
  <sheetData>
    <row r="1" spans="1:9" ht="30" customHeight="1" x14ac:dyDescent="0.2">
      <c r="A1" s="74"/>
      <c r="B1" s="1" t="s">
        <v>0</v>
      </c>
      <c r="E1" s="165" t="s">
        <v>97</v>
      </c>
      <c r="F1" s="166"/>
      <c r="G1" s="167"/>
    </row>
    <row r="2" spans="1:9" ht="13.8" thickBot="1" x14ac:dyDescent="0.25">
      <c r="A2" s="74"/>
      <c r="E2" s="168"/>
      <c r="F2" s="169"/>
      <c r="G2" s="170"/>
    </row>
    <row r="3" spans="1:9" ht="14.4" x14ac:dyDescent="0.2">
      <c r="A3" s="74"/>
      <c r="C3" s="75"/>
      <c r="D3" s="75"/>
      <c r="E3" s="75"/>
      <c r="F3" s="75"/>
      <c r="G3" s="75"/>
      <c r="H3" s="75"/>
      <c r="I3" s="75"/>
    </row>
    <row r="4" spans="1:9" x14ac:dyDescent="0.2">
      <c r="A4" s="74"/>
      <c r="B4" t="s">
        <v>1</v>
      </c>
    </row>
    <row r="5" spans="1:9" ht="31.5" customHeight="1" x14ac:dyDescent="0.2">
      <c r="A5" s="74"/>
      <c r="C5" s="2" t="s">
        <v>2</v>
      </c>
      <c r="D5" s="180"/>
      <c r="E5" s="180"/>
      <c r="F5" s="180"/>
      <c r="G5" s="180"/>
      <c r="H5" s="180"/>
    </row>
    <row r="6" spans="1:9" ht="31.5" customHeight="1" x14ac:dyDescent="0.2">
      <c r="A6" s="74"/>
      <c r="C6" s="2" t="s">
        <v>3</v>
      </c>
      <c r="D6" s="181" t="s">
        <v>82</v>
      </c>
      <c r="E6" s="181"/>
      <c r="F6" s="181"/>
      <c r="G6" s="181"/>
      <c r="H6" s="181"/>
    </row>
    <row r="7" spans="1:9" x14ac:dyDescent="0.2">
      <c r="A7" s="74"/>
      <c r="C7" s="2" t="s">
        <v>4</v>
      </c>
      <c r="D7" s="182"/>
      <c r="E7" s="183"/>
      <c r="F7" s="183"/>
      <c r="G7" s="183"/>
      <c r="H7" s="184"/>
    </row>
    <row r="8" spans="1:9" x14ac:dyDescent="0.2">
      <c r="A8" s="74"/>
      <c r="C8" s="2" t="s">
        <v>5</v>
      </c>
      <c r="D8" s="182"/>
      <c r="E8" s="183"/>
      <c r="F8" s="183"/>
      <c r="G8" s="183"/>
      <c r="H8" s="184"/>
    </row>
    <row r="9" spans="1:9" x14ac:dyDescent="0.2">
      <c r="A9" s="74"/>
      <c r="C9" s="2" t="s">
        <v>6</v>
      </c>
      <c r="D9" s="182"/>
      <c r="E9" s="183"/>
      <c r="F9" s="183"/>
      <c r="G9" s="183"/>
      <c r="H9" s="184"/>
    </row>
    <row r="10" spans="1:9" x14ac:dyDescent="0.2">
      <c r="A10" s="74"/>
      <c r="C10" s="2" t="s">
        <v>7</v>
      </c>
      <c r="D10" s="177"/>
      <c r="E10" s="178"/>
      <c r="F10" s="178"/>
      <c r="G10" s="178"/>
      <c r="H10" s="179"/>
    </row>
    <row r="11" spans="1:9" x14ac:dyDescent="0.2">
      <c r="A11" s="74"/>
      <c r="C11" s="3"/>
      <c r="D11" s="4"/>
    </row>
    <row r="12" spans="1:9" x14ac:dyDescent="0.2">
      <c r="A12" s="74"/>
      <c r="B12" t="s">
        <v>45</v>
      </c>
      <c r="C12" s="3"/>
      <c r="D12" s="4"/>
    </row>
    <row r="13" spans="1:9" ht="16.5" customHeight="1" x14ac:dyDescent="0.2">
      <c r="A13" s="74"/>
      <c r="C13" s="16" t="s">
        <v>9</v>
      </c>
      <c r="D13" s="7"/>
    </row>
    <row r="14" spans="1:9" ht="16.5" customHeight="1" x14ac:dyDescent="0.2">
      <c r="A14" s="74"/>
      <c r="C14" s="6" t="s">
        <v>10</v>
      </c>
      <c r="D14" s="7"/>
    </row>
    <row r="15" spans="1:9" ht="16.5" customHeight="1" x14ac:dyDescent="0.2">
      <c r="A15" s="74"/>
      <c r="C15" s="18"/>
      <c r="D15" s="17"/>
    </row>
    <row r="16" spans="1:9" ht="16.5" customHeight="1" x14ac:dyDescent="0.2">
      <c r="A16" s="74"/>
      <c r="B16" t="s">
        <v>46</v>
      </c>
      <c r="C16" s="3"/>
      <c r="D16" s="9"/>
      <c r="E16" s="17"/>
      <c r="F16" s="3"/>
    </row>
    <row r="17" spans="1:8" ht="16.5" customHeight="1" x14ac:dyDescent="0.2">
      <c r="A17" s="74"/>
      <c r="C17" s="16" t="s">
        <v>9</v>
      </c>
      <c r="D17" s="7"/>
      <c r="E17" s="18"/>
      <c r="F17" s="40"/>
      <c r="G17" s="41" t="s">
        <v>93</v>
      </c>
    </row>
    <row r="18" spans="1:8" ht="16.5" customHeight="1" x14ac:dyDescent="0.2">
      <c r="A18" s="74"/>
      <c r="C18" s="6" t="s">
        <v>10</v>
      </c>
      <c r="D18" s="7"/>
      <c r="F18" s="39"/>
      <c r="G18" s="42" t="s">
        <v>94</v>
      </c>
    </row>
    <row r="19" spans="1:8" ht="16.5" customHeight="1" x14ac:dyDescent="0.2">
      <c r="A19" s="74"/>
      <c r="E19" s="11"/>
      <c r="F19" s="43"/>
      <c r="G19" s="41" t="s">
        <v>95</v>
      </c>
    </row>
    <row r="20" spans="1:8" ht="16.5" customHeight="1" x14ac:dyDescent="0.2">
      <c r="A20" s="74"/>
      <c r="C20" s="5" t="s">
        <v>44</v>
      </c>
      <c r="D20" s="8" t="s">
        <v>11</v>
      </c>
      <c r="E20" s="11"/>
    </row>
    <row r="21" spans="1:8" ht="16.5" customHeight="1" x14ac:dyDescent="0.2">
      <c r="A21" s="74"/>
      <c r="C21" s="5" t="s">
        <v>47</v>
      </c>
      <c r="D21" s="44" t="str">
        <f>IF(D18="","",_xlfn.DAYS(D18,D17)+1)</f>
        <v/>
      </c>
      <c r="E21" s="11"/>
    </row>
    <row r="22" spans="1:8" ht="13.05" x14ac:dyDescent="0.2">
      <c r="A22" s="74"/>
      <c r="C22" s="3"/>
      <c r="D22" s="9"/>
      <c r="E22" s="3"/>
    </row>
    <row r="23" spans="1:8" ht="13.05" x14ac:dyDescent="0.2">
      <c r="A23" s="74"/>
    </row>
    <row r="24" spans="1:8" x14ac:dyDescent="0.2">
      <c r="A24" s="74"/>
      <c r="B24" t="s">
        <v>41</v>
      </c>
      <c r="C24" s="3"/>
      <c r="D24" s="3"/>
      <c r="E24" s="3"/>
    </row>
    <row r="25" spans="1:8" x14ac:dyDescent="0.2">
      <c r="A25" s="74"/>
      <c r="B25" t="s">
        <v>73</v>
      </c>
      <c r="C25" s="18"/>
      <c r="D25" s="3"/>
      <c r="E25" s="3"/>
      <c r="F25" s="3"/>
      <c r="G25" s="14"/>
      <c r="H25" s="14"/>
    </row>
    <row r="26" spans="1:8" ht="15" customHeight="1" x14ac:dyDescent="0.2">
      <c r="A26" s="74"/>
      <c r="C26" t="s">
        <v>109</v>
      </c>
      <c r="H26" s="14"/>
    </row>
    <row r="27" spans="1:8" x14ac:dyDescent="0.2">
      <c r="A27" s="74"/>
      <c r="H27" s="14"/>
    </row>
    <row r="28" spans="1:8" x14ac:dyDescent="0.2">
      <c r="A28" s="74"/>
      <c r="B28" t="s">
        <v>42</v>
      </c>
      <c r="H28" s="14"/>
    </row>
    <row r="29" spans="1:8" x14ac:dyDescent="0.2">
      <c r="A29" s="74"/>
      <c r="B29" t="s">
        <v>43</v>
      </c>
      <c r="C29" t="s">
        <v>74</v>
      </c>
      <c r="H29" s="14"/>
    </row>
    <row r="30" spans="1:8" x14ac:dyDescent="0.2">
      <c r="A30" s="74"/>
      <c r="G30" s="14"/>
      <c r="H30" s="14"/>
    </row>
    <row r="31" spans="1:8" x14ac:dyDescent="0.2">
      <c r="A31" s="74"/>
      <c r="B31" t="s">
        <v>75</v>
      </c>
      <c r="G31" s="15"/>
      <c r="H31" s="14"/>
    </row>
    <row r="32" spans="1:8" x14ac:dyDescent="0.2">
      <c r="A32" s="74"/>
      <c r="B32" s="31" t="s">
        <v>83</v>
      </c>
      <c r="H32" s="14"/>
    </row>
    <row r="33" spans="1:11" x14ac:dyDescent="0.2">
      <c r="A33" s="74"/>
      <c r="B33" s="32" t="s">
        <v>84</v>
      </c>
      <c r="H33" s="14"/>
    </row>
    <row r="34" spans="1:11" x14ac:dyDescent="0.2">
      <c r="A34" s="74"/>
      <c r="B34" t="s">
        <v>86</v>
      </c>
      <c r="C34" s="11"/>
      <c r="H34" s="14"/>
    </row>
    <row r="35" spans="1:11" x14ac:dyDescent="0.2">
      <c r="A35" s="74"/>
      <c r="C35" s="150" t="s">
        <v>85</v>
      </c>
      <c r="D35" s="30"/>
      <c r="H35" s="14"/>
    </row>
    <row r="36" spans="1:11" x14ac:dyDescent="0.2">
      <c r="A36" s="74"/>
      <c r="G36" s="14"/>
      <c r="H36" s="14"/>
    </row>
    <row r="37" spans="1:11" ht="13.8" thickBot="1" x14ac:dyDescent="0.25">
      <c r="A37" s="74"/>
      <c r="B37" t="s">
        <v>36</v>
      </c>
      <c r="C37" t="s">
        <v>37</v>
      </c>
      <c r="E37" s="11"/>
      <c r="G37" s="15"/>
      <c r="H37" s="14"/>
    </row>
    <row r="38" spans="1:11" ht="25.2" customHeight="1" thickBot="1" x14ac:dyDescent="0.25">
      <c r="A38" s="74"/>
      <c r="C38" s="171"/>
      <c r="D38" s="172"/>
      <c r="E38" s="70" t="str">
        <f>D20</f>
        <v>1回目</v>
      </c>
      <c r="G38" s="14"/>
      <c r="H38" s="14"/>
    </row>
    <row r="39" spans="1:11" ht="18.75" customHeight="1" thickTop="1" x14ac:dyDescent="0.2">
      <c r="A39" s="74"/>
      <c r="C39" s="173" t="s">
        <v>38</v>
      </c>
      <c r="D39" s="174"/>
      <c r="E39" s="69">
        <f>'算定シート(燃料使用量)'!F9</f>
        <v>0</v>
      </c>
      <c r="H39" s="14"/>
      <c r="K39" s="68"/>
    </row>
    <row r="40" spans="1:11" ht="18.75" customHeight="1" x14ac:dyDescent="0.2">
      <c r="A40" s="74"/>
      <c r="C40" s="173" t="s">
        <v>39</v>
      </c>
      <c r="D40" s="174"/>
      <c r="E40" s="69">
        <f>'算定シート(燃料使用量)'!F10</f>
        <v>0</v>
      </c>
      <c r="H40" s="14"/>
      <c r="K40" s="68"/>
    </row>
    <row r="41" spans="1:11" ht="18.75" customHeight="1" thickBot="1" x14ac:dyDescent="0.25">
      <c r="A41" s="74"/>
      <c r="C41" s="175" t="s">
        <v>40</v>
      </c>
      <c r="D41" s="176"/>
      <c r="E41" s="96">
        <f>E40-E39</f>
        <v>0</v>
      </c>
      <c r="K41" s="68"/>
    </row>
    <row r="42" spans="1:11" ht="18.75" customHeight="1" x14ac:dyDescent="0.2">
      <c r="A42" s="74"/>
    </row>
  </sheetData>
  <mergeCells count="11">
    <mergeCell ref="E1:G2"/>
    <mergeCell ref="C38:D38"/>
    <mergeCell ref="C39:D39"/>
    <mergeCell ref="C40:D40"/>
    <mergeCell ref="C41:D41"/>
    <mergeCell ref="D10:H10"/>
    <mergeCell ref="D5:H5"/>
    <mergeCell ref="D6:H6"/>
    <mergeCell ref="D7:H7"/>
    <mergeCell ref="D8:H8"/>
    <mergeCell ref="D9:H9"/>
  </mergeCells>
  <phoneticPr fontId="3"/>
  <pageMargins left="0.70866141732283472" right="0.70866141732283472" top="0.74803149606299213" bottom="0.74803149606299213" header="0.31496062992125984" footer="0.31496062992125984"/>
  <pageSetup paperSize="9" scale="70" orientation="portrait" cellComments="asDisplayed"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P67"/>
  <sheetViews>
    <sheetView zoomScale="70" zoomScaleNormal="70" zoomScaleSheetLayoutView="70" workbookViewId="0">
      <selection activeCell="AM12" sqref="AM12"/>
    </sheetView>
  </sheetViews>
  <sheetFormatPr defaultColWidth="12.77734375" defaultRowHeight="13.2" x14ac:dyDescent="0.2"/>
  <cols>
    <col min="1" max="2" width="2.77734375" customWidth="1"/>
    <col min="3" max="3" width="4.77734375" customWidth="1"/>
    <col min="4" max="4" width="6.6640625" customWidth="1"/>
    <col min="8" max="8" width="24.77734375" customWidth="1"/>
    <col min="11" max="11" width="24.77734375" customWidth="1"/>
    <col min="12" max="12" width="12.77734375" style="23"/>
    <col min="15" max="15" width="12.77734375" customWidth="1"/>
    <col min="19" max="19" width="16.109375" customWidth="1"/>
    <col min="20" max="21" width="12.77734375" style="126"/>
    <col min="22" max="22" width="12.77734375" style="104"/>
    <col min="23" max="23" width="12.77734375" style="124"/>
    <col min="26" max="26" width="12.77734375" style="124"/>
    <col min="32" max="32" width="16" customWidth="1"/>
    <col min="34" max="34" width="15.77734375" customWidth="1"/>
    <col min="35" max="35" width="12.77734375" style="134"/>
    <col min="45" max="47" width="24.6640625" customWidth="1"/>
    <col min="52" max="56" width="8.6640625" customWidth="1"/>
    <col min="57" max="57" width="12.33203125" customWidth="1"/>
    <col min="58" max="58" width="12.77734375" style="143"/>
    <col min="59" max="59" width="12.77734375" style="134"/>
    <col min="60" max="61" width="12.77734375" style="143"/>
    <col min="62" max="62" width="12.77734375" style="134"/>
    <col min="63" max="63" width="24.77734375" customWidth="1"/>
    <col min="64" max="64" width="12.77734375" style="154"/>
    <col min="65" max="65" width="12.77734375" style="126"/>
  </cols>
  <sheetData>
    <row r="1" spans="1:68" ht="30" customHeight="1" x14ac:dyDescent="0.2">
      <c r="A1" s="76"/>
      <c r="B1" s="1" t="s">
        <v>49</v>
      </c>
      <c r="BA1" s="22"/>
      <c r="BB1" s="22"/>
      <c r="BC1" s="22"/>
      <c r="BD1" s="22"/>
      <c r="BE1" s="22"/>
      <c r="BF1" s="140"/>
      <c r="BH1" s="140"/>
      <c r="BI1" s="140"/>
      <c r="BJ1" s="147"/>
      <c r="BK1" s="22"/>
      <c r="BL1" s="161"/>
      <c r="BM1" s="138"/>
    </row>
    <row r="2" spans="1:68" ht="22.5" customHeight="1" x14ac:dyDescent="0.2">
      <c r="A2" s="76"/>
      <c r="B2" s="1"/>
      <c r="D2" s="197" t="s">
        <v>12</v>
      </c>
      <c r="E2" s="197"/>
      <c r="F2" s="197"/>
      <c r="G2" s="197"/>
      <c r="H2" s="197"/>
      <c r="I2" s="197" t="s">
        <v>13</v>
      </c>
      <c r="J2" s="197"/>
      <c r="K2" s="197"/>
      <c r="M2" s="72" t="s">
        <v>108</v>
      </c>
      <c r="BA2" s="22"/>
      <c r="BB2" s="22"/>
      <c r="BC2" s="22"/>
      <c r="BD2" s="22"/>
      <c r="BE2" s="22"/>
      <c r="BF2" s="140"/>
      <c r="BH2" s="140"/>
      <c r="BI2" s="140"/>
      <c r="BJ2" s="147"/>
      <c r="BK2" s="22"/>
      <c r="BL2" s="161"/>
      <c r="BM2" s="138"/>
    </row>
    <row r="3" spans="1:68" ht="22.5" customHeight="1" x14ac:dyDescent="0.2">
      <c r="A3" s="76"/>
      <c r="B3" s="1"/>
      <c r="D3" s="197"/>
      <c r="E3" s="197"/>
      <c r="F3" s="197"/>
      <c r="G3" s="197"/>
      <c r="H3" s="197"/>
      <c r="I3" s="197"/>
      <c r="J3" s="197"/>
      <c r="K3" s="197"/>
      <c r="M3" s="40"/>
      <c r="N3" s="45" t="s">
        <v>93</v>
      </c>
      <c r="BA3" s="22"/>
      <c r="BB3" s="22"/>
      <c r="BC3" s="22"/>
      <c r="BD3" s="22"/>
      <c r="BE3" s="22"/>
      <c r="BF3" s="140"/>
      <c r="BH3" s="140"/>
      <c r="BI3" s="140"/>
      <c r="BJ3" s="147"/>
      <c r="BK3" s="22"/>
      <c r="BL3" s="161"/>
      <c r="BM3" s="138"/>
    </row>
    <row r="4" spans="1:68" ht="23.4" x14ac:dyDescent="0.2">
      <c r="A4" s="76"/>
      <c r="B4" s="1"/>
      <c r="D4" s="197"/>
      <c r="E4" s="197"/>
      <c r="F4" s="197"/>
      <c r="G4" s="197"/>
      <c r="H4" s="197"/>
      <c r="I4" s="197"/>
      <c r="J4" s="197"/>
      <c r="K4" s="197"/>
      <c r="M4" s="39"/>
      <c r="N4" s="46" t="s">
        <v>94</v>
      </c>
      <c r="BA4" s="22"/>
      <c r="BB4" s="22"/>
      <c r="BC4" s="22"/>
      <c r="BD4" s="22"/>
      <c r="BE4" s="22"/>
      <c r="BF4" s="140"/>
      <c r="BG4" s="144"/>
      <c r="BH4" s="140"/>
      <c r="BI4" s="140"/>
      <c r="BJ4" s="147"/>
      <c r="BK4" s="22"/>
      <c r="BL4" s="161"/>
      <c r="BM4" s="138"/>
    </row>
    <row r="5" spans="1:68" ht="23.4" x14ac:dyDescent="0.2">
      <c r="A5" s="76"/>
      <c r="B5" s="1"/>
      <c r="D5" s="197"/>
      <c r="E5" s="197"/>
      <c r="F5" s="197"/>
      <c r="G5" s="197"/>
      <c r="H5" s="197"/>
      <c r="I5" s="197"/>
      <c r="J5" s="197"/>
      <c r="K5" s="197"/>
      <c r="M5" s="43"/>
      <c r="N5" s="46" t="s">
        <v>95</v>
      </c>
      <c r="BA5" s="22"/>
      <c r="BB5" s="22"/>
      <c r="BC5" s="22"/>
      <c r="BD5" s="22"/>
      <c r="BE5" s="22"/>
      <c r="BF5" s="140"/>
      <c r="BG5" s="144"/>
      <c r="BH5" s="140"/>
      <c r="BI5" s="140"/>
      <c r="BJ5" s="147"/>
      <c r="BK5" s="22"/>
      <c r="BL5" s="161"/>
      <c r="BM5" s="138"/>
    </row>
    <row r="6" spans="1:68" ht="23.4" x14ac:dyDescent="0.2">
      <c r="A6" s="76"/>
      <c r="B6" s="1"/>
      <c r="D6" s="197"/>
      <c r="E6" s="197"/>
      <c r="F6" s="197"/>
      <c r="G6" s="197"/>
      <c r="H6" s="197"/>
      <c r="I6" s="197"/>
      <c r="J6" s="197"/>
      <c r="K6" s="197"/>
      <c r="M6" s="94"/>
      <c r="N6" s="46" t="s">
        <v>118</v>
      </c>
      <c r="BA6" s="22"/>
      <c r="BB6" s="22"/>
      <c r="BC6" s="22"/>
      <c r="BD6" s="22"/>
      <c r="BE6" s="22"/>
      <c r="BF6" s="140"/>
      <c r="BG6" s="144"/>
      <c r="BH6" s="140"/>
      <c r="BI6" s="140"/>
      <c r="BJ6" s="147"/>
      <c r="BK6" s="22"/>
      <c r="BL6" s="161"/>
      <c r="BM6" s="138"/>
    </row>
    <row r="7" spans="1:68" ht="22.5" customHeight="1" x14ac:dyDescent="0.2">
      <c r="A7" s="76"/>
      <c r="B7" s="1"/>
      <c r="D7" s="197"/>
      <c r="E7" s="197"/>
      <c r="F7" s="197"/>
      <c r="G7" s="197"/>
      <c r="H7" s="197"/>
      <c r="I7" s="197"/>
      <c r="J7" s="197"/>
      <c r="K7" s="197"/>
      <c r="M7" s="89"/>
      <c r="N7" s="46"/>
      <c r="BA7" s="22"/>
      <c r="BB7" s="22"/>
      <c r="BC7" s="22"/>
      <c r="BD7" s="22"/>
      <c r="BE7" s="22"/>
      <c r="BF7" s="140"/>
      <c r="BG7" s="144"/>
      <c r="BH7" s="140"/>
      <c r="BI7" s="140"/>
      <c r="BJ7" s="147"/>
      <c r="BK7" s="22"/>
      <c r="BL7" s="161"/>
      <c r="BM7" s="138"/>
    </row>
    <row r="8" spans="1:68" ht="15.75" customHeight="1" x14ac:dyDescent="0.2">
      <c r="A8" s="76"/>
      <c r="C8" s="194" t="s">
        <v>14</v>
      </c>
      <c r="D8" s="204" t="s">
        <v>72</v>
      </c>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c r="AE8" s="205"/>
      <c r="AF8" s="205"/>
      <c r="AG8" s="205"/>
      <c r="AH8" s="205"/>
      <c r="AI8" s="205"/>
      <c r="AJ8" s="205"/>
      <c r="AK8" s="205"/>
      <c r="AL8" s="205"/>
      <c r="AM8" s="205"/>
      <c r="AN8" s="205"/>
      <c r="AO8" s="205"/>
      <c r="AP8" s="205"/>
      <c r="AQ8" s="205"/>
      <c r="AR8" s="205"/>
      <c r="AS8" s="205"/>
      <c r="AT8" s="205"/>
      <c r="AU8" s="205"/>
      <c r="AV8" s="206"/>
      <c r="AW8" s="212" t="s">
        <v>28</v>
      </c>
      <c r="AX8" s="213"/>
      <c r="AY8" s="214"/>
      <c r="AZ8" s="217" t="s">
        <v>130</v>
      </c>
      <c r="BA8" s="218"/>
      <c r="BB8" s="218"/>
      <c r="BC8" s="218"/>
      <c r="BD8" s="219"/>
      <c r="BE8" s="191" t="s">
        <v>167</v>
      </c>
      <c r="BF8" s="191" t="s">
        <v>148</v>
      </c>
      <c r="BG8" s="211" t="s">
        <v>149</v>
      </c>
      <c r="BH8" s="223" t="s">
        <v>150</v>
      </c>
      <c r="BI8" s="185" t="s">
        <v>152</v>
      </c>
      <c r="BJ8" s="186"/>
      <c r="BK8" s="186"/>
      <c r="BL8" s="186"/>
      <c r="BM8" s="187"/>
    </row>
    <row r="9" spans="1:68" ht="19.95" customHeight="1" x14ac:dyDescent="0.2">
      <c r="A9" s="76"/>
      <c r="C9" s="195"/>
      <c r="D9" s="113"/>
      <c r="E9" s="209" t="s">
        <v>122</v>
      </c>
      <c r="F9" s="209"/>
      <c r="G9" s="209"/>
      <c r="H9" s="209"/>
      <c r="I9" s="209"/>
      <c r="J9" s="209"/>
      <c r="K9" s="209"/>
      <c r="L9" s="209"/>
      <c r="M9" s="209"/>
      <c r="N9" s="210"/>
      <c r="O9" s="207" t="s">
        <v>138</v>
      </c>
      <c r="P9" s="208"/>
      <c r="Q9" s="208"/>
      <c r="R9" s="208"/>
      <c r="S9" s="208"/>
      <c r="T9" s="208"/>
      <c r="U9" s="208"/>
      <c r="V9" s="208"/>
      <c r="W9" s="208"/>
      <c r="X9" s="208"/>
      <c r="Y9" s="208"/>
      <c r="Z9" s="208"/>
      <c r="AA9" s="198" t="s">
        <v>147</v>
      </c>
      <c r="AB9" s="199"/>
      <c r="AC9" s="199"/>
      <c r="AD9" s="199"/>
      <c r="AE9" s="199"/>
      <c r="AF9" s="199"/>
      <c r="AG9" s="199"/>
      <c r="AH9" s="200"/>
      <c r="AI9" s="201" t="s">
        <v>61</v>
      </c>
      <c r="AJ9" s="202"/>
      <c r="AK9" s="202"/>
      <c r="AL9" s="202"/>
      <c r="AM9" s="202"/>
      <c r="AN9" s="202"/>
      <c r="AO9" s="202"/>
      <c r="AP9" s="202"/>
      <c r="AQ9" s="202"/>
      <c r="AR9" s="202"/>
      <c r="AS9" s="202"/>
      <c r="AT9" s="202"/>
      <c r="AU9" s="202"/>
      <c r="AV9" s="203"/>
      <c r="AW9" s="157"/>
      <c r="AX9" s="215" t="s">
        <v>146</v>
      </c>
      <c r="AY9" s="216"/>
      <c r="AZ9" s="220"/>
      <c r="BA9" s="221"/>
      <c r="BB9" s="221"/>
      <c r="BC9" s="221"/>
      <c r="BD9" s="222"/>
      <c r="BE9" s="192"/>
      <c r="BF9" s="192"/>
      <c r="BG9" s="211"/>
      <c r="BH9" s="223"/>
      <c r="BI9" s="188"/>
      <c r="BJ9" s="189"/>
      <c r="BK9" s="189"/>
      <c r="BL9" s="189"/>
      <c r="BM9" s="190"/>
    </row>
    <row r="10" spans="1:68" ht="138.6" customHeight="1" x14ac:dyDescent="0.2">
      <c r="A10" s="76"/>
      <c r="C10" s="196"/>
      <c r="D10" s="112" t="s">
        <v>132</v>
      </c>
      <c r="E10" s="110" t="s">
        <v>16</v>
      </c>
      <c r="F10" s="111" t="s">
        <v>17</v>
      </c>
      <c r="G10" s="112" t="s">
        <v>159</v>
      </c>
      <c r="H10" s="112" t="s">
        <v>157</v>
      </c>
      <c r="I10" s="114" t="s">
        <v>160</v>
      </c>
      <c r="J10" s="112" t="s">
        <v>158</v>
      </c>
      <c r="K10" s="112" t="s">
        <v>104</v>
      </c>
      <c r="L10" s="112" t="s">
        <v>161</v>
      </c>
      <c r="M10" s="114" t="s">
        <v>133</v>
      </c>
      <c r="N10" s="112" t="s">
        <v>134</v>
      </c>
      <c r="O10" s="35" t="s">
        <v>129</v>
      </c>
      <c r="P10" s="35" t="s">
        <v>19</v>
      </c>
      <c r="Q10" s="37" t="s">
        <v>20</v>
      </c>
      <c r="R10" s="37" t="s">
        <v>139</v>
      </c>
      <c r="S10" s="34" t="s">
        <v>137</v>
      </c>
      <c r="T10" s="127" t="s">
        <v>143</v>
      </c>
      <c r="U10" s="127" t="s">
        <v>155</v>
      </c>
      <c r="V10" s="37" t="s">
        <v>53</v>
      </c>
      <c r="W10" s="131" t="s">
        <v>51</v>
      </c>
      <c r="X10" s="36" t="s">
        <v>123</v>
      </c>
      <c r="Y10" s="36" t="s">
        <v>87</v>
      </c>
      <c r="Z10" s="131" t="s">
        <v>92</v>
      </c>
      <c r="AA10" s="20" t="s">
        <v>18</v>
      </c>
      <c r="AB10" s="20" t="s">
        <v>19</v>
      </c>
      <c r="AC10" s="20" t="s">
        <v>20</v>
      </c>
      <c r="AD10" s="21" t="s">
        <v>50</v>
      </c>
      <c r="AE10" s="21" t="s">
        <v>139</v>
      </c>
      <c r="AF10" s="67" t="s">
        <v>107</v>
      </c>
      <c r="AG10" s="91" t="s">
        <v>144</v>
      </c>
      <c r="AH10" s="90" t="s">
        <v>96</v>
      </c>
      <c r="AI10" s="135" t="s">
        <v>56</v>
      </c>
      <c r="AJ10" s="24" t="s">
        <v>140</v>
      </c>
      <c r="AK10" s="24" t="s">
        <v>57</v>
      </c>
      <c r="AL10" s="24" t="s">
        <v>58</v>
      </c>
      <c r="AM10" s="24" t="s">
        <v>141</v>
      </c>
      <c r="AN10" s="24" t="s">
        <v>142</v>
      </c>
      <c r="AO10" s="24" t="s">
        <v>165</v>
      </c>
      <c r="AP10" s="24" t="s">
        <v>164</v>
      </c>
      <c r="AQ10" s="24" t="s">
        <v>163</v>
      </c>
      <c r="AR10" s="24" t="s">
        <v>162</v>
      </c>
      <c r="AS10" s="24" t="s">
        <v>59</v>
      </c>
      <c r="AT10" s="24" t="s">
        <v>60</v>
      </c>
      <c r="AU10" s="24" t="s">
        <v>136</v>
      </c>
      <c r="AV10" s="64" t="s">
        <v>106</v>
      </c>
      <c r="AW10" s="152" t="s">
        <v>145</v>
      </c>
      <c r="AX10" s="155" t="s">
        <v>113</v>
      </c>
      <c r="AY10" s="156" t="s">
        <v>114</v>
      </c>
      <c r="AZ10" s="12" t="s">
        <v>131</v>
      </c>
      <c r="BA10" s="12" t="s">
        <v>21</v>
      </c>
      <c r="BB10" s="12" t="s">
        <v>22</v>
      </c>
      <c r="BC10" s="25" t="s">
        <v>156</v>
      </c>
      <c r="BD10" s="25" t="s">
        <v>62</v>
      </c>
      <c r="BE10" s="193"/>
      <c r="BF10" s="193"/>
      <c r="BG10" s="211"/>
      <c r="BH10" s="223"/>
      <c r="BI10" s="164" t="s">
        <v>166</v>
      </c>
      <c r="BJ10" s="149" t="s">
        <v>153</v>
      </c>
      <c r="BK10" s="153" t="s">
        <v>151</v>
      </c>
      <c r="BL10" s="153" t="s">
        <v>103</v>
      </c>
      <c r="BM10" s="151" t="s">
        <v>154</v>
      </c>
    </row>
    <row r="11" spans="1:68" ht="13.5" customHeight="1" x14ac:dyDescent="0.2">
      <c r="A11" s="76"/>
      <c r="C11" s="83" t="s">
        <v>23</v>
      </c>
      <c r="D11" s="85" t="str">
        <f>IF(COUNTIF(AZ11:BD11,"×"),"不可","可")</f>
        <v>可</v>
      </c>
      <c r="E11" s="84">
        <v>43922</v>
      </c>
      <c r="F11" s="83" t="s">
        <v>48</v>
      </c>
      <c r="G11" s="83" t="s">
        <v>24</v>
      </c>
      <c r="H11" s="83" t="s">
        <v>125</v>
      </c>
      <c r="I11" s="83" t="s">
        <v>127</v>
      </c>
      <c r="J11" s="83" t="s">
        <v>24</v>
      </c>
      <c r="K11" s="83" t="s">
        <v>126</v>
      </c>
      <c r="L11" s="85" t="s">
        <v>55</v>
      </c>
      <c r="M11" s="83"/>
      <c r="N11" s="83"/>
      <c r="O11" s="83" t="s">
        <v>128</v>
      </c>
      <c r="P11" s="86" t="s">
        <v>25</v>
      </c>
      <c r="Q11" s="83">
        <v>1</v>
      </c>
      <c r="R11" s="85" t="s">
        <v>52</v>
      </c>
      <c r="S11" s="83" t="s">
        <v>69</v>
      </c>
      <c r="T11" s="128">
        <v>89</v>
      </c>
      <c r="U11" s="128">
        <v>90</v>
      </c>
      <c r="V11" s="158" t="s">
        <v>54</v>
      </c>
      <c r="W11" s="125">
        <v>15</v>
      </c>
      <c r="X11" s="84">
        <v>39624</v>
      </c>
      <c r="Y11" s="84">
        <v>43670</v>
      </c>
      <c r="Z11" s="125">
        <f>DATEDIF(X11,Y11,"Y")</f>
        <v>11</v>
      </c>
      <c r="AA11" s="83" t="s">
        <v>135</v>
      </c>
      <c r="AB11" s="83" t="s">
        <v>25</v>
      </c>
      <c r="AC11" s="83">
        <v>1</v>
      </c>
      <c r="AD11" s="83" t="s">
        <v>26</v>
      </c>
      <c r="AE11" s="83" t="s">
        <v>52</v>
      </c>
      <c r="AF11" s="83" t="s">
        <v>69</v>
      </c>
      <c r="AG11" s="87">
        <v>95</v>
      </c>
      <c r="AH11" s="87" t="s">
        <v>101</v>
      </c>
      <c r="AI11" s="136">
        <f>IFERROR(AL11/(AM11-AN11),0)</f>
        <v>21.674673918895756</v>
      </c>
      <c r="AJ11" s="88">
        <v>25000000</v>
      </c>
      <c r="AK11" s="88">
        <v>20000000</v>
      </c>
      <c r="AL11" s="88">
        <f>AJ11-AK11</f>
        <v>5000000</v>
      </c>
      <c r="AM11" s="88">
        <f>BM11/BI11*BG11*AG11/T11/BE11*AO11*12</f>
        <v>1670683.9779324685</v>
      </c>
      <c r="AN11" s="88">
        <f>AP11*12+AR11</f>
        <v>1440000</v>
      </c>
      <c r="AO11" s="88">
        <v>15000</v>
      </c>
      <c r="AP11" s="88">
        <v>120000</v>
      </c>
      <c r="AQ11" s="88"/>
      <c r="AR11" s="88"/>
      <c r="AS11" s="87" t="s">
        <v>76</v>
      </c>
      <c r="AT11" s="87" t="s">
        <v>63</v>
      </c>
      <c r="AU11" s="87" t="s">
        <v>64</v>
      </c>
      <c r="AV11" s="99" t="s">
        <v>105</v>
      </c>
      <c r="AW11" s="84">
        <v>43922</v>
      </c>
      <c r="AX11" s="84">
        <f t="shared" ref="AX11:AX42" si="0">IF(E11="","",IF(E11&lt;AW11,AW11,E11))</f>
        <v>43922</v>
      </c>
      <c r="AY11" s="84">
        <f>IF(AX11="","",IF((EDATE(AX11,96)-1)&gt;DATE(2031,3,31),"2031/3/31",(EDATE(AX11,96)-1)))</f>
        <v>46843</v>
      </c>
      <c r="AZ11" s="85" t="str">
        <f>IF(OR(COUNTIF(K11,"*都*")=1,COUNTIF(K11,"*道*")=1,COUNTIF(K11,"*府*")=1,COUNTIF(K11,"*県*")=1)=TRUE,"○","×")</f>
        <v>○</v>
      </c>
      <c r="BA11" s="85" t="str">
        <f t="shared" ref="BA11:BA42" si="1">IF(DATEDIF(AW11,E11,"D")&lt;=730,"○","×")</f>
        <v>○</v>
      </c>
      <c r="BB11" s="85" t="str">
        <f t="shared" ref="BB11:BB42" si="2">IF(AND(AX11&gt;=AW11,AX11&gt;=E11)=TRUE,"○","×")</f>
        <v>○</v>
      </c>
      <c r="BC11" s="85" t="str">
        <f>IF(AG11&gt;U11,"○","×")</f>
        <v>○</v>
      </c>
      <c r="BD11" s="85" t="str">
        <f>IF(OR(AND(AI11&gt;=3,AV11="○"),(AND(AI11&lt;0,AV11="○"))),"○","×")</f>
        <v>○</v>
      </c>
      <c r="BE11" s="85">
        <v>38.9</v>
      </c>
      <c r="BF11" s="141">
        <v>6.8599999999999994E-2</v>
      </c>
      <c r="BG11" s="136">
        <v>45.1</v>
      </c>
      <c r="BH11" s="141">
        <v>5.1299999999999998E-2</v>
      </c>
      <c r="BI11" s="141">
        <v>12</v>
      </c>
      <c r="BJ11" s="136">
        <v>100</v>
      </c>
      <c r="BK11" s="85" t="s">
        <v>81</v>
      </c>
      <c r="BL11" s="136">
        <v>10</v>
      </c>
      <c r="BM11" s="128">
        <f>IF(AND(COUNTIF(BK11,"*"&amp;"分類C"&amp;"*")),BJ11-(BJ11*BL11/100),BJ11)</f>
        <v>90</v>
      </c>
    </row>
    <row r="12" spans="1:68" x14ac:dyDescent="0.2">
      <c r="A12" s="76"/>
      <c r="C12" s="26">
        <v>1</v>
      </c>
      <c r="D12" s="38" t="str">
        <f t="shared" ref="D12:D42" si="3">IF(COUNTIF(AZ12:BD12,"×"),"不可","可")</f>
        <v>不可</v>
      </c>
      <c r="E12" s="48"/>
      <c r="F12" s="80"/>
      <c r="G12" s="80"/>
      <c r="H12" s="47"/>
      <c r="I12" s="80"/>
      <c r="J12" s="47"/>
      <c r="K12" s="47"/>
      <c r="L12" s="78"/>
      <c r="M12" s="82"/>
      <c r="N12" s="47"/>
      <c r="O12" s="62"/>
      <c r="P12" s="47"/>
      <c r="Q12" s="63"/>
      <c r="R12" s="78"/>
      <c r="S12" s="50"/>
      <c r="T12" s="129"/>
      <c r="U12" s="129"/>
      <c r="V12" s="159"/>
      <c r="W12" s="132"/>
      <c r="X12" s="102"/>
      <c r="Y12" s="103"/>
      <c r="Z12" s="133">
        <f t="shared" ref="Z12:Z61" si="4">DATEDIF(X12,Y12,"Y")</f>
        <v>0</v>
      </c>
      <c r="AA12" s="80"/>
      <c r="AB12" s="80"/>
      <c r="AC12" s="47"/>
      <c r="AD12" s="81"/>
      <c r="AE12" s="81"/>
      <c r="AF12" s="50"/>
      <c r="AG12" s="109"/>
      <c r="AH12" s="81"/>
      <c r="AI12" s="137">
        <f>IFERROR(AL12/(AM12-AN12),0)</f>
        <v>0</v>
      </c>
      <c r="AJ12" s="66"/>
      <c r="AK12" s="52"/>
      <c r="AL12" s="51">
        <f t="shared" ref="AL12:AL19" si="5">AJ12-AK12</f>
        <v>0</v>
      </c>
      <c r="AM12" s="51" t="e">
        <f>BM12/BI12*BG12*AG12/T12/BE12*AO12*12</f>
        <v>#DIV/0!</v>
      </c>
      <c r="AN12" s="51">
        <f>AP12*12+AR12</f>
        <v>0</v>
      </c>
      <c r="AO12" s="52"/>
      <c r="AP12" s="52"/>
      <c r="AQ12" s="52"/>
      <c r="AR12" s="52"/>
      <c r="AS12" s="49"/>
      <c r="AT12" s="49"/>
      <c r="AU12" s="65"/>
      <c r="AV12" s="54"/>
      <c r="AW12" s="79"/>
      <c r="AX12" s="53" t="str">
        <f t="shared" si="0"/>
        <v/>
      </c>
      <c r="AY12" s="53" t="str">
        <f t="shared" ref="AY12:AY61" si="6">IF(AX12="","",IF((EDATE(AX12,96)-1)&gt;DATE(2031,3,31),"2031/3/31",(EDATE(AX12,96)-1)))</f>
        <v/>
      </c>
      <c r="AZ12" s="38" t="str">
        <f>IF(OR(COUNTIF(K12,"*都*")=1,COUNTIF(K12,"*道*")=1,COUNTIF(K12,"*府*")=1,COUNTIF(K12,"*県*")=1)=TRUE,"○","×")</f>
        <v>×</v>
      </c>
      <c r="BA12" s="38" t="str">
        <f t="shared" si="1"/>
        <v>○</v>
      </c>
      <c r="BB12" s="38" t="str">
        <f t="shared" si="2"/>
        <v>○</v>
      </c>
      <c r="BC12" s="38" t="str">
        <f>IF(AG12&gt;U12,"○","×")</f>
        <v>×</v>
      </c>
      <c r="BD12" s="38" t="str">
        <f t="shared" ref="BD12:BD42" si="7">IF(OR(AND(AI12&gt;=3,AV12="○"),(AND(AI12&lt;0,AV12="○"))),"○","×")</f>
        <v>×</v>
      </c>
      <c r="BE12" s="78"/>
      <c r="BF12" s="142"/>
      <c r="BG12" s="145"/>
      <c r="BH12" s="142"/>
      <c r="BI12" s="142"/>
      <c r="BJ12" s="146"/>
      <c r="BK12" s="61"/>
      <c r="BL12" s="146"/>
      <c r="BM12" s="160">
        <f>IF(AND(COUNTIF(BK12,"*"&amp;"分類C"&amp;"*")),BJ12-(BJ12*BL12/100),BJ12)</f>
        <v>0</v>
      </c>
      <c r="BP12" t="s">
        <v>68</v>
      </c>
    </row>
    <row r="13" spans="1:68" x14ac:dyDescent="0.2">
      <c r="A13" s="76"/>
      <c r="C13" s="26">
        <v>2</v>
      </c>
      <c r="D13" s="38" t="str">
        <f t="shared" si="3"/>
        <v>不可</v>
      </c>
      <c r="E13" s="48"/>
      <c r="F13" s="80"/>
      <c r="G13" s="80"/>
      <c r="H13" s="47"/>
      <c r="I13" s="80"/>
      <c r="J13" s="47"/>
      <c r="K13" s="47"/>
      <c r="L13" s="78"/>
      <c r="M13" s="82"/>
      <c r="N13" s="47"/>
      <c r="O13" s="62"/>
      <c r="P13" s="47"/>
      <c r="Q13" s="63"/>
      <c r="R13" s="78"/>
      <c r="S13" s="50"/>
      <c r="T13" s="130"/>
      <c r="U13" s="130"/>
      <c r="V13" s="159"/>
      <c r="W13" s="132"/>
      <c r="X13" s="102"/>
      <c r="Y13" s="103"/>
      <c r="Z13" s="133">
        <f>DATEDIF(X13,Y13,"Y")</f>
        <v>0</v>
      </c>
      <c r="AA13" s="80"/>
      <c r="AB13" s="80"/>
      <c r="AC13" s="47"/>
      <c r="AD13" s="81"/>
      <c r="AE13" s="81"/>
      <c r="AF13" s="50"/>
      <c r="AG13" s="109"/>
      <c r="AH13" s="81"/>
      <c r="AI13" s="137">
        <f>IFERROR(AL13/(AM13-AN13),0)</f>
        <v>0</v>
      </c>
      <c r="AJ13" s="66"/>
      <c r="AK13" s="52"/>
      <c r="AL13" s="51">
        <f t="shared" si="5"/>
        <v>0</v>
      </c>
      <c r="AM13" s="51" t="e">
        <f t="shared" ref="AM13:AM61" si="8">BM13/BI13*BG13*AG13/T13/BE13*AO13*12</f>
        <v>#DIV/0!</v>
      </c>
      <c r="AN13" s="51">
        <f t="shared" ref="AN13:AN61" si="9">AP13*12+AR13</f>
        <v>0</v>
      </c>
      <c r="AO13" s="52"/>
      <c r="AP13" s="52"/>
      <c r="AQ13" s="52"/>
      <c r="AR13" s="52"/>
      <c r="AS13" s="49"/>
      <c r="AT13" s="49"/>
      <c r="AU13" s="65"/>
      <c r="AV13" s="54"/>
      <c r="AW13" s="79"/>
      <c r="AX13" s="53" t="str">
        <f t="shared" si="0"/>
        <v/>
      </c>
      <c r="AY13" s="53" t="str">
        <f t="shared" si="6"/>
        <v/>
      </c>
      <c r="AZ13" s="38" t="str">
        <f t="shared" ref="AZ13:AZ61" si="10">IF(OR(COUNTIF(K13,"*都*")=1,COUNTIF(K13,"*道*")=1,COUNTIF(K13,"*府*")=1,COUNTIF(K13,"*県*")=1)=TRUE,"○","×")</f>
        <v>×</v>
      </c>
      <c r="BA13" s="38" t="str">
        <f t="shared" si="1"/>
        <v>○</v>
      </c>
      <c r="BB13" s="38" t="str">
        <f t="shared" si="2"/>
        <v>○</v>
      </c>
      <c r="BC13" s="38" t="str">
        <f t="shared" ref="BC13:BC61" si="11">IF(AG13&gt;U13,"○","×")</f>
        <v>×</v>
      </c>
      <c r="BD13" s="38" t="str">
        <f t="shared" si="7"/>
        <v>×</v>
      </c>
      <c r="BE13" s="78"/>
      <c r="BF13" s="142"/>
      <c r="BG13" s="145"/>
      <c r="BH13" s="142"/>
      <c r="BI13" s="142"/>
      <c r="BJ13" s="146"/>
      <c r="BK13" s="61"/>
      <c r="BL13" s="146"/>
      <c r="BM13" s="160">
        <f t="shared" ref="BM13:BM61" si="12">IF(AND(COUNTIF(BK13,"*"&amp;"分類C"&amp;"*")),BJ13-(BJ13*BL13/100),BJ13)</f>
        <v>0</v>
      </c>
      <c r="BP13" t="s">
        <v>69</v>
      </c>
    </row>
    <row r="14" spans="1:68" x14ac:dyDescent="0.2">
      <c r="A14" s="76"/>
      <c r="C14" s="26">
        <v>3</v>
      </c>
      <c r="D14" s="38" t="str">
        <f t="shared" si="3"/>
        <v>不可</v>
      </c>
      <c r="E14" s="48"/>
      <c r="F14" s="80"/>
      <c r="G14" s="80"/>
      <c r="H14" s="47"/>
      <c r="I14" s="80"/>
      <c r="J14" s="47"/>
      <c r="K14" s="47"/>
      <c r="L14" s="78"/>
      <c r="M14" s="82"/>
      <c r="N14" s="47"/>
      <c r="O14" s="62"/>
      <c r="P14" s="47"/>
      <c r="Q14" s="63"/>
      <c r="R14" s="78"/>
      <c r="S14" s="50"/>
      <c r="T14" s="130"/>
      <c r="U14" s="130"/>
      <c r="V14" s="159"/>
      <c r="W14" s="132"/>
      <c r="X14" s="102"/>
      <c r="Y14" s="103"/>
      <c r="Z14" s="133">
        <f t="shared" si="4"/>
        <v>0</v>
      </c>
      <c r="AA14" s="80"/>
      <c r="AB14" s="80"/>
      <c r="AC14" s="47"/>
      <c r="AD14" s="81"/>
      <c r="AE14" s="81"/>
      <c r="AF14" s="50"/>
      <c r="AG14" s="109"/>
      <c r="AH14" s="81"/>
      <c r="AI14" s="137">
        <f t="shared" ref="AI14:AI61" si="13">IFERROR(AL14/(AM14-AN14),0)</f>
        <v>0</v>
      </c>
      <c r="AJ14" s="66"/>
      <c r="AK14" s="52"/>
      <c r="AL14" s="51">
        <f t="shared" si="5"/>
        <v>0</v>
      </c>
      <c r="AM14" s="51" t="e">
        <f t="shared" si="8"/>
        <v>#DIV/0!</v>
      </c>
      <c r="AN14" s="51">
        <f t="shared" si="9"/>
        <v>0</v>
      </c>
      <c r="AO14" s="52"/>
      <c r="AP14" s="52"/>
      <c r="AQ14" s="52"/>
      <c r="AR14" s="52"/>
      <c r="AS14" s="49"/>
      <c r="AT14" s="49"/>
      <c r="AU14" s="65"/>
      <c r="AV14" s="54"/>
      <c r="AW14" s="79"/>
      <c r="AX14" s="53" t="str">
        <f t="shared" si="0"/>
        <v/>
      </c>
      <c r="AY14" s="53" t="str">
        <f t="shared" si="6"/>
        <v/>
      </c>
      <c r="AZ14" s="38" t="str">
        <f t="shared" si="10"/>
        <v>×</v>
      </c>
      <c r="BA14" s="38" t="str">
        <f t="shared" si="1"/>
        <v>○</v>
      </c>
      <c r="BB14" s="38" t="str">
        <f t="shared" si="2"/>
        <v>○</v>
      </c>
      <c r="BC14" s="38" t="str">
        <f t="shared" si="11"/>
        <v>×</v>
      </c>
      <c r="BD14" s="38" t="str">
        <f t="shared" si="7"/>
        <v>×</v>
      </c>
      <c r="BE14" s="78"/>
      <c r="BF14" s="142"/>
      <c r="BG14" s="145"/>
      <c r="BH14" s="142"/>
      <c r="BI14" s="142"/>
      <c r="BJ14" s="146"/>
      <c r="BK14" s="61"/>
      <c r="BL14" s="146"/>
      <c r="BM14" s="160">
        <f t="shared" si="12"/>
        <v>0</v>
      </c>
      <c r="BP14" t="s">
        <v>70</v>
      </c>
    </row>
    <row r="15" spans="1:68" x14ac:dyDescent="0.2">
      <c r="A15" s="76"/>
      <c r="C15" s="26">
        <v>4</v>
      </c>
      <c r="D15" s="38" t="str">
        <f t="shared" si="3"/>
        <v>不可</v>
      </c>
      <c r="E15" s="48"/>
      <c r="F15" s="80"/>
      <c r="G15" s="80"/>
      <c r="H15" s="47"/>
      <c r="I15" s="80"/>
      <c r="J15" s="47"/>
      <c r="K15" s="47"/>
      <c r="L15" s="78"/>
      <c r="M15" s="47"/>
      <c r="N15" s="47"/>
      <c r="O15" s="62"/>
      <c r="P15" s="47"/>
      <c r="Q15" s="47"/>
      <c r="R15" s="78"/>
      <c r="S15" s="50"/>
      <c r="T15" s="130"/>
      <c r="U15" s="130"/>
      <c r="V15" s="159"/>
      <c r="W15" s="132"/>
      <c r="X15" s="102"/>
      <c r="Y15" s="103"/>
      <c r="Z15" s="133">
        <f t="shared" si="4"/>
        <v>0</v>
      </c>
      <c r="AA15" s="80"/>
      <c r="AB15" s="80"/>
      <c r="AC15" s="47"/>
      <c r="AD15" s="81"/>
      <c r="AE15" s="81"/>
      <c r="AF15" s="50"/>
      <c r="AG15" s="109"/>
      <c r="AH15" s="81"/>
      <c r="AI15" s="137">
        <f>IFERROR(AL15/(AM15-AN15),0)</f>
        <v>0</v>
      </c>
      <c r="AJ15" s="66"/>
      <c r="AK15" s="52"/>
      <c r="AL15" s="51">
        <f t="shared" si="5"/>
        <v>0</v>
      </c>
      <c r="AM15" s="51" t="e">
        <f t="shared" si="8"/>
        <v>#DIV/0!</v>
      </c>
      <c r="AN15" s="51">
        <f t="shared" si="9"/>
        <v>0</v>
      </c>
      <c r="AO15" s="52"/>
      <c r="AP15" s="52"/>
      <c r="AQ15" s="52"/>
      <c r="AR15" s="52"/>
      <c r="AS15" s="49"/>
      <c r="AT15" s="49"/>
      <c r="AU15" s="65"/>
      <c r="AV15" s="54"/>
      <c r="AW15" s="79"/>
      <c r="AX15" s="53" t="str">
        <f t="shared" si="0"/>
        <v/>
      </c>
      <c r="AY15" s="53" t="str">
        <f t="shared" si="6"/>
        <v/>
      </c>
      <c r="AZ15" s="38" t="str">
        <f t="shared" si="10"/>
        <v>×</v>
      </c>
      <c r="BA15" s="38" t="str">
        <f t="shared" si="1"/>
        <v>○</v>
      </c>
      <c r="BB15" s="38" t="str">
        <f t="shared" si="2"/>
        <v>○</v>
      </c>
      <c r="BC15" s="38" t="str">
        <f t="shared" si="11"/>
        <v>×</v>
      </c>
      <c r="BD15" s="38" t="str">
        <f t="shared" si="7"/>
        <v>×</v>
      </c>
      <c r="BE15" s="78"/>
      <c r="BF15" s="142"/>
      <c r="BG15" s="145"/>
      <c r="BH15" s="142"/>
      <c r="BI15" s="142"/>
      <c r="BJ15" s="148"/>
      <c r="BK15" s="61"/>
      <c r="BL15" s="146"/>
      <c r="BM15" s="160">
        <f t="shared" si="12"/>
        <v>0</v>
      </c>
    </row>
    <row r="16" spans="1:68" x14ac:dyDescent="0.2">
      <c r="A16" s="76"/>
      <c r="C16" s="26">
        <v>5</v>
      </c>
      <c r="D16" s="38" t="str">
        <f t="shared" si="3"/>
        <v>不可</v>
      </c>
      <c r="E16" s="48"/>
      <c r="F16" s="80"/>
      <c r="G16" s="80"/>
      <c r="H16" s="47"/>
      <c r="I16" s="80"/>
      <c r="J16" s="47"/>
      <c r="K16" s="47"/>
      <c r="L16" s="78"/>
      <c r="M16" s="47"/>
      <c r="N16" s="47"/>
      <c r="O16" s="62"/>
      <c r="P16" s="47"/>
      <c r="Q16" s="63"/>
      <c r="R16" s="78"/>
      <c r="S16" s="50"/>
      <c r="T16" s="130"/>
      <c r="U16" s="130"/>
      <c r="V16" s="159"/>
      <c r="W16" s="132"/>
      <c r="X16" s="102"/>
      <c r="Y16" s="103"/>
      <c r="Z16" s="133">
        <f t="shared" si="4"/>
        <v>0</v>
      </c>
      <c r="AA16" s="80"/>
      <c r="AB16" s="80"/>
      <c r="AC16" s="47"/>
      <c r="AD16" s="81"/>
      <c r="AE16" s="81"/>
      <c r="AF16" s="50"/>
      <c r="AG16" s="109"/>
      <c r="AH16" s="81"/>
      <c r="AI16" s="137">
        <f t="shared" si="13"/>
        <v>0</v>
      </c>
      <c r="AJ16" s="66"/>
      <c r="AK16" s="52"/>
      <c r="AL16" s="51">
        <f t="shared" si="5"/>
        <v>0</v>
      </c>
      <c r="AM16" s="51" t="e">
        <f t="shared" si="8"/>
        <v>#DIV/0!</v>
      </c>
      <c r="AN16" s="51">
        <f t="shared" si="9"/>
        <v>0</v>
      </c>
      <c r="AO16" s="52"/>
      <c r="AP16" s="52"/>
      <c r="AQ16" s="52"/>
      <c r="AR16" s="52"/>
      <c r="AS16" s="49"/>
      <c r="AT16" s="49"/>
      <c r="AU16" s="65"/>
      <c r="AV16" s="54"/>
      <c r="AW16" s="79"/>
      <c r="AX16" s="53" t="str">
        <f t="shared" si="0"/>
        <v/>
      </c>
      <c r="AY16" s="53" t="str">
        <f t="shared" si="6"/>
        <v/>
      </c>
      <c r="AZ16" s="38" t="str">
        <f t="shared" si="10"/>
        <v>×</v>
      </c>
      <c r="BA16" s="38" t="str">
        <f t="shared" si="1"/>
        <v>○</v>
      </c>
      <c r="BB16" s="38" t="str">
        <f t="shared" si="2"/>
        <v>○</v>
      </c>
      <c r="BC16" s="38" t="str">
        <f t="shared" si="11"/>
        <v>×</v>
      </c>
      <c r="BD16" s="38" t="str">
        <f t="shared" si="7"/>
        <v>×</v>
      </c>
      <c r="BE16" s="78"/>
      <c r="BF16" s="142"/>
      <c r="BG16" s="145"/>
      <c r="BH16" s="142"/>
      <c r="BI16" s="142"/>
      <c r="BJ16" s="148"/>
      <c r="BK16" s="61"/>
      <c r="BL16" s="146"/>
      <c r="BM16" s="160">
        <f t="shared" si="12"/>
        <v>0</v>
      </c>
      <c r="BP16" t="s">
        <v>79</v>
      </c>
    </row>
    <row r="17" spans="1:68" x14ac:dyDescent="0.2">
      <c r="A17" s="76"/>
      <c r="C17" s="26">
        <v>6</v>
      </c>
      <c r="D17" s="38" t="str">
        <f t="shared" si="3"/>
        <v>不可</v>
      </c>
      <c r="E17" s="48"/>
      <c r="F17" s="80"/>
      <c r="G17" s="80"/>
      <c r="H17" s="47"/>
      <c r="I17" s="80"/>
      <c r="J17" s="47"/>
      <c r="K17" s="47"/>
      <c r="L17" s="78"/>
      <c r="M17" s="47"/>
      <c r="N17" s="47"/>
      <c r="O17" s="62"/>
      <c r="P17" s="47"/>
      <c r="Q17" s="63"/>
      <c r="R17" s="78"/>
      <c r="S17" s="50"/>
      <c r="T17" s="130"/>
      <c r="U17" s="130"/>
      <c r="V17" s="159"/>
      <c r="W17" s="132"/>
      <c r="X17" s="102"/>
      <c r="Y17" s="103"/>
      <c r="Z17" s="133">
        <f t="shared" si="4"/>
        <v>0</v>
      </c>
      <c r="AA17" s="80"/>
      <c r="AB17" s="80"/>
      <c r="AC17" s="47"/>
      <c r="AD17" s="81"/>
      <c r="AE17" s="81"/>
      <c r="AF17" s="50"/>
      <c r="AG17" s="109"/>
      <c r="AH17" s="81"/>
      <c r="AI17" s="137">
        <f t="shared" si="13"/>
        <v>0</v>
      </c>
      <c r="AJ17" s="66"/>
      <c r="AK17" s="52"/>
      <c r="AL17" s="51">
        <f t="shared" si="5"/>
        <v>0</v>
      </c>
      <c r="AM17" s="51" t="e">
        <f t="shared" si="8"/>
        <v>#DIV/0!</v>
      </c>
      <c r="AN17" s="51">
        <f t="shared" si="9"/>
        <v>0</v>
      </c>
      <c r="AO17" s="52"/>
      <c r="AP17" s="52"/>
      <c r="AQ17" s="52"/>
      <c r="AR17" s="52"/>
      <c r="AS17" s="49"/>
      <c r="AT17" s="49"/>
      <c r="AU17" s="65"/>
      <c r="AV17" s="54"/>
      <c r="AW17" s="79"/>
      <c r="AX17" s="53" t="str">
        <f t="shared" si="0"/>
        <v/>
      </c>
      <c r="AY17" s="53" t="str">
        <f t="shared" si="6"/>
        <v/>
      </c>
      <c r="AZ17" s="38" t="str">
        <f t="shared" si="10"/>
        <v>×</v>
      </c>
      <c r="BA17" s="38" t="str">
        <f t="shared" si="1"/>
        <v>○</v>
      </c>
      <c r="BB17" s="38" t="str">
        <f t="shared" si="2"/>
        <v>○</v>
      </c>
      <c r="BC17" s="38" t="str">
        <f t="shared" si="11"/>
        <v>×</v>
      </c>
      <c r="BD17" s="38" t="str">
        <f t="shared" si="7"/>
        <v>×</v>
      </c>
      <c r="BE17" s="78"/>
      <c r="BF17" s="142"/>
      <c r="BG17" s="145"/>
      <c r="BH17" s="142"/>
      <c r="BI17" s="142"/>
      <c r="BJ17" s="148"/>
      <c r="BK17" s="61"/>
      <c r="BL17" s="146"/>
      <c r="BM17" s="160">
        <f t="shared" si="12"/>
        <v>0</v>
      </c>
      <c r="BP17" t="s">
        <v>80</v>
      </c>
    </row>
    <row r="18" spans="1:68" x14ac:dyDescent="0.2">
      <c r="A18" s="76"/>
      <c r="C18" s="26">
        <v>7</v>
      </c>
      <c r="D18" s="38" t="str">
        <f t="shared" si="3"/>
        <v>不可</v>
      </c>
      <c r="E18" s="48"/>
      <c r="F18" s="80"/>
      <c r="G18" s="80"/>
      <c r="H18" s="47"/>
      <c r="I18" s="80"/>
      <c r="J18" s="47"/>
      <c r="K18" s="47"/>
      <c r="L18" s="78"/>
      <c r="M18" s="47"/>
      <c r="N18" s="47"/>
      <c r="O18" s="62"/>
      <c r="P18" s="47"/>
      <c r="Q18" s="63"/>
      <c r="R18" s="78"/>
      <c r="S18" s="50"/>
      <c r="T18" s="130"/>
      <c r="U18" s="130"/>
      <c r="V18" s="159"/>
      <c r="W18" s="132"/>
      <c r="X18" s="102"/>
      <c r="Y18" s="103"/>
      <c r="Z18" s="133">
        <f t="shared" si="4"/>
        <v>0</v>
      </c>
      <c r="AA18" s="80"/>
      <c r="AB18" s="80"/>
      <c r="AC18" s="47"/>
      <c r="AD18" s="81"/>
      <c r="AE18" s="81"/>
      <c r="AF18" s="50"/>
      <c r="AG18" s="109"/>
      <c r="AH18" s="81"/>
      <c r="AI18" s="137">
        <f>IFERROR(AL18/(AM18-AN18),0)</f>
        <v>0</v>
      </c>
      <c r="AJ18" s="66"/>
      <c r="AK18" s="52"/>
      <c r="AL18" s="51">
        <f t="shared" si="5"/>
        <v>0</v>
      </c>
      <c r="AM18" s="51" t="e">
        <f t="shared" si="8"/>
        <v>#DIV/0!</v>
      </c>
      <c r="AN18" s="51">
        <f t="shared" si="9"/>
        <v>0</v>
      </c>
      <c r="AO18" s="52"/>
      <c r="AP18" s="52"/>
      <c r="AQ18" s="52"/>
      <c r="AR18" s="52"/>
      <c r="AS18" s="49"/>
      <c r="AT18" s="49"/>
      <c r="AU18" s="65"/>
      <c r="AV18" s="54"/>
      <c r="AW18" s="79"/>
      <c r="AX18" s="53" t="str">
        <f t="shared" si="0"/>
        <v/>
      </c>
      <c r="AY18" s="53" t="str">
        <f t="shared" si="6"/>
        <v/>
      </c>
      <c r="AZ18" s="38" t="str">
        <f t="shared" si="10"/>
        <v>×</v>
      </c>
      <c r="BA18" s="38" t="str">
        <f t="shared" si="1"/>
        <v>○</v>
      </c>
      <c r="BB18" s="38" t="str">
        <f t="shared" si="2"/>
        <v>○</v>
      </c>
      <c r="BC18" s="38" t="str">
        <f t="shared" si="11"/>
        <v>×</v>
      </c>
      <c r="BD18" s="38" t="str">
        <f t="shared" si="7"/>
        <v>×</v>
      </c>
      <c r="BE18" s="78"/>
      <c r="BF18" s="142"/>
      <c r="BG18" s="145"/>
      <c r="BH18" s="142"/>
      <c r="BI18" s="142"/>
      <c r="BJ18" s="148"/>
      <c r="BK18" s="61"/>
      <c r="BL18" s="146"/>
      <c r="BM18" s="160">
        <f t="shared" si="12"/>
        <v>0</v>
      </c>
      <c r="BP18" t="s">
        <v>81</v>
      </c>
    </row>
    <row r="19" spans="1:68" x14ac:dyDescent="0.2">
      <c r="A19" s="76"/>
      <c r="C19" s="26">
        <v>8</v>
      </c>
      <c r="D19" s="38" t="str">
        <f t="shared" si="3"/>
        <v>不可</v>
      </c>
      <c r="E19" s="48"/>
      <c r="F19" s="80"/>
      <c r="G19" s="80"/>
      <c r="H19" s="47"/>
      <c r="I19" s="80"/>
      <c r="J19" s="47"/>
      <c r="K19" s="47"/>
      <c r="L19" s="78"/>
      <c r="M19" s="47"/>
      <c r="N19" s="47"/>
      <c r="O19" s="62"/>
      <c r="P19" s="47"/>
      <c r="Q19" s="63"/>
      <c r="R19" s="78"/>
      <c r="S19" s="50"/>
      <c r="T19" s="129"/>
      <c r="U19" s="129"/>
      <c r="V19" s="159"/>
      <c r="W19" s="132"/>
      <c r="X19" s="102"/>
      <c r="Y19" s="103"/>
      <c r="Z19" s="133">
        <f t="shared" si="4"/>
        <v>0</v>
      </c>
      <c r="AA19" s="80"/>
      <c r="AB19" s="80"/>
      <c r="AC19" s="47"/>
      <c r="AD19" s="81"/>
      <c r="AE19" s="81"/>
      <c r="AF19" s="50"/>
      <c r="AG19" s="81"/>
      <c r="AH19" s="81"/>
      <c r="AI19" s="137">
        <f>IFERROR(AL19/(AM19-AN19),0)</f>
        <v>0</v>
      </c>
      <c r="AJ19" s="66"/>
      <c r="AK19" s="52"/>
      <c r="AL19" s="51">
        <f t="shared" si="5"/>
        <v>0</v>
      </c>
      <c r="AM19" s="51" t="e">
        <f t="shared" si="8"/>
        <v>#DIV/0!</v>
      </c>
      <c r="AN19" s="51">
        <f t="shared" si="9"/>
        <v>0</v>
      </c>
      <c r="AO19" s="52"/>
      <c r="AP19" s="52"/>
      <c r="AQ19" s="52"/>
      <c r="AR19" s="52"/>
      <c r="AS19" s="49"/>
      <c r="AT19" s="49"/>
      <c r="AU19" s="65"/>
      <c r="AV19" s="54"/>
      <c r="AW19" s="79"/>
      <c r="AX19" s="53" t="str">
        <f t="shared" si="0"/>
        <v/>
      </c>
      <c r="AY19" s="53" t="str">
        <f t="shared" si="6"/>
        <v/>
      </c>
      <c r="AZ19" s="38" t="str">
        <f t="shared" si="10"/>
        <v>×</v>
      </c>
      <c r="BA19" s="38" t="str">
        <f t="shared" si="1"/>
        <v>○</v>
      </c>
      <c r="BB19" s="38" t="str">
        <f t="shared" si="2"/>
        <v>○</v>
      </c>
      <c r="BC19" s="38" t="str">
        <f t="shared" si="11"/>
        <v>×</v>
      </c>
      <c r="BD19" s="38" t="str">
        <f t="shared" si="7"/>
        <v>×</v>
      </c>
      <c r="BE19" s="78"/>
      <c r="BF19" s="142"/>
      <c r="BG19" s="146"/>
      <c r="BH19" s="142"/>
      <c r="BI19" s="142"/>
      <c r="BJ19" s="146"/>
      <c r="BK19" s="61"/>
      <c r="BL19" s="146"/>
      <c r="BM19" s="160">
        <f t="shared" si="12"/>
        <v>0</v>
      </c>
    </row>
    <row r="20" spans="1:68" x14ac:dyDescent="0.2">
      <c r="A20" s="76"/>
      <c r="C20" s="26">
        <v>9</v>
      </c>
      <c r="D20" s="38" t="str">
        <f t="shared" si="3"/>
        <v>不可</v>
      </c>
      <c r="E20" s="48"/>
      <c r="F20" s="80"/>
      <c r="G20" s="80"/>
      <c r="H20" s="47"/>
      <c r="I20" s="80"/>
      <c r="J20" s="47"/>
      <c r="K20" s="47"/>
      <c r="L20" s="78"/>
      <c r="M20" s="47"/>
      <c r="N20" s="47"/>
      <c r="O20" s="62"/>
      <c r="P20" s="47"/>
      <c r="Q20" s="63"/>
      <c r="R20" s="78"/>
      <c r="S20" s="50"/>
      <c r="T20" s="129"/>
      <c r="U20" s="129"/>
      <c r="V20" s="159"/>
      <c r="W20" s="132"/>
      <c r="X20" s="102"/>
      <c r="Y20" s="103"/>
      <c r="Z20" s="133">
        <f t="shared" si="4"/>
        <v>0</v>
      </c>
      <c r="AA20" s="80"/>
      <c r="AB20" s="80"/>
      <c r="AC20" s="47"/>
      <c r="AD20" s="81"/>
      <c r="AE20" s="81"/>
      <c r="AF20" s="50"/>
      <c r="AG20" s="81"/>
      <c r="AH20" s="81"/>
      <c r="AI20" s="137">
        <f t="shared" si="13"/>
        <v>0</v>
      </c>
      <c r="AJ20" s="66"/>
      <c r="AK20" s="52"/>
      <c r="AL20" s="51">
        <f t="shared" ref="AL20:AL61" si="14">AJ20-AK20</f>
        <v>0</v>
      </c>
      <c r="AM20" s="51" t="e">
        <f t="shared" si="8"/>
        <v>#DIV/0!</v>
      </c>
      <c r="AN20" s="51">
        <f t="shared" si="9"/>
        <v>0</v>
      </c>
      <c r="AO20" s="52"/>
      <c r="AP20" s="52"/>
      <c r="AQ20" s="52"/>
      <c r="AR20" s="52"/>
      <c r="AS20" s="49"/>
      <c r="AT20" s="49"/>
      <c r="AU20" s="65"/>
      <c r="AV20" s="54"/>
      <c r="AW20" s="79"/>
      <c r="AX20" s="53" t="str">
        <f t="shared" si="0"/>
        <v/>
      </c>
      <c r="AY20" s="53" t="str">
        <f t="shared" si="6"/>
        <v/>
      </c>
      <c r="AZ20" s="38" t="str">
        <f t="shared" si="10"/>
        <v>×</v>
      </c>
      <c r="BA20" s="38" t="str">
        <f t="shared" si="1"/>
        <v>○</v>
      </c>
      <c r="BB20" s="38" t="str">
        <f t="shared" si="2"/>
        <v>○</v>
      </c>
      <c r="BC20" s="38" t="str">
        <f t="shared" si="11"/>
        <v>×</v>
      </c>
      <c r="BD20" s="38" t="str">
        <f t="shared" si="7"/>
        <v>×</v>
      </c>
      <c r="BE20" s="78"/>
      <c r="BF20" s="142"/>
      <c r="BG20" s="146"/>
      <c r="BH20" s="142"/>
      <c r="BI20" s="142"/>
      <c r="BJ20" s="146"/>
      <c r="BK20" s="61"/>
      <c r="BL20" s="146"/>
      <c r="BM20" s="160">
        <f t="shared" si="12"/>
        <v>0</v>
      </c>
    </row>
    <row r="21" spans="1:68" x14ac:dyDescent="0.2">
      <c r="A21" s="76"/>
      <c r="C21" s="26">
        <v>10</v>
      </c>
      <c r="D21" s="38" t="str">
        <f t="shared" si="3"/>
        <v>不可</v>
      </c>
      <c r="E21" s="48"/>
      <c r="F21" s="80"/>
      <c r="G21" s="80"/>
      <c r="H21" s="47"/>
      <c r="I21" s="80"/>
      <c r="J21" s="47"/>
      <c r="K21" s="47"/>
      <c r="L21" s="78"/>
      <c r="M21" s="47"/>
      <c r="N21" s="47"/>
      <c r="O21" s="62"/>
      <c r="P21" s="47"/>
      <c r="Q21" s="63"/>
      <c r="R21" s="78"/>
      <c r="S21" s="50"/>
      <c r="T21" s="129"/>
      <c r="U21" s="129"/>
      <c r="V21" s="159"/>
      <c r="W21" s="132"/>
      <c r="X21" s="102"/>
      <c r="Y21" s="103"/>
      <c r="Z21" s="133">
        <f t="shared" si="4"/>
        <v>0</v>
      </c>
      <c r="AA21" s="80"/>
      <c r="AB21" s="80"/>
      <c r="AC21" s="47"/>
      <c r="AD21" s="81"/>
      <c r="AE21" s="81"/>
      <c r="AF21" s="50"/>
      <c r="AG21" s="81"/>
      <c r="AH21" s="81"/>
      <c r="AI21" s="137">
        <f t="shared" si="13"/>
        <v>0</v>
      </c>
      <c r="AJ21" s="66"/>
      <c r="AK21" s="52"/>
      <c r="AL21" s="51">
        <f t="shared" si="14"/>
        <v>0</v>
      </c>
      <c r="AM21" s="51" t="e">
        <f t="shared" si="8"/>
        <v>#DIV/0!</v>
      </c>
      <c r="AN21" s="51">
        <f t="shared" si="9"/>
        <v>0</v>
      </c>
      <c r="AO21" s="52"/>
      <c r="AP21" s="52"/>
      <c r="AQ21" s="52"/>
      <c r="AR21" s="52"/>
      <c r="AS21" s="49"/>
      <c r="AT21" s="49"/>
      <c r="AU21" s="65"/>
      <c r="AV21" s="54"/>
      <c r="AW21" s="79"/>
      <c r="AX21" s="53" t="str">
        <f t="shared" si="0"/>
        <v/>
      </c>
      <c r="AY21" s="53" t="str">
        <f t="shared" si="6"/>
        <v/>
      </c>
      <c r="AZ21" s="38" t="str">
        <f t="shared" si="10"/>
        <v>×</v>
      </c>
      <c r="BA21" s="38" t="str">
        <f t="shared" si="1"/>
        <v>○</v>
      </c>
      <c r="BB21" s="38" t="str">
        <f t="shared" si="2"/>
        <v>○</v>
      </c>
      <c r="BC21" s="38" t="str">
        <f t="shared" si="11"/>
        <v>×</v>
      </c>
      <c r="BD21" s="38" t="str">
        <f t="shared" si="7"/>
        <v>×</v>
      </c>
      <c r="BE21" s="78"/>
      <c r="BF21" s="142"/>
      <c r="BG21" s="146"/>
      <c r="BH21" s="142"/>
      <c r="BI21" s="142"/>
      <c r="BJ21" s="146"/>
      <c r="BK21" s="61"/>
      <c r="BL21" s="146"/>
      <c r="BM21" s="160">
        <f t="shared" si="12"/>
        <v>0</v>
      </c>
    </row>
    <row r="22" spans="1:68" x14ac:dyDescent="0.2">
      <c r="A22" s="76"/>
      <c r="C22" s="26">
        <v>11</v>
      </c>
      <c r="D22" s="38" t="str">
        <f t="shared" si="3"/>
        <v>不可</v>
      </c>
      <c r="E22" s="48"/>
      <c r="F22" s="80"/>
      <c r="G22" s="80"/>
      <c r="H22" s="47"/>
      <c r="I22" s="80"/>
      <c r="J22" s="47"/>
      <c r="K22" s="47"/>
      <c r="L22" s="78"/>
      <c r="M22" s="47"/>
      <c r="N22" s="47"/>
      <c r="O22" s="62"/>
      <c r="P22" s="47"/>
      <c r="Q22" s="63"/>
      <c r="R22" s="78"/>
      <c r="S22" s="50"/>
      <c r="T22" s="129"/>
      <c r="U22" s="129"/>
      <c r="V22" s="159"/>
      <c r="W22" s="132"/>
      <c r="X22" s="102"/>
      <c r="Y22" s="103"/>
      <c r="Z22" s="133">
        <f t="shared" si="4"/>
        <v>0</v>
      </c>
      <c r="AA22" s="80"/>
      <c r="AB22" s="80"/>
      <c r="AC22" s="47"/>
      <c r="AD22" s="81"/>
      <c r="AE22" s="81"/>
      <c r="AF22" s="50"/>
      <c r="AG22" s="81"/>
      <c r="AH22" s="81"/>
      <c r="AI22" s="137">
        <f t="shared" si="13"/>
        <v>0</v>
      </c>
      <c r="AJ22" s="66"/>
      <c r="AK22" s="52"/>
      <c r="AL22" s="51">
        <f t="shared" si="14"/>
        <v>0</v>
      </c>
      <c r="AM22" s="51" t="e">
        <f t="shared" si="8"/>
        <v>#DIV/0!</v>
      </c>
      <c r="AN22" s="51">
        <f t="shared" si="9"/>
        <v>0</v>
      </c>
      <c r="AO22" s="52"/>
      <c r="AP22" s="52"/>
      <c r="AQ22" s="52"/>
      <c r="AR22" s="52"/>
      <c r="AS22" s="49"/>
      <c r="AT22" s="49"/>
      <c r="AU22" s="65"/>
      <c r="AV22" s="54"/>
      <c r="AW22" s="79"/>
      <c r="AX22" s="53" t="str">
        <f t="shared" si="0"/>
        <v/>
      </c>
      <c r="AY22" s="53" t="str">
        <f t="shared" si="6"/>
        <v/>
      </c>
      <c r="AZ22" s="38" t="str">
        <f t="shared" si="10"/>
        <v>×</v>
      </c>
      <c r="BA22" s="38" t="str">
        <f t="shared" si="1"/>
        <v>○</v>
      </c>
      <c r="BB22" s="38" t="str">
        <f t="shared" si="2"/>
        <v>○</v>
      </c>
      <c r="BC22" s="38" t="str">
        <f t="shared" si="11"/>
        <v>×</v>
      </c>
      <c r="BD22" s="38" t="str">
        <f t="shared" si="7"/>
        <v>×</v>
      </c>
      <c r="BE22" s="78"/>
      <c r="BF22" s="142"/>
      <c r="BG22" s="146"/>
      <c r="BH22" s="142"/>
      <c r="BI22" s="142"/>
      <c r="BJ22" s="146"/>
      <c r="BK22" s="61"/>
      <c r="BL22" s="146"/>
      <c r="BM22" s="160">
        <f t="shared" si="12"/>
        <v>0</v>
      </c>
    </row>
    <row r="23" spans="1:68" x14ac:dyDescent="0.2">
      <c r="A23" s="76"/>
      <c r="C23" s="26">
        <v>12</v>
      </c>
      <c r="D23" s="38" t="str">
        <f t="shared" si="3"/>
        <v>不可</v>
      </c>
      <c r="E23" s="48"/>
      <c r="F23" s="80"/>
      <c r="G23" s="80"/>
      <c r="H23" s="47"/>
      <c r="I23" s="80"/>
      <c r="J23" s="47"/>
      <c r="K23" s="47"/>
      <c r="L23" s="78"/>
      <c r="M23" s="47"/>
      <c r="N23" s="47"/>
      <c r="O23" s="62"/>
      <c r="P23" s="47"/>
      <c r="Q23" s="63"/>
      <c r="R23" s="78"/>
      <c r="S23" s="50"/>
      <c r="T23" s="129"/>
      <c r="U23" s="129"/>
      <c r="V23" s="159"/>
      <c r="W23" s="132"/>
      <c r="X23" s="102"/>
      <c r="Y23" s="103"/>
      <c r="Z23" s="133">
        <f t="shared" si="4"/>
        <v>0</v>
      </c>
      <c r="AA23" s="80"/>
      <c r="AB23" s="80"/>
      <c r="AC23" s="47"/>
      <c r="AD23" s="81"/>
      <c r="AE23" s="81"/>
      <c r="AF23" s="50"/>
      <c r="AG23" s="81"/>
      <c r="AH23" s="81"/>
      <c r="AI23" s="137">
        <f t="shared" si="13"/>
        <v>0</v>
      </c>
      <c r="AJ23" s="66"/>
      <c r="AK23" s="52"/>
      <c r="AL23" s="51">
        <f t="shared" si="14"/>
        <v>0</v>
      </c>
      <c r="AM23" s="51" t="e">
        <f t="shared" si="8"/>
        <v>#DIV/0!</v>
      </c>
      <c r="AN23" s="51">
        <f t="shared" si="9"/>
        <v>0</v>
      </c>
      <c r="AO23" s="52"/>
      <c r="AP23" s="52"/>
      <c r="AQ23" s="52"/>
      <c r="AR23" s="52"/>
      <c r="AS23" s="49"/>
      <c r="AT23" s="49"/>
      <c r="AU23" s="65"/>
      <c r="AV23" s="54"/>
      <c r="AW23" s="79"/>
      <c r="AX23" s="53" t="str">
        <f t="shared" si="0"/>
        <v/>
      </c>
      <c r="AY23" s="53" t="str">
        <f t="shared" si="6"/>
        <v/>
      </c>
      <c r="AZ23" s="38" t="str">
        <f t="shared" si="10"/>
        <v>×</v>
      </c>
      <c r="BA23" s="38" t="str">
        <f t="shared" si="1"/>
        <v>○</v>
      </c>
      <c r="BB23" s="38" t="str">
        <f t="shared" si="2"/>
        <v>○</v>
      </c>
      <c r="BC23" s="38" t="str">
        <f t="shared" si="11"/>
        <v>×</v>
      </c>
      <c r="BD23" s="38" t="str">
        <f t="shared" si="7"/>
        <v>×</v>
      </c>
      <c r="BE23" s="78"/>
      <c r="BF23" s="142"/>
      <c r="BG23" s="146"/>
      <c r="BH23" s="142"/>
      <c r="BI23" s="142"/>
      <c r="BJ23" s="146"/>
      <c r="BK23" s="61"/>
      <c r="BL23" s="146"/>
      <c r="BM23" s="160">
        <f t="shared" si="12"/>
        <v>0</v>
      </c>
    </row>
    <row r="24" spans="1:68" x14ac:dyDescent="0.2">
      <c r="A24" s="76"/>
      <c r="C24" s="26">
        <v>13</v>
      </c>
      <c r="D24" s="38" t="str">
        <f t="shared" si="3"/>
        <v>不可</v>
      </c>
      <c r="E24" s="48"/>
      <c r="F24" s="80"/>
      <c r="G24" s="80"/>
      <c r="H24" s="47"/>
      <c r="I24" s="80"/>
      <c r="J24" s="47"/>
      <c r="K24" s="47"/>
      <c r="L24" s="78"/>
      <c r="M24" s="47"/>
      <c r="N24" s="47"/>
      <c r="O24" s="62"/>
      <c r="P24" s="47"/>
      <c r="Q24" s="63"/>
      <c r="R24" s="78"/>
      <c r="S24" s="50"/>
      <c r="T24" s="129"/>
      <c r="U24" s="129"/>
      <c r="V24" s="159"/>
      <c r="W24" s="132"/>
      <c r="X24" s="102"/>
      <c r="Y24" s="103"/>
      <c r="Z24" s="133">
        <f t="shared" si="4"/>
        <v>0</v>
      </c>
      <c r="AA24" s="80"/>
      <c r="AB24" s="80"/>
      <c r="AC24" s="47"/>
      <c r="AD24" s="81"/>
      <c r="AE24" s="81"/>
      <c r="AF24" s="50"/>
      <c r="AG24" s="81"/>
      <c r="AH24" s="81"/>
      <c r="AI24" s="137">
        <f t="shared" si="13"/>
        <v>0</v>
      </c>
      <c r="AJ24" s="66"/>
      <c r="AK24" s="52"/>
      <c r="AL24" s="51">
        <f t="shared" si="14"/>
        <v>0</v>
      </c>
      <c r="AM24" s="51" t="e">
        <f t="shared" si="8"/>
        <v>#DIV/0!</v>
      </c>
      <c r="AN24" s="51">
        <f t="shared" si="9"/>
        <v>0</v>
      </c>
      <c r="AO24" s="52"/>
      <c r="AP24" s="52"/>
      <c r="AQ24" s="52"/>
      <c r="AR24" s="52"/>
      <c r="AS24" s="49"/>
      <c r="AT24" s="49"/>
      <c r="AU24" s="65"/>
      <c r="AV24" s="54"/>
      <c r="AW24" s="79"/>
      <c r="AX24" s="53" t="str">
        <f t="shared" si="0"/>
        <v/>
      </c>
      <c r="AY24" s="53" t="str">
        <f t="shared" si="6"/>
        <v/>
      </c>
      <c r="AZ24" s="38" t="str">
        <f t="shared" si="10"/>
        <v>×</v>
      </c>
      <c r="BA24" s="38" t="str">
        <f t="shared" si="1"/>
        <v>○</v>
      </c>
      <c r="BB24" s="38" t="str">
        <f t="shared" si="2"/>
        <v>○</v>
      </c>
      <c r="BC24" s="38" t="str">
        <f t="shared" si="11"/>
        <v>×</v>
      </c>
      <c r="BD24" s="38" t="str">
        <f t="shared" si="7"/>
        <v>×</v>
      </c>
      <c r="BE24" s="78"/>
      <c r="BF24" s="142"/>
      <c r="BG24" s="146"/>
      <c r="BH24" s="142"/>
      <c r="BI24" s="142"/>
      <c r="BJ24" s="146"/>
      <c r="BK24" s="61"/>
      <c r="BL24" s="146"/>
      <c r="BM24" s="160">
        <f t="shared" si="12"/>
        <v>0</v>
      </c>
    </row>
    <row r="25" spans="1:68" x14ac:dyDescent="0.2">
      <c r="A25" s="76"/>
      <c r="C25" s="26">
        <v>14</v>
      </c>
      <c r="D25" s="38" t="str">
        <f t="shared" si="3"/>
        <v>不可</v>
      </c>
      <c r="E25" s="48"/>
      <c r="F25" s="80"/>
      <c r="G25" s="80"/>
      <c r="H25" s="47"/>
      <c r="I25" s="80"/>
      <c r="J25" s="47"/>
      <c r="K25" s="47"/>
      <c r="L25" s="78"/>
      <c r="M25" s="47"/>
      <c r="N25" s="47"/>
      <c r="O25" s="62"/>
      <c r="P25" s="47"/>
      <c r="Q25" s="63"/>
      <c r="R25" s="78"/>
      <c r="S25" s="50"/>
      <c r="T25" s="129"/>
      <c r="U25" s="129"/>
      <c r="V25" s="159"/>
      <c r="W25" s="132"/>
      <c r="X25" s="102"/>
      <c r="Y25" s="103"/>
      <c r="Z25" s="133">
        <f t="shared" si="4"/>
        <v>0</v>
      </c>
      <c r="AA25" s="80"/>
      <c r="AB25" s="80"/>
      <c r="AC25" s="47"/>
      <c r="AD25" s="81"/>
      <c r="AE25" s="81"/>
      <c r="AF25" s="50"/>
      <c r="AG25" s="81"/>
      <c r="AH25" s="81"/>
      <c r="AI25" s="137">
        <f t="shared" si="13"/>
        <v>0</v>
      </c>
      <c r="AJ25" s="66"/>
      <c r="AK25" s="52"/>
      <c r="AL25" s="51">
        <f t="shared" si="14"/>
        <v>0</v>
      </c>
      <c r="AM25" s="51" t="e">
        <f t="shared" si="8"/>
        <v>#DIV/0!</v>
      </c>
      <c r="AN25" s="51">
        <f t="shared" si="9"/>
        <v>0</v>
      </c>
      <c r="AO25" s="52"/>
      <c r="AP25" s="52"/>
      <c r="AQ25" s="52"/>
      <c r="AR25" s="52"/>
      <c r="AS25" s="49"/>
      <c r="AT25" s="49"/>
      <c r="AU25" s="65"/>
      <c r="AV25" s="54"/>
      <c r="AW25" s="79"/>
      <c r="AX25" s="53" t="str">
        <f t="shared" si="0"/>
        <v/>
      </c>
      <c r="AY25" s="53" t="str">
        <f t="shared" si="6"/>
        <v/>
      </c>
      <c r="AZ25" s="38" t="str">
        <f t="shared" si="10"/>
        <v>×</v>
      </c>
      <c r="BA25" s="38" t="str">
        <f t="shared" si="1"/>
        <v>○</v>
      </c>
      <c r="BB25" s="38" t="str">
        <f t="shared" si="2"/>
        <v>○</v>
      </c>
      <c r="BC25" s="38" t="str">
        <f t="shared" si="11"/>
        <v>×</v>
      </c>
      <c r="BD25" s="38" t="str">
        <f t="shared" si="7"/>
        <v>×</v>
      </c>
      <c r="BE25" s="78"/>
      <c r="BF25" s="142"/>
      <c r="BG25" s="146"/>
      <c r="BH25" s="142"/>
      <c r="BI25" s="142"/>
      <c r="BJ25" s="146"/>
      <c r="BK25" s="61"/>
      <c r="BL25" s="146"/>
      <c r="BM25" s="160">
        <f t="shared" si="12"/>
        <v>0</v>
      </c>
    </row>
    <row r="26" spans="1:68" x14ac:dyDescent="0.2">
      <c r="A26" s="76"/>
      <c r="C26" s="26">
        <v>15</v>
      </c>
      <c r="D26" s="38" t="str">
        <f t="shared" si="3"/>
        <v>不可</v>
      </c>
      <c r="E26" s="48"/>
      <c r="F26" s="80"/>
      <c r="G26" s="80"/>
      <c r="H26" s="47"/>
      <c r="I26" s="80"/>
      <c r="J26" s="47"/>
      <c r="K26" s="47"/>
      <c r="L26" s="78"/>
      <c r="M26" s="47"/>
      <c r="N26" s="47"/>
      <c r="O26" s="62"/>
      <c r="P26" s="47"/>
      <c r="Q26" s="63"/>
      <c r="R26" s="78"/>
      <c r="S26" s="50"/>
      <c r="T26" s="129"/>
      <c r="U26" s="129"/>
      <c r="V26" s="159"/>
      <c r="W26" s="132"/>
      <c r="X26" s="102"/>
      <c r="Y26" s="103"/>
      <c r="Z26" s="133">
        <f t="shared" si="4"/>
        <v>0</v>
      </c>
      <c r="AA26" s="80"/>
      <c r="AB26" s="80"/>
      <c r="AC26" s="47"/>
      <c r="AD26" s="81"/>
      <c r="AE26" s="81"/>
      <c r="AF26" s="50"/>
      <c r="AG26" s="81"/>
      <c r="AH26" s="81"/>
      <c r="AI26" s="137">
        <f t="shared" si="13"/>
        <v>0</v>
      </c>
      <c r="AJ26" s="66"/>
      <c r="AK26" s="52"/>
      <c r="AL26" s="51">
        <f t="shared" si="14"/>
        <v>0</v>
      </c>
      <c r="AM26" s="51" t="e">
        <f t="shared" si="8"/>
        <v>#DIV/0!</v>
      </c>
      <c r="AN26" s="51">
        <f t="shared" si="9"/>
        <v>0</v>
      </c>
      <c r="AO26" s="52"/>
      <c r="AP26" s="52"/>
      <c r="AQ26" s="52"/>
      <c r="AR26" s="52"/>
      <c r="AS26" s="49"/>
      <c r="AT26" s="49"/>
      <c r="AU26" s="65"/>
      <c r="AV26" s="54"/>
      <c r="AW26" s="79"/>
      <c r="AX26" s="53" t="str">
        <f t="shared" si="0"/>
        <v/>
      </c>
      <c r="AY26" s="53" t="str">
        <f t="shared" si="6"/>
        <v/>
      </c>
      <c r="AZ26" s="38" t="str">
        <f t="shared" si="10"/>
        <v>×</v>
      </c>
      <c r="BA26" s="38" t="str">
        <f t="shared" si="1"/>
        <v>○</v>
      </c>
      <c r="BB26" s="38" t="str">
        <f t="shared" si="2"/>
        <v>○</v>
      </c>
      <c r="BC26" s="38" t="str">
        <f t="shared" si="11"/>
        <v>×</v>
      </c>
      <c r="BD26" s="38" t="str">
        <f t="shared" si="7"/>
        <v>×</v>
      </c>
      <c r="BE26" s="78"/>
      <c r="BF26" s="142"/>
      <c r="BG26" s="146"/>
      <c r="BH26" s="142"/>
      <c r="BI26" s="142"/>
      <c r="BJ26" s="146"/>
      <c r="BK26" s="61"/>
      <c r="BL26" s="146"/>
      <c r="BM26" s="160">
        <f t="shared" si="12"/>
        <v>0</v>
      </c>
    </row>
    <row r="27" spans="1:68" x14ac:dyDescent="0.2">
      <c r="A27" s="76"/>
      <c r="C27" s="26">
        <v>16</v>
      </c>
      <c r="D27" s="38" t="str">
        <f t="shared" si="3"/>
        <v>不可</v>
      </c>
      <c r="E27" s="48"/>
      <c r="F27" s="80"/>
      <c r="G27" s="80"/>
      <c r="H27" s="47"/>
      <c r="I27" s="80"/>
      <c r="J27" s="47"/>
      <c r="K27" s="47"/>
      <c r="L27" s="78"/>
      <c r="M27" s="47"/>
      <c r="N27" s="47"/>
      <c r="O27" s="62"/>
      <c r="P27" s="47"/>
      <c r="Q27" s="63"/>
      <c r="R27" s="78"/>
      <c r="S27" s="50"/>
      <c r="T27" s="129"/>
      <c r="U27" s="129"/>
      <c r="V27" s="159"/>
      <c r="W27" s="132"/>
      <c r="X27" s="102"/>
      <c r="Y27" s="103"/>
      <c r="Z27" s="133">
        <f t="shared" si="4"/>
        <v>0</v>
      </c>
      <c r="AA27" s="80"/>
      <c r="AB27" s="80"/>
      <c r="AC27" s="47"/>
      <c r="AD27" s="81"/>
      <c r="AE27" s="81"/>
      <c r="AF27" s="50"/>
      <c r="AG27" s="81"/>
      <c r="AH27" s="81"/>
      <c r="AI27" s="137">
        <f t="shared" si="13"/>
        <v>0</v>
      </c>
      <c r="AJ27" s="66"/>
      <c r="AK27" s="52"/>
      <c r="AL27" s="51">
        <f t="shared" si="14"/>
        <v>0</v>
      </c>
      <c r="AM27" s="51" t="e">
        <f t="shared" si="8"/>
        <v>#DIV/0!</v>
      </c>
      <c r="AN27" s="51">
        <f t="shared" si="9"/>
        <v>0</v>
      </c>
      <c r="AO27" s="52"/>
      <c r="AP27" s="52"/>
      <c r="AQ27" s="52"/>
      <c r="AR27" s="52"/>
      <c r="AS27" s="49"/>
      <c r="AT27" s="49"/>
      <c r="AU27" s="65"/>
      <c r="AV27" s="54"/>
      <c r="AW27" s="79"/>
      <c r="AX27" s="53" t="str">
        <f t="shared" si="0"/>
        <v/>
      </c>
      <c r="AY27" s="53" t="str">
        <f t="shared" si="6"/>
        <v/>
      </c>
      <c r="AZ27" s="38" t="str">
        <f t="shared" si="10"/>
        <v>×</v>
      </c>
      <c r="BA27" s="38" t="str">
        <f t="shared" si="1"/>
        <v>○</v>
      </c>
      <c r="BB27" s="38" t="str">
        <f t="shared" si="2"/>
        <v>○</v>
      </c>
      <c r="BC27" s="38" t="str">
        <f t="shared" si="11"/>
        <v>×</v>
      </c>
      <c r="BD27" s="38" t="str">
        <f t="shared" si="7"/>
        <v>×</v>
      </c>
      <c r="BE27" s="78"/>
      <c r="BF27" s="142"/>
      <c r="BG27" s="146"/>
      <c r="BH27" s="142"/>
      <c r="BI27" s="142"/>
      <c r="BJ27" s="146"/>
      <c r="BK27" s="61"/>
      <c r="BL27" s="146"/>
      <c r="BM27" s="160">
        <f t="shared" si="12"/>
        <v>0</v>
      </c>
    </row>
    <row r="28" spans="1:68" x14ac:dyDescent="0.2">
      <c r="A28" s="76"/>
      <c r="C28" s="26">
        <v>17</v>
      </c>
      <c r="D28" s="38" t="str">
        <f t="shared" si="3"/>
        <v>不可</v>
      </c>
      <c r="E28" s="48"/>
      <c r="F28" s="80"/>
      <c r="G28" s="80"/>
      <c r="H28" s="47"/>
      <c r="I28" s="80"/>
      <c r="J28" s="47"/>
      <c r="K28" s="47"/>
      <c r="L28" s="78"/>
      <c r="M28" s="47"/>
      <c r="N28" s="47"/>
      <c r="O28" s="62"/>
      <c r="P28" s="47"/>
      <c r="Q28" s="63"/>
      <c r="R28" s="78"/>
      <c r="S28" s="50"/>
      <c r="T28" s="129"/>
      <c r="U28" s="129"/>
      <c r="V28" s="159"/>
      <c r="W28" s="132"/>
      <c r="X28" s="102"/>
      <c r="Y28" s="103"/>
      <c r="Z28" s="133">
        <f t="shared" si="4"/>
        <v>0</v>
      </c>
      <c r="AA28" s="80"/>
      <c r="AB28" s="80"/>
      <c r="AC28" s="47"/>
      <c r="AD28" s="81"/>
      <c r="AE28" s="81"/>
      <c r="AF28" s="50"/>
      <c r="AG28" s="81"/>
      <c r="AH28" s="81"/>
      <c r="AI28" s="137">
        <f t="shared" si="13"/>
        <v>0</v>
      </c>
      <c r="AJ28" s="66"/>
      <c r="AK28" s="52"/>
      <c r="AL28" s="51">
        <f t="shared" si="14"/>
        <v>0</v>
      </c>
      <c r="AM28" s="51" t="e">
        <f t="shared" si="8"/>
        <v>#DIV/0!</v>
      </c>
      <c r="AN28" s="51">
        <f t="shared" si="9"/>
        <v>0</v>
      </c>
      <c r="AO28" s="52"/>
      <c r="AP28" s="52"/>
      <c r="AQ28" s="52"/>
      <c r="AR28" s="52"/>
      <c r="AS28" s="49"/>
      <c r="AT28" s="49"/>
      <c r="AU28" s="65"/>
      <c r="AV28" s="54"/>
      <c r="AW28" s="79"/>
      <c r="AX28" s="53" t="str">
        <f t="shared" si="0"/>
        <v/>
      </c>
      <c r="AY28" s="53" t="str">
        <f t="shared" si="6"/>
        <v/>
      </c>
      <c r="AZ28" s="38" t="str">
        <f t="shared" si="10"/>
        <v>×</v>
      </c>
      <c r="BA28" s="38" t="str">
        <f t="shared" si="1"/>
        <v>○</v>
      </c>
      <c r="BB28" s="38" t="str">
        <f t="shared" si="2"/>
        <v>○</v>
      </c>
      <c r="BC28" s="38" t="str">
        <f t="shared" si="11"/>
        <v>×</v>
      </c>
      <c r="BD28" s="38" t="str">
        <f t="shared" si="7"/>
        <v>×</v>
      </c>
      <c r="BE28" s="78"/>
      <c r="BF28" s="142"/>
      <c r="BG28" s="146"/>
      <c r="BH28" s="142"/>
      <c r="BI28" s="142"/>
      <c r="BJ28" s="146"/>
      <c r="BK28" s="61"/>
      <c r="BL28" s="146"/>
      <c r="BM28" s="160">
        <f t="shared" si="12"/>
        <v>0</v>
      </c>
    </row>
    <row r="29" spans="1:68" x14ac:dyDescent="0.2">
      <c r="A29" s="76"/>
      <c r="C29" s="26">
        <v>18</v>
      </c>
      <c r="D29" s="38" t="str">
        <f t="shared" si="3"/>
        <v>不可</v>
      </c>
      <c r="E29" s="48"/>
      <c r="F29" s="80"/>
      <c r="G29" s="80"/>
      <c r="H29" s="47"/>
      <c r="I29" s="80"/>
      <c r="J29" s="47"/>
      <c r="K29" s="47"/>
      <c r="L29" s="78"/>
      <c r="M29" s="47"/>
      <c r="N29" s="47"/>
      <c r="O29" s="62"/>
      <c r="P29" s="47"/>
      <c r="Q29" s="63"/>
      <c r="R29" s="78"/>
      <c r="S29" s="50"/>
      <c r="T29" s="129"/>
      <c r="U29" s="129"/>
      <c r="V29" s="159"/>
      <c r="W29" s="132"/>
      <c r="X29" s="102"/>
      <c r="Y29" s="103"/>
      <c r="Z29" s="133">
        <f t="shared" si="4"/>
        <v>0</v>
      </c>
      <c r="AA29" s="80"/>
      <c r="AB29" s="80"/>
      <c r="AC29" s="47"/>
      <c r="AD29" s="81"/>
      <c r="AE29" s="81"/>
      <c r="AF29" s="50"/>
      <c r="AG29" s="81"/>
      <c r="AH29" s="81"/>
      <c r="AI29" s="137">
        <f t="shared" si="13"/>
        <v>0</v>
      </c>
      <c r="AJ29" s="66"/>
      <c r="AK29" s="52"/>
      <c r="AL29" s="51">
        <f t="shared" si="14"/>
        <v>0</v>
      </c>
      <c r="AM29" s="51" t="e">
        <f t="shared" si="8"/>
        <v>#DIV/0!</v>
      </c>
      <c r="AN29" s="51">
        <f t="shared" si="9"/>
        <v>0</v>
      </c>
      <c r="AO29" s="52"/>
      <c r="AP29" s="52"/>
      <c r="AQ29" s="52"/>
      <c r="AR29" s="52"/>
      <c r="AS29" s="49"/>
      <c r="AT29" s="49"/>
      <c r="AU29" s="65"/>
      <c r="AV29" s="54"/>
      <c r="AW29" s="79"/>
      <c r="AX29" s="53" t="str">
        <f t="shared" si="0"/>
        <v/>
      </c>
      <c r="AY29" s="53" t="str">
        <f t="shared" si="6"/>
        <v/>
      </c>
      <c r="AZ29" s="38" t="str">
        <f t="shared" si="10"/>
        <v>×</v>
      </c>
      <c r="BA29" s="38" t="str">
        <f t="shared" si="1"/>
        <v>○</v>
      </c>
      <c r="BB29" s="38" t="str">
        <f t="shared" si="2"/>
        <v>○</v>
      </c>
      <c r="BC29" s="38" t="str">
        <f t="shared" si="11"/>
        <v>×</v>
      </c>
      <c r="BD29" s="38" t="str">
        <f t="shared" si="7"/>
        <v>×</v>
      </c>
      <c r="BE29" s="78"/>
      <c r="BF29" s="142"/>
      <c r="BG29" s="146"/>
      <c r="BH29" s="142"/>
      <c r="BI29" s="142"/>
      <c r="BJ29" s="146"/>
      <c r="BK29" s="61"/>
      <c r="BL29" s="146"/>
      <c r="BM29" s="160">
        <f t="shared" si="12"/>
        <v>0</v>
      </c>
    </row>
    <row r="30" spans="1:68" x14ac:dyDescent="0.2">
      <c r="A30" s="76"/>
      <c r="C30" s="26">
        <v>19</v>
      </c>
      <c r="D30" s="38" t="str">
        <f t="shared" si="3"/>
        <v>不可</v>
      </c>
      <c r="E30" s="48"/>
      <c r="F30" s="80"/>
      <c r="G30" s="80"/>
      <c r="H30" s="47"/>
      <c r="I30" s="80"/>
      <c r="J30" s="47"/>
      <c r="K30" s="47"/>
      <c r="L30" s="78"/>
      <c r="M30" s="47"/>
      <c r="N30" s="47"/>
      <c r="O30" s="62"/>
      <c r="P30" s="47"/>
      <c r="Q30" s="63"/>
      <c r="R30" s="78"/>
      <c r="S30" s="50"/>
      <c r="T30" s="129"/>
      <c r="U30" s="129"/>
      <c r="V30" s="159"/>
      <c r="W30" s="132"/>
      <c r="X30" s="102"/>
      <c r="Y30" s="103"/>
      <c r="Z30" s="133">
        <f t="shared" si="4"/>
        <v>0</v>
      </c>
      <c r="AA30" s="80"/>
      <c r="AB30" s="80"/>
      <c r="AC30" s="47"/>
      <c r="AD30" s="81"/>
      <c r="AE30" s="81"/>
      <c r="AF30" s="50"/>
      <c r="AG30" s="81"/>
      <c r="AH30" s="81"/>
      <c r="AI30" s="137">
        <f t="shared" si="13"/>
        <v>0</v>
      </c>
      <c r="AJ30" s="66"/>
      <c r="AK30" s="52"/>
      <c r="AL30" s="51">
        <f t="shared" si="14"/>
        <v>0</v>
      </c>
      <c r="AM30" s="51" t="e">
        <f t="shared" si="8"/>
        <v>#DIV/0!</v>
      </c>
      <c r="AN30" s="51">
        <f t="shared" si="9"/>
        <v>0</v>
      </c>
      <c r="AO30" s="52"/>
      <c r="AP30" s="52"/>
      <c r="AQ30" s="52"/>
      <c r="AR30" s="52"/>
      <c r="AS30" s="49"/>
      <c r="AT30" s="49"/>
      <c r="AU30" s="65"/>
      <c r="AV30" s="54"/>
      <c r="AW30" s="79"/>
      <c r="AX30" s="53" t="str">
        <f t="shared" si="0"/>
        <v/>
      </c>
      <c r="AY30" s="53" t="str">
        <f t="shared" si="6"/>
        <v/>
      </c>
      <c r="AZ30" s="38" t="str">
        <f t="shared" si="10"/>
        <v>×</v>
      </c>
      <c r="BA30" s="38" t="str">
        <f t="shared" si="1"/>
        <v>○</v>
      </c>
      <c r="BB30" s="38" t="str">
        <f t="shared" si="2"/>
        <v>○</v>
      </c>
      <c r="BC30" s="38" t="str">
        <f t="shared" si="11"/>
        <v>×</v>
      </c>
      <c r="BD30" s="38" t="str">
        <f t="shared" si="7"/>
        <v>×</v>
      </c>
      <c r="BE30" s="78"/>
      <c r="BF30" s="142"/>
      <c r="BG30" s="146"/>
      <c r="BH30" s="142"/>
      <c r="BI30" s="142"/>
      <c r="BJ30" s="146"/>
      <c r="BK30" s="61"/>
      <c r="BL30" s="146"/>
      <c r="BM30" s="160">
        <f t="shared" si="12"/>
        <v>0</v>
      </c>
    </row>
    <row r="31" spans="1:68" x14ac:dyDescent="0.2">
      <c r="A31" s="76"/>
      <c r="C31" s="26">
        <v>20</v>
      </c>
      <c r="D31" s="38" t="str">
        <f t="shared" si="3"/>
        <v>不可</v>
      </c>
      <c r="E31" s="48"/>
      <c r="F31" s="80"/>
      <c r="G31" s="80"/>
      <c r="H31" s="47"/>
      <c r="I31" s="80"/>
      <c r="J31" s="47"/>
      <c r="K31" s="47"/>
      <c r="L31" s="78"/>
      <c r="M31" s="47"/>
      <c r="N31" s="47"/>
      <c r="O31" s="62"/>
      <c r="P31" s="47"/>
      <c r="Q31" s="63"/>
      <c r="R31" s="78"/>
      <c r="S31" s="50"/>
      <c r="T31" s="129"/>
      <c r="U31" s="129"/>
      <c r="V31" s="159"/>
      <c r="W31" s="132"/>
      <c r="X31" s="102"/>
      <c r="Y31" s="103"/>
      <c r="Z31" s="133">
        <f t="shared" si="4"/>
        <v>0</v>
      </c>
      <c r="AA31" s="80"/>
      <c r="AB31" s="80"/>
      <c r="AC31" s="47"/>
      <c r="AD31" s="81"/>
      <c r="AE31" s="81"/>
      <c r="AF31" s="50"/>
      <c r="AG31" s="81"/>
      <c r="AH31" s="81"/>
      <c r="AI31" s="137">
        <f t="shared" si="13"/>
        <v>0</v>
      </c>
      <c r="AJ31" s="66"/>
      <c r="AK31" s="52"/>
      <c r="AL31" s="51">
        <f t="shared" si="14"/>
        <v>0</v>
      </c>
      <c r="AM31" s="51" t="e">
        <f t="shared" si="8"/>
        <v>#DIV/0!</v>
      </c>
      <c r="AN31" s="51">
        <f t="shared" si="9"/>
        <v>0</v>
      </c>
      <c r="AO31" s="52"/>
      <c r="AP31" s="52"/>
      <c r="AQ31" s="52"/>
      <c r="AR31" s="52"/>
      <c r="AS31" s="49"/>
      <c r="AT31" s="49"/>
      <c r="AU31" s="65"/>
      <c r="AV31" s="54"/>
      <c r="AW31" s="79"/>
      <c r="AX31" s="53" t="str">
        <f t="shared" si="0"/>
        <v/>
      </c>
      <c r="AY31" s="53" t="str">
        <f t="shared" si="6"/>
        <v/>
      </c>
      <c r="AZ31" s="38" t="str">
        <f t="shared" si="10"/>
        <v>×</v>
      </c>
      <c r="BA31" s="38" t="str">
        <f t="shared" si="1"/>
        <v>○</v>
      </c>
      <c r="BB31" s="38" t="str">
        <f t="shared" si="2"/>
        <v>○</v>
      </c>
      <c r="BC31" s="38" t="str">
        <f t="shared" si="11"/>
        <v>×</v>
      </c>
      <c r="BD31" s="38" t="str">
        <f t="shared" si="7"/>
        <v>×</v>
      </c>
      <c r="BE31" s="78"/>
      <c r="BF31" s="142"/>
      <c r="BG31" s="146"/>
      <c r="BH31" s="142"/>
      <c r="BI31" s="142"/>
      <c r="BJ31" s="146"/>
      <c r="BK31" s="61"/>
      <c r="BL31" s="146"/>
      <c r="BM31" s="160">
        <f t="shared" si="12"/>
        <v>0</v>
      </c>
    </row>
    <row r="32" spans="1:68" x14ac:dyDescent="0.2">
      <c r="A32" s="76"/>
      <c r="C32" s="26">
        <v>21</v>
      </c>
      <c r="D32" s="38" t="str">
        <f t="shared" si="3"/>
        <v>不可</v>
      </c>
      <c r="E32" s="48"/>
      <c r="F32" s="80"/>
      <c r="G32" s="80"/>
      <c r="H32" s="47"/>
      <c r="I32" s="80"/>
      <c r="J32" s="47"/>
      <c r="K32" s="47"/>
      <c r="L32" s="78"/>
      <c r="M32" s="47"/>
      <c r="N32" s="47"/>
      <c r="O32" s="62"/>
      <c r="P32" s="47"/>
      <c r="Q32" s="63"/>
      <c r="R32" s="78"/>
      <c r="S32" s="50"/>
      <c r="T32" s="129"/>
      <c r="U32" s="129"/>
      <c r="V32" s="159"/>
      <c r="W32" s="132"/>
      <c r="X32" s="102"/>
      <c r="Y32" s="103"/>
      <c r="Z32" s="133">
        <f t="shared" si="4"/>
        <v>0</v>
      </c>
      <c r="AA32" s="80"/>
      <c r="AB32" s="80"/>
      <c r="AC32" s="47"/>
      <c r="AD32" s="81"/>
      <c r="AE32" s="81"/>
      <c r="AF32" s="50"/>
      <c r="AG32" s="81"/>
      <c r="AH32" s="81"/>
      <c r="AI32" s="137">
        <f t="shared" si="13"/>
        <v>0</v>
      </c>
      <c r="AJ32" s="66"/>
      <c r="AK32" s="52"/>
      <c r="AL32" s="51">
        <f t="shared" si="14"/>
        <v>0</v>
      </c>
      <c r="AM32" s="51" t="e">
        <f t="shared" si="8"/>
        <v>#DIV/0!</v>
      </c>
      <c r="AN32" s="51">
        <f t="shared" si="9"/>
        <v>0</v>
      </c>
      <c r="AO32" s="52"/>
      <c r="AP32" s="52"/>
      <c r="AQ32" s="52"/>
      <c r="AR32" s="52"/>
      <c r="AS32" s="49"/>
      <c r="AT32" s="49"/>
      <c r="AU32" s="65"/>
      <c r="AV32" s="54"/>
      <c r="AW32" s="79"/>
      <c r="AX32" s="53" t="str">
        <f t="shared" si="0"/>
        <v/>
      </c>
      <c r="AY32" s="53" t="str">
        <f t="shared" si="6"/>
        <v/>
      </c>
      <c r="AZ32" s="38" t="str">
        <f t="shared" si="10"/>
        <v>×</v>
      </c>
      <c r="BA32" s="38" t="str">
        <f t="shared" si="1"/>
        <v>○</v>
      </c>
      <c r="BB32" s="38" t="str">
        <f t="shared" si="2"/>
        <v>○</v>
      </c>
      <c r="BC32" s="38" t="str">
        <f t="shared" si="11"/>
        <v>×</v>
      </c>
      <c r="BD32" s="38" t="str">
        <f t="shared" si="7"/>
        <v>×</v>
      </c>
      <c r="BE32" s="78"/>
      <c r="BF32" s="142"/>
      <c r="BG32" s="146"/>
      <c r="BH32" s="142"/>
      <c r="BI32" s="142"/>
      <c r="BJ32" s="146"/>
      <c r="BK32" s="61"/>
      <c r="BL32" s="146"/>
      <c r="BM32" s="160">
        <f t="shared" si="12"/>
        <v>0</v>
      </c>
    </row>
    <row r="33" spans="1:68" x14ac:dyDescent="0.2">
      <c r="A33" s="76"/>
      <c r="C33" s="26">
        <v>22</v>
      </c>
      <c r="D33" s="38" t="str">
        <f t="shared" si="3"/>
        <v>不可</v>
      </c>
      <c r="E33" s="48"/>
      <c r="F33" s="80"/>
      <c r="G33" s="80"/>
      <c r="H33" s="47"/>
      <c r="I33" s="80"/>
      <c r="J33" s="47"/>
      <c r="K33" s="47"/>
      <c r="L33" s="78"/>
      <c r="M33" s="47"/>
      <c r="N33" s="47"/>
      <c r="O33" s="62"/>
      <c r="P33" s="47"/>
      <c r="Q33" s="63"/>
      <c r="R33" s="78"/>
      <c r="S33" s="50"/>
      <c r="T33" s="129"/>
      <c r="U33" s="129"/>
      <c r="V33" s="159"/>
      <c r="W33" s="132"/>
      <c r="X33" s="102"/>
      <c r="Y33" s="103"/>
      <c r="Z33" s="133">
        <f t="shared" si="4"/>
        <v>0</v>
      </c>
      <c r="AA33" s="80"/>
      <c r="AB33" s="80"/>
      <c r="AC33" s="47"/>
      <c r="AD33" s="81"/>
      <c r="AE33" s="81"/>
      <c r="AF33" s="50"/>
      <c r="AG33" s="81"/>
      <c r="AH33" s="81"/>
      <c r="AI33" s="137">
        <f t="shared" si="13"/>
        <v>0</v>
      </c>
      <c r="AJ33" s="66"/>
      <c r="AK33" s="52"/>
      <c r="AL33" s="51">
        <f t="shared" si="14"/>
        <v>0</v>
      </c>
      <c r="AM33" s="51" t="e">
        <f t="shared" si="8"/>
        <v>#DIV/0!</v>
      </c>
      <c r="AN33" s="51">
        <f t="shared" si="9"/>
        <v>0</v>
      </c>
      <c r="AO33" s="52"/>
      <c r="AP33" s="52"/>
      <c r="AQ33" s="52"/>
      <c r="AR33" s="52"/>
      <c r="AS33" s="49"/>
      <c r="AT33" s="49"/>
      <c r="AU33" s="65"/>
      <c r="AV33" s="54"/>
      <c r="AW33" s="79"/>
      <c r="AX33" s="53" t="str">
        <f t="shared" si="0"/>
        <v/>
      </c>
      <c r="AY33" s="53" t="str">
        <f t="shared" si="6"/>
        <v/>
      </c>
      <c r="AZ33" s="38" t="str">
        <f t="shared" si="10"/>
        <v>×</v>
      </c>
      <c r="BA33" s="38" t="str">
        <f t="shared" si="1"/>
        <v>○</v>
      </c>
      <c r="BB33" s="38" t="str">
        <f t="shared" si="2"/>
        <v>○</v>
      </c>
      <c r="BC33" s="38" t="str">
        <f t="shared" si="11"/>
        <v>×</v>
      </c>
      <c r="BD33" s="38" t="str">
        <f t="shared" si="7"/>
        <v>×</v>
      </c>
      <c r="BE33" s="78"/>
      <c r="BF33" s="142"/>
      <c r="BG33" s="146"/>
      <c r="BH33" s="142"/>
      <c r="BI33" s="142"/>
      <c r="BJ33" s="146"/>
      <c r="BK33" s="61"/>
      <c r="BL33" s="146"/>
      <c r="BM33" s="160">
        <f t="shared" si="12"/>
        <v>0</v>
      </c>
    </row>
    <row r="34" spans="1:68" x14ac:dyDescent="0.2">
      <c r="A34" s="76"/>
      <c r="C34" s="26">
        <v>23</v>
      </c>
      <c r="D34" s="38" t="str">
        <f t="shared" si="3"/>
        <v>不可</v>
      </c>
      <c r="E34" s="48"/>
      <c r="F34" s="80"/>
      <c r="G34" s="80"/>
      <c r="H34" s="47"/>
      <c r="I34" s="80"/>
      <c r="J34" s="47"/>
      <c r="K34" s="47"/>
      <c r="L34" s="78"/>
      <c r="M34" s="47"/>
      <c r="N34" s="47"/>
      <c r="O34" s="62"/>
      <c r="P34" s="47"/>
      <c r="Q34" s="63"/>
      <c r="R34" s="78"/>
      <c r="S34" s="50"/>
      <c r="T34" s="129"/>
      <c r="U34" s="129"/>
      <c r="V34" s="159"/>
      <c r="W34" s="132"/>
      <c r="X34" s="102"/>
      <c r="Y34" s="103"/>
      <c r="Z34" s="133">
        <f t="shared" si="4"/>
        <v>0</v>
      </c>
      <c r="AA34" s="80"/>
      <c r="AB34" s="80"/>
      <c r="AC34" s="47"/>
      <c r="AD34" s="81"/>
      <c r="AE34" s="81"/>
      <c r="AF34" s="50"/>
      <c r="AG34" s="81"/>
      <c r="AH34" s="81"/>
      <c r="AI34" s="137">
        <f t="shared" si="13"/>
        <v>0</v>
      </c>
      <c r="AJ34" s="66"/>
      <c r="AK34" s="52"/>
      <c r="AL34" s="51">
        <f t="shared" si="14"/>
        <v>0</v>
      </c>
      <c r="AM34" s="51" t="e">
        <f t="shared" si="8"/>
        <v>#DIV/0!</v>
      </c>
      <c r="AN34" s="51">
        <f t="shared" si="9"/>
        <v>0</v>
      </c>
      <c r="AO34" s="52"/>
      <c r="AP34" s="52"/>
      <c r="AQ34" s="52"/>
      <c r="AR34" s="52"/>
      <c r="AS34" s="49"/>
      <c r="AT34" s="49"/>
      <c r="AU34" s="65"/>
      <c r="AV34" s="54"/>
      <c r="AW34" s="79"/>
      <c r="AX34" s="53" t="str">
        <f t="shared" si="0"/>
        <v/>
      </c>
      <c r="AY34" s="53" t="str">
        <f t="shared" si="6"/>
        <v/>
      </c>
      <c r="AZ34" s="38" t="str">
        <f t="shared" si="10"/>
        <v>×</v>
      </c>
      <c r="BA34" s="38" t="str">
        <f t="shared" si="1"/>
        <v>○</v>
      </c>
      <c r="BB34" s="38" t="str">
        <f t="shared" si="2"/>
        <v>○</v>
      </c>
      <c r="BC34" s="38" t="str">
        <f t="shared" si="11"/>
        <v>×</v>
      </c>
      <c r="BD34" s="38" t="str">
        <f t="shared" si="7"/>
        <v>×</v>
      </c>
      <c r="BE34" s="78"/>
      <c r="BF34" s="142"/>
      <c r="BG34" s="146"/>
      <c r="BH34" s="142"/>
      <c r="BI34" s="142"/>
      <c r="BJ34" s="146"/>
      <c r="BK34" s="61"/>
      <c r="BL34" s="146"/>
      <c r="BM34" s="160">
        <f t="shared" si="12"/>
        <v>0</v>
      </c>
    </row>
    <row r="35" spans="1:68" x14ac:dyDescent="0.2">
      <c r="A35" s="76"/>
      <c r="C35" s="26">
        <v>24</v>
      </c>
      <c r="D35" s="38" t="str">
        <f t="shared" si="3"/>
        <v>不可</v>
      </c>
      <c r="E35" s="48"/>
      <c r="F35" s="80"/>
      <c r="G35" s="80"/>
      <c r="H35" s="47"/>
      <c r="I35" s="80"/>
      <c r="J35" s="47"/>
      <c r="K35" s="47"/>
      <c r="L35" s="78"/>
      <c r="M35" s="47"/>
      <c r="N35" s="47"/>
      <c r="O35" s="62"/>
      <c r="P35" s="47"/>
      <c r="Q35" s="63"/>
      <c r="R35" s="78"/>
      <c r="S35" s="50"/>
      <c r="T35" s="129"/>
      <c r="U35" s="129"/>
      <c r="V35" s="159"/>
      <c r="W35" s="132"/>
      <c r="X35" s="102"/>
      <c r="Y35" s="103"/>
      <c r="Z35" s="133">
        <f t="shared" si="4"/>
        <v>0</v>
      </c>
      <c r="AA35" s="80"/>
      <c r="AB35" s="80"/>
      <c r="AC35" s="47"/>
      <c r="AD35" s="81"/>
      <c r="AE35" s="81"/>
      <c r="AF35" s="50"/>
      <c r="AG35" s="81"/>
      <c r="AH35" s="81"/>
      <c r="AI35" s="137">
        <f t="shared" si="13"/>
        <v>0</v>
      </c>
      <c r="AJ35" s="66"/>
      <c r="AK35" s="52"/>
      <c r="AL35" s="51">
        <f t="shared" si="14"/>
        <v>0</v>
      </c>
      <c r="AM35" s="51" t="e">
        <f t="shared" si="8"/>
        <v>#DIV/0!</v>
      </c>
      <c r="AN35" s="51">
        <f t="shared" si="9"/>
        <v>0</v>
      </c>
      <c r="AO35" s="52"/>
      <c r="AP35" s="52"/>
      <c r="AQ35" s="52"/>
      <c r="AR35" s="52"/>
      <c r="AS35" s="49"/>
      <c r="AT35" s="49"/>
      <c r="AU35" s="65"/>
      <c r="AV35" s="54"/>
      <c r="AW35" s="79"/>
      <c r="AX35" s="53" t="str">
        <f t="shared" si="0"/>
        <v/>
      </c>
      <c r="AY35" s="53" t="str">
        <f t="shared" si="6"/>
        <v/>
      </c>
      <c r="AZ35" s="38" t="str">
        <f t="shared" si="10"/>
        <v>×</v>
      </c>
      <c r="BA35" s="38" t="str">
        <f t="shared" si="1"/>
        <v>○</v>
      </c>
      <c r="BB35" s="38" t="str">
        <f t="shared" si="2"/>
        <v>○</v>
      </c>
      <c r="BC35" s="38" t="str">
        <f t="shared" si="11"/>
        <v>×</v>
      </c>
      <c r="BD35" s="38" t="str">
        <f t="shared" si="7"/>
        <v>×</v>
      </c>
      <c r="BE35" s="78"/>
      <c r="BF35" s="142"/>
      <c r="BG35" s="146"/>
      <c r="BH35" s="142"/>
      <c r="BI35" s="142"/>
      <c r="BJ35" s="146"/>
      <c r="BK35" s="61"/>
      <c r="BL35" s="146"/>
      <c r="BM35" s="160">
        <f t="shared" si="12"/>
        <v>0</v>
      </c>
    </row>
    <row r="36" spans="1:68" x14ac:dyDescent="0.2">
      <c r="A36" s="76"/>
      <c r="C36" s="26">
        <v>25</v>
      </c>
      <c r="D36" s="38" t="str">
        <f t="shared" si="3"/>
        <v>不可</v>
      </c>
      <c r="E36" s="48"/>
      <c r="F36" s="80"/>
      <c r="G36" s="80"/>
      <c r="H36" s="47"/>
      <c r="I36" s="80"/>
      <c r="J36" s="47"/>
      <c r="K36" s="47"/>
      <c r="L36" s="78"/>
      <c r="M36" s="47"/>
      <c r="N36" s="47"/>
      <c r="O36" s="62"/>
      <c r="P36" s="47"/>
      <c r="Q36" s="63"/>
      <c r="R36" s="78"/>
      <c r="S36" s="50"/>
      <c r="T36" s="129"/>
      <c r="U36" s="129"/>
      <c r="V36" s="159"/>
      <c r="W36" s="132"/>
      <c r="X36" s="102"/>
      <c r="Y36" s="103"/>
      <c r="Z36" s="133">
        <f t="shared" si="4"/>
        <v>0</v>
      </c>
      <c r="AA36" s="80"/>
      <c r="AB36" s="80"/>
      <c r="AC36" s="47"/>
      <c r="AD36" s="81"/>
      <c r="AE36" s="81"/>
      <c r="AF36" s="50"/>
      <c r="AG36" s="81"/>
      <c r="AH36" s="81"/>
      <c r="AI36" s="137">
        <f t="shared" si="13"/>
        <v>0</v>
      </c>
      <c r="AJ36" s="66"/>
      <c r="AK36" s="52"/>
      <c r="AL36" s="51">
        <f t="shared" si="14"/>
        <v>0</v>
      </c>
      <c r="AM36" s="51" t="e">
        <f t="shared" si="8"/>
        <v>#DIV/0!</v>
      </c>
      <c r="AN36" s="51">
        <f t="shared" si="9"/>
        <v>0</v>
      </c>
      <c r="AO36" s="52"/>
      <c r="AP36" s="52"/>
      <c r="AQ36" s="52"/>
      <c r="AR36" s="52"/>
      <c r="AS36" s="49"/>
      <c r="AT36" s="49"/>
      <c r="AU36" s="65"/>
      <c r="AV36" s="54"/>
      <c r="AW36" s="79"/>
      <c r="AX36" s="53" t="str">
        <f t="shared" si="0"/>
        <v/>
      </c>
      <c r="AY36" s="53" t="str">
        <f t="shared" si="6"/>
        <v/>
      </c>
      <c r="AZ36" s="38" t="str">
        <f t="shared" si="10"/>
        <v>×</v>
      </c>
      <c r="BA36" s="38" t="str">
        <f t="shared" si="1"/>
        <v>○</v>
      </c>
      <c r="BB36" s="38" t="str">
        <f t="shared" si="2"/>
        <v>○</v>
      </c>
      <c r="BC36" s="38" t="str">
        <f t="shared" si="11"/>
        <v>×</v>
      </c>
      <c r="BD36" s="38" t="str">
        <f t="shared" si="7"/>
        <v>×</v>
      </c>
      <c r="BE36" s="78"/>
      <c r="BF36" s="142"/>
      <c r="BG36" s="146"/>
      <c r="BH36" s="142"/>
      <c r="BI36" s="142"/>
      <c r="BJ36" s="146"/>
      <c r="BK36" s="61"/>
      <c r="BL36" s="146"/>
      <c r="BM36" s="160">
        <f t="shared" si="12"/>
        <v>0</v>
      </c>
    </row>
    <row r="37" spans="1:68" x14ac:dyDescent="0.2">
      <c r="A37" s="76"/>
      <c r="C37" s="26">
        <v>26</v>
      </c>
      <c r="D37" s="38" t="str">
        <f t="shared" si="3"/>
        <v>不可</v>
      </c>
      <c r="E37" s="48"/>
      <c r="F37" s="80"/>
      <c r="G37" s="80"/>
      <c r="H37" s="47"/>
      <c r="I37" s="80"/>
      <c r="J37" s="47"/>
      <c r="K37" s="47"/>
      <c r="L37" s="78"/>
      <c r="M37" s="47"/>
      <c r="N37" s="47"/>
      <c r="O37" s="62"/>
      <c r="P37" s="47"/>
      <c r="Q37" s="63"/>
      <c r="R37" s="78"/>
      <c r="S37" s="50"/>
      <c r="T37" s="129"/>
      <c r="U37" s="129"/>
      <c r="V37" s="159"/>
      <c r="W37" s="132"/>
      <c r="X37" s="102"/>
      <c r="Y37" s="103"/>
      <c r="Z37" s="133">
        <f t="shared" si="4"/>
        <v>0</v>
      </c>
      <c r="AA37" s="80"/>
      <c r="AB37" s="80"/>
      <c r="AC37" s="47"/>
      <c r="AD37" s="81"/>
      <c r="AE37" s="81"/>
      <c r="AF37" s="50"/>
      <c r="AG37" s="81"/>
      <c r="AH37" s="81"/>
      <c r="AI37" s="137">
        <f t="shared" si="13"/>
        <v>0</v>
      </c>
      <c r="AJ37" s="66"/>
      <c r="AK37" s="52"/>
      <c r="AL37" s="51">
        <f t="shared" si="14"/>
        <v>0</v>
      </c>
      <c r="AM37" s="51" t="e">
        <f t="shared" si="8"/>
        <v>#DIV/0!</v>
      </c>
      <c r="AN37" s="51">
        <f t="shared" si="9"/>
        <v>0</v>
      </c>
      <c r="AO37" s="52"/>
      <c r="AP37" s="52"/>
      <c r="AQ37" s="52"/>
      <c r="AR37" s="52"/>
      <c r="AS37" s="49"/>
      <c r="AT37" s="49"/>
      <c r="AU37" s="65"/>
      <c r="AV37" s="54"/>
      <c r="AW37" s="79"/>
      <c r="AX37" s="53" t="str">
        <f t="shared" si="0"/>
        <v/>
      </c>
      <c r="AY37" s="53" t="str">
        <f t="shared" si="6"/>
        <v/>
      </c>
      <c r="AZ37" s="38" t="str">
        <f t="shared" si="10"/>
        <v>×</v>
      </c>
      <c r="BA37" s="38" t="str">
        <f t="shared" si="1"/>
        <v>○</v>
      </c>
      <c r="BB37" s="38" t="str">
        <f t="shared" si="2"/>
        <v>○</v>
      </c>
      <c r="BC37" s="38" t="str">
        <f t="shared" si="11"/>
        <v>×</v>
      </c>
      <c r="BD37" s="38" t="str">
        <f t="shared" si="7"/>
        <v>×</v>
      </c>
      <c r="BE37" s="78"/>
      <c r="BF37" s="142"/>
      <c r="BG37" s="146"/>
      <c r="BH37" s="142"/>
      <c r="BI37" s="142"/>
      <c r="BJ37" s="146"/>
      <c r="BK37" s="61"/>
      <c r="BL37" s="146"/>
      <c r="BM37" s="160">
        <f t="shared" si="12"/>
        <v>0</v>
      </c>
    </row>
    <row r="38" spans="1:68" x14ac:dyDescent="0.2">
      <c r="A38" s="76"/>
      <c r="C38" s="26">
        <v>27</v>
      </c>
      <c r="D38" s="38" t="str">
        <f t="shared" si="3"/>
        <v>不可</v>
      </c>
      <c r="E38" s="48"/>
      <c r="F38" s="80"/>
      <c r="G38" s="80"/>
      <c r="H38" s="47"/>
      <c r="I38" s="80"/>
      <c r="J38" s="47"/>
      <c r="K38" s="47"/>
      <c r="L38" s="78"/>
      <c r="M38" s="47"/>
      <c r="N38" s="47"/>
      <c r="O38" s="62"/>
      <c r="P38" s="47"/>
      <c r="Q38" s="63"/>
      <c r="R38" s="78"/>
      <c r="S38" s="50"/>
      <c r="T38" s="129"/>
      <c r="U38" s="129"/>
      <c r="V38" s="159"/>
      <c r="W38" s="132"/>
      <c r="X38" s="102"/>
      <c r="Y38" s="103"/>
      <c r="Z38" s="133">
        <f t="shared" si="4"/>
        <v>0</v>
      </c>
      <c r="AA38" s="80"/>
      <c r="AB38" s="80"/>
      <c r="AC38" s="47"/>
      <c r="AD38" s="81"/>
      <c r="AE38" s="81"/>
      <c r="AF38" s="50"/>
      <c r="AG38" s="81"/>
      <c r="AH38" s="81"/>
      <c r="AI38" s="137">
        <f t="shared" si="13"/>
        <v>0</v>
      </c>
      <c r="AJ38" s="66"/>
      <c r="AK38" s="52"/>
      <c r="AL38" s="51">
        <f t="shared" si="14"/>
        <v>0</v>
      </c>
      <c r="AM38" s="51" t="e">
        <f t="shared" si="8"/>
        <v>#DIV/0!</v>
      </c>
      <c r="AN38" s="51">
        <f t="shared" si="9"/>
        <v>0</v>
      </c>
      <c r="AO38" s="52"/>
      <c r="AP38" s="52"/>
      <c r="AQ38" s="52"/>
      <c r="AR38" s="52"/>
      <c r="AS38" s="49"/>
      <c r="AT38" s="49"/>
      <c r="AU38" s="65"/>
      <c r="AV38" s="54"/>
      <c r="AW38" s="79"/>
      <c r="AX38" s="53" t="str">
        <f t="shared" si="0"/>
        <v/>
      </c>
      <c r="AY38" s="53" t="str">
        <f t="shared" si="6"/>
        <v/>
      </c>
      <c r="AZ38" s="38" t="str">
        <f t="shared" si="10"/>
        <v>×</v>
      </c>
      <c r="BA38" s="38" t="str">
        <f t="shared" si="1"/>
        <v>○</v>
      </c>
      <c r="BB38" s="38" t="str">
        <f t="shared" si="2"/>
        <v>○</v>
      </c>
      <c r="BC38" s="38" t="str">
        <f t="shared" si="11"/>
        <v>×</v>
      </c>
      <c r="BD38" s="38" t="str">
        <f t="shared" si="7"/>
        <v>×</v>
      </c>
      <c r="BE38" s="78"/>
      <c r="BF38" s="142"/>
      <c r="BG38" s="146"/>
      <c r="BH38" s="142"/>
      <c r="BI38" s="142"/>
      <c r="BJ38" s="146"/>
      <c r="BK38" s="61"/>
      <c r="BL38" s="146"/>
      <c r="BM38" s="160">
        <f t="shared" si="12"/>
        <v>0</v>
      </c>
    </row>
    <row r="39" spans="1:68" x14ac:dyDescent="0.2">
      <c r="A39" s="76"/>
      <c r="C39" s="26">
        <v>28</v>
      </c>
      <c r="D39" s="38" t="str">
        <f t="shared" si="3"/>
        <v>不可</v>
      </c>
      <c r="E39" s="48"/>
      <c r="F39" s="80"/>
      <c r="G39" s="80"/>
      <c r="H39" s="47"/>
      <c r="I39" s="80"/>
      <c r="J39" s="47"/>
      <c r="K39" s="47"/>
      <c r="L39" s="78"/>
      <c r="M39" s="47"/>
      <c r="N39" s="47"/>
      <c r="O39" s="62"/>
      <c r="P39" s="47"/>
      <c r="Q39" s="63"/>
      <c r="R39" s="78"/>
      <c r="S39" s="50"/>
      <c r="T39" s="129"/>
      <c r="U39" s="129"/>
      <c r="V39" s="159"/>
      <c r="W39" s="132"/>
      <c r="X39" s="102"/>
      <c r="Y39" s="103"/>
      <c r="Z39" s="133">
        <f t="shared" si="4"/>
        <v>0</v>
      </c>
      <c r="AA39" s="80"/>
      <c r="AB39" s="80"/>
      <c r="AC39" s="47"/>
      <c r="AD39" s="81"/>
      <c r="AE39" s="81"/>
      <c r="AF39" s="50"/>
      <c r="AG39" s="81"/>
      <c r="AH39" s="81"/>
      <c r="AI39" s="137">
        <f t="shared" si="13"/>
        <v>0</v>
      </c>
      <c r="AJ39" s="66"/>
      <c r="AK39" s="52"/>
      <c r="AL39" s="51">
        <f t="shared" si="14"/>
        <v>0</v>
      </c>
      <c r="AM39" s="51" t="e">
        <f t="shared" si="8"/>
        <v>#DIV/0!</v>
      </c>
      <c r="AN39" s="51">
        <f t="shared" si="9"/>
        <v>0</v>
      </c>
      <c r="AO39" s="52"/>
      <c r="AP39" s="52"/>
      <c r="AQ39" s="52"/>
      <c r="AR39" s="52"/>
      <c r="AS39" s="49"/>
      <c r="AT39" s="49"/>
      <c r="AU39" s="65"/>
      <c r="AV39" s="54"/>
      <c r="AW39" s="79"/>
      <c r="AX39" s="53" t="str">
        <f t="shared" si="0"/>
        <v/>
      </c>
      <c r="AY39" s="53" t="str">
        <f t="shared" si="6"/>
        <v/>
      </c>
      <c r="AZ39" s="38" t="str">
        <f t="shared" si="10"/>
        <v>×</v>
      </c>
      <c r="BA39" s="38" t="str">
        <f t="shared" si="1"/>
        <v>○</v>
      </c>
      <c r="BB39" s="38" t="str">
        <f t="shared" si="2"/>
        <v>○</v>
      </c>
      <c r="BC39" s="38" t="str">
        <f t="shared" si="11"/>
        <v>×</v>
      </c>
      <c r="BD39" s="38" t="str">
        <f t="shared" si="7"/>
        <v>×</v>
      </c>
      <c r="BE39" s="78"/>
      <c r="BF39" s="142"/>
      <c r="BG39" s="146"/>
      <c r="BH39" s="142"/>
      <c r="BI39" s="142"/>
      <c r="BJ39" s="146"/>
      <c r="BK39" s="61"/>
      <c r="BL39" s="146"/>
      <c r="BM39" s="160">
        <f t="shared" si="12"/>
        <v>0</v>
      </c>
    </row>
    <row r="40" spans="1:68" x14ac:dyDescent="0.2">
      <c r="A40" s="76"/>
      <c r="C40" s="26">
        <v>29</v>
      </c>
      <c r="D40" s="38" t="str">
        <f t="shared" si="3"/>
        <v>不可</v>
      </c>
      <c r="E40" s="48"/>
      <c r="F40" s="80"/>
      <c r="G40" s="80"/>
      <c r="H40" s="47"/>
      <c r="I40" s="80"/>
      <c r="J40" s="47"/>
      <c r="K40" s="47"/>
      <c r="L40" s="78"/>
      <c r="M40" s="47"/>
      <c r="N40" s="47"/>
      <c r="O40" s="62"/>
      <c r="P40" s="47"/>
      <c r="Q40" s="63"/>
      <c r="R40" s="78"/>
      <c r="S40" s="50"/>
      <c r="T40" s="129"/>
      <c r="U40" s="129"/>
      <c r="V40" s="159"/>
      <c r="W40" s="132"/>
      <c r="X40" s="102"/>
      <c r="Y40" s="103"/>
      <c r="Z40" s="133">
        <f t="shared" si="4"/>
        <v>0</v>
      </c>
      <c r="AA40" s="80"/>
      <c r="AB40" s="80"/>
      <c r="AC40" s="47"/>
      <c r="AD40" s="81"/>
      <c r="AE40" s="81"/>
      <c r="AF40" s="50"/>
      <c r="AG40" s="81"/>
      <c r="AH40" s="81"/>
      <c r="AI40" s="137">
        <f t="shared" si="13"/>
        <v>0</v>
      </c>
      <c r="AJ40" s="66"/>
      <c r="AK40" s="52"/>
      <c r="AL40" s="51">
        <f t="shared" si="14"/>
        <v>0</v>
      </c>
      <c r="AM40" s="51" t="e">
        <f t="shared" si="8"/>
        <v>#DIV/0!</v>
      </c>
      <c r="AN40" s="51">
        <f t="shared" si="9"/>
        <v>0</v>
      </c>
      <c r="AO40" s="52"/>
      <c r="AP40" s="52"/>
      <c r="AQ40" s="52"/>
      <c r="AR40" s="52"/>
      <c r="AS40" s="49"/>
      <c r="AT40" s="49"/>
      <c r="AU40" s="65"/>
      <c r="AV40" s="54"/>
      <c r="AW40" s="79"/>
      <c r="AX40" s="53" t="str">
        <f t="shared" si="0"/>
        <v/>
      </c>
      <c r="AY40" s="53" t="str">
        <f t="shared" si="6"/>
        <v/>
      </c>
      <c r="AZ40" s="38" t="str">
        <f t="shared" si="10"/>
        <v>×</v>
      </c>
      <c r="BA40" s="38" t="str">
        <f t="shared" si="1"/>
        <v>○</v>
      </c>
      <c r="BB40" s="38" t="str">
        <f t="shared" si="2"/>
        <v>○</v>
      </c>
      <c r="BC40" s="38" t="str">
        <f t="shared" si="11"/>
        <v>×</v>
      </c>
      <c r="BD40" s="38" t="str">
        <f t="shared" si="7"/>
        <v>×</v>
      </c>
      <c r="BE40" s="78"/>
      <c r="BF40" s="142"/>
      <c r="BG40" s="146"/>
      <c r="BH40" s="142"/>
      <c r="BI40" s="142"/>
      <c r="BJ40" s="146"/>
      <c r="BK40" s="61"/>
      <c r="BL40" s="146"/>
      <c r="BM40" s="160">
        <f t="shared" si="12"/>
        <v>0</v>
      </c>
    </row>
    <row r="41" spans="1:68" x14ac:dyDescent="0.2">
      <c r="A41" s="76"/>
      <c r="C41" s="26">
        <v>30</v>
      </c>
      <c r="D41" s="38" t="str">
        <f t="shared" si="3"/>
        <v>不可</v>
      </c>
      <c r="E41" s="48"/>
      <c r="F41" s="80"/>
      <c r="G41" s="80"/>
      <c r="H41" s="47"/>
      <c r="I41" s="80"/>
      <c r="J41" s="47"/>
      <c r="K41" s="47"/>
      <c r="L41" s="78"/>
      <c r="M41" s="47"/>
      <c r="N41" s="47"/>
      <c r="O41" s="62"/>
      <c r="P41" s="47"/>
      <c r="Q41" s="63"/>
      <c r="R41" s="78"/>
      <c r="S41" s="50"/>
      <c r="T41" s="129"/>
      <c r="U41" s="129"/>
      <c r="V41" s="159"/>
      <c r="W41" s="132"/>
      <c r="X41" s="102"/>
      <c r="Y41" s="103"/>
      <c r="Z41" s="133">
        <f t="shared" si="4"/>
        <v>0</v>
      </c>
      <c r="AA41" s="80"/>
      <c r="AB41" s="80"/>
      <c r="AC41" s="47"/>
      <c r="AD41" s="81"/>
      <c r="AE41" s="81"/>
      <c r="AF41" s="50"/>
      <c r="AG41" s="81"/>
      <c r="AH41" s="81"/>
      <c r="AI41" s="137">
        <f t="shared" si="13"/>
        <v>0</v>
      </c>
      <c r="AJ41" s="66"/>
      <c r="AK41" s="52"/>
      <c r="AL41" s="51">
        <f t="shared" si="14"/>
        <v>0</v>
      </c>
      <c r="AM41" s="51" t="e">
        <f t="shared" si="8"/>
        <v>#DIV/0!</v>
      </c>
      <c r="AN41" s="51">
        <f t="shared" si="9"/>
        <v>0</v>
      </c>
      <c r="AO41" s="52"/>
      <c r="AP41" s="52"/>
      <c r="AQ41" s="52"/>
      <c r="AR41" s="52"/>
      <c r="AS41" s="49"/>
      <c r="AT41" s="49"/>
      <c r="AU41" s="65"/>
      <c r="AV41" s="54"/>
      <c r="AW41" s="79"/>
      <c r="AX41" s="53" t="str">
        <f t="shared" si="0"/>
        <v/>
      </c>
      <c r="AY41" s="53" t="str">
        <f t="shared" si="6"/>
        <v/>
      </c>
      <c r="AZ41" s="38" t="str">
        <f t="shared" si="10"/>
        <v>×</v>
      </c>
      <c r="BA41" s="38" t="str">
        <f t="shared" si="1"/>
        <v>○</v>
      </c>
      <c r="BB41" s="38" t="str">
        <f t="shared" si="2"/>
        <v>○</v>
      </c>
      <c r="BC41" s="38" t="str">
        <f t="shared" si="11"/>
        <v>×</v>
      </c>
      <c r="BD41" s="38" t="str">
        <f t="shared" si="7"/>
        <v>×</v>
      </c>
      <c r="BE41" s="78"/>
      <c r="BF41" s="142"/>
      <c r="BG41" s="146"/>
      <c r="BH41" s="142"/>
      <c r="BI41" s="142"/>
      <c r="BJ41" s="146"/>
      <c r="BK41" s="61"/>
      <c r="BL41" s="146"/>
      <c r="BM41" s="160">
        <f t="shared" si="12"/>
        <v>0</v>
      </c>
    </row>
    <row r="42" spans="1:68" x14ac:dyDescent="0.2">
      <c r="A42" s="76"/>
      <c r="C42" s="26">
        <v>31</v>
      </c>
      <c r="D42" s="38" t="str">
        <f t="shared" si="3"/>
        <v>不可</v>
      </c>
      <c r="E42" s="48"/>
      <c r="F42" s="80"/>
      <c r="G42" s="80"/>
      <c r="H42" s="47"/>
      <c r="I42" s="80"/>
      <c r="J42" s="47"/>
      <c r="K42" s="47"/>
      <c r="L42" s="78"/>
      <c r="M42" s="47"/>
      <c r="N42" s="47"/>
      <c r="O42" s="62"/>
      <c r="P42" s="47"/>
      <c r="Q42" s="63"/>
      <c r="R42" s="78"/>
      <c r="S42" s="50"/>
      <c r="T42" s="129"/>
      <c r="U42" s="129"/>
      <c r="V42" s="159"/>
      <c r="W42" s="132"/>
      <c r="X42" s="102"/>
      <c r="Y42" s="103"/>
      <c r="Z42" s="133">
        <f t="shared" si="4"/>
        <v>0</v>
      </c>
      <c r="AA42" s="80"/>
      <c r="AB42" s="80"/>
      <c r="AC42" s="47"/>
      <c r="AD42" s="81"/>
      <c r="AE42" s="81"/>
      <c r="AF42" s="50"/>
      <c r="AG42" s="81"/>
      <c r="AH42" s="81"/>
      <c r="AI42" s="137">
        <f t="shared" si="13"/>
        <v>0</v>
      </c>
      <c r="AJ42" s="66"/>
      <c r="AK42" s="52"/>
      <c r="AL42" s="51">
        <f t="shared" si="14"/>
        <v>0</v>
      </c>
      <c r="AM42" s="51" t="e">
        <f t="shared" si="8"/>
        <v>#DIV/0!</v>
      </c>
      <c r="AN42" s="51">
        <f t="shared" si="9"/>
        <v>0</v>
      </c>
      <c r="AO42" s="52"/>
      <c r="AP42" s="52"/>
      <c r="AQ42" s="52"/>
      <c r="AR42" s="52"/>
      <c r="AS42" s="49"/>
      <c r="AT42" s="49"/>
      <c r="AU42" s="65"/>
      <c r="AV42" s="54"/>
      <c r="AW42" s="79"/>
      <c r="AX42" s="53" t="str">
        <f t="shared" si="0"/>
        <v/>
      </c>
      <c r="AY42" s="53" t="str">
        <f t="shared" si="6"/>
        <v/>
      </c>
      <c r="AZ42" s="38" t="str">
        <f t="shared" si="10"/>
        <v>×</v>
      </c>
      <c r="BA42" s="38" t="str">
        <f t="shared" si="1"/>
        <v>○</v>
      </c>
      <c r="BB42" s="38" t="str">
        <f t="shared" si="2"/>
        <v>○</v>
      </c>
      <c r="BC42" s="38" t="str">
        <f t="shared" si="11"/>
        <v>×</v>
      </c>
      <c r="BD42" s="38" t="str">
        <f t="shared" si="7"/>
        <v>×</v>
      </c>
      <c r="BE42" s="78"/>
      <c r="BF42" s="142"/>
      <c r="BG42" s="146"/>
      <c r="BH42" s="142"/>
      <c r="BI42" s="142"/>
      <c r="BJ42" s="146"/>
      <c r="BK42" s="61"/>
      <c r="BL42" s="146"/>
      <c r="BM42" s="160">
        <f t="shared" si="12"/>
        <v>0</v>
      </c>
    </row>
    <row r="43" spans="1:68" x14ac:dyDescent="0.2">
      <c r="A43" s="76"/>
      <c r="C43" s="26">
        <v>32</v>
      </c>
      <c r="D43" s="38" t="str">
        <f t="shared" ref="D43:D61" si="15">IF(COUNTIF(AZ43:BD43,"×"),"不可","可")</f>
        <v>不可</v>
      </c>
      <c r="E43" s="48"/>
      <c r="F43" s="80"/>
      <c r="G43" s="80"/>
      <c r="H43" s="47"/>
      <c r="I43" s="80"/>
      <c r="J43" s="47"/>
      <c r="K43" s="47"/>
      <c r="L43" s="78"/>
      <c r="M43" s="47"/>
      <c r="N43" s="47"/>
      <c r="O43" s="62"/>
      <c r="P43" s="47"/>
      <c r="Q43" s="63"/>
      <c r="R43" s="78"/>
      <c r="S43" s="50"/>
      <c r="T43" s="129"/>
      <c r="U43" s="129"/>
      <c r="V43" s="159"/>
      <c r="W43" s="132"/>
      <c r="X43" s="102"/>
      <c r="Y43" s="103"/>
      <c r="Z43" s="133">
        <f t="shared" si="4"/>
        <v>0</v>
      </c>
      <c r="AA43" s="80"/>
      <c r="AB43" s="80"/>
      <c r="AC43" s="47"/>
      <c r="AD43" s="81"/>
      <c r="AE43" s="81"/>
      <c r="AF43" s="50"/>
      <c r="AG43" s="81"/>
      <c r="AH43" s="81"/>
      <c r="AI43" s="137">
        <f t="shared" si="13"/>
        <v>0</v>
      </c>
      <c r="AJ43" s="66"/>
      <c r="AK43" s="52"/>
      <c r="AL43" s="51">
        <f t="shared" si="14"/>
        <v>0</v>
      </c>
      <c r="AM43" s="51" t="e">
        <f t="shared" si="8"/>
        <v>#DIV/0!</v>
      </c>
      <c r="AN43" s="51">
        <f t="shared" si="9"/>
        <v>0</v>
      </c>
      <c r="AO43" s="52"/>
      <c r="AP43" s="52"/>
      <c r="AQ43" s="52"/>
      <c r="AR43" s="52"/>
      <c r="AS43" s="49"/>
      <c r="AT43" s="49"/>
      <c r="AU43" s="65"/>
      <c r="AV43" s="54"/>
      <c r="AW43" s="79"/>
      <c r="AX43" s="53" t="str">
        <f t="shared" ref="AX43:AX61" si="16">IF(E43="","",IF(E43&lt;AW43,AW43,E43))</f>
        <v/>
      </c>
      <c r="AY43" s="53" t="str">
        <f t="shared" si="6"/>
        <v/>
      </c>
      <c r="AZ43" s="38" t="str">
        <f t="shared" si="10"/>
        <v>×</v>
      </c>
      <c r="BA43" s="38" t="str">
        <f t="shared" ref="BA43:BA61" si="17">IF(DATEDIF(AW43,E43,"D")&lt;=730,"○","×")</f>
        <v>○</v>
      </c>
      <c r="BB43" s="38" t="str">
        <f t="shared" ref="BB43:BB61" si="18">IF(AND(AX43&gt;=AW43,AX43&gt;=E43)=TRUE,"○","×")</f>
        <v>○</v>
      </c>
      <c r="BC43" s="38" t="str">
        <f t="shared" si="11"/>
        <v>×</v>
      </c>
      <c r="BD43" s="38" t="str">
        <f t="shared" ref="BD43:BD61" si="19">IF(OR(AND(AI43&gt;=3,AV43="○"),(AND(AI43&lt;0,AV43="○"))),"○","×")</f>
        <v>×</v>
      </c>
      <c r="BE43" s="78"/>
      <c r="BF43" s="142"/>
      <c r="BG43" s="146"/>
      <c r="BH43" s="142"/>
      <c r="BI43" s="142"/>
      <c r="BJ43" s="146"/>
      <c r="BK43" s="61"/>
      <c r="BL43" s="146"/>
      <c r="BM43" s="160">
        <f t="shared" si="12"/>
        <v>0</v>
      </c>
    </row>
    <row r="44" spans="1:68" x14ac:dyDescent="0.2">
      <c r="A44" s="76"/>
      <c r="C44" s="26">
        <v>33</v>
      </c>
      <c r="D44" s="38" t="str">
        <f t="shared" si="15"/>
        <v>不可</v>
      </c>
      <c r="E44" s="48"/>
      <c r="F44" s="80"/>
      <c r="G44" s="80"/>
      <c r="H44" s="47"/>
      <c r="I44" s="80"/>
      <c r="J44" s="47"/>
      <c r="K44" s="47"/>
      <c r="L44" s="78"/>
      <c r="M44" s="47"/>
      <c r="N44" s="47"/>
      <c r="O44" s="62"/>
      <c r="P44" s="47"/>
      <c r="Q44" s="63"/>
      <c r="R44" s="78"/>
      <c r="S44" s="50"/>
      <c r="T44" s="129"/>
      <c r="U44" s="129"/>
      <c r="V44" s="159"/>
      <c r="W44" s="132"/>
      <c r="X44" s="102"/>
      <c r="Y44" s="103"/>
      <c r="Z44" s="133">
        <f t="shared" si="4"/>
        <v>0</v>
      </c>
      <c r="AA44" s="80"/>
      <c r="AB44" s="80"/>
      <c r="AC44" s="47"/>
      <c r="AD44" s="81"/>
      <c r="AE44" s="81"/>
      <c r="AF44" s="50"/>
      <c r="AG44" s="81"/>
      <c r="AH44" s="81"/>
      <c r="AI44" s="137">
        <f t="shared" si="13"/>
        <v>0</v>
      </c>
      <c r="AJ44" s="66"/>
      <c r="AK44" s="52"/>
      <c r="AL44" s="51">
        <f t="shared" si="14"/>
        <v>0</v>
      </c>
      <c r="AM44" s="51" t="e">
        <f t="shared" si="8"/>
        <v>#DIV/0!</v>
      </c>
      <c r="AN44" s="51">
        <f t="shared" si="9"/>
        <v>0</v>
      </c>
      <c r="AO44" s="52"/>
      <c r="AP44" s="52"/>
      <c r="AQ44" s="52"/>
      <c r="AR44" s="52"/>
      <c r="AS44" s="49"/>
      <c r="AT44" s="49"/>
      <c r="AU44" s="65"/>
      <c r="AV44" s="54"/>
      <c r="AW44" s="79"/>
      <c r="AX44" s="53" t="str">
        <f t="shared" si="16"/>
        <v/>
      </c>
      <c r="AY44" s="53" t="str">
        <f t="shared" si="6"/>
        <v/>
      </c>
      <c r="AZ44" s="38" t="str">
        <f t="shared" si="10"/>
        <v>×</v>
      </c>
      <c r="BA44" s="38" t="str">
        <f t="shared" si="17"/>
        <v>○</v>
      </c>
      <c r="BB44" s="38" t="str">
        <f t="shared" si="18"/>
        <v>○</v>
      </c>
      <c r="BC44" s="38" t="str">
        <f t="shared" si="11"/>
        <v>×</v>
      </c>
      <c r="BD44" s="38" t="str">
        <f t="shared" si="19"/>
        <v>×</v>
      </c>
      <c r="BE44" s="78"/>
      <c r="BF44" s="142"/>
      <c r="BG44" s="146"/>
      <c r="BH44" s="142"/>
      <c r="BI44" s="142"/>
      <c r="BJ44" s="146"/>
      <c r="BK44" s="61"/>
      <c r="BL44" s="146"/>
      <c r="BM44" s="160">
        <f t="shared" si="12"/>
        <v>0</v>
      </c>
    </row>
    <row r="45" spans="1:68" x14ac:dyDescent="0.2">
      <c r="A45" s="76"/>
      <c r="C45" s="26">
        <v>34</v>
      </c>
      <c r="D45" s="38" t="str">
        <f t="shared" si="15"/>
        <v>不可</v>
      </c>
      <c r="E45" s="48"/>
      <c r="F45" s="80"/>
      <c r="G45" s="80"/>
      <c r="H45" s="47"/>
      <c r="I45" s="80"/>
      <c r="J45" s="47"/>
      <c r="K45" s="47"/>
      <c r="L45" s="78"/>
      <c r="M45" s="47"/>
      <c r="N45" s="47"/>
      <c r="O45" s="62"/>
      <c r="P45" s="47"/>
      <c r="Q45" s="63"/>
      <c r="R45" s="78"/>
      <c r="S45" s="50"/>
      <c r="T45" s="129"/>
      <c r="U45" s="129"/>
      <c r="V45" s="159"/>
      <c r="W45" s="132"/>
      <c r="X45" s="102"/>
      <c r="Y45" s="103"/>
      <c r="Z45" s="133">
        <f t="shared" si="4"/>
        <v>0</v>
      </c>
      <c r="AA45" s="80"/>
      <c r="AB45" s="80"/>
      <c r="AC45" s="47"/>
      <c r="AD45" s="81"/>
      <c r="AE45" s="81"/>
      <c r="AF45" s="50"/>
      <c r="AG45" s="81"/>
      <c r="AH45" s="81"/>
      <c r="AI45" s="137">
        <f t="shared" si="13"/>
        <v>0</v>
      </c>
      <c r="AJ45" s="66"/>
      <c r="AK45" s="52"/>
      <c r="AL45" s="51">
        <f t="shared" si="14"/>
        <v>0</v>
      </c>
      <c r="AM45" s="51" t="e">
        <f t="shared" si="8"/>
        <v>#DIV/0!</v>
      </c>
      <c r="AN45" s="51">
        <f t="shared" si="9"/>
        <v>0</v>
      </c>
      <c r="AO45" s="52"/>
      <c r="AP45" s="52"/>
      <c r="AQ45" s="52"/>
      <c r="AR45" s="52"/>
      <c r="AS45" s="49"/>
      <c r="AT45" s="49"/>
      <c r="AU45" s="65"/>
      <c r="AV45" s="54"/>
      <c r="AW45" s="79"/>
      <c r="AX45" s="53" t="str">
        <f t="shared" si="16"/>
        <v/>
      </c>
      <c r="AY45" s="53" t="str">
        <f t="shared" si="6"/>
        <v/>
      </c>
      <c r="AZ45" s="38" t="str">
        <f t="shared" si="10"/>
        <v>×</v>
      </c>
      <c r="BA45" s="38" t="str">
        <f t="shared" si="17"/>
        <v>○</v>
      </c>
      <c r="BB45" s="38" t="str">
        <f t="shared" si="18"/>
        <v>○</v>
      </c>
      <c r="BC45" s="38" t="str">
        <f t="shared" si="11"/>
        <v>×</v>
      </c>
      <c r="BD45" s="38" t="str">
        <f t="shared" si="19"/>
        <v>×</v>
      </c>
      <c r="BE45" s="78"/>
      <c r="BF45" s="142"/>
      <c r="BG45" s="146"/>
      <c r="BH45" s="142"/>
      <c r="BI45" s="142"/>
      <c r="BJ45" s="146"/>
      <c r="BK45" s="61"/>
      <c r="BL45" s="146"/>
      <c r="BM45" s="160">
        <f t="shared" si="12"/>
        <v>0</v>
      </c>
      <c r="BP45" t="s">
        <v>88</v>
      </c>
    </row>
    <row r="46" spans="1:68" x14ac:dyDescent="0.2">
      <c r="A46" s="76"/>
      <c r="C46" s="26">
        <v>35</v>
      </c>
      <c r="D46" s="38" t="str">
        <f t="shared" si="15"/>
        <v>不可</v>
      </c>
      <c r="E46" s="48"/>
      <c r="F46" s="80"/>
      <c r="G46" s="80"/>
      <c r="H46" s="47"/>
      <c r="I46" s="80"/>
      <c r="J46" s="47"/>
      <c r="K46" s="47"/>
      <c r="L46" s="78"/>
      <c r="M46" s="47"/>
      <c r="N46" s="47"/>
      <c r="O46" s="62"/>
      <c r="P46" s="47"/>
      <c r="Q46" s="63"/>
      <c r="R46" s="78"/>
      <c r="S46" s="50"/>
      <c r="T46" s="129"/>
      <c r="U46" s="129"/>
      <c r="V46" s="159"/>
      <c r="W46" s="132"/>
      <c r="X46" s="102"/>
      <c r="Y46" s="103"/>
      <c r="Z46" s="133">
        <f t="shared" si="4"/>
        <v>0</v>
      </c>
      <c r="AA46" s="80"/>
      <c r="AB46" s="80"/>
      <c r="AC46" s="47"/>
      <c r="AD46" s="81"/>
      <c r="AE46" s="81"/>
      <c r="AF46" s="50"/>
      <c r="AG46" s="81"/>
      <c r="AH46" s="81"/>
      <c r="AI46" s="137">
        <f t="shared" si="13"/>
        <v>0</v>
      </c>
      <c r="AJ46" s="66"/>
      <c r="AK46" s="52"/>
      <c r="AL46" s="51">
        <f t="shared" si="14"/>
        <v>0</v>
      </c>
      <c r="AM46" s="51" t="e">
        <f t="shared" si="8"/>
        <v>#DIV/0!</v>
      </c>
      <c r="AN46" s="51">
        <f t="shared" si="9"/>
        <v>0</v>
      </c>
      <c r="AO46" s="52"/>
      <c r="AP46" s="52"/>
      <c r="AQ46" s="52"/>
      <c r="AR46" s="52"/>
      <c r="AS46" s="49"/>
      <c r="AT46" s="49"/>
      <c r="AU46" s="65"/>
      <c r="AV46" s="54"/>
      <c r="AW46" s="79"/>
      <c r="AX46" s="53" t="str">
        <f t="shared" si="16"/>
        <v/>
      </c>
      <c r="AY46" s="53" t="str">
        <f t="shared" si="6"/>
        <v/>
      </c>
      <c r="AZ46" s="38" t="str">
        <f t="shared" si="10"/>
        <v>×</v>
      </c>
      <c r="BA46" s="38" t="str">
        <f t="shared" si="17"/>
        <v>○</v>
      </c>
      <c r="BB46" s="38" t="str">
        <f t="shared" si="18"/>
        <v>○</v>
      </c>
      <c r="BC46" s="38" t="str">
        <f t="shared" si="11"/>
        <v>×</v>
      </c>
      <c r="BD46" s="38" t="str">
        <f t="shared" si="19"/>
        <v>×</v>
      </c>
      <c r="BE46" s="78"/>
      <c r="BF46" s="142"/>
      <c r="BG46" s="146"/>
      <c r="BH46" s="142"/>
      <c r="BI46" s="142"/>
      <c r="BJ46" s="146"/>
      <c r="BK46" s="61"/>
      <c r="BL46" s="146"/>
      <c r="BM46" s="160">
        <f t="shared" si="12"/>
        <v>0</v>
      </c>
      <c r="BP46" t="s">
        <v>89</v>
      </c>
    </row>
    <row r="47" spans="1:68" x14ac:dyDescent="0.2">
      <c r="A47" s="76"/>
      <c r="C47" s="26">
        <v>36</v>
      </c>
      <c r="D47" s="38" t="str">
        <f t="shared" si="15"/>
        <v>不可</v>
      </c>
      <c r="E47" s="48"/>
      <c r="F47" s="80"/>
      <c r="G47" s="80"/>
      <c r="H47" s="47"/>
      <c r="I47" s="80"/>
      <c r="J47" s="47"/>
      <c r="K47" s="47"/>
      <c r="L47" s="78"/>
      <c r="M47" s="47"/>
      <c r="N47" s="47"/>
      <c r="O47" s="62"/>
      <c r="P47" s="47"/>
      <c r="Q47" s="63"/>
      <c r="R47" s="78"/>
      <c r="S47" s="50"/>
      <c r="T47" s="129"/>
      <c r="U47" s="129"/>
      <c r="V47" s="159"/>
      <c r="W47" s="132"/>
      <c r="X47" s="102"/>
      <c r="Y47" s="103"/>
      <c r="Z47" s="133">
        <f t="shared" si="4"/>
        <v>0</v>
      </c>
      <c r="AA47" s="80"/>
      <c r="AB47" s="80"/>
      <c r="AC47" s="47"/>
      <c r="AD47" s="81"/>
      <c r="AE47" s="81"/>
      <c r="AF47" s="50"/>
      <c r="AG47" s="81"/>
      <c r="AH47" s="81"/>
      <c r="AI47" s="137">
        <f t="shared" si="13"/>
        <v>0</v>
      </c>
      <c r="AJ47" s="66"/>
      <c r="AK47" s="52"/>
      <c r="AL47" s="51">
        <f t="shared" si="14"/>
        <v>0</v>
      </c>
      <c r="AM47" s="51" t="e">
        <f t="shared" si="8"/>
        <v>#DIV/0!</v>
      </c>
      <c r="AN47" s="51">
        <f t="shared" si="9"/>
        <v>0</v>
      </c>
      <c r="AO47" s="52"/>
      <c r="AP47" s="52"/>
      <c r="AQ47" s="52"/>
      <c r="AR47" s="52"/>
      <c r="AS47" s="49"/>
      <c r="AT47" s="49"/>
      <c r="AU47" s="65"/>
      <c r="AV47" s="54"/>
      <c r="AW47" s="79"/>
      <c r="AX47" s="53" t="str">
        <f t="shared" si="16"/>
        <v/>
      </c>
      <c r="AY47" s="53" t="str">
        <f t="shared" si="6"/>
        <v/>
      </c>
      <c r="AZ47" s="38" t="str">
        <f t="shared" si="10"/>
        <v>×</v>
      </c>
      <c r="BA47" s="38" t="str">
        <f t="shared" si="17"/>
        <v>○</v>
      </c>
      <c r="BB47" s="38" t="str">
        <f t="shared" si="18"/>
        <v>○</v>
      </c>
      <c r="BC47" s="38" t="str">
        <f t="shared" si="11"/>
        <v>×</v>
      </c>
      <c r="BD47" s="38" t="str">
        <f t="shared" si="19"/>
        <v>×</v>
      </c>
      <c r="BE47" s="78"/>
      <c r="BF47" s="142"/>
      <c r="BG47" s="146"/>
      <c r="BH47" s="142"/>
      <c r="BI47" s="142"/>
      <c r="BJ47" s="146"/>
      <c r="BK47" s="61"/>
      <c r="BL47" s="146"/>
      <c r="BM47" s="160">
        <f t="shared" si="12"/>
        <v>0</v>
      </c>
    </row>
    <row r="48" spans="1:68" x14ac:dyDescent="0.2">
      <c r="A48" s="76"/>
      <c r="C48" s="26">
        <v>37</v>
      </c>
      <c r="D48" s="38" t="str">
        <f t="shared" si="15"/>
        <v>不可</v>
      </c>
      <c r="E48" s="48"/>
      <c r="F48" s="80"/>
      <c r="G48" s="80"/>
      <c r="H48" s="47"/>
      <c r="I48" s="80"/>
      <c r="J48" s="47"/>
      <c r="K48" s="47"/>
      <c r="L48" s="78"/>
      <c r="M48" s="47"/>
      <c r="N48" s="47"/>
      <c r="O48" s="62"/>
      <c r="P48" s="47"/>
      <c r="Q48" s="63"/>
      <c r="R48" s="78"/>
      <c r="S48" s="50"/>
      <c r="T48" s="129"/>
      <c r="U48" s="129"/>
      <c r="V48" s="159"/>
      <c r="W48" s="132"/>
      <c r="X48" s="102"/>
      <c r="Y48" s="103"/>
      <c r="Z48" s="133">
        <f t="shared" si="4"/>
        <v>0</v>
      </c>
      <c r="AA48" s="80"/>
      <c r="AB48" s="80"/>
      <c r="AC48" s="47"/>
      <c r="AD48" s="81"/>
      <c r="AE48" s="81"/>
      <c r="AF48" s="50"/>
      <c r="AG48" s="81"/>
      <c r="AH48" s="81"/>
      <c r="AI48" s="137">
        <f t="shared" si="13"/>
        <v>0</v>
      </c>
      <c r="AJ48" s="66"/>
      <c r="AK48" s="52"/>
      <c r="AL48" s="51">
        <f t="shared" si="14"/>
        <v>0</v>
      </c>
      <c r="AM48" s="51" t="e">
        <f t="shared" si="8"/>
        <v>#DIV/0!</v>
      </c>
      <c r="AN48" s="51">
        <f t="shared" si="9"/>
        <v>0</v>
      </c>
      <c r="AO48" s="52"/>
      <c r="AP48" s="52"/>
      <c r="AQ48" s="52"/>
      <c r="AR48" s="52"/>
      <c r="AS48" s="49"/>
      <c r="AT48" s="49"/>
      <c r="AU48" s="65"/>
      <c r="AV48" s="54"/>
      <c r="AW48" s="79"/>
      <c r="AX48" s="53" t="str">
        <f t="shared" si="16"/>
        <v/>
      </c>
      <c r="AY48" s="53" t="str">
        <f t="shared" si="6"/>
        <v/>
      </c>
      <c r="AZ48" s="38" t="str">
        <f t="shared" si="10"/>
        <v>×</v>
      </c>
      <c r="BA48" s="38" t="str">
        <f t="shared" si="17"/>
        <v>○</v>
      </c>
      <c r="BB48" s="38" t="str">
        <f t="shared" si="18"/>
        <v>○</v>
      </c>
      <c r="BC48" s="38" t="str">
        <f t="shared" si="11"/>
        <v>×</v>
      </c>
      <c r="BD48" s="38" t="str">
        <f t="shared" si="19"/>
        <v>×</v>
      </c>
      <c r="BE48" s="78"/>
      <c r="BF48" s="142"/>
      <c r="BG48" s="146"/>
      <c r="BH48" s="142"/>
      <c r="BI48" s="142"/>
      <c r="BJ48" s="146"/>
      <c r="BK48" s="61"/>
      <c r="BL48" s="146"/>
      <c r="BM48" s="160">
        <f t="shared" si="12"/>
        <v>0</v>
      </c>
      <c r="BP48" t="s">
        <v>90</v>
      </c>
    </row>
    <row r="49" spans="1:68" x14ac:dyDescent="0.2">
      <c r="A49" s="76"/>
      <c r="C49" s="26">
        <v>38</v>
      </c>
      <c r="D49" s="38" t="str">
        <f t="shared" si="15"/>
        <v>不可</v>
      </c>
      <c r="E49" s="48"/>
      <c r="F49" s="80"/>
      <c r="G49" s="80"/>
      <c r="H49" s="47"/>
      <c r="I49" s="80"/>
      <c r="J49" s="47"/>
      <c r="K49" s="47"/>
      <c r="L49" s="78"/>
      <c r="M49" s="47"/>
      <c r="N49" s="47"/>
      <c r="O49" s="62"/>
      <c r="P49" s="47"/>
      <c r="Q49" s="63"/>
      <c r="R49" s="78"/>
      <c r="S49" s="50"/>
      <c r="T49" s="129"/>
      <c r="U49" s="129"/>
      <c r="V49" s="159"/>
      <c r="W49" s="132"/>
      <c r="X49" s="102"/>
      <c r="Y49" s="103"/>
      <c r="Z49" s="133">
        <f t="shared" si="4"/>
        <v>0</v>
      </c>
      <c r="AA49" s="80"/>
      <c r="AB49" s="80"/>
      <c r="AC49" s="47"/>
      <c r="AD49" s="81"/>
      <c r="AE49" s="81"/>
      <c r="AF49" s="50"/>
      <c r="AG49" s="81"/>
      <c r="AH49" s="81"/>
      <c r="AI49" s="137">
        <f t="shared" si="13"/>
        <v>0</v>
      </c>
      <c r="AJ49" s="66"/>
      <c r="AK49" s="52"/>
      <c r="AL49" s="51">
        <f t="shared" si="14"/>
        <v>0</v>
      </c>
      <c r="AM49" s="51" t="e">
        <f t="shared" si="8"/>
        <v>#DIV/0!</v>
      </c>
      <c r="AN49" s="51">
        <f t="shared" si="9"/>
        <v>0</v>
      </c>
      <c r="AO49" s="52"/>
      <c r="AP49" s="52"/>
      <c r="AQ49" s="52"/>
      <c r="AR49" s="52"/>
      <c r="AS49" s="49"/>
      <c r="AT49" s="49"/>
      <c r="AU49" s="65"/>
      <c r="AV49" s="54"/>
      <c r="AW49" s="79"/>
      <c r="AX49" s="53" t="str">
        <f t="shared" si="16"/>
        <v/>
      </c>
      <c r="AY49" s="53" t="str">
        <f t="shared" si="6"/>
        <v/>
      </c>
      <c r="AZ49" s="38" t="str">
        <f t="shared" si="10"/>
        <v>×</v>
      </c>
      <c r="BA49" s="38" t="str">
        <f t="shared" si="17"/>
        <v>○</v>
      </c>
      <c r="BB49" s="38" t="str">
        <f t="shared" si="18"/>
        <v>○</v>
      </c>
      <c r="BC49" s="38" t="str">
        <f t="shared" si="11"/>
        <v>×</v>
      </c>
      <c r="BD49" s="38" t="str">
        <f t="shared" si="19"/>
        <v>×</v>
      </c>
      <c r="BE49" s="78"/>
      <c r="BF49" s="142"/>
      <c r="BG49" s="146"/>
      <c r="BH49" s="142"/>
      <c r="BI49" s="142"/>
      <c r="BJ49" s="146"/>
      <c r="BK49" s="61"/>
      <c r="BL49" s="146"/>
      <c r="BM49" s="160">
        <f t="shared" si="12"/>
        <v>0</v>
      </c>
      <c r="BP49" t="s">
        <v>91</v>
      </c>
    </row>
    <row r="50" spans="1:68" x14ac:dyDescent="0.2">
      <c r="A50" s="76"/>
      <c r="C50" s="26">
        <v>39</v>
      </c>
      <c r="D50" s="38" t="str">
        <f t="shared" si="15"/>
        <v>不可</v>
      </c>
      <c r="E50" s="48"/>
      <c r="F50" s="80"/>
      <c r="G50" s="80"/>
      <c r="H50" s="47"/>
      <c r="I50" s="80"/>
      <c r="J50" s="47"/>
      <c r="K50" s="47"/>
      <c r="L50" s="78"/>
      <c r="M50" s="47"/>
      <c r="N50" s="47"/>
      <c r="O50" s="62"/>
      <c r="P50" s="47"/>
      <c r="Q50" s="63"/>
      <c r="R50" s="78"/>
      <c r="S50" s="50"/>
      <c r="T50" s="129"/>
      <c r="U50" s="129"/>
      <c r="V50" s="159"/>
      <c r="W50" s="132"/>
      <c r="X50" s="102"/>
      <c r="Y50" s="103"/>
      <c r="Z50" s="133">
        <f t="shared" si="4"/>
        <v>0</v>
      </c>
      <c r="AA50" s="80"/>
      <c r="AB50" s="80"/>
      <c r="AC50" s="47"/>
      <c r="AD50" s="81"/>
      <c r="AE50" s="81"/>
      <c r="AF50" s="50"/>
      <c r="AG50" s="81"/>
      <c r="AH50" s="81"/>
      <c r="AI50" s="137">
        <f t="shared" si="13"/>
        <v>0</v>
      </c>
      <c r="AJ50" s="66"/>
      <c r="AK50" s="52"/>
      <c r="AL50" s="51">
        <f t="shared" si="14"/>
        <v>0</v>
      </c>
      <c r="AM50" s="51" t="e">
        <f t="shared" si="8"/>
        <v>#DIV/0!</v>
      </c>
      <c r="AN50" s="51">
        <f t="shared" si="9"/>
        <v>0</v>
      </c>
      <c r="AO50" s="52"/>
      <c r="AP50" s="52"/>
      <c r="AQ50" s="52"/>
      <c r="AR50" s="52"/>
      <c r="AS50" s="49"/>
      <c r="AT50" s="49"/>
      <c r="AU50" s="65"/>
      <c r="AV50" s="54"/>
      <c r="AW50" s="79"/>
      <c r="AX50" s="53" t="str">
        <f t="shared" si="16"/>
        <v/>
      </c>
      <c r="AY50" s="53" t="str">
        <f t="shared" si="6"/>
        <v/>
      </c>
      <c r="AZ50" s="38" t="str">
        <f t="shared" si="10"/>
        <v>×</v>
      </c>
      <c r="BA50" s="38" t="str">
        <f t="shared" si="17"/>
        <v>○</v>
      </c>
      <c r="BB50" s="38" t="str">
        <f t="shared" si="18"/>
        <v>○</v>
      </c>
      <c r="BC50" s="38" t="str">
        <f t="shared" si="11"/>
        <v>×</v>
      </c>
      <c r="BD50" s="38" t="str">
        <f t="shared" si="19"/>
        <v>×</v>
      </c>
      <c r="BE50" s="78"/>
      <c r="BF50" s="142"/>
      <c r="BG50" s="146"/>
      <c r="BH50" s="142"/>
      <c r="BI50" s="142"/>
      <c r="BJ50" s="146"/>
      <c r="BK50" s="61"/>
      <c r="BL50" s="146"/>
      <c r="BM50" s="160">
        <f t="shared" si="12"/>
        <v>0</v>
      </c>
    </row>
    <row r="51" spans="1:68" x14ac:dyDescent="0.2">
      <c r="A51" s="76"/>
      <c r="C51" s="26">
        <v>40</v>
      </c>
      <c r="D51" s="38" t="str">
        <f t="shared" si="15"/>
        <v>不可</v>
      </c>
      <c r="E51" s="48"/>
      <c r="F51" s="80"/>
      <c r="G51" s="80"/>
      <c r="H51" s="47"/>
      <c r="I51" s="80"/>
      <c r="J51" s="47"/>
      <c r="K51" s="47"/>
      <c r="L51" s="78"/>
      <c r="M51" s="47"/>
      <c r="N51" s="47"/>
      <c r="O51" s="62"/>
      <c r="P51" s="47"/>
      <c r="Q51" s="63"/>
      <c r="R51" s="78"/>
      <c r="S51" s="50"/>
      <c r="T51" s="129"/>
      <c r="U51" s="129"/>
      <c r="V51" s="159"/>
      <c r="W51" s="132"/>
      <c r="X51" s="102"/>
      <c r="Y51" s="103"/>
      <c r="Z51" s="133">
        <f t="shared" si="4"/>
        <v>0</v>
      </c>
      <c r="AA51" s="80"/>
      <c r="AB51" s="80"/>
      <c r="AC51" s="47"/>
      <c r="AD51" s="81"/>
      <c r="AE51" s="81"/>
      <c r="AF51" s="50"/>
      <c r="AG51" s="81"/>
      <c r="AH51" s="81"/>
      <c r="AI51" s="137">
        <f t="shared" si="13"/>
        <v>0</v>
      </c>
      <c r="AJ51" s="66"/>
      <c r="AK51" s="52"/>
      <c r="AL51" s="51">
        <f t="shared" si="14"/>
        <v>0</v>
      </c>
      <c r="AM51" s="51" t="e">
        <f t="shared" si="8"/>
        <v>#DIV/0!</v>
      </c>
      <c r="AN51" s="51">
        <f t="shared" si="9"/>
        <v>0</v>
      </c>
      <c r="AO51" s="52"/>
      <c r="AP51" s="52"/>
      <c r="AQ51" s="52"/>
      <c r="AR51" s="52"/>
      <c r="AS51" s="49"/>
      <c r="AT51" s="49"/>
      <c r="AU51" s="65"/>
      <c r="AV51" s="54"/>
      <c r="AW51" s="79"/>
      <c r="AX51" s="53" t="str">
        <f t="shared" si="16"/>
        <v/>
      </c>
      <c r="AY51" s="53" t="str">
        <f t="shared" si="6"/>
        <v/>
      </c>
      <c r="AZ51" s="38" t="str">
        <f t="shared" si="10"/>
        <v>×</v>
      </c>
      <c r="BA51" s="38" t="str">
        <f t="shared" si="17"/>
        <v>○</v>
      </c>
      <c r="BB51" s="38" t="str">
        <f t="shared" si="18"/>
        <v>○</v>
      </c>
      <c r="BC51" s="38" t="str">
        <f t="shared" si="11"/>
        <v>×</v>
      </c>
      <c r="BD51" s="38" t="str">
        <f t="shared" si="19"/>
        <v>×</v>
      </c>
      <c r="BE51" s="78"/>
      <c r="BF51" s="142"/>
      <c r="BG51" s="146"/>
      <c r="BH51" s="142"/>
      <c r="BI51" s="142"/>
      <c r="BJ51" s="146"/>
      <c r="BK51" s="61"/>
      <c r="BL51" s="146"/>
      <c r="BM51" s="160">
        <f t="shared" si="12"/>
        <v>0</v>
      </c>
      <c r="BP51" t="s">
        <v>101</v>
      </c>
    </row>
    <row r="52" spans="1:68" x14ac:dyDescent="0.2">
      <c r="A52" s="76"/>
      <c r="C52" s="26">
        <v>41</v>
      </c>
      <c r="D52" s="38" t="str">
        <f t="shared" si="15"/>
        <v>不可</v>
      </c>
      <c r="E52" s="48"/>
      <c r="F52" s="80"/>
      <c r="G52" s="80"/>
      <c r="H52" s="47"/>
      <c r="I52" s="80"/>
      <c r="J52" s="47"/>
      <c r="K52" s="47"/>
      <c r="L52" s="78"/>
      <c r="M52" s="47"/>
      <c r="N52" s="47"/>
      <c r="O52" s="62"/>
      <c r="P52" s="47"/>
      <c r="Q52" s="63"/>
      <c r="R52" s="78"/>
      <c r="S52" s="50"/>
      <c r="T52" s="129"/>
      <c r="U52" s="129"/>
      <c r="V52" s="159"/>
      <c r="W52" s="132"/>
      <c r="X52" s="102"/>
      <c r="Y52" s="103"/>
      <c r="Z52" s="133">
        <f t="shared" si="4"/>
        <v>0</v>
      </c>
      <c r="AA52" s="80"/>
      <c r="AB52" s="80"/>
      <c r="AC52" s="47"/>
      <c r="AD52" s="81"/>
      <c r="AE52" s="81"/>
      <c r="AF52" s="50"/>
      <c r="AG52" s="81"/>
      <c r="AH52" s="81"/>
      <c r="AI52" s="137">
        <f t="shared" si="13"/>
        <v>0</v>
      </c>
      <c r="AJ52" s="66"/>
      <c r="AK52" s="52"/>
      <c r="AL52" s="51">
        <f t="shared" si="14"/>
        <v>0</v>
      </c>
      <c r="AM52" s="51" t="e">
        <f t="shared" si="8"/>
        <v>#DIV/0!</v>
      </c>
      <c r="AN52" s="51">
        <f t="shared" si="9"/>
        <v>0</v>
      </c>
      <c r="AO52" s="52"/>
      <c r="AP52" s="52"/>
      <c r="AQ52" s="52"/>
      <c r="AR52" s="52"/>
      <c r="AS52" s="49"/>
      <c r="AT52" s="49"/>
      <c r="AU52" s="65"/>
      <c r="AV52" s="54"/>
      <c r="AW52" s="79"/>
      <c r="AX52" s="53" t="str">
        <f t="shared" si="16"/>
        <v/>
      </c>
      <c r="AY52" s="53" t="str">
        <f t="shared" si="6"/>
        <v/>
      </c>
      <c r="AZ52" s="38" t="str">
        <f t="shared" si="10"/>
        <v>×</v>
      </c>
      <c r="BA52" s="38" t="str">
        <f t="shared" si="17"/>
        <v>○</v>
      </c>
      <c r="BB52" s="38" t="str">
        <f t="shared" si="18"/>
        <v>○</v>
      </c>
      <c r="BC52" s="38" t="str">
        <f t="shared" si="11"/>
        <v>×</v>
      </c>
      <c r="BD52" s="38" t="str">
        <f t="shared" si="19"/>
        <v>×</v>
      </c>
      <c r="BE52" s="78"/>
      <c r="BF52" s="142"/>
      <c r="BG52" s="146"/>
      <c r="BH52" s="142"/>
      <c r="BI52" s="142"/>
      <c r="BJ52" s="146"/>
      <c r="BK52" s="61"/>
      <c r="BL52" s="146"/>
      <c r="BM52" s="160">
        <f t="shared" si="12"/>
        <v>0</v>
      </c>
      <c r="BP52" t="s">
        <v>102</v>
      </c>
    </row>
    <row r="53" spans="1:68" x14ac:dyDescent="0.2">
      <c r="A53" s="76"/>
      <c r="C53" s="26">
        <v>42</v>
      </c>
      <c r="D53" s="38" t="str">
        <f t="shared" si="15"/>
        <v>不可</v>
      </c>
      <c r="E53" s="48"/>
      <c r="F53" s="80"/>
      <c r="G53" s="80"/>
      <c r="H53" s="47"/>
      <c r="I53" s="80"/>
      <c r="J53" s="47"/>
      <c r="K53" s="47"/>
      <c r="L53" s="78"/>
      <c r="M53" s="47"/>
      <c r="N53" s="47"/>
      <c r="O53" s="62"/>
      <c r="P53" s="47"/>
      <c r="Q53" s="63"/>
      <c r="R53" s="78"/>
      <c r="S53" s="50"/>
      <c r="T53" s="129"/>
      <c r="U53" s="129"/>
      <c r="V53" s="159"/>
      <c r="W53" s="132"/>
      <c r="X53" s="102"/>
      <c r="Y53" s="103"/>
      <c r="Z53" s="133">
        <f t="shared" si="4"/>
        <v>0</v>
      </c>
      <c r="AA53" s="80"/>
      <c r="AB53" s="80"/>
      <c r="AC53" s="47"/>
      <c r="AD53" s="81"/>
      <c r="AE53" s="81"/>
      <c r="AF53" s="50"/>
      <c r="AG53" s="81"/>
      <c r="AH53" s="81"/>
      <c r="AI53" s="137">
        <f t="shared" si="13"/>
        <v>0</v>
      </c>
      <c r="AJ53" s="66"/>
      <c r="AK53" s="52"/>
      <c r="AL53" s="51">
        <f t="shared" si="14"/>
        <v>0</v>
      </c>
      <c r="AM53" s="51" t="e">
        <f t="shared" si="8"/>
        <v>#DIV/0!</v>
      </c>
      <c r="AN53" s="51">
        <f t="shared" si="9"/>
        <v>0</v>
      </c>
      <c r="AO53" s="52"/>
      <c r="AP53" s="52"/>
      <c r="AQ53" s="52"/>
      <c r="AR53" s="52"/>
      <c r="AS53" s="49"/>
      <c r="AT53" s="49"/>
      <c r="AU53" s="65"/>
      <c r="AV53" s="54"/>
      <c r="AW53" s="79"/>
      <c r="AX53" s="53" t="str">
        <f t="shared" si="16"/>
        <v/>
      </c>
      <c r="AY53" s="53" t="str">
        <f t="shared" si="6"/>
        <v/>
      </c>
      <c r="AZ53" s="38" t="str">
        <f t="shared" si="10"/>
        <v>×</v>
      </c>
      <c r="BA53" s="38" t="str">
        <f t="shared" si="17"/>
        <v>○</v>
      </c>
      <c r="BB53" s="38" t="str">
        <f t="shared" si="18"/>
        <v>○</v>
      </c>
      <c r="BC53" s="38" t="str">
        <f t="shared" si="11"/>
        <v>×</v>
      </c>
      <c r="BD53" s="38" t="str">
        <f t="shared" si="19"/>
        <v>×</v>
      </c>
      <c r="BE53" s="78"/>
      <c r="BF53" s="142"/>
      <c r="BG53" s="146"/>
      <c r="BH53" s="142"/>
      <c r="BI53" s="142"/>
      <c r="BJ53" s="146"/>
      <c r="BK53" s="61"/>
      <c r="BL53" s="146"/>
      <c r="BM53" s="160">
        <f t="shared" si="12"/>
        <v>0</v>
      </c>
      <c r="BP53" t="s">
        <v>70</v>
      </c>
    </row>
    <row r="54" spans="1:68" x14ac:dyDescent="0.2">
      <c r="A54" s="76"/>
      <c r="C54" s="26">
        <v>43</v>
      </c>
      <c r="D54" s="38" t="str">
        <f t="shared" si="15"/>
        <v>不可</v>
      </c>
      <c r="E54" s="48"/>
      <c r="F54" s="80"/>
      <c r="G54" s="80"/>
      <c r="H54" s="47"/>
      <c r="I54" s="80"/>
      <c r="J54" s="47"/>
      <c r="K54" s="47"/>
      <c r="L54" s="78"/>
      <c r="M54" s="47"/>
      <c r="N54" s="47"/>
      <c r="O54" s="62"/>
      <c r="P54" s="47"/>
      <c r="Q54" s="63"/>
      <c r="R54" s="78"/>
      <c r="S54" s="50"/>
      <c r="T54" s="129"/>
      <c r="U54" s="129"/>
      <c r="V54" s="159"/>
      <c r="W54" s="132"/>
      <c r="X54" s="102"/>
      <c r="Y54" s="103"/>
      <c r="Z54" s="133">
        <f t="shared" si="4"/>
        <v>0</v>
      </c>
      <c r="AA54" s="80"/>
      <c r="AB54" s="80"/>
      <c r="AC54" s="47"/>
      <c r="AD54" s="81"/>
      <c r="AE54" s="81"/>
      <c r="AF54" s="50"/>
      <c r="AG54" s="81"/>
      <c r="AH54" s="81"/>
      <c r="AI54" s="137">
        <f t="shared" si="13"/>
        <v>0</v>
      </c>
      <c r="AJ54" s="66"/>
      <c r="AK54" s="52"/>
      <c r="AL54" s="51">
        <f t="shared" si="14"/>
        <v>0</v>
      </c>
      <c r="AM54" s="51" t="e">
        <f t="shared" si="8"/>
        <v>#DIV/0!</v>
      </c>
      <c r="AN54" s="51">
        <f t="shared" si="9"/>
        <v>0</v>
      </c>
      <c r="AO54" s="52"/>
      <c r="AP54" s="52"/>
      <c r="AQ54" s="52"/>
      <c r="AR54" s="52"/>
      <c r="AS54" s="49"/>
      <c r="AT54" s="49"/>
      <c r="AU54" s="65"/>
      <c r="AV54" s="54"/>
      <c r="AW54" s="79"/>
      <c r="AX54" s="53" t="str">
        <f t="shared" si="16"/>
        <v/>
      </c>
      <c r="AY54" s="53" t="str">
        <f t="shared" si="6"/>
        <v/>
      </c>
      <c r="AZ54" s="38" t="str">
        <f t="shared" si="10"/>
        <v>×</v>
      </c>
      <c r="BA54" s="38" t="str">
        <f t="shared" si="17"/>
        <v>○</v>
      </c>
      <c r="BB54" s="38" t="str">
        <f t="shared" si="18"/>
        <v>○</v>
      </c>
      <c r="BC54" s="38" t="str">
        <f t="shared" si="11"/>
        <v>×</v>
      </c>
      <c r="BD54" s="38" t="str">
        <f t="shared" si="19"/>
        <v>×</v>
      </c>
      <c r="BE54" s="78"/>
      <c r="BF54" s="142"/>
      <c r="BG54" s="146"/>
      <c r="BH54" s="142"/>
      <c r="BI54" s="142"/>
      <c r="BJ54" s="146"/>
      <c r="BK54" s="61"/>
      <c r="BL54" s="146"/>
      <c r="BM54" s="160">
        <f t="shared" si="12"/>
        <v>0</v>
      </c>
    </row>
    <row r="55" spans="1:68" ht="15.6" x14ac:dyDescent="0.2">
      <c r="A55" s="76"/>
      <c r="C55" s="26">
        <v>44</v>
      </c>
      <c r="D55" s="38" t="str">
        <f t="shared" si="15"/>
        <v>不可</v>
      </c>
      <c r="E55" s="48"/>
      <c r="F55" s="80"/>
      <c r="G55" s="80"/>
      <c r="H55" s="47"/>
      <c r="I55" s="80"/>
      <c r="J55" s="47"/>
      <c r="K55" s="47"/>
      <c r="L55" s="78"/>
      <c r="M55" s="47"/>
      <c r="N55" s="47"/>
      <c r="O55" s="62"/>
      <c r="P55" s="47"/>
      <c r="Q55" s="63"/>
      <c r="R55" s="78"/>
      <c r="S55" s="50"/>
      <c r="T55" s="129"/>
      <c r="U55" s="129"/>
      <c r="V55" s="159"/>
      <c r="W55" s="132"/>
      <c r="X55" s="102"/>
      <c r="Y55" s="103"/>
      <c r="Z55" s="133">
        <f t="shared" si="4"/>
        <v>0</v>
      </c>
      <c r="AA55" s="80"/>
      <c r="AB55" s="80"/>
      <c r="AC55" s="47"/>
      <c r="AD55" s="81"/>
      <c r="AE55" s="81"/>
      <c r="AF55" s="50"/>
      <c r="AG55" s="81"/>
      <c r="AH55" s="81"/>
      <c r="AI55" s="137">
        <f t="shared" si="13"/>
        <v>0</v>
      </c>
      <c r="AJ55" s="66"/>
      <c r="AK55" s="52"/>
      <c r="AL55" s="51">
        <f t="shared" si="14"/>
        <v>0</v>
      </c>
      <c r="AM55" s="51" t="e">
        <f t="shared" si="8"/>
        <v>#DIV/0!</v>
      </c>
      <c r="AN55" s="51">
        <f t="shared" si="9"/>
        <v>0</v>
      </c>
      <c r="AO55" s="52"/>
      <c r="AP55" s="52"/>
      <c r="AQ55" s="52"/>
      <c r="AR55" s="52"/>
      <c r="AS55" s="49"/>
      <c r="AT55" s="49"/>
      <c r="AU55" s="65"/>
      <c r="AV55" s="54"/>
      <c r="AW55" s="79"/>
      <c r="AX55" s="53" t="str">
        <f t="shared" si="16"/>
        <v/>
      </c>
      <c r="AY55" s="53" t="str">
        <f t="shared" si="6"/>
        <v/>
      </c>
      <c r="AZ55" s="38" t="str">
        <f t="shared" si="10"/>
        <v>×</v>
      </c>
      <c r="BA55" s="38" t="str">
        <f t="shared" si="17"/>
        <v>○</v>
      </c>
      <c r="BB55" s="38" t="str">
        <f t="shared" si="18"/>
        <v>○</v>
      </c>
      <c r="BC55" s="38" t="str">
        <f t="shared" si="11"/>
        <v>×</v>
      </c>
      <c r="BD55" s="38" t="str">
        <f t="shared" si="19"/>
        <v>×</v>
      </c>
      <c r="BE55" s="78"/>
      <c r="BF55" s="142"/>
      <c r="BG55" s="146"/>
      <c r="BH55" s="142"/>
      <c r="BI55" s="142"/>
      <c r="BJ55" s="146"/>
      <c r="BK55" s="61"/>
      <c r="BL55" s="146"/>
      <c r="BM55" s="160">
        <f t="shared" si="12"/>
        <v>0</v>
      </c>
      <c r="BP55" t="s">
        <v>119</v>
      </c>
    </row>
    <row r="56" spans="1:68" x14ac:dyDescent="0.2">
      <c r="A56" s="76"/>
      <c r="C56" s="26">
        <v>45</v>
      </c>
      <c r="D56" s="38" t="str">
        <f t="shared" si="15"/>
        <v>不可</v>
      </c>
      <c r="E56" s="48"/>
      <c r="F56" s="80"/>
      <c r="G56" s="80"/>
      <c r="H56" s="47"/>
      <c r="I56" s="80"/>
      <c r="J56" s="47"/>
      <c r="K56" s="47"/>
      <c r="L56" s="78"/>
      <c r="M56" s="47"/>
      <c r="N56" s="47"/>
      <c r="O56" s="62"/>
      <c r="P56" s="47"/>
      <c r="Q56" s="63"/>
      <c r="R56" s="78"/>
      <c r="S56" s="50"/>
      <c r="T56" s="129"/>
      <c r="U56" s="129"/>
      <c r="V56" s="159"/>
      <c r="W56" s="132"/>
      <c r="X56" s="102"/>
      <c r="Y56" s="103"/>
      <c r="Z56" s="133">
        <f t="shared" si="4"/>
        <v>0</v>
      </c>
      <c r="AA56" s="80"/>
      <c r="AB56" s="80"/>
      <c r="AC56" s="47"/>
      <c r="AD56" s="81"/>
      <c r="AE56" s="81"/>
      <c r="AF56" s="50"/>
      <c r="AG56" s="81"/>
      <c r="AH56" s="81"/>
      <c r="AI56" s="137">
        <f t="shared" si="13"/>
        <v>0</v>
      </c>
      <c r="AJ56" s="66"/>
      <c r="AK56" s="52"/>
      <c r="AL56" s="51">
        <f t="shared" si="14"/>
        <v>0</v>
      </c>
      <c r="AM56" s="51" t="e">
        <f t="shared" si="8"/>
        <v>#DIV/0!</v>
      </c>
      <c r="AN56" s="51">
        <f t="shared" si="9"/>
        <v>0</v>
      </c>
      <c r="AO56" s="52"/>
      <c r="AP56" s="52"/>
      <c r="AQ56" s="52"/>
      <c r="AR56" s="52"/>
      <c r="AS56" s="49"/>
      <c r="AT56" s="49"/>
      <c r="AU56" s="65"/>
      <c r="AV56" s="54"/>
      <c r="AW56" s="79"/>
      <c r="AX56" s="53" t="str">
        <f t="shared" si="16"/>
        <v/>
      </c>
      <c r="AY56" s="53" t="str">
        <f t="shared" si="6"/>
        <v/>
      </c>
      <c r="AZ56" s="38" t="str">
        <f t="shared" si="10"/>
        <v>×</v>
      </c>
      <c r="BA56" s="38" t="str">
        <f t="shared" si="17"/>
        <v>○</v>
      </c>
      <c r="BB56" s="38" t="str">
        <f t="shared" si="18"/>
        <v>○</v>
      </c>
      <c r="BC56" s="38" t="str">
        <f t="shared" si="11"/>
        <v>×</v>
      </c>
      <c r="BD56" s="38" t="str">
        <f t="shared" si="19"/>
        <v>×</v>
      </c>
      <c r="BE56" s="78"/>
      <c r="BF56" s="142"/>
      <c r="BG56" s="146"/>
      <c r="BH56" s="142"/>
      <c r="BI56" s="142"/>
      <c r="BJ56" s="146"/>
      <c r="BK56" s="61"/>
      <c r="BL56" s="146"/>
      <c r="BM56" s="160">
        <f t="shared" si="12"/>
        <v>0</v>
      </c>
      <c r="BP56" t="s">
        <v>120</v>
      </c>
    </row>
    <row r="57" spans="1:68" x14ac:dyDescent="0.2">
      <c r="A57" s="76"/>
      <c r="C57" s="26">
        <v>46</v>
      </c>
      <c r="D57" s="38" t="str">
        <f t="shared" si="15"/>
        <v>不可</v>
      </c>
      <c r="E57" s="48"/>
      <c r="F57" s="80"/>
      <c r="G57" s="80"/>
      <c r="H57" s="47"/>
      <c r="I57" s="80"/>
      <c r="J57" s="47"/>
      <c r="K57" s="47"/>
      <c r="L57" s="78"/>
      <c r="M57" s="47"/>
      <c r="N57" s="47"/>
      <c r="O57" s="62"/>
      <c r="P57" s="47"/>
      <c r="Q57" s="63"/>
      <c r="R57" s="78"/>
      <c r="S57" s="50"/>
      <c r="T57" s="129"/>
      <c r="U57" s="129"/>
      <c r="V57" s="159"/>
      <c r="W57" s="132"/>
      <c r="X57" s="102"/>
      <c r="Y57" s="103"/>
      <c r="Z57" s="133">
        <f t="shared" si="4"/>
        <v>0</v>
      </c>
      <c r="AA57" s="80"/>
      <c r="AB57" s="80"/>
      <c r="AC57" s="47"/>
      <c r="AD57" s="81"/>
      <c r="AE57" s="81"/>
      <c r="AF57" s="50"/>
      <c r="AG57" s="81"/>
      <c r="AH57" s="81"/>
      <c r="AI57" s="137">
        <f t="shared" si="13"/>
        <v>0</v>
      </c>
      <c r="AJ57" s="66"/>
      <c r="AK57" s="52"/>
      <c r="AL57" s="51">
        <f t="shared" si="14"/>
        <v>0</v>
      </c>
      <c r="AM57" s="51" t="e">
        <f t="shared" si="8"/>
        <v>#DIV/0!</v>
      </c>
      <c r="AN57" s="51">
        <f t="shared" si="9"/>
        <v>0</v>
      </c>
      <c r="AO57" s="52"/>
      <c r="AP57" s="52"/>
      <c r="AQ57" s="52"/>
      <c r="AR57" s="52"/>
      <c r="AS57" s="49"/>
      <c r="AT57" s="49"/>
      <c r="AU57" s="65"/>
      <c r="AV57" s="54"/>
      <c r="AW57" s="79"/>
      <c r="AX57" s="53" t="str">
        <f t="shared" si="16"/>
        <v/>
      </c>
      <c r="AY57" s="53" t="str">
        <f t="shared" si="6"/>
        <v/>
      </c>
      <c r="AZ57" s="38" t="str">
        <f t="shared" si="10"/>
        <v>×</v>
      </c>
      <c r="BA57" s="38" t="str">
        <f t="shared" si="17"/>
        <v>○</v>
      </c>
      <c r="BB57" s="38" t="str">
        <f t="shared" si="18"/>
        <v>○</v>
      </c>
      <c r="BC57" s="38" t="str">
        <f t="shared" si="11"/>
        <v>×</v>
      </c>
      <c r="BD57" s="38" t="str">
        <f t="shared" si="19"/>
        <v>×</v>
      </c>
      <c r="BE57" s="78"/>
      <c r="BF57" s="142"/>
      <c r="BG57" s="146"/>
      <c r="BH57" s="142"/>
      <c r="BI57" s="142"/>
      <c r="BJ57" s="146"/>
      <c r="BK57" s="61"/>
      <c r="BL57" s="146"/>
      <c r="BM57" s="160">
        <f t="shared" si="12"/>
        <v>0</v>
      </c>
      <c r="BP57" t="s">
        <v>121</v>
      </c>
    </row>
    <row r="58" spans="1:68" x14ac:dyDescent="0.2">
      <c r="A58" s="76"/>
      <c r="C58" s="26">
        <v>47</v>
      </c>
      <c r="D58" s="38" t="str">
        <f t="shared" si="15"/>
        <v>不可</v>
      </c>
      <c r="E58" s="48"/>
      <c r="F58" s="80"/>
      <c r="G58" s="80"/>
      <c r="H58" s="47"/>
      <c r="I58" s="80"/>
      <c r="J58" s="47"/>
      <c r="K58" s="47"/>
      <c r="L58" s="78"/>
      <c r="M58" s="47"/>
      <c r="N58" s="47"/>
      <c r="O58" s="62"/>
      <c r="P58" s="47"/>
      <c r="Q58" s="63"/>
      <c r="R58" s="78"/>
      <c r="S58" s="50"/>
      <c r="T58" s="129"/>
      <c r="U58" s="129"/>
      <c r="V58" s="159"/>
      <c r="W58" s="132"/>
      <c r="X58" s="102"/>
      <c r="Y58" s="103"/>
      <c r="Z58" s="133">
        <f t="shared" si="4"/>
        <v>0</v>
      </c>
      <c r="AA58" s="80"/>
      <c r="AB58" s="80"/>
      <c r="AC58" s="47"/>
      <c r="AD58" s="81"/>
      <c r="AE58" s="81"/>
      <c r="AF58" s="50"/>
      <c r="AG58" s="81"/>
      <c r="AH58" s="81"/>
      <c r="AI58" s="137">
        <f t="shared" si="13"/>
        <v>0</v>
      </c>
      <c r="AJ58" s="66"/>
      <c r="AK58" s="52"/>
      <c r="AL58" s="51">
        <f t="shared" si="14"/>
        <v>0</v>
      </c>
      <c r="AM58" s="51" t="e">
        <f t="shared" si="8"/>
        <v>#DIV/0!</v>
      </c>
      <c r="AN58" s="51">
        <f t="shared" si="9"/>
        <v>0</v>
      </c>
      <c r="AO58" s="52"/>
      <c r="AP58" s="52"/>
      <c r="AQ58" s="52"/>
      <c r="AR58" s="52"/>
      <c r="AS58" s="49"/>
      <c r="AT58" s="49"/>
      <c r="AU58" s="65"/>
      <c r="AV58" s="54"/>
      <c r="AW58" s="79"/>
      <c r="AX58" s="53" t="str">
        <f t="shared" si="16"/>
        <v/>
      </c>
      <c r="AY58" s="53" t="str">
        <f t="shared" si="6"/>
        <v/>
      </c>
      <c r="AZ58" s="38" t="str">
        <f t="shared" si="10"/>
        <v>×</v>
      </c>
      <c r="BA58" s="38" t="str">
        <f t="shared" si="17"/>
        <v>○</v>
      </c>
      <c r="BB58" s="38" t="str">
        <f t="shared" si="18"/>
        <v>○</v>
      </c>
      <c r="BC58" s="38" t="str">
        <f t="shared" si="11"/>
        <v>×</v>
      </c>
      <c r="BD58" s="38" t="str">
        <f t="shared" si="19"/>
        <v>×</v>
      </c>
      <c r="BE58" s="78"/>
      <c r="BF58" s="142"/>
      <c r="BG58" s="146"/>
      <c r="BH58" s="142"/>
      <c r="BI58" s="142"/>
      <c r="BJ58" s="146"/>
      <c r="BK58" s="61"/>
      <c r="BL58" s="146"/>
      <c r="BM58" s="160">
        <f t="shared" si="12"/>
        <v>0</v>
      </c>
    </row>
    <row r="59" spans="1:68" x14ac:dyDescent="0.2">
      <c r="A59" s="76"/>
      <c r="C59" s="26">
        <v>48</v>
      </c>
      <c r="D59" s="38" t="str">
        <f t="shared" si="15"/>
        <v>不可</v>
      </c>
      <c r="E59" s="48"/>
      <c r="F59" s="80"/>
      <c r="G59" s="80"/>
      <c r="H59" s="47"/>
      <c r="I59" s="80"/>
      <c r="J59" s="47"/>
      <c r="K59" s="47"/>
      <c r="L59" s="78"/>
      <c r="M59" s="47"/>
      <c r="N59" s="47"/>
      <c r="O59" s="62"/>
      <c r="P59" s="47"/>
      <c r="Q59" s="63"/>
      <c r="R59" s="78"/>
      <c r="S59" s="50"/>
      <c r="T59" s="129"/>
      <c r="U59" s="129"/>
      <c r="V59" s="159"/>
      <c r="W59" s="132"/>
      <c r="X59" s="102"/>
      <c r="Y59" s="103"/>
      <c r="Z59" s="133">
        <f t="shared" si="4"/>
        <v>0</v>
      </c>
      <c r="AA59" s="80"/>
      <c r="AB59" s="80"/>
      <c r="AC59" s="47"/>
      <c r="AD59" s="81"/>
      <c r="AE59" s="81"/>
      <c r="AF59" s="50"/>
      <c r="AG59" s="81"/>
      <c r="AH59" s="81"/>
      <c r="AI59" s="137">
        <f t="shared" si="13"/>
        <v>0</v>
      </c>
      <c r="AJ59" s="66"/>
      <c r="AK59" s="52"/>
      <c r="AL59" s="51">
        <f t="shared" si="14"/>
        <v>0</v>
      </c>
      <c r="AM59" s="51" t="e">
        <f t="shared" si="8"/>
        <v>#DIV/0!</v>
      </c>
      <c r="AN59" s="51">
        <f t="shared" si="9"/>
        <v>0</v>
      </c>
      <c r="AO59" s="52"/>
      <c r="AP59" s="52"/>
      <c r="AQ59" s="52"/>
      <c r="AR59" s="52"/>
      <c r="AS59" s="49"/>
      <c r="AT59" s="49"/>
      <c r="AU59" s="65"/>
      <c r="AV59" s="54"/>
      <c r="AW59" s="79"/>
      <c r="AX59" s="53" t="str">
        <f t="shared" si="16"/>
        <v/>
      </c>
      <c r="AY59" s="53" t="str">
        <f t="shared" si="6"/>
        <v/>
      </c>
      <c r="AZ59" s="38" t="str">
        <f t="shared" si="10"/>
        <v>×</v>
      </c>
      <c r="BA59" s="38" t="str">
        <f t="shared" si="17"/>
        <v>○</v>
      </c>
      <c r="BB59" s="38" t="str">
        <f t="shared" si="18"/>
        <v>○</v>
      </c>
      <c r="BC59" s="38" t="str">
        <f t="shared" si="11"/>
        <v>×</v>
      </c>
      <c r="BD59" s="38" t="str">
        <f t="shared" si="19"/>
        <v>×</v>
      </c>
      <c r="BE59" s="78"/>
      <c r="BF59" s="142"/>
      <c r="BG59" s="146"/>
      <c r="BH59" s="142"/>
      <c r="BI59" s="142"/>
      <c r="BJ59" s="146"/>
      <c r="BK59" s="61"/>
      <c r="BL59" s="146"/>
      <c r="BM59" s="160">
        <f t="shared" si="12"/>
        <v>0</v>
      </c>
    </row>
    <row r="60" spans="1:68" x14ac:dyDescent="0.2">
      <c r="A60" s="76"/>
      <c r="C60" s="26">
        <v>49</v>
      </c>
      <c r="D60" s="38" t="str">
        <f t="shared" si="15"/>
        <v>不可</v>
      </c>
      <c r="E60" s="48"/>
      <c r="F60" s="80"/>
      <c r="G60" s="80"/>
      <c r="H60" s="47"/>
      <c r="I60" s="80"/>
      <c r="J60" s="47"/>
      <c r="K60" s="47"/>
      <c r="L60" s="78"/>
      <c r="M60" s="47"/>
      <c r="N60" s="47"/>
      <c r="O60" s="62"/>
      <c r="P60" s="47"/>
      <c r="Q60" s="63"/>
      <c r="R60" s="78"/>
      <c r="S60" s="50"/>
      <c r="T60" s="129"/>
      <c r="U60" s="129"/>
      <c r="V60" s="159"/>
      <c r="W60" s="132"/>
      <c r="X60" s="102"/>
      <c r="Y60" s="103"/>
      <c r="Z60" s="133">
        <f t="shared" si="4"/>
        <v>0</v>
      </c>
      <c r="AA60" s="80"/>
      <c r="AB60" s="80"/>
      <c r="AC60" s="47"/>
      <c r="AD60" s="81"/>
      <c r="AE60" s="81"/>
      <c r="AF60" s="50"/>
      <c r="AG60" s="81"/>
      <c r="AH60" s="81"/>
      <c r="AI60" s="137">
        <f t="shared" si="13"/>
        <v>0</v>
      </c>
      <c r="AJ60" s="66"/>
      <c r="AK60" s="52"/>
      <c r="AL60" s="51">
        <f t="shared" si="14"/>
        <v>0</v>
      </c>
      <c r="AM60" s="51" t="e">
        <f t="shared" si="8"/>
        <v>#DIV/0!</v>
      </c>
      <c r="AN60" s="51">
        <f t="shared" si="9"/>
        <v>0</v>
      </c>
      <c r="AO60" s="52"/>
      <c r="AP60" s="52"/>
      <c r="AQ60" s="52"/>
      <c r="AR60" s="52"/>
      <c r="AS60" s="49"/>
      <c r="AT60" s="49"/>
      <c r="AU60" s="65"/>
      <c r="AV60" s="54"/>
      <c r="AW60" s="79"/>
      <c r="AX60" s="53" t="str">
        <f t="shared" si="16"/>
        <v/>
      </c>
      <c r="AY60" s="53" t="str">
        <f t="shared" si="6"/>
        <v/>
      </c>
      <c r="AZ60" s="38" t="str">
        <f t="shared" si="10"/>
        <v>×</v>
      </c>
      <c r="BA60" s="38" t="str">
        <f t="shared" si="17"/>
        <v>○</v>
      </c>
      <c r="BB60" s="38" t="str">
        <f t="shared" si="18"/>
        <v>○</v>
      </c>
      <c r="BC60" s="38" t="str">
        <f t="shared" si="11"/>
        <v>×</v>
      </c>
      <c r="BD60" s="38" t="str">
        <f t="shared" si="19"/>
        <v>×</v>
      </c>
      <c r="BE60" s="78"/>
      <c r="BF60" s="142"/>
      <c r="BG60" s="146"/>
      <c r="BH60" s="142"/>
      <c r="BI60" s="142"/>
      <c r="BJ60" s="146"/>
      <c r="BK60" s="61"/>
      <c r="BL60" s="146"/>
      <c r="BM60" s="160">
        <f t="shared" si="12"/>
        <v>0</v>
      </c>
    </row>
    <row r="61" spans="1:68" x14ac:dyDescent="0.2">
      <c r="A61" s="76"/>
      <c r="C61" s="26">
        <v>50</v>
      </c>
      <c r="D61" s="38" t="str">
        <f t="shared" si="15"/>
        <v>不可</v>
      </c>
      <c r="E61" s="48"/>
      <c r="F61" s="80"/>
      <c r="G61" s="80"/>
      <c r="H61" s="47"/>
      <c r="I61" s="80"/>
      <c r="J61" s="47"/>
      <c r="K61" s="47"/>
      <c r="L61" s="78"/>
      <c r="M61" s="47"/>
      <c r="N61" s="47"/>
      <c r="O61" s="62"/>
      <c r="P61" s="47"/>
      <c r="Q61" s="63"/>
      <c r="R61" s="78"/>
      <c r="S61" s="50"/>
      <c r="T61" s="129"/>
      <c r="U61" s="129"/>
      <c r="V61" s="159"/>
      <c r="W61" s="132"/>
      <c r="X61" s="102"/>
      <c r="Y61" s="102"/>
      <c r="Z61" s="133">
        <f t="shared" si="4"/>
        <v>0</v>
      </c>
      <c r="AA61" s="80"/>
      <c r="AB61" s="80"/>
      <c r="AC61" s="47"/>
      <c r="AD61" s="81"/>
      <c r="AE61" s="81"/>
      <c r="AF61" s="50"/>
      <c r="AG61" s="81"/>
      <c r="AH61" s="81"/>
      <c r="AI61" s="137">
        <f t="shared" si="13"/>
        <v>0</v>
      </c>
      <c r="AJ61" s="52"/>
      <c r="AK61" s="52"/>
      <c r="AL61" s="51">
        <f t="shared" si="14"/>
        <v>0</v>
      </c>
      <c r="AM61" s="51" t="e">
        <f t="shared" si="8"/>
        <v>#DIV/0!</v>
      </c>
      <c r="AN61" s="51">
        <f t="shared" si="9"/>
        <v>0</v>
      </c>
      <c r="AO61" s="52"/>
      <c r="AP61" s="52"/>
      <c r="AQ61" s="52"/>
      <c r="AR61" s="52"/>
      <c r="AS61" s="49"/>
      <c r="AT61" s="49"/>
      <c r="AU61" s="65"/>
      <c r="AV61" s="54"/>
      <c r="AW61" s="79"/>
      <c r="AX61" s="53" t="str">
        <f t="shared" si="16"/>
        <v/>
      </c>
      <c r="AY61" s="53" t="str">
        <f t="shared" si="6"/>
        <v/>
      </c>
      <c r="AZ61" s="38" t="str">
        <f t="shared" si="10"/>
        <v>×</v>
      </c>
      <c r="BA61" s="38" t="str">
        <f t="shared" si="17"/>
        <v>○</v>
      </c>
      <c r="BB61" s="38" t="str">
        <f t="shared" si="18"/>
        <v>○</v>
      </c>
      <c r="BC61" s="38" t="str">
        <f t="shared" si="11"/>
        <v>×</v>
      </c>
      <c r="BD61" s="38" t="str">
        <f t="shared" si="19"/>
        <v>×</v>
      </c>
      <c r="BE61" s="78"/>
      <c r="BF61" s="142"/>
      <c r="BG61" s="146"/>
      <c r="BH61" s="142"/>
      <c r="BI61" s="142"/>
      <c r="BJ61" s="146"/>
      <c r="BK61" s="61"/>
      <c r="BL61" s="146"/>
      <c r="BM61" s="160">
        <f t="shared" si="12"/>
        <v>0</v>
      </c>
    </row>
    <row r="62" spans="1:68" s="154" customFormat="1" x14ac:dyDescent="0.2">
      <c r="C62" s="154" t="s">
        <v>27</v>
      </c>
      <c r="D62" s="154" t="s">
        <v>27</v>
      </c>
      <c r="E62" s="154" t="s">
        <v>27</v>
      </c>
      <c r="F62" s="154" t="s">
        <v>27</v>
      </c>
      <c r="G62" s="154" t="s">
        <v>27</v>
      </c>
      <c r="H62" s="154" t="s">
        <v>27</v>
      </c>
      <c r="I62" s="154" t="s">
        <v>27</v>
      </c>
      <c r="J62" s="154" t="s">
        <v>27</v>
      </c>
      <c r="K62" s="154" t="s">
        <v>27</v>
      </c>
      <c r="L62" s="154" t="s">
        <v>27</v>
      </c>
      <c r="M62" s="154" t="s">
        <v>27</v>
      </c>
      <c r="N62" s="154" t="s">
        <v>27</v>
      </c>
      <c r="O62" s="154" t="s">
        <v>27</v>
      </c>
      <c r="P62" s="154" t="s">
        <v>27</v>
      </c>
      <c r="Q62" s="154" t="s">
        <v>27</v>
      </c>
      <c r="R62" s="154" t="s">
        <v>27</v>
      </c>
      <c r="S62" s="154" t="s">
        <v>27</v>
      </c>
      <c r="T62" s="154" t="s">
        <v>27</v>
      </c>
      <c r="V62" s="104" t="s">
        <v>27</v>
      </c>
      <c r="W62" s="154" t="s">
        <v>27</v>
      </c>
      <c r="X62" s="154" t="s">
        <v>27</v>
      </c>
      <c r="Y62" s="154" t="s">
        <v>27</v>
      </c>
      <c r="Z62" s="154" t="s">
        <v>27</v>
      </c>
      <c r="AA62" s="154" t="s">
        <v>27</v>
      </c>
      <c r="AB62" s="154" t="s">
        <v>27</v>
      </c>
      <c r="AC62" s="154" t="s">
        <v>27</v>
      </c>
      <c r="AD62" s="154" t="s">
        <v>27</v>
      </c>
      <c r="AE62" s="154" t="s">
        <v>27</v>
      </c>
      <c r="AF62" s="154" t="s">
        <v>27</v>
      </c>
      <c r="AG62" s="154" t="s">
        <v>27</v>
      </c>
      <c r="AH62" s="154" t="s">
        <v>27</v>
      </c>
      <c r="AI62" s="154" t="s">
        <v>27</v>
      </c>
      <c r="AJ62" s="154" t="s">
        <v>27</v>
      </c>
      <c r="AK62" s="154" t="s">
        <v>27</v>
      </c>
      <c r="AL62" s="154" t="s">
        <v>27</v>
      </c>
      <c r="AM62" s="154" t="s">
        <v>27</v>
      </c>
      <c r="AN62" s="154" t="s">
        <v>27</v>
      </c>
      <c r="AS62" s="154" t="s">
        <v>27</v>
      </c>
      <c r="AT62" s="154" t="s">
        <v>27</v>
      </c>
      <c r="AU62" s="154" t="s">
        <v>27</v>
      </c>
      <c r="AV62" s="154" t="s">
        <v>27</v>
      </c>
      <c r="AW62" s="154" t="s">
        <v>27</v>
      </c>
      <c r="AX62" s="154" t="s">
        <v>27</v>
      </c>
      <c r="AY62" s="154" t="s">
        <v>27</v>
      </c>
      <c r="AZ62" s="154" t="s">
        <v>27</v>
      </c>
      <c r="BA62" s="154" t="s">
        <v>27</v>
      </c>
      <c r="BB62" s="154" t="s">
        <v>27</v>
      </c>
      <c r="BC62" s="154" t="s">
        <v>27</v>
      </c>
      <c r="BD62" s="154" t="s">
        <v>27</v>
      </c>
      <c r="BE62" s="154" t="s">
        <v>27</v>
      </c>
      <c r="BF62" s="154" t="s">
        <v>27</v>
      </c>
      <c r="BG62" s="154" t="s">
        <v>27</v>
      </c>
      <c r="BH62" s="154" t="s">
        <v>27</v>
      </c>
      <c r="BJ62" s="154" t="s">
        <v>27</v>
      </c>
      <c r="BK62" s="154" t="s">
        <v>27</v>
      </c>
      <c r="BL62" s="154" t="s">
        <v>27</v>
      </c>
      <c r="BM62" s="154" t="s">
        <v>27</v>
      </c>
    </row>
    <row r="63" spans="1:68" x14ac:dyDescent="0.2">
      <c r="AW63" s="11"/>
      <c r="AX63" s="11"/>
      <c r="AY63" s="11"/>
    </row>
    <row r="64" spans="1:68" x14ac:dyDescent="0.2">
      <c r="AW64" s="11"/>
      <c r="AX64" s="11"/>
      <c r="AY64" s="11"/>
    </row>
    <row r="65" ht="37.5" customHeight="1" x14ac:dyDescent="0.2"/>
    <row r="67" ht="37.5" customHeight="1" x14ac:dyDescent="0.2"/>
  </sheetData>
  <mergeCells count="16">
    <mergeCell ref="BI8:BM9"/>
    <mergeCell ref="BE8:BE10"/>
    <mergeCell ref="C8:C10"/>
    <mergeCell ref="D2:H7"/>
    <mergeCell ref="I2:K7"/>
    <mergeCell ref="AA9:AH9"/>
    <mergeCell ref="AI9:AV9"/>
    <mergeCell ref="D8:AV8"/>
    <mergeCell ref="O9:Z9"/>
    <mergeCell ref="E9:N9"/>
    <mergeCell ref="BF8:BF10"/>
    <mergeCell ref="BG8:BG10"/>
    <mergeCell ref="AW8:AY8"/>
    <mergeCell ref="AX9:AY9"/>
    <mergeCell ref="AZ8:BD9"/>
    <mergeCell ref="BH8:BH10"/>
  </mergeCells>
  <phoneticPr fontId="3"/>
  <conditionalFormatting sqref="Z11:Z61">
    <cfRule type="expression" priority="2">
      <formula>IF(Z11&lt;$W$11*2,"○","×")</formula>
    </cfRule>
  </conditionalFormatting>
  <dataValidations count="5">
    <dataValidation type="list" allowBlank="1" showInputMessage="1" showErrorMessage="1" sqref="BK11:BK61">
      <formula1>$BP$16:$BP$18</formula1>
    </dataValidation>
    <dataValidation type="list" allowBlank="1" showInputMessage="1" showErrorMessage="1" sqref="AV11:AV61">
      <formula1>$BP$45:$BP$46</formula1>
    </dataValidation>
    <dataValidation type="list" allowBlank="1" showInputMessage="1" showErrorMessage="1" sqref="AF11:AF61">
      <formula1>$BP$12:$BP$14</formula1>
    </dataValidation>
    <dataValidation type="list" allowBlank="1" showInputMessage="1" showErrorMessage="1" sqref="S11:S61">
      <formula1>$BP$12:$BP$13</formula1>
    </dataValidation>
    <dataValidation imeMode="halfAlpha" allowBlank="1" showInputMessage="1" showErrorMessage="1" sqref="I19:J24 G19:G21 G11:G14 I11:J14 M11:M14 M19:M30"/>
  </dataValidations>
  <pageMargins left="0.51181102362204722" right="0" top="0.74803149606299213" bottom="0.74803149606299213" header="0.31496062992125984" footer="0.31496062992125984"/>
  <pageSetup paperSize="8" scale="22" fitToHeight="0" orientation="landscape" cellComments="asDisplayed"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E70"/>
  <sheetViews>
    <sheetView tabSelected="1" view="pageBreakPreview" zoomScaleNormal="75" zoomScaleSheetLayoutView="100" workbookViewId="0">
      <selection activeCell="F5" sqref="F5:G5"/>
    </sheetView>
  </sheetViews>
  <sheetFormatPr defaultRowHeight="13.2" x14ac:dyDescent="0.2"/>
  <cols>
    <col min="1" max="1" width="4.6640625" customWidth="1"/>
    <col min="2" max="2" width="2.6640625" customWidth="1"/>
    <col min="5" max="6" width="14.6640625" customWidth="1"/>
    <col min="7" max="8" width="27.88671875" customWidth="1"/>
    <col min="9" max="9" width="18.77734375" customWidth="1"/>
    <col min="10" max="13" width="14.77734375" customWidth="1"/>
    <col min="14" max="14" width="19.33203125" customWidth="1"/>
    <col min="15" max="15" width="16.109375" customWidth="1"/>
    <col min="16" max="16" width="19" customWidth="1"/>
    <col min="17" max="17" width="13" customWidth="1"/>
    <col min="18" max="18" width="18.6640625" customWidth="1"/>
    <col min="19" max="20" width="12.33203125" customWidth="1"/>
    <col min="21" max="21" width="13.44140625" customWidth="1"/>
    <col min="22" max="22" width="12.33203125" customWidth="1"/>
    <col min="23" max="23" width="39.88671875" customWidth="1"/>
    <col min="24" max="24" width="5.33203125" bestFit="1" customWidth="1"/>
    <col min="25" max="26" width="15.6640625" customWidth="1"/>
    <col min="27" max="27" width="9.6640625" customWidth="1"/>
    <col min="29" max="29" width="37" customWidth="1"/>
    <col min="31" max="31" width="10.44140625" customWidth="1"/>
  </cols>
  <sheetData>
    <row r="1" spans="1:83" ht="23.4" x14ac:dyDescent="0.2">
      <c r="A1" s="76"/>
      <c r="B1" s="1" t="s">
        <v>67</v>
      </c>
    </row>
    <row r="2" spans="1:83" ht="23.4" x14ac:dyDescent="0.2">
      <c r="A2" s="76"/>
      <c r="B2" s="1"/>
    </row>
    <row r="3" spans="1:83" x14ac:dyDescent="0.2">
      <c r="A3" s="76"/>
      <c r="C3" t="s">
        <v>29</v>
      </c>
      <c r="H3" s="71" t="s">
        <v>108</v>
      </c>
    </row>
    <row r="4" spans="1:83" x14ac:dyDescent="0.2">
      <c r="A4" s="76"/>
      <c r="C4" s="234" t="s">
        <v>8</v>
      </c>
      <c r="D4" s="234"/>
      <c r="E4" s="234"/>
      <c r="F4" s="235" t="str">
        <f>IF(表紙!D17="","",表紙!D17)</f>
        <v/>
      </c>
      <c r="G4" s="236"/>
      <c r="H4" s="40"/>
      <c r="I4" s="45" t="s">
        <v>93</v>
      </c>
      <c r="J4" s="45"/>
      <c r="K4" s="14"/>
      <c r="L4" s="13"/>
      <c r="M4" s="13"/>
      <c r="N4" s="13"/>
      <c r="O4" s="13"/>
      <c r="P4" s="13"/>
      <c r="Q4" s="13"/>
      <c r="R4" s="13"/>
      <c r="S4" s="13"/>
      <c r="T4" s="13"/>
      <c r="U4" s="13"/>
    </row>
    <row r="5" spans="1:83" x14ac:dyDescent="0.2">
      <c r="A5" s="76"/>
      <c r="C5" s="234" t="s">
        <v>30</v>
      </c>
      <c r="D5" s="234"/>
      <c r="E5" s="234"/>
      <c r="F5" s="235" t="str">
        <f>IF(表紙!D18="","",表紙!D18)</f>
        <v/>
      </c>
      <c r="G5" s="236"/>
      <c r="H5" s="39"/>
      <c r="I5" s="237" t="s">
        <v>94</v>
      </c>
      <c r="J5" s="46"/>
      <c r="K5" s="14"/>
      <c r="L5" s="13"/>
      <c r="M5" s="13"/>
      <c r="N5" s="13"/>
      <c r="O5" s="13"/>
      <c r="P5" s="13"/>
      <c r="Q5" s="13"/>
      <c r="R5" s="13"/>
      <c r="S5" s="13"/>
      <c r="T5" s="13"/>
      <c r="U5" s="13"/>
    </row>
    <row r="6" spans="1:83" x14ac:dyDescent="0.2">
      <c r="A6" s="76"/>
      <c r="B6" s="3"/>
      <c r="C6" s="13"/>
      <c r="D6" s="13"/>
      <c r="E6" s="13"/>
      <c r="F6" s="9"/>
      <c r="G6" s="9"/>
      <c r="H6" s="43"/>
      <c r="I6" s="46" t="s">
        <v>95</v>
      </c>
      <c r="J6" s="46"/>
      <c r="K6" s="9"/>
      <c r="L6" s="9"/>
      <c r="M6" s="9"/>
      <c r="N6" s="13"/>
      <c r="O6" s="13"/>
      <c r="P6" s="13"/>
      <c r="Q6" s="13"/>
      <c r="R6" s="13"/>
      <c r="S6" s="13"/>
      <c r="T6" s="13"/>
      <c r="U6" s="13"/>
      <c r="V6" s="13"/>
      <c r="W6" s="13"/>
    </row>
    <row r="7" spans="1:83" x14ac:dyDescent="0.2">
      <c r="A7" s="76"/>
      <c r="C7" s="13"/>
      <c r="D7" s="13"/>
      <c r="E7" s="13"/>
      <c r="F7" s="13"/>
      <c r="G7" s="13"/>
      <c r="H7" s="94"/>
      <c r="I7" s="46" t="s">
        <v>118</v>
      </c>
      <c r="J7" s="46"/>
      <c r="K7" s="13"/>
      <c r="L7" s="13"/>
      <c r="M7" s="13"/>
      <c r="N7" s="13"/>
      <c r="O7" s="13"/>
      <c r="P7" s="13"/>
      <c r="Q7" s="13"/>
      <c r="R7" s="13"/>
      <c r="S7" s="13"/>
      <c r="T7" s="13"/>
      <c r="U7" s="13"/>
      <c r="V7" s="13"/>
      <c r="W7" s="13"/>
    </row>
    <row r="8" spans="1:83" x14ac:dyDescent="0.2">
      <c r="A8" s="76"/>
      <c r="C8" s="19" t="s">
        <v>31</v>
      </c>
      <c r="D8" s="13"/>
      <c r="E8" s="13"/>
      <c r="F8" s="13"/>
      <c r="G8" s="13"/>
      <c r="H8" s="13"/>
      <c r="I8" s="13"/>
      <c r="J8" s="13"/>
      <c r="K8" s="13"/>
      <c r="L8" s="13"/>
      <c r="M8" s="13"/>
      <c r="N8" s="13"/>
      <c r="O8" s="13"/>
      <c r="P8" s="3"/>
      <c r="Q8" s="3"/>
      <c r="R8" s="3"/>
      <c r="S8" s="3"/>
      <c r="T8" s="13"/>
      <c r="U8" s="13"/>
      <c r="V8" s="13"/>
      <c r="W8" s="13"/>
    </row>
    <row r="9" spans="1:83" x14ac:dyDescent="0.2">
      <c r="A9" s="76"/>
      <c r="C9" s="234" t="s">
        <v>32</v>
      </c>
      <c r="D9" s="234"/>
      <c r="E9" s="234"/>
      <c r="F9" s="139">
        <f>IF(AND(表紙!C35="燃料使用量"),IFERROR(SUMIFS(H20:H69,D20:D69,"可"),"0"))</f>
        <v>0</v>
      </c>
      <c r="G9" s="3" t="s">
        <v>112</v>
      </c>
      <c r="H9" s="73"/>
      <c r="I9" s="3"/>
      <c r="J9" s="3"/>
      <c r="K9" s="3"/>
      <c r="L9" s="3"/>
      <c r="M9" s="3"/>
      <c r="N9" s="3"/>
      <c r="O9" s="3"/>
      <c r="P9" s="3"/>
      <c r="Q9" s="3"/>
      <c r="R9" s="3"/>
      <c r="S9" s="3"/>
      <c r="T9" s="3"/>
      <c r="U9" s="3"/>
    </row>
    <row r="10" spans="1:83" x14ac:dyDescent="0.2">
      <c r="A10" s="76"/>
      <c r="C10" s="234" t="s">
        <v>33</v>
      </c>
      <c r="D10" s="234"/>
      <c r="E10" s="234"/>
      <c r="F10" s="139">
        <f>IF(AND(表紙!C35="燃料使用量"),IFERROR(SUMIFS(G20:G69,D20:D69,"可"),"0"))</f>
        <v>0</v>
      </c>
      <c r="G10" s="3" t="s">
        <v>112</v>
      </c>
      <c r="H10" s="73"/>
      <c r="I10" s="3"/>
      <c r="J10" s="3"/>
      <c r="K10" s="3"/>
      <c r="L10" s="3"/>
      <c r="M10" s="3"/>
      <c r="N10" s="3"/>
      <c r="O10" s="3"/>
      <c r="P10" s="3"/>
      <c r="Q10" s="3"/>
      <c r="R10" s="3"/>
      <c r="S10" s="3"/>
      <c r="T10" s="3"/>
      <c r="U10" s="3"/>
    </row>
    <row r="11" spans="1:83" x14ac:dyDescent="0.2">
      <c r="A11" s="76"/>
      <c r="C11" s="234" t="s">
        <v>34</v>
      </c>
      <c r="D11" s="234"/>
      <c r="E11" s="234"/>
      <c r="F11" s="139">
        <f>F10-F9</f>
        <v>0</v>
      </c>
      <c r="G11" s="3" t="s">
        <v>112</v>
      </c>
      <c r="H11" s="73"/>
      <c r="I11" s="3"/>
      <c r="J11" s="3"/>
      <c r="K11" s="3"/>
      <c r="L11" s="3"/>
      <c r="M11" s="3"/>
      <c r="N11" s="3"/>
      <c r="O11" s="3"/>
      <c r="P11" s="3"/>
      <c r="Q11" s="3"/>
      <c r="R11" s="3"/>
      <c r="S11" s="3"/>
      <c r="T11" s="3"/>
      <c r="U11" s="3"/>
    </row>
    <row r="12" spans="1:83" x14ac:dyDescent="0.2">
      <c r="A12" s="76"/>
      <c r="C12" s="77"/>
      <c r="D12" s="13"/>
      <c r="E12" s="13"/>
      <c r="F12" s="27"/>
      <c r="G12" s="27"/>
      <c r="H12" s="27"/>
      <c r="I12" s="27"/>
      <c r="J12" s="27"/>
      <c r="K12" s="27"/>
      <c r="L12" s="27"/>
      <c r="M12" s="27"/>
      <c r="N12" s="3"/>
      <c r="O12" s="3"/>
      <c r="T12" s="3"/>
      <c r="U12" s="3"/>
      <c r="V12" s="3"/>
      <c r="W12" s="3"/>
    </row>
    <row r="13" spans="1:83" ht="23.4" x14ac:dyDescent="0.2">
      <c r="A13" s="76"/>
      <c r="B13" s="1"/>
      <c r="C13" s="75"/>
      <c r="D13" s="75"/>
      <c r="E13" s="75"/>
      <c r="F13" s="75"/>
      <c r="G13" s="75"/>
      <c r="H13" s="75"/>
      <c r="I13" s="75"/>
      <c r="J13" s="56"/>
      <c r="K13" s="56"/>
      <c r="L13" s="57"/>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9"/>
      <c r="BG13" s="59"/>
      <c r="BH13" s="59"/>
      <c r="BI13" s="60"/>
      <c r="BJ13" s="60"/>
      <c r="BK13" s="60"/>
      <c r="BL13" s="60"/>
      <c r="BM13" s="60"/>
      <c r="BN13" s="60"/>
      <c r="BO13" s="60"/>
      <c r="BP13" s="60"/>
      <c r="BQ13" s="60"/>
      <c r="BR13" s="60"/>
      <c r="BS13" s="60"/>
      <c r="BT13" s="60"/>
      <c r="BU13" s="60"/>
      <c r="BV13" s="60"/>
      <c r="BW13" s="60"/>
      <c r="BX13" s="60"/>
      <c r="BY13" s="60"/>
      <c r="BZ13" s="60"/>
      <c r="CA13" s="60"/>
      <c r="CB13" s="60"/>
      <c r="CC13" s="60"/>
      <c r="CD13" s="60"/>
      <c r="CE13" s="60"/>
    </row>
    <row r="14" spans="1:83" x14ac:dyDescent="0.2">
      <c r="A14" s="76"/>
      <c r="G14" s="228" t="s">
        <v>35</v>
      </c>
      <c r="H14" s="229"/>
      <c r="I14" s="230"/>
    </row>
    <row r="15" spans="1:83" x14ac:dyDescent="0.2">
      <c r="A15" s="76"/>
      <c r="C15" s="225" t="s">
        <v>14</v>
      </c>
      <c r="D15" s="231" t="s">
        <v>15</v>
      </c>
      <c r="E15" s="232"/>
      <c r="F15" s="233"/>
      <c r="G15" s="29"/>
      <c r="H15" s="29"/>
      <c r="I15" s="29"/>
    </row>
    <row r="16" spans="1:83" ht="40.5" customHeight="1" x14ac:dyDescent="0.2">
      <c r="A16" s="76"/>
      <c r="C16" s="226"/>
      <c r="D16" s="191" t="s">
        <v>124</v>
      </c>
      <c r="E16" s="191" t="s">
        <v>65</v>
      </c>
      <c r="F16" s="191" t="s">
        <v>66</v>
      </c>
      <c r="G16" s="55" t="s">
        <v>71</v>
      </c>
      <c r="H16" s="55" t="s">
        <v>77</v>
      </c>
      <c r="I16" s="55" t="s">
        <v>78</v>
      </c>
    </row>
    <row r="17" spans="1:14" x14ac:dyDescent="0.2">
      <c r="A17" s="76"/>
      <c r="C17" s="226"/>
      <c r="D17" s="192"/>
      <c r="E17" s="192"/>
      <c r="F17" s="192"/>
      <c r="G17" s="28"/>
      <c r="H17" s="28"/>
      <c r="I17" s="28"/>
    </row>
    <row r="18" spans="1:14" ht="27" thickBot="1" x14ac:dyDescent="0.25">
      <c r="A18" s="76"/>
      <c r="C18" s="227"/>
      <c r="D18" s="224"/>
      <c r="E18" s="224"/>
      <c r="F18" s="224"/>
      <c r="G18" s="92" t="s">
        <v>110</v>
      </c>
      <c r="H18" s="93" t="s">
        <v>111</v>
      </c>
      <c r="I18" s="93"/>
      <c r="K18" s="33"/>
    </row>
    <row r="19" spans="1:14" ht="13.8" thickTop="1" x14ac:dyDescent="0.2">
      <c r="A19" s="76"/>
      <c r="C19" s="95" t="str">
        <f>会員情報!C11</f>
        <v>例)</v>
      </c>
      <c r="D19" s="97" t="str">
        <f>会員情報!D11</f>
        <v>可</v>
      </c>
      <c r="E19" s="115">
        <f>会員情報!T11</f>
        <v>89</v>
      </c>
      <c r="F19" s="115">
        <f>会員情報!AG11</f>
        <v>95</v>
      </c>
      <c r="G19" s="116">
        <f>IF(D19="可",(会員情報!BM11*会員情報!BG11*会員情報!AG11/E19*会員情報!BF11),"ERROR")</f>
        <v>297.21913483146068</v>
      </c>
      <c r="H19" s="117">
        <f>IF(D19="可",(会員情報!BM11*会員情報!BG11*会員情報!BH11),"ERROR")</f>
        <v>208.22669999999999</v>
      </c>
      <c r="I19" s="118">
        <f>IFERROR(G19-H19,"")</f>
        <v>88.992434831460685</v>
      </c>
      <c r="N19" t="s">
        <v>100</v>
      </c>
    </row>
    <row r="20" spans="1:14" ht="16.05" x14ac:dyDescent="0.2">
      <c r="A20" s="76"/>
      <c r="C20" s="10">
        <f>会員情報!C12</f>
        <v>1</v>
      </c>
      <c r="D20" s="98" t="str">
        <f>会員情報!D12</f>
        <v>不可</v>
      </c>
      <c r="E20" s="162" t="str">
        <f>IFERROR(IF(FIND("更新",会員情報!#REF!),会員情報!T12),"")&amp;IFERROR(IF(FIND("新規",会員情報!#REF!),会員情報!#REF!),"")</f>
        <v/>
      </c>
      <c r="F20" s="119">
        <f>会員情報!AG12</f>
        <v>0</v>
      </c>
      <c r="G20" s="120" t="str">
        <f>IF(D20="可",(会員情報!BM12*会員情報!BG12*会員情報!AG12/E20*会員情報!BF12),"ERROR")</f>
        <v>ERROR</v>
      </c>
      <c r="H20" s="121" t="str">
        <f>IF(D20="可",(会員情報!BM12*会員情報!BG12*会員情報!BH12),"ERROR")</f>
        <v>ERROR</v>
      </c>
      <c r="I20" s="121" t="str">
        <f t="shared" ref="I20:I69" si="0">IFERROR(G20-H20,"")</f>
        <v/>
      </c>
      <c r="J20" s="107"/>
      <c r="K20" s="108"/>
      <c r="L20" s="108"/>
      <c r="N20" t="s">
        <v>116</v>
      </c>
    </row>
    <row r="21" spans="1:14" ht="13.05" x14ac:dyDescent="0.2">
      <c r="A21" s="76"/>
      <c r="C21" s="10">
        <f>会員情報!C13</f>
        <v>2</v>
      </c>
      <c r="D21" s="98" t="str">
        <f>会員情報!D13</f>
        <v>不可</v>
      </c>
      <c r="E21" s="162" t="str">
        <f>IFERROR(IF(FIND("更新",会員情報!#REF!),会員情報!T13),"")&amp;IFERROR(IF(FIND("新規",会員情報!#REF!),会員情報!#REF!),"")</f>
        <v/>
      </c>
      <c r="F21" s="119">
        <f>会員情報!AG13</f>
        <v>0</v>
      </c>
      <c r="G21" s="120" t="str">
        <f>IF(D21="可",(会員情報!BM13*会員情報!BG13*会員情報!AG13/E21*会員情報!BF13),"ERROR")</f>
        <v>ERROR</v>
      </c>
      <c r="H21" s="121" t="str">
        <f>IF(D21="可",(会員情報!BM13*会員情報!BG13*会員情報!BH13),"ERROR")</f>
        <v>ERROR</v>
      </c>
      <c r="I21" s="121" t="str">
        <f t="shared" si="0"/>
        <v/>
      </c>
      <c r="J21" s="101"/>
      <c r="K21" s="101" t="str">
        <f>H20</f>
        <v>ERROR</v>
      </c>
      <c r="L21" s="101" t="str">
        <f>I20</f>
        <v/>
      </c>
    </row>
    <row r="22" spans="1:14" ht="13.05" x14ac:dyDescent="0.2">
      <c r="A22" s="76"/>
      <c r="C22" s="10">
        <f>会員情報!C14</f>
        <v>3</v>
      </c>
      <c r="D22" s="98" t="str">
        <f>会員情報!D14</f>
        <v>不可</v>
      </c>
      <c r="E22" s="162" t="str">
        <f>IFERROR(IF(FIND("更新",会員情報!#REF!),会員情報!T14),"")&amp;IFERROR(IF(FIND("新規",会員情報!#REF!),会員情報!#REF!),"")</f>
        <v/>
      </c>
      <c r="F22" s="119">
        <f>会員情報!AG14</f>
        <v>0</v>
      </c>
      <c r="G22" s="120" t="str">
        <f>IF(D22="可",(会員情報!BM14*会員情報!BG14*会員情報!AG14/E22*会員情報!BF14),"ERROR")</f>
        <v>ERROR</v>
      </c>
      <c r="H22" s="121" t="str">
        <f>IF(D22="可",(会員情報!BM14*会員情報!BG14*会員情報!BH14),"ERROR")</f>
        <v>ERROR</v>
      </c>
      <c r="I22" s="121" t="str">
        <f t="shared" si="0"/>
        <v/>
      </c>
      <c r="J22" s="101"/>
      <c r="K22" s="101">
        <f>SUM(H21:H23)</f>
        <v>0</v>
      </c>
      <c r="L22" s="101">
        <f>SUM(I21:I23)</f>
        <v>0</v>
      </c>
    </row>
    <row r="23" spans="1:14" ht="13.05" x14ac:dyDescent="0.2">
      <c r="A23" s="76"/>
      <c r="C23" s="10">
        <f>会員情報!C15</f>
        <v>4</v>
      </c>
      <c r="D23" s="98" t="str">
        <f>会員情報!D15</f>
        <v>不可</v>
      </c>
      <c r="E23" s="162" t="str">
        <f>IFERROR(IF(FIND("更新",会員情報!#REF!),会員情報!T15),"")&amp;IFERROR(IF(FIND("新規",会員情報!#REF!),会員情報!#REF!),"")</f>
        <v/>
      </c>
      <c r="F23" s="119">
        <f>会員情報!AG15</f>
        <v>0</v>
      </c>
      <c r="G23" s="120" t="str">
        <f>IF(D23="可",(会員情報!BM15*会員情報!BG15*会員情報!AG15/E23*会員情報!BF15),"ERROR")</f>
        <v>ERROR</v>
      </c>
      <c r="H23" s="121" t="str">
        <f>IF(D23="可",(会員情報!BM15*会員情報!BG15*会員情報!BH15),"ERROR")</f>
        <v>ERROR</v>
      </c>
      <c r="I23" s="121" t="str">
        <f t="shared" si="0"/>
        <v/>
      </c>
      <c r="J23" s="105"/>
      <c r="K23" s="101">
        <f>SUM(H20:H23)</f>
        <v>0</v>
      </c>
      <c r="L23" s="105">
        <f>SUM(I20:I23)</f>
        <v>0</v>
      </c>
      <c r="M23" s="100"/>
    </row>
    <row r="24" spans="1:14" x14ac:dyDescent="0.2">
      <c r="A24" s="76"/>
      <c r="C24" s="10">
        <f>会員情報!C16</f>
        <v>5</v>
      </c>
      <c r="D24" s="98" t="str">
        <f>会員情報!D16</f>
        <v>不可</v>
      </c>
      <c r="E24" s="162" t="str">
        <f>IFERROR(IF(FIND("更新",会員情報!#REF!),会員情報!T16),"")&amp;IFERROR(IF(FIND("新規",会員情報!#REF!),会員情報!#REF!),"")</f>
        <v/>
      </c>
      <c r="F24" s="119">
        <f>会員情報!AG16</f>
        <v>0</v>
      </c>
      <c r="G24" s="120" t="str">
        <f>IF(D24="可",(会員情報!BM16*会員情報!BG16*会員情報!AG16/E24*会員情報!BF16),"ERROR")</f>
        <v>ERROR</v>
      </c>
      <c r="H24" s="121" t="str">
        <f>IF(D24="可",(会員情報!BM16*会員情報!BG16*会員情報!BH16),"ERROR")</f>
        <v>ERROR</v>
      </c>
      <c r="I24" s="121" t="str">
        <f t="shared" si="0"/>
        <v/>
      </c>
      <c r="J24" s="106"/>
      <c r="K24" s="11"/>
      <c r="L24" s="11"/>
      <c r="N24" t="s">
        <v>115</v>
      </c>
    </row>
    <row r="25" spans="1:14" ht="15.6" x14ac:dyDescent="0.2">
      <c r="A25" s="76"/>
      <c r="C25" s="10">
        <f>会員情報!C17</f>
        <v>6</v>
      </c>
      <c r="D25" s="98" t="str">
        <f>会員情報!D17</f>
        <v>不可</v>
      </c>
      <c r="E25" s="162" t="str">
        <f>IFERROR(IF(FIND("更新",会員情報!#REF!),会員情報!T17),"")&amp;IFERROR(IF(FIND("新規",会員情報!#REF!),会員情報!#REF!),"")</f>
        <v/>
      </c>
      <c r="F25" s="119">
        <f>会員情報!AG17</f>
        <v>0</v>
      </c>
      <c r="G25" s="120" t="str">
        <f>IF(D25="可",(会員情報!BM17*会員情報!BG17*会員情報!AG17/E25*会員情報!BF17),"ERROR")</f>
        <v>ERROR</v>
      </c>
      <c r="H25" s="121" t="str">
        <f>IF(D25="可",(会員情報!BM17*会員情報!BG17*会員情報!BH17),"ERROR")</f>
        <v>ERROR</v>
      </c>
      <c r="I25" s="121" t="str">
        <f t="shared" si="0"/>
        <v/>
      </c>
      <c r="J25" s="106"/>
      <c r="K25" s="11"/>
      <c r="L25" s="11"/>
      <c r="N25" t="s">
        <v>117</v>
      </c>
    </row>
    <row r="26" spans="1:14" ht="13.05" x14ac:dyDescent="0.2">
      <c r="A26" s="76"/>
      <c r="C26" s="10">
        <f>会員情報!C18</f>
        <v>7</v>
      </c>
      <c r="D26" s="98" t="str">
        <f>会員情報!D18</f>
        <v>不可</v>
      </c>
      <c r="E26" s="162" t="str">
        <f>IFERROR(IF(FIND("更新",会員情報!#REF!),会員情報!T18),"")&amp;IFERROR(IF(FIND("新規",会員情報!#REF!),会員情報!#REF!),"")</f>
        <v/>
      </c>
      <c r="F26" s="119">
        <f>会員情報!AG18</f>
        <v>0</v>
      </c>
      <c r="G26" s="120" t="str">
        <f>IF(D26="可",(会員情報!BM18*会員情報!BG18*会員情報!AG18/E26*会員情報!BF18),"ERROR")</f>
        <v>ERROR</v>
      </c>
      <c r="H26" s="121" t="str">
        <f>IF(D26="可",(会員情報!BM18*会員情報!BG18*会員情報!BH18),"ERROR")</f>
        <v>ERROR</v>
      </c>
      <c r="I26" s="121" t="str">
        <f t="shared" si="0"/>
        <v/>
      </c>
      <c r="J26" s="105"/>
      <c r="K26" s="101">
        <f>SUM(H24:H26)</f>
        <v>0</v>
      </c>
      <c r="L26" s="101">
        <f>SUM(I24:I26)</f>
        <v>0</v>
      </c>
    </row>
    <row r="27" spans="1:14" x14ac:dyDescent="0.2">
      <c r="A27" s="76"/>
      <c r="C27" s="10">
        <f>会員情報!C19</f>
        <v>8</v>
      </c>
      <c r="D27" s="38" t="str">
        <f>会員情報!D19</f>
        <v>不可</v>
      </c>
      <c r="E27" s="163" t="str">
        <f>IFERROR(IF(FIND("更新",会員情報!#REF!),会員情報!T19),"")&amp;IFERROR(IF(FIND("新規",会員情報!#REF!),会員情報!#REF!),"")</f>
        <v/>
      </c>
      <c r="F27" s="122">
        <f>会員情報!AG19</f>
        <v>0</v>
      </c>
      <c r="G27" s="120" t="str">
        <f>IF(D27="可",(会員情報!BM19*会員情報!BG19*会員情報!AG19/E27*会員情報!BF19),"ERROR")</f>
        <v>ERROR</v>
      </c>
      <c r="H27" s="121" t="str">
        <f>IF(D27="可",(会員情報!BM19*会員情報!BG19*会員情報!BH19),"ERROR")</f>
        <v>ERROR</v>
      </c>
      <c r="I27" s="123" t="str">
        <f t="shared" si="0"/>
        <v/>
      </c>
      <c r="N27" t="s">
        <v>98</v>
      </c>
    </row>
    <row r="28" spans="1:14" ht="15.6" x14ac:dyDescent="0.2">
      <c r="A28" s="76"/>
      <c r="C28" s="10">
        <f>会員情報!C20</f>
        <v>9</v>
      </c>
      <c r="D28" s="38" t="str">
        <f>会員情報!D20</f>
        <v>不可</v>
      </c>
      <c r="E28" s="163" t="str">
        <f>IFERROR(IF(FIND("更新",会員情報!#REF!),会員情報!T20),"")&amp;IFERROR(IF(FIND("新規",会員情報!#REF!),会員情報!#REF!),"")</f>
        <v/>
      </c>
      <c r="F28" s="122">
        <f>会員情報!AG20</f>
        <v>0</v>
      </c>
      <c r="G28" s="120" t="str">
        <f>IF(D28="可",(会員情報!BM20*会員情報!BG20*会員情報!AG20/E28*会員情報!BF20),"ERROR")</f>
        <v>ERROR</v>
      </c>
      <c r="H28" s="121" t="str">
        <f>IF(D28="可",(会員情報!BM20*会員情報!BG20*会員情報!BH20),"ERROR")</f>
        <v>ERROR</v>
      </c>
      <c r="I28" s="123" t="str">
        <f t="shared" si="0"/>
        <v/>
      </c>
      <c r="N28" t="s">
        <v>99</v>
      </c>
    </row>
    <row r="29" spans="1:14" x14ac:dyDescent="0.2">
      <c r="A29" s="76"/>
      <c r="C29" s="10">
        <f>会員情報!C21</f>
        <v>10</v>
      </c>
      <c r="D29" s="38" t="str">
        <f>会員情報!D21</f>
        <v>不可</v>
      </c>
      <c r="E29" s="163" t="str">
        <f>IFERROR(IF(FIND("更新",会員情報!#REF!),会員情報!T21),"")&amp;IFERROR(IF(FIND("新規",会員情報!#REF!),会員情報!#REF!),"")</f>
        <v/>
      </c>
      <c r="F29" s="122">
        <f>会員情報!AG21</f>
        <v>0</v>
      </c>
      <c r="G29" s="120" t="str">
        <f>IF(D29="可",(会員情報!BM21*会員情報!BG21*会員情報!AG21/E29*会員情報!BF21),"ERROR")</f>
        <v>ERROR</v>
      </c>
      <c r="H29" s="121" t="str">
        <f>IF(D29="可",(会員情報!BM21*会員情報!BG21*会員情報!BH21),"ERROR")</f>
        <v>ERROR</v>
      </c>
      <c r="I29" s="123" t="str">
        <f t="shared" si="0"/>
        <v/>
      </c>
    </row>
    <row r="30" spans="1:14" x14ac:dyDescent="0.2">
      <c r="A30" s="76"/>
      <c r="C30" s="10">
        <f>会員情報!C22</f>
        <v>11</v>
      </c>
      <c r="D30" s="38" t="str">
        <f>会員情報!D22</f>
        <v>不可</v>
      </c>
      <c r="E30" s="163" t="str">
        <f>IFERROR(IF(FIND("更新",会員情報!#REF!),会員情報!T22),"")&amp;IFERROR(IF(FIND("新規",会員情報!#REF!),会員情報!#REF!),"")</f>
        <v/>
      </c>
      <c r="F30" s="122">
        <f>会員情報!AG22</f>
        <v>0</v>
      </c>
      <c r="G30" s="120" t="str">
        <f>IF(D30="可",(会員情報!BM22*会員情報!BG22*会員情報!AG22/E30*会員情報!BF22),"ERROR")</f>
        <v>ERROR</v>
      </c>
      <c r="H30" s="121" t="str">
        <f>IF(D30="可",(会員情報!BM22*会員情報!BG22*会員情報!BH22),"ERROR")</f>
        <v>ERROR</v>
      </c>
      <c r="I30" s="123" t="str">
        <f t="shared" si="0"/>
        <v/>
      </c>
    </row>
    <row r="31" spans="1:14" x14ac:dyDescent="0.2">
      <c r="A31" s="76"/>
      <c r="C31" s="10">
        <f>会員情報!C23</f>
        <v>12</v>
      </c>
      <c r="D31" s="38" t="str">
        <f>会員情報!D23</f>
        <v>不可</v>
      </c>
      <c r="E31" s="163" t="str">
        <f>IFERROR(IF(FIND("更新",会員情報!#REF!),会員情報!T23),"")&amp;IFERROR(IF(FIND("新規",会員情報!#REF!),会員情報!#REF!),"")</f>
        <v/>
      </c>
      <c r="F31" s="122">
        <f>会員情報!AG23</f>
        <v>0</v>
      </c>
      <c r="G31" s="120" t="str">
        <f>IF(D31="可",(会員情報!BM23*会員情報!BG23*会員情報!AG23/E31*会員情報!BF23),"ERROR")</f>
        <v>ERROR</v>
      </c>
      <c r="H31" s="121" t="str">
        <f>IF(D31="可",(会員情報!BM23*会員情報!BG23*会員情報!BH23),"ERROR")</f>
        <v>ERROR</v>
      </c>
      <c r="I31" s="123" t="str">
        <f t="shared" si="0"/>
        <v/>
      </c>
    </row>
    <row r="32" spans="1:14" x14ac:dyDescent="0.2">
      <c r="A32" s="76"/>
      <c r="C32" s="10">
        <f>会員情報!C24</f>
        <v>13</v>
      </c>
      <c r="D32" s="38" t="str">
        <f>会員情報!D24</f>
        <v>不可</v>
      </c>
      <c r="E32" s="163" t="str">
        <f>IFERROR(IF(FIND("更新",会員情報!#REF!),会員情報!T24),"")&amp;IFERROR(IF(FIND("新規",会員情報!#REF!),会員情報!#REF!),"")</f>
        <v/>
      </c>
      <c r="F32" s="122">
        <f>会員情報!AG24</f>
        <v>0</v>
      </c>
      <c r="G32" s="120" t="str">
        <f>IF(D32="可",(会員情報!BM24*会員情報!BG24*会員情報!AG24/E32*会員情報!BF24),"ERROR")</f>
        <v>ERROR</v>
      </c>
      <c r="H32" s="121" t="str">
        <f>IF(D32="可",(会員情報!BM24*会員情報!BG24*会員情報!BH24),"ERROR")</f>
        <v>ERROR</v>
      </c>
      <c r="I32" s="123" t="str">
        <f t="shared" si="0"/>
        <v/>
      </c>
    </row>
    <row r="33" spans="1:9" x14ac:dyDescent="0.2">
      <c r="A33" s="76"/>
      <c r="C33" s="10">
        <f>会員情報!C25</f>
        <v>14</v>
      </c>
      <c r="D33" s="38" t="str">
        <f>会員情報!D25</f>
        <v>不可</v>
      </c>
      <c r="E33" s="163" t="str">
        <f>IFERROR(IF(FIND("更新",会員情報!#REF!),会員情報!T25),"")&amp;IFERROR(IF(FIND("新規",会員情報!#REF!),会員情報!#REF!),"")</f>
        <v/>
      </c>
      <c r="F33" s="122">
        <f>会員情報!AG25</f>
        <v>0</v>
      </c>
      <c r="G33" s="120" t="str">
        <f>IF(D33="可",(会員情報!BM25*会員情報!BG25*会員情報!AG25/E33*会員情報!BF25),"ERROR")</f>
        <v>ERROR</v>
      </c>
      <c r="H33" s="121" t="str">
        <f>IF(D33="可",(会員情報!BM25*会員情報!BG25*会員情報!BH25),"ERROR")</f>
        <v>ERROR</v>
      </c>
      <c r="I33" s="123" t="str">
        <f t="shared" si="0"/>
        <v/>
      </c>
    </row>
    <row r="34" spans="1:9" x14ac:dyDescent="0.2">
      <c r="A34" s="76"/>
      <c r="C34" s="10">
        <f>会員情報!C26</f>
        <v>15</v>
      </c>
      <c r="D34" s="38" t="str">
        <f>会員情報!D26</f>
        <v>不可</v>
      </c>
      <c r="E34" s="163" t="str">
        <f>IFERROR(IF(FIND("更新",会員情報!#REF!),会員情報!T26),"")&amp;IFERROR(IF(FIND("新規",会員情報!#REF!),会員情報!#REF!),"")</f>
        <v/>
      </c>
      <c r="F34" s="122">
        <f>会員情報!AG26</f>
        <v>0</v>
      </c>
      <c r="G34" s="120" t="str">
        <f>IF(D34="可",(会員情報!BM26*会員情報!BG26*会員情報!AG26/E34*会員情報!BF26),"ERROR")</f>
        <v>ERROR</v>
      </c>
      <c r="H34" s="121" t="str">
        <f>IF(D34="可",(会員情報!BM26*会員情報!BG26*会員情報!BH26),"ERROR")</f>
        <v>ERROR</v>
      </c>
      <c r="I34" s="123" t="str">
        <f t="shared" si="0"/>
        <v/>
      </c>
    </row>
    <row r="35" spans="1:9" x14ac:dyDescent="0.2">
      <c r="A35" s="76"/>
      <c r="C35" s="10">
        <f>会員情報!C27</f>
        <v>16</v>
      </c>
      <c r="D35" s="38" t="str">
        <f>会員情報!D27</f>
        <v>不可</v>
      </c>
      <c r="E35" s="163" t="str">
        <f>IFERROR(IF(FIND("更新",会員情報!#REF!),会員情報!T27),"")&amp;IFERROR(IF(FIND("新規",会員情報!#REF!),会員情報!#REF!),"")</f>
        <v/>
      </c>
      <c r="F35" s="122">
        <f>会員情報!AG27</f>
        <v>0</v>
      </c>
      <c r="G35" s="120" t="str">
        <f>IF(D35="可",(会員情報!BM27*会員情報!BG27*会員情報!AG27/E35*会員情報!BF27),"ERROR")</f>
        <v>ERROR</v>
      </c>
      <c r="H35" s="121" t="str">
        <f>IF(D35="可",(会員情報!BM27*会員情報!BG27*会員情報!BH27),"ERROR")</f>
        <v>ERROR</v>
      </c>
      <c r="I35" s="123" t="str">
        <f t="shared" si="0"/>
        <v/>
      </c>
    </row>
    <row r="36" spans="1:9" x14ac:dyDescent="0.2">
      <c r="A36" s="76"/>
      <c r="C36" s="10">
        <f>会員情報!C28</f>
        <v>17</v>
      </c>
      <c r="D36" s="38" t="str">
        <f>会員情報!D28</f>
        <v>不可</v>
      </c>
      <c r="E36" s="163" t="str">
        <f>IFERROR(IF(FIND("更新",会員情報!#REF!),会員情報!T28),"")&amp;IFERROR(IF(FIND("新規",会員情報!#REF!),会員情報!#REF!),"")</f>
        <v/>
      </c>
      <c r="F36" s="122">
        <f>会員情報!AG28</f>
        <v>0</v>
      </c>
      <c r="G36" s="120" t="str">
        <f>IF(D36="可",(会員情報!BM28*会員情報!BG28*会員情報!AG28/E36*会員情報!BF28),"ERROR")</f>
        <v>ERROR</v>
      </c>
      <c r="H36" s="121" t="str">
        <f>IF(D36="可",(会員情報!BM28*会員情報!BG28*会員情報!BH28),"ERROR")</f>
        <v>ERROR</v>
      </c>
      <c r="I36" s="123" t="str">
        <f t="shared" si="0"/>
        <v/>
      </c>
    </row>
    <row r="37" spans="1:9" x14ac:dyDescent="0.2">
      <c r="A37" s="76"/>
      <c r="C37" s="10">
        <f>会員情報!C29</f>
        <v>18</v>
      </c>
      <c r="D37" s="38" t="str">
        <f>会員情報!D29</f>
        <v>不可</v>
      </c>
      <c r="E37" s="163" t="str">
        <f>IFERROR(IF(FIND("更新",会員情報!#REF!),会員情報!T29),"")&amp;IFERROR(IF(FIND("新規",会員情報!#REF!),会員情報!#REF!),"")</f>
        <v/>
      </c>
      <c r="F37" s="122">
        <f>会員情報!AG29</f>
        <v>0</v>
      </c>
      <c r="G37" s="120" t="str">
        <f>IF(D37="可",(会員情報!BM29*会員情報!BG29*会員情報!AG29/E37*会員情報!BF29),"ERROR")</f>
        <v>ERROR</v>
      </c>
      <c r="H37" s="121" t="str">
        <f>IF(D37="可",(会員情報!BM29*会員情報!BG29*会員情報!BH29),"ERROR")</f>
        <v>ERROR</v>
      </c>
      <c r="I37" s="123" t="str">
        <f t="shared" si="0"/>
        <v/>
      </c>
    </row>
    <row r="38" spans="1:9" x14ac:dyDescent="0.2">
      <c r="A38" s="76"/>
      <c r="C38" s="10">
        <f>会員情報!C30</f>
        <v>19</v>
      </c>
      <c r="D38" s="38" t="str">
        <f>会員情報!D30</f>
        <v>不可</v>
      </c>
      <c r="E38" s="163" t="str">
        <f>IFERROR(IF(FIND("更新",会員情報!#REF!),会員情報!T30),"")&amp;IFERROR(IF(FIND("新規",会員情報!#REF!),会員情報!#REF!),"")</f>
        <v/>
      </c>
      <c r="F38" s="122">
        <f>会員情報!AG30</f>
        <v>0</v>
      </c>
      <c r="G38" s="120" t="str">
        <f>IF(D38="可",(会員情報!BM30*会員情報!BG30*会員情報!AG30/E38*会員情報!BF30),"ERROR")</f>
        <v>ERROR</v>
      </c>
      <c r="H38" s="121" t="str">
        <f>IF(D38="可",(会員情報!BM30*会員情報!BG30*会員情報!BH30),"ERROR")</f>
        <v>ERROR</v>
      </c>
      <c r="I38" s="123" t="str">
        <f t="shared" si="0"/>
        <v/>
      </c>
    </row>
    <row r="39" spans="1:9" x14ac:dyDescent="0.2">
      <c r="A39" s="76"/>
      <c r="C39" s="10">
        <f>会員情報!C31</f>
        <v>20</v>
      </c>
      <c r="D39" s="38" t="str">
        <f>会員情報!D31</f>
        <v>不可</v>
      </c>
      <c r="E39" s="163" t="str">
        <f>IFERROR(IF(FIND("更新",会員情報!#REF!),会員情報!T31),"")&amp;IFERROR(IF(FIND("新規",会員情報!#REF!),会員情報!#REF!),"")</f>
        <v/>
      </c>
      <c r="F39" s="122">
        <f>会員情報!AG31</f>
        <v>0</v>
      </c>
      <c r="G39" s="120" t="str">
        <f>IF(D39="可",(会員情報!BM31*会員情報!BG31*会員情報!AG31/E39*会員情報!BF31),"ERROR")</f>
        <v>ERROR</v>
      </c>
      <c r="H39" s="121" t="str">
        <f>IF(D39="可",(会員情報!BM31*会員情報!BG31*会員情報!BH31),"ERROR")</f>
        <v>ERROR</v>
      </c>
      <c r="I39" s="123" t="str">
        <f t="shared" si="0"/>
        <v/>
      </c>
    </row>
    <row r="40" spans="1:9" x14ac:dyDescent="0.2">
      <c r="A40" s="76"/>
      <c r="C40" s="10">
        <f>会員情報!C32</f>
        <v>21</v>
      </c>
      <c r="D40" s="38" t="str">
        <f>会員情報!D32</f>
        <v>不可</v>
      </c>
      <c r="E40" s="163" t="str">
        <f>IFERROR(IF(FIND("更新",会員情報!#REF!),会員情報!T32),"")&amp;IFERROR(IF(FIND("新規",会員情報!#REF!),会員情報!#REF!),"")</f>
        <v/>
      </c>
      <c r="F40" s="122">
        <f>会員情報!AG32</f>
        <v>0</v>
      </c>
      <c r="G40" s="120" t="str">
        <f>IF(D40="可",(会員情報!BM32*会員情報!BG32*会員情報!AG32/E40*会員情報!BF32),"ERROR")</f>
        <v>ERROR</v>
      </c>
      <c r="H40" s="121" t="str">
        <f>IF(D40="可",(会員情報!BM32*会員情報!BG32*会員情報!BH32),"ERROR")</f>
        <v>ERROR</v>
      </c>
      <c r="I40" s="123" t="str">
        <f t="shared" si="0"/>
        <v/>
      </c>
    </row>
    <row r="41" spans="1:9" x14ac:dyDescent="0.2">
      <c r="A41" s="76"/>
      <c r="C41" s="10">
        <f>会員情報!C33</f>
        <v>22</v>
      </c>
      <c r="D41" s="38" t="str">
        <f>会員情報!D33</f>
        <v>不可</v>
      </c>
      <c r="E41" s="163" t="str">
        <f>IFERROR(IF(FIND("更新",会員情報!#REF!),会員情報!T33),"")&amp;IFERROR(IF(FIND("新規",会員情報!#REF!),会員情報!#REF!),"")</f>
        <v/>
      </c>
      <c r="F41" s="122">
        <f>会員情報!AG33</f>
        <v>0</v>
      </c>
      <c r="G41" s="120" t="str">
        <f>IF(D41="可",(会員情報!BM33*会員情報!BG33*会員情報!AG33/E41*会員情報!BF33),"ERROR")</f>
        <v>ERROR</v>
      </c>
      <c r="H41" s="121" t="str">
        <f>IF(D41="可",(会員情報!BM33*会員情報!BG33*会員情報!BH33),"ERROR")</f>
        <v>ERROR</v>
      </c>
      <c r="I41" s="123" t="str">
        <f t="shared" si="0"/>
        <v/>
      </c>
    </row>
    <row r="42" spans="1:9" x14ac:dyDescent="0.2">
      <c r="A42" s="76"/>
      <c r="C42" s="10">
        <f>会員情報!C34</f>
        <v>23</v>
      </c>
      <c r="D42" s="38" t="str">
        <f>会員情報!D34</f>
        <v>不可</v>
      </c>
      <c r="E42" s="163" t="str">
        <f>IFERROR(IF(FIND("更新",会員情報!#REF!),会員情報!T34),"")&amp;IFERROR(IF(FIND("新規",会員情報!#REF!),会員情報!#REF!),"")</f>
        <v/>
      </c>
      <c r="F42" s="122">
        <f>会員情報!AG34</f>
        <v>0</v>
      </c>
      <c r="G42" s="120" t="str">
        <f>IF(D42="可",(会員情報!BM34*会員情報!BG34*会員情報!AG34/E42*会員情報!BF34),"ERROR")</f>
        <v>ERROR</v>
      </c>
      <c r="H42" s="121" t="str">
        <f>IF(D42="可",(会員情報!BM34*会員情報!BG34*会員情報!BH34),"ERROR")</f>
        <v>ERROR</v>
      </c>
      <c r="I42" s="123" t="str">
        <f t="shared" si="0"/>
        <v/>
      </c>
    </row>
    <row r="43" spans="1:9" x14ac:dyDescent="0.2">
      <c r="A43" s="76"/>
      <c r="C43" s="10">
        <f>会員情報!C35</f>
        <v>24</v>
      </c>
      <c r="D43" s="38" t="str">
        <f>会員情報!D35</f>
        <v>不可</v>
      </c>
      <c r="E43" s="163" t="str">
        <f>IFERROR(IF(FIND("更新",会員情報!#REF!),会員情報!T35),"")&amp;IFERROR(IF(FIND("新規",会員情報!#REF!),会員情報!#REF!),"")</f>
        <v/>
      </c>
      <c r="F43" s="122">
        <f>会員情報!AG35</f>
        <v>0</v>
      </c>
      <c r="G43" s="120" t="str">
        <f>IF(D43="可",(会員情報!BM35*会員情報!BG35*会員情報!AG35/E43*会員情報!BF35),"ERROR")</f>
        <v>ERROR</v>
      </c>
      <c r="H43" s="121" t="str">
        <f>IF(D43="可",(会員情報!BM35*会員情報!BG35*会員情報!BH35),"ERROR")</f>
        <v>ERROR</v>
      </c>
      <c r="I43" s="123" t="str">
        <f t="shared" si="0"/>
        <v/>
      </c>
    </row>
    <row r="44" spans="1:9" x14ac:dyDescent="0.2">
      <c r="A44" s="76"/>
      <c r="C44" s="10">
        <f>会員情報!C36</f>
        <v>25</v>
      </c>
      <c r="D44" s="38" t="str">
        <f>会員情報!D36</f>
        <v>不可</v>
      </c>
      <c r="E44" s="163" t="str">
        <f>IFERROR(IF(FIND("更新",会員情報!#REF!),会員情報!T36),"")&amp;IFERROR(IF(FIND("新規",会員情報!#REF!),会員情報!#REF!),"")</f>
        <v/>
      </c>
      <c r="F44" s="122">
        <f>会員情報!AG36</f>
        <v>0</v>
      </c>
      <c r="G44" s="120" t="str">
        <f>IF(D44="可",(会員情報!BM36*会員情報!BG36*会員情報!AG36/E44*会員情報!BF36),"ERROR")</f>
        <v>ERROR</v>
      </c>
      <c r="H44" s="121" t="str">
        <f>IF(D44="可",(会員情報!BM36*会員情報!BG36*会員情報!BH36),"ERROR")</f>
        <v>ERROR</v>
      </c>
      <c r="I44" s="123" t="str">
        <f t="shared" si="0"/>
        <v/>
      </c>
    </row>
    <row r="45" spans="1:9" x14ac:dyDescent="0.2">
      <c r="A45" s="76"/>
      <c r="C45" s="10">
        <f>会員情報!C37</f>
        <v>26</v>
      </c>
      <c r="D45" s="38" t="str">
        <f>会員情報!D37</f>
        <v>不可</v>
      </c>
      <c r="E45" s="163" t="str">
        <f>IFERROR(IF(FIND("更新",会員情報!#REF!),会員情報!T37),"")&amp;IFERROR(IF(FIND("新規",会員情報!#REF!),会員情報!#REF!),"")</f>
        <v/>
      </c>
      <c r="F45" s="122">
        <f>会員情報!AG37</f>
        <v>0</v>
      </c>
      <c r="G45" s="120" t="str">
        <f>IF(D45="可",(会員情報!BM37*会員情報!BG37*会員情報!AG37/E45*会員情報!BF37),"ERROR")</f>
        <v>ERROR</v>
      </c>
      <c r="H45" s="121" t="str">
        <f>IF(D45="可",(会員情報!BM37*会員情報!BG37*会員情報!BH37),"ERROR")</f>
        <v>ERROR</v>
      </c>
      <c r="I45" s="123" t="str">
        <f t="shared" si="0"/>
        <v/>
      </c>
    </row>
    <row r="46" spans="1:9" x14ac:dyDescent="0.2">
      <c r="A46" s="76"/>
      <c r="C46" s="10">
        <f>会員情報!C38</f>
        <v>27</v>
      </c>
      <c r="D46" s="38" t="str">
        <f>会員情報!D38</f>
        <v>不可</v>
      </c>
      <c r="E46" s="163" t="str">
        <f>IFERROR(IF(FIND("更新",会員情報!#REF!),会員情報!T38),"")&amp;IFERROR(IF(FIND("新規",会員情報!#REF!),会員情報!#REF!),"")</f>
        <v/>
      </c>
      <c r="F46" s="122">
        <f>会員情報!AG38</f>
        <v>0</v>
      </c>
      <c r="G46" s="120" t="str">
        <f>IF(D46="可",(会員情報!BM38*会員情報!BG38*会員情報!AG38/E46*会員情報!BF38),"ERROR")</f>
        <v>ERROR</v>
      </c>
      <c r="H46" s="121" t="str">
        <f>IF(D46="可",(会員情報!BM38*会員情報!BG38*会員情報!BH38),"ERROR")</f>
        <v>ERROR</v>
      </c>
      <c r="I46" s="123" t="str">
        <f t="shared" si="0"/>
        <v/>
      </c>
    </row>
    <row r="47" spans="1:9" x14ac:dyDescent="0.2">
      <c r="A47" s="76"/>
      <c r="C47" s="10">
        <f>会員情報!C39</f>
        <v>28</v>
      </c>
      <c r="D47" s="38" t="str">
        <f>会員情報!D39</f>
        <v>不可</v>
      </c>
      <c r="E47" s="163" t="str">
        <f>IFERROR(IF(FIND("更新",会員情報!#REF!),会員情報!T39),"")&amp;IFERROR(IF(FIND("新規",会員情報!#REF!),会員情報!#REF!),"")</f>
        <v/>
      </c>
      <c r="F47" s="122">
        <f>会員情報!AG39</f>
        <v>0</v>
      </c>
      <c r="G47" s="120" t="str">
        <f>IF(D47="可",(会員情報!BM39*会員情報!BG39*会員情報!AG39/E47*会員情報!BF39),"ERROR")</f>
        <v>ERROR</v>
      </c>
      <c r="H47" s="121" t="str">
        <f>IF(D47="可",(会員情報!BM39*会員情報!BG39*会員情報!BH39),"ERROR")</f>
        <v>ERROR</v>
      </c>
      <c r="I47" s="123" t="str">
        <f t="shared" si="0"/>
        <v/>
      </c>
    </row>
    <row r="48" spans="1:9" x14ac:dyDescent="0.2">
      <c r="A48" s="76"/>
      <c r="C48" s="10">
        <f>会員情報!C40</f>
        <v>29</v>
      </c>
      <c r="D48" s="38" t="str">
        <f>会員情報!D40</f>
        <v>不可</v>
      </c>
      <c r="E48" s="163" t="str">
        <f>IFERROR(IF(FIND("更新",会員情報!#REF!),会員情報!T40),"")&amp;IFERROR(IF(FIND("新規",会員情報!#REF!),会員情報!#REF!),"")</f>
        <v/>
      </c>
      <c r="F48" s="122">
        <f>会員情報!AG40</f>
        <v>0</v>
      </c>
      <c r="G48" s="120" t="str">
        <f>IF(D48="可",(会員情報!BM40*会員情報!BG40*会員情報!AG40/E48*会員情報!BF40),"ERROR")</f>
        <v>ERROR</v>
      </c>
      <c r="H48" s="121" t="str">
        <f>IF(D48="可",(会員情報!BM40*会員情報!BG40*会員情報!BH40),"ERROR")</f>
        <v>ERROR</v>
      </c>
      <c r="I48" s="123" t="str">
        <f t="shared" si="0"/>
        <v/>
      </c>
    </row>
    <row r="49" spans="1:9" x14ac:dyDescent="0.2">
      <c r="A49" s="76"/>
      <c r="C49" s="10">
        <f>会員情報!C41</f>
        <v>30</v>
      </c>
      <c r="D49" s="38" t="str">
        <f>会員情報!D41</f>
        <v>不可</v>
      </c>
      <c r="E49" s="163" t="str">
        <f>IFERROR(IF(FIND("更新",会員情報!#REF!),会員情報!T41),"")&amp;IFERROR(IF(FIND("新規",会員情報!#REF!),会員情報!#REF!),"")</f>
        <v/>
      </c>
      <c r="F49" s="122">
        <f>会員情報!AG41</f>
        <v>0</v>
      </c>
      <c r="G49" s="120" t="str">
        <f>IF(D49="可",(会員情報!BM41*会員情報!BG41*会員情報!AG41/E49*会員情報!BF41),"ERROR")</f>
        <v>ERROR</v>
      </c>
      <c r="H49" s="121" t="str">
        <f>IF(D49="可",(会員情報!BM41*会員情報!BG41*会員情報!BH41),"ERROR")</f>
        <v>ERROR</v>
      </c>
      <c r="I49" s="123" t="str">
        <f t="shared" si="0"/>
        <v/>
      </c>
    </row>
    <row r="50" spans="1:9" x14ac:dyDescent="0.2">
      <c r="A50" s="76"/>
      <c r="C50" s="10">
        <f>会員情報!C42</f>
        <v>31</v>
      </c>
      <c r="D50" s="38" t="str">
        <f>会員情報!D42</f>
        <v>不可</v>
      </c>
      <c r="E50" s="163" t="str">
        <f>IFERROR(IF(FIND("更新",会員情報!#REF!),会員情報!T42),"")&amp;IFERROR(IF(FIND("新規",会員情報!#REF!),会員情報!#REF!),"")</f>
        <v/>
      </c>
      <c r="F50" s="122">
        <f>会員情報!AG42</f>
        <v>0</v>
      </c>
      <c r="G50" s="120" t="str">
        <f>IF(D50="可",(会員情報!BM42*会員情報!BG42*会員情報!AG42/E50*会員情報!BF42),"ERROR")</f>
        <v>ERROR</v>
      </c>
      <c r="H50" s="121" t="str">
        <f>IF(D50="可",(会員情報!BM42*会員情報!BG42*会員情報!BH42),"ERROR")</f>
        <v>ERROR</v>
      </c>
      <c r="I50" s="123" t="str">
        <f t="shared" si="0"/>
        <v/>
      </c>
    </row>
    <row r="51" spans="1:9" x14ac:dyDescent="0.2">
      <c r="A51" s="76"/>
      <c r="C51" s="10">
        <f>会員情報!C43</f>
        <v>32</v>
      </c>
      <c r="D51" s="38" t="str">
        <f>会員情報!D43</f>
        <v>不可</v>
      </c>
      <c r="E51" s="163" t="str">
        <f>IFERROR(IF(FIND("更新",会員情報!#REF!),会員情報!T43),"")&amp;IFERROR(IF(FIND("新規",会員情報!#REF!),会員情報!#REF!),"")</f>
        <v/>
      </c>
      <c r="F51" s="122">
        <f>会員情報!AG43</f>
        <v>0</v>
      </c>
      <c r="G51" s="120" t="str">
        <f>IF(D51="可",(会員情報!BM43*会員情報!BG43*会員情報!AG43/E51*会員情報!BF43),"ERROR")</f>
        <v>ERROR</v>
      </c>
      <c r="H51" s="121" t="str">
        <f>IF(D51="可",(会員情報!BM43*会員情報!BG43*会員情報!BH43),"ERROR")</f>
        <v>ERROR</v>
      </c>
      <c r="I51" s="123" t="str">
        <f t="shared" si="0"/>
        <v/>
      </c>
    </row>
    <row r="52" spans="1:9" x14ac:dyDescent="0.2">
      <c r="A52" s="76"/>
      <c r="C52" s="10">
        <f>会員情報!C44</f>
        <v>33</v>
      </c>
      <c r="D52" s="38" t="str">
        <f>会員情報!D44</f>
        <v>不可</v>
      </c>
      <c r="E52" s="163" t="str">
        <f>IFERROR(IF(FIND("更新",会員情報!#REF!),会員情報!T44),"")&amp;IFERROR(IF(FIND("新規",会員情報!#REF!),会員情報!#REF!),"")</f>
        <v/>
      </c>
      <c r="F52" s="122">
        <f>会員情報!AG44</f>
        <v>0</v>
      </c>
      <c r="G52" s="120" t="str">
        <f>IF(D52="可",(会員情報!BM44*会員情報!BG44*会員情報!AG44/E52*会員情報!BF44),"ERROR")</f>
        <v>ERROR</v>
      </c>
      <c r="H52" s="121" t="str">
        <f>IF(D52="可",(会員情報!BM44*会員情報!BG44*会員情報!BH44),"ERROR")</f>
        <v>ERROR</v>
      </c>
      <c r="I52" s="123" t="str">
        <f t="shared" si="0"/>
        <v/>
      </c>
    </row>
    <row r="53" spans="1:9" x14ac:dyDescent="0.2">
      <c r="A53" s="76"/>
      <c r="C53" s="10">
        <f>会員情報!C45</f>
        <v>34</v>
      </c>
      <c r="D53" s="38" t="str">
        <f>会員情報!D45</f>
        <v>不可</v>
      </c>
      <c r="E53" s="163" t="str">
        <f>IFERROR(IF(FIND("更新",会員情報!#REF!),会員情報!T45),"")&amp;IFERROR(IF(FIND("新規",会員情報!#REF!),会員情報!#REF!),"")</f>
        <v/>
      </c>
      <c r="F53" s="122">
        <f>会員情報!AG45</f>
        <v>0</v>
      </c>
      <c r="G53" s="120" t="str">
        <f>IF(D53="可",(会員情報!BM45*会員情報!BG45*会員情報!AG45/E53*会員情報!BF45),"ERROR")</f>
        <v>ERROR</v>
      </c>
      <c r="H53" s="121" t="str">
        <f>IF(D53="可",(会員情報!BM45*会員情報!BG45*会員情報!BH45),"ERROR")</f>
        <v>ERROR</v>
      </c>
      <c r="I53" s="123" t="str">
        <f t="shared" si="0"/>
        <v/>
      </c>
    </row>
    <row r="54" spans="1:9" x14ac:dyDescent="0.2">
      <c r="A54" s="76"/>
      <c r="C54" s="10">
        <f>会員情報!C46</f>
        <v>35</v>
      </c>
      <c r="D54" s="38" t="str">
        <f>会員情報!D46</f>
        <v>不可</v>
      </c>
      <c r="E54" s="163" t="str">
        <f>IFERROR(IF(FIND("更新",会員情報!#REF!),会員情報!T46),"")&amp;IFERROR(IF(FIND("新規",会員情報!#REF!),会員情報!#REF!),"")</f>
        <v/>
      </c>
      <c r="F54" s="122">
        <f>会員情報!AG46</f>
        <v>0</v>
      </c>
      <c r="G54" s="120" t="str">
        <f>IF(D54="可",(会員情報!BM46*会員情報!BG46*会員情報!AG46/E54*会員情報!BF46),"ERROR")</f>
        <v>ERROR</v>
      </c>
      <c r="H54" s="121" t="str">
        <f>IF(D54="可",(会員情報!BM46*会員情報!BG46*会員情報!BH46),"ERROR")</f>
        <v>ERROR</v>
      </c>
      <c r="I54" s="123" t="str">
        <f t="shared" si="0"/>
        <v/>
      </c>
    </row>
    <row r="55" spans="1:9" x14ac:dyDescent="0.2">
      <c r="A55" s="76"/>
      <c r="C55" s="10">
        <f>会員情報!C47</f>
        <v>36</v>
      </c>
      <c r="D55" s="38" t="str">
        <f>会員情報!D47</f>
        <v>不可</v>
      </c>
      <c r="E55" s="163" t="str">
        <f>IFERROR(IF(FIND("更新",会員情報!#REF!),会員情報!T47),"")&amp;IFERROR(IF(FIND("新規",会員情報!#REF!),会員情報!#REF!),"")</f>
        <v/>
      </c>
      <c r="F55" s="122">
        <f>会員情報!AG47</f>
        <v>0</v>
      </c>
      <c r="G55" s="120" t="str">
        <f>IF(D55="可",(会員情報!BM47*会員情報!BG47*会員情報!AG47/E55*会員情報!BF47),"ERROR")</f>
        <v>ERROR</v>
      </c>
      <c r="H55" s="121" t="str">
        <f>IF(D55="可",(会員情報!BM47*会員情報!BG47*会員情報!BH47),"ERROR")</f>
        <v>ERROR</v>
      </c>
      <c r="I55" s="123" t="str">
        <f t="shared" si="0"/>
        <v/>
      </c>
    </row>
    <row r="56" spans="1:9" x14ac:dyDescent="0.2">
      <c r="A56" s="76"/>
      <c r="C56" s="10">
        <f>会員情報!C48</f>
        <v>37</v>
      </c>
      <c r="D56" s="38" t="str">
        <f>会員情報!D48</f>
        <v>不可</v>
      </c>
      <c r="E56" s="163" t="str">
        <f>IFERROR(IF(FIND("更新",会員情報!#REF!),会員情報!T48),"")&amp;IFERROR(IF(FIND("新規",会員情報!#REF!),会員情報!#REF!),"")</f>
        <v/>
      </c>
      <c r="F56" s="122">
        <f>会員情報!AG48</f>
        <v>0</v>
      </c>
      <c r="G56" s="120" t="str">
        <f>IF(D56="可",(会員情報!BM48*会員情報!BG48*会員情報!AG48/E56*会員情報!BF48),"ERROR")</f>
        <v>ERROR</v>
      </c>
      <c r="H56" s="121" t="str">
        <f>IF(D56="可",(会員情報!BM48*会員情報!BG48*会員情報!BH48),"ERROR")</f>
        <v>ERROR</v>
      </c>
      <c r="I56" s="123" t="str">
        <f t="shared" si="0"/>
        <v/>
      </c>
    </row>
    <row r="57" spans="1:9" x14ac:dyDescent="0.2">
      <c r="A57" s="76"/>
      <c r="C57" s="10">
        <f>会員情報!C49</f>
        <v>38</v>
      </c>
      <c r="D57" s="38" t="str">
        <f>会員情報!D49</f>
        <v>不可</v>
      </c>
      <c r="E57" s="163" t="str">
        <f>IFERROR(IF(FIND("更新",会員情報!#REF!),会員情報!T49),"")&amp;IFERROR(IF(FIND("新規",会員情報!#REF!),会員情報!#REF!),"")</f>
        <v/>
      </c>
      <c r="F57" s="122">
        <f>会員情報!AG49</f>
        <v>0</v>
      </c>
      <c r="G57" s="120" t="str">
        <f>IF(D57="可",(会員情報!BM49*会員情報!BG49*会員情報!AG49/E57*会員情報!BF49),"ERROR")</f>
        <v>ERROR</v>
      </c>
      <c r="H57" s="121" t="str">
        <f>IF(D57="可",(会員情報!BM49*会員情報!BG49*会員情報!BH49),"ERROR")</f>
        <v>ERROR</v>
      </c>
      <c r="I57" s="123" t="str">
        <f t="shared" si="0"/>
        <v/>
      </c>
    </row>
    <row r="58" spans="1:9" x14ac:dyDescent="0.2">
      <c r="A58" s="76"/>
      <c r="C58" s="10">
        <f>会員情報!C50</f>
        <v>39</v>
      </c>
      <c r="D58" s="38" t="str">
        <f>会員情報!D50</f>
        <v>不可</v>
      </c>
      <c r="E58" s="163" t="str">
        <f>IFERROR(IF(FIND("更新",会員情報!#REF!),会員情報!T50),"")&amp;IFERROR(IF(FIND("新規",会員情報!#REF!),会員情報!#REF!),"")</f>
        <v/>
      </c>
      <c r="F58" s="122">
        <f>会員情報!AG50</f>
        <v>0</v>
      </c>
      <c r="G58" s="120" t="str">
        <f>IF(D58="可",(会員情報!BM50*会員情報!BG50*会員情報!AG50/E58*会員情報!BF50),"ERROR")</f>
        <v>ERROR</v>
      </c>
      <c r="H58" s="121" t="str">
        <f>IF(D58="可",(会員情報!BM50*会員情報!BG50*会員情報!BH50),"ERROR")</f>
        <v>ERROR</v>
      </c>
      <c r="I58" s="123" t="str">
        <f t="shared" si="0"/>
        <v/>
      </c>
    </row>
    <row r="59" spans="1:9" x14ac:dyDescent="0.2">
      <c r="A59" s="76"/>
      <c r="C59" s="10">
        <f>会員情報!C51</f>
        <v>40</v>
      </c>
      <c r="D59" s="38" t="str">
        <f>会員情報!D51</f>
        <v>不可</v>
      </c>
      <c r="E59" s="163" t="str">
        <f>IFERROR(IF(FIND("更新",会員情報!#REF!),会員情報!T51),"")&amp;IFERROR(IF(FIND("新規",会員情報!#REF!),会員情報!#REF!),"")</f>
        <v/>
      </c>
      <c r="F59" s="122">
        <f>会員情報!AG51</f>
        <v>0</v>
      </c>
      <c r="G59" s="120" t="str">
        <f>IF(D59="可",(会員情報!BM51*会員情報!BG51*会員情報!AG51/E59*会員情報!BF51),"ERROR")</f>
        <v>ERROR</v>
      </c>
      <c r="H59" s="121" t="str">
        <f>IF(D59="可",(会員情報!BM51*会員情報!BG51*会員情報!BH51),"ERROR")</f>
        <v>ERROR</v>
      </c>
      <c r="I59" s="123" t="str">
        <f t="shared" si="0"/>
        <v/>
      </c>
    </row>
    <row r="60" spans="1:9" x14ac:dyDescent="0.2">
      <c r="A60" s="76"/>
      <c r="C60" s="10">
        <f>会員情報!C52</f>
        <v>41</v>
      </c>
      <c r="D60" s="38" t="str">
        <f>会員情報!D52</f>
        <v>不可</v>
      </c>
      <c r="E60" s="163" t="str">
        <f>IFERROR(IF(FIND("更新",会員情報!#REF!),会員情報!T52),"")&amp;IFERROR(IF(FIND("新規",会員情報!#REF!),会員情報!#REF!),"")</f>
        <v/>
      </c>
      <c r="F60" s="122">
        <f>会員情報!AG52</f>
        <v>0</v>
      </c>
      <c r="G60" s="120" t="str">
        <f>IF(D60="可",(会員情報!BM52*会員情報!BG52*会員情報!AG52/E60*会員情報!BF52),"ERROR")</f>
        <v>ERROR</v>
      </c>
      <c r="H60" s="121" t="str">
        <f>IF(D60="可",(会員情報!BM52*会員情報!BG52*会員情報!BH52),"ERROR")</f>
        <v>ERROR</v>
      </c>
      <c r="I60" s="123" t="str">
        <f t="shared" si="0"/>
        <v/>
      </c>
    </row>
    <row r="61" spans="1:9" x14ac:dyDescent="0.2">
      <c r="A61" s="76"/>
      <c r="C61" s="10">
        <f>会員情報!C53</f>
        <v>42</v>
      </c>
      <c r="D61" s="38" t="str">
        <f>会員情報!D53</f>
        <v>不可</v>
      </c>
      <c r="E61" s="163" t="str">
        <f>IFERROR(IF(FIND("更新",会員情報!#REF!),会員情報!T53),"")&amp;IFERROR(IF(FIND("新規",会員情報!#REF!),会員情報!#REF!),"")</f>
        <v/>
      </c>
      <c r="F61" s="122">
        <f>会員情報!AG53</f>
        <v>0</v>
      </c>
      <c r="G61" s="120" t="str">
        <f>IF(D61="可",(会員情報!BM53*会員情報!BG53*会員情報!AG53/E61*会員情報!BF53),"ERROR")</f>
        <v>ERROR</v>
      </c>
      <c r="H61" s="121" t="str">
        <f>IF(D61="可",(会員情報!BM53*会員情報!BG53*会員情報!BH53),"ERROR")</f>
        <v>ERROR</v>
      </c>
      <c r="I61" s="123" t="str">
        <f t="shared" si="0"/>
        <v/>
      </c>
    </row>
    <row r="62" spans="1:9" x14ac:dyDescent="0.2">
      <c r="A62" s="76"/>
      <c r="C62" s="10">
        <f>会員情報!C54</f>
        <v>43</v>
      </c>
      <c r="D62" s="38" t="str">
        <f>会員情報!D54</f>
        <v>不可</v>
      </c>
      <c r="E62" s="163" t="str">
        <f>IFERROR(IF(FIND("更新",会員情報!#REF!),会員情報!T54),"")&amp;IFERROR(IF(FIND("新規",会員情報!#REF!),会員情報!#REF!),"")</f>
        <v/>
      </c>
      <c r="F62" s="122">
        <f>会員情報!AG54</f>
        <v>0</v>
      </c>
      <c r="G62" s="120" t="str">
        <f>IF(D62="可",(会員情報!BM54*会員情報!BG54*会員情報!AG54/E62*会員情報!BF54),"ERROR")</f>
        <v>ERROR</v>
      </c>
      <c r="H62" s="121" t="str">
        <f>IF(D62="可",(会員情報!BM54*会員情報!BG54*会員情報!BH54),"ERROR")</f>
        <v>ERROR</v>
      </c>
      <c r="I62" s="123" t="str">
        <f t="shared" si="0"/>
        <v/>
      </c>
    </row>
    <row r="63" spans="1:9" x14ac:dyDescent="0.2">
      <c r="A63" s="76"/>
      <c r="C63" s="10">
        <f>会員情報!C55</f>
        <v>44</v>
      </c>
      <c r="D63" s="38" t="str">
        <f>会員情報!D55</f>
        <v>不可</v>
      </c>
      <c r="E63" s="163" t="str">
        <f>IFERROR(IF(FIND("更新",会員情報!#REF!),会員情報!T55),"")&amp;IFERROR(IF(FIND("新規",会員情報!#REF!),会員情報!#REF!),"")</f>
        <v/>
      </c>
      <c r="F63" s="122">
        <f>会員情報!AG55</f>
        <v>0</v>
      </c>
      <c r="G63" s="120" t="str">
        <f>IF(D63="可",(会員情報!BM55*会員情報!BG55*会員情報!AG55/E63*会員情報!BF55),"ERROR")</f>
        <v>ERROR</v>
      </c>
      <c r="H63" s="121" t="str">
        <f>IF(D63="可",(会員情報!BM55*会員情報!BG55*会員情報!BH55),"ERROR")</f>
        <v>ERROR</v>
      </c>
      <c r="I63" s="123" t="str">
        <f t="shared" si="0"/>
        <v/>
      </c>
    </row>
    <row r="64" spans="1:9" x14ac:dyDescent="0.2">
      <c r="A64" s="76"/>
      <c r="C64" s="10">
        <f>会員情報!C56</f>
        <v>45</v>
      </c>
      <c r="D64" s="38" t="str">
        <f>会員情報!D56</f>
        <v>不可</v>
      </c>
      <c r="E64" s="163" t="str">
        <f>IFERROR(IF(FIND("更新",会員情報!#REF!),会員情報!T56),"")&amp;IFERROR(IF(FIND("新規",会員情報!#REF!),会員情報!#REF!),"")</f>
        <v/>
      </c>
      <c r="F64" s="122">
        <f>会員情報!AG56</f>
        <v>0</v>
      </c>
      <c r="G64" s="120" t="str">
        <f>IF(D64="可",(会員情報!BM56*会員情報!BG56*会員情報!AG56/E64*会員情報!BF56),"ERROR")</f>
        <v>ERROR</v>
      </c>
      <c r="H64" s="121" t="str">
        <f>IF(D64="可",(会員情報!BM56*会員情報!BG56*会員情報!BH56),"ERROR")</f>
        <v>ERROR</v>
      </c>
      <c r="I64" s="123" t="str">
        <f t="shared" si="0"/>
        <v/>
      </c>
    </row>
    <row r="65" spans="1:9" x14ac:dyDescent="0.2">
      <c r="A65" s="76"/>
      <c r="C65" s="10">
        <f>会員情報!C57</f>
        <v>46</v>
      </c>
      <c r="D65" s="38" t="str">
        <f>会員情報!D57</f>
        <v>不可</v>
      </c>
      <c r="E65" s="163" t="str">
        <f>IFERROR(IF(FIND("更新",会員情報!#REF!),会員情報!T57),"")&amp;IFERROR(IF(FIND("新規",会員情報!#REF!),会員情報!#REF!),"")</f>
        <v/>
      </c>
      <c r="F65" s="122">
        <f>会員情報!AG57</f>
        <v>0</v>
      </c>
      <c r="G65" s="120" t="str">
        <f>IF(D65="可",(会員情報!BM57*会員情報!BG57*会員情報!AG57/E65*会員情報!BF57),"ERROR")</f>
        <v>ERROR</v>
      </c>
      <c r="H65" s="121" t="str">
        <f>IF(D65="可",(会員情報!BM57*会員情報!BG57*会員情報!BH57),"ERROR")</f>
        <v>ERROR</v>
      </c>
      <c r="I65" s="123" t="str">
        <f t="shared" si="0"/>
        <v/>
      </c>
    </row>
    <row r="66" spans="1:9" x14ac:dyDescent="0.2">
      <c r="A66" s="76"/>
      <c r="C66" s="10">
        <f>会員情報!C58</f>
        <v>47</v>
      </c>
      <c r="D66" s="38" t="str">
        <f>会員情報!D58</f>
        <v>不可</v>
      </c>
      <c r="E66" s="163" t="str">
        <f>IFERROR(IF(FIND("更新",会員情報!#REF!),会員情報!T58),"")&amp;IFERROR(IF(FIND("新規",会員情報!#REF!),会員情報!#REF!),"")</f>
        <v/>
      </c>
      <c r="F66" s="122">
        <f>会員情報!AG58</f>
        <v>0</v>
      </c>
      <c r="G66" s="120" t="str">
        <f>IF(D66="可",(会員情報!BM58*会員情報!BG58*会員情報!AG58/E66*会員情報!BF58),"ERROR")</f>
        <v>ERROR</v>
      </c>
      <c r="H66" s="121" t="str">
        <f>IF(D66="可",(会員情報!BM58*会員情報!BG58*会員情報!BH58),"ERROR")</f>
        <v>ERROR</v>
      </c>
      <c r="I66" s="123" t="str">
        <f t="shared" si="0"/>
        <v/>
      </c>
    </row>
    <row r="67" spans="1:9" x14ac:dyDescent="0.2">
      <c r="A67" s="76"/>
      <c r="C67" s="10">
        <f>会員情報!C59</f>
        <v>48</v>
      </c>
      <c r="D67" s="38" t="str">
        <f>会員情報!D59</f>
        <v>不可</v>
      </c>
      <c r="E67" s="163" t="str">
        <f>IFERROR(IF(FIND("更新",会員情報!#REF!),会員情報!T59),"")&amp;IFERROR(IF(FIND("新規",会員情報!#REF!),会員情報!#REF!),"")</f>
        <v/>
      </c>
      <c r="F67" s="122">
        <f>会員情報!AG59</f>
        <v>0</v>
      </c>
      <c r="G67" s="120" t="str">
        <f>IF(D67="可",(会員情報!BM59*会員情報!BG59*会員情報!AG59/E67*会員情報!BF59),"ERROR")</f>
        <v>ERROR</v>
      </c>
      <c r="H67" s="121" t="str">
        <f>IF(D67="可",(会員情報!BM59*会員情報!BG59*会員情報!BH59),"ERROR")</f>
        <v>ERROR</v>
      </c>
      <c r="I67" s="123" t="str">
        <f t="shared" si="0"/>
        <v/>
      </c>
    </row>
    <row r="68" spans="1:9" x14ac:dyDescent="0.2">
      <c r="A68" s="76"/>
      <c r="C68" s="10">
        <f>会員情報!C60</f>
        <v>49</v>
      </c>
      <c r="D68" s="38" t="str">
        <f>会員情報!D60</f>
        <v>不可</v>
      </c>
      <c r="E68" s="163" t="str">
        <f>IFERROR(IF(FIND("更新",会員情報!#REF!),会員情報!T60),"")&amp;IFERROR(IF(FIND("新規",会員情報!#REF!),会員情報!#REF!),"")</f>
        <v/>
      </c>
      <c r="F68" s="122">
        <f>会員情報!AG60</f>
        <v>0</v>
      </c>
      <c r="G68" s="120" t="str">
        <f>IF(D68="可",(会員情報!BM60*会員情報!BG60*会員情報!AG60/E68*会員情報!BF60),"ERROR")</f>
        <v>ERROR</v>
      </c>
      <c r="H68" s="121" t="str">
        <f>IF(D68="可",(会員情報!BM60*会員情報!BG60*会員情報!BH60),"ERROR")</f>
        <v>ERROR</v>
      </c>
      <c r="I68" s="123" t="str">
        <f t="shared" si="0"/>
        <v/>
      </c>
    </row>
    <row r="69" spans="1:9" x14ac:dyDescent="0.2">
      <c r="A69" s="76"/>
      <c r="C69" s="10">
        <f>会員情報!C61</f>
        <v>50</v>
      </c>
      <c r="D69" s="38" t="str">
        <f>会員情報!D61</f>
        <v>不可</v>
      </c>
      <c r="E69" s="163" t="str">
        <f>IFERROR(IF(FIND("更新",会員情報!#REF!),会員情報!T61),"")&amp;IFERROR(IF(FIND("新規",会員情報!#REF!),会員情報!#REF!),"")</f>
        <v/>
      </c>
      <c r="F69" s="122">
        <f>会員情報!AG61</f>
        <v>0</v>
      </c>
      <c r="G69" s="120" t="str">
        <f>IF(D69="可",(会員情報!BM61*会員情報!BG61*会員情報!AG61/E69*会員情報!BF61),"ERROR")</f>
        <v>ERROR</v>
      </c>
      <c r="H69" s="121" t="str">
        <f>IF(D69="可",(会員情報!BM61*会員情報!BG61*会員情報!BH61),"ERROR")</f>
        <v>ERROR</v>
      </c>
      <c r="I69" s="123" t="str">
        <f t="shared" si="0"/>
        <v/>
      </c>
    </row>
    <row r="70" spans="1:9" x14ac:dyDescent="0.2">
      <c r="C70" s="104" t="s">
        <v>27</v>
      </c>
      <c r="D70" s="104" t="s">
        <v>27</v>
      </c>
      <c r="E70" s="104" t="s">
        <v>27</v>
      </c>
      <c r="F70" s="104" t="s">
        <v>27</v>
      </c>
      <c r="G70" s="104" t="s">
        <v>27</v>
      </c>
      <c r="H70" s="104" t="s">
        <v>27</v>
      </c>
      <c r="I70" s="104" t="s">
        <v>27</v>
      </c>
    </row>
  </sheetData>
  <mergeCells count="13">
    <mergeCell ref="E16:E18"/>
    <mergeCell ref="F16:F18"/>
    <mergeCell ref="D16:D18"/>
    <mergeCell ref="C15:C18"/>
    <mergeCell ref="G14:I14"/>
    <mergeCell ref="D15:F15"/>
    <mergeCell ref="C4:E4"/>
    <mergeCell ref="C5:E5"/>
    <mergeCell ref="C9:E9"/>
    <mergeCell ref="C10:E10"/>
    <mergeCell ref="C11:E11"/>
    <mergeCell ref="F4:G4"/>
    <mergeCell ref="F5:G5"/>
  </mergeCells>
  <phoneticPr fontId="3"/>
  <pageMargins left="0.70866141732283472" right="0.70866141732283472" top="0.74803149606299213" bottom="0.74803149606299213" header="0.31496062992125984" footer="0.31496062992125984"/>
  <pageSetup paperSize="8" scale="77" fitToWidth="0" orientation="landscape" cellComments="asDisplayed" r:id="rId1"/>
  <headerFooter>
    <oddHeader>&amp;R&amp;20&amp;A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q4ok xmlns="e2d0d450-63d5-4fcf-989c-a4d5dd2a0cc8" xsi:nil="true"/>
    <_x65e5__x4ed8_ xmlns="e2d0d450-63d5-4fcf-989c-a4d5dd2a0cc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687867F0A594691E124B3A1E3E112" ma:contentTypeVersion="13" ma:contentTypeDescription="Create a new document." ma:contentTypeScope="" ma:versionID="ed307ddb65f0e6d6929b66c175bbe9c7">
  <xsd:schema xmlns:xsd="http://www.w3.org/2001/XMLSchema" xmlns:xs="http://www.w3.org/2001/XMLSchema" xmlns:p="http://schemas.microsoft.com/office/2006/metadata/properties" xmlns:ns2="e2d0d450-63d5-4fcf-989c-a4d5dd2a0cc8" xmlns:ns3="1d5a9430-2269-4e81-915a-f928d1965b30" targetNamespace="http://schemas.microsoft.com/office/2006/metadata/properties" ma:root="true" ma:fieldsID="db7a8effad117edee3b050fe10d2082b" ns2:_="" ns3:_="">
    <xsd:import namespace="e2d0d450-63d5-4fcf-989c-a4d5dd2a0cc8"/>
    <xsd:import namespace="1d5a9430-2269-4e81-915a-f928d1965b30"/>
    <xsd:element name="properties">
      <xsd:complexType>
        <xsd:sequence>
          <xsd:element name="documentManagement">
            <xsd:complexType>
              <xsd:all>
                <xsd:element ref="ns2:q4ok" minOccurs="0"/>
                <xsd:element ref="ns3:SharedWithUsers" minOccurs="0"/>
                <xsd:element ref="ns3:SharedWithDetails" minOccurs="0"/>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_x65e5__x4ed8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d0d450-63d5-4fcf-989c-a4d5dd2a0cc8" elementFormDefault="qualified">
    <xsd:import namespace="http://schemas.microsoft.com/office/2006/documentManagement/types"/>
    <xsd:import namespace="http://schemas.microsoft.com/office/infopath/2007/PartnerControls"/>
    <xsd:element name="q4ok" ma:index="8" nillable="true" ma:displayName="番号" ma:internalName="q4ok">
      <xsd:simpleType>
        <xsd:restriction base="dms:Number"/>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x65e5__x4ed8_" ma:index="19" nillable="true" ma:displayName="日付" ma:format="DateOnly" ma:internalName="_x65e5__x4ed8_">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d5a9430-2269-4e81-915a-f928d1965b30"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EB9DB6-4F9D-4D4C-8CB1-C57641216E72}">
  <ds:schemaRefs>
    <ds:schemaRef ds:uri="http://schemas.microsoft.com/office/2006/documentManagement/types"/>
    <ds:schemaRef ds:uri="http://purl.org/dc/dcmitype/"/>
    <ds:schemaRef ds:uri="http://purl.org/dc/elements/1.1/"/>
    <ds:schemaRef ds:uri="http://schemas.microsoft.com/office/2006/metadata/properties"/>
    <ds:schemaRef ds:uri="http://schemas.openxmlformats.org/package/2006/metadata/core-properties"/>
    <ds:schemaRef ds:uri="e2d0d450-63d5-4fcf-989c-a4d5dd2a0cc8"/>
    <ds:schemaRef ds:uri="http://purl.org/dc/terms/"/>
    <ds:schemaRef ds:uri="http://schemas.microsoft.com/office/infopath/2007/PartnerControls"/>
    <ds:schemaRef ds:uri="1d5a9430-2269-4e81-915a-f928d1965b30"/>
    <ds:schemaRef ds:uri="http://www.w3.org/XML/1998/namespace"/>
  </ds:schemaRefs>
</ds:datastoreItem>
</file>

<file path=customXml/itemProps2.xml><?xml version="1.0" encoding="utf-8"?>
<ds:datastoreItem xmlns:ds="http://schemas.openxmlformats.org/officeDocument/2006/customXml" ds:itemID="{C12B7EEE-3E5D-4A65-8F08-2541E56EDE8B}">
  <ds:schemaRefs>
    <ds:schemaRef ds:uri="http://schemas.microsoft.com/sharepoint/v3/contenttype/forms"/>
  </ds:schemaRefs>
</ds:datastoreItem>
</file>

<file path=customXml/itemProps3.xml><?xml version="1.0" encoding="utf-8"?>
<ds:datastoreItem xmlns:ds="http://schemas.openxmlformats.org/officeDocument/2006/customXml" ds:itemID="{A5AAF40C-AADE-499C-A69B-DD51C656D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d0d450-63d5-4fcf-989c-a4d5dd2a0cc8"/>
    <ds:schemaRef ds:uri="1d5a9430-2269-4e81-915a-f928d1965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会員情報</vt:lpstr>
      <vt:lpstr>算定シート(燃料使用量)</vt:lpstr>
      <vt:lpstr>会員情報!Print_Area</vt:lpstr>
      <vt:lpstr>'算定シート(燃料使用量)'!Print_Area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2022-07-06T02:28:52Z</cp:lastPrinted>
  <dcterms:created xsi:type="dcterms:W3CDTF">2018-08-03T02:24:53Z</dcterms:created>
  <dcterms:modified xsi:type="dcterms:W3CDTF">2022-07-06T02:28:59Z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0x010100C10687867F0A594691E124B3A1E3E112</vt:lpwstr>
  </property>
</Properties>
</file>