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44" i="1" l="1"/>
  <c r="W38" i="1"/>
  <c r="W39" i="1"/>
  <c r="W40" i="1"/>
  <c r="W41" i="1"/>
  <c r="W42" i="1"/>
  <c r="W37" i="1"/>
  <c r="W31" i="1"/>
  <c r="W32" i="1"/>
  <c r="W33" i="1"/>
  <c r="W34" i="1"/>
  <c r="W35" i="1"/>
  <c r="W36" i="1"/>
  <c r="W30" i="1"/>
  <c r="W25" i="1"/>
  <c r="W24" i="1"/>
  <c r="V44" i="1"/>
  <c r="T44" i="1"/>
  <c r="R44" i="1"/>
  <c r="C49" i="1" l="1"/>
  <c r="C47" i="1"/>
  <c r="C45" i="1"/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L31" i="1"/>
  <c r="L32" i="1"/>
  <c r="L33" i="1"/>
  <c r="L34" i="1"/>
  <c r="L35" i="1"/>
  <c r="L36" i="1"/>
  <c r="L37" i="1"/>
  <c r="L38" i="1"/>
  <c r="L39" i="1"/>
  <c r="L40" i="1"/>
  <c r="L41" i="1"/>
  <c r="L42" i="1"/>
  <c r="L30" i="1"/>
</calcChain>
</file>

<file path=xl/sharedStrings.xml><?xml version="1.0" encoding="utf-8"?>
<sst xmlns="http://schemas.openxmlformats.org/spreadsheetml/2006/main" count="188" uniqueCount="90">
  <si>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</si>
  <si>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</si>
  <si>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</si>
  <si>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</si>
  <si>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</si>
  <si>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</si>
  <si>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</si>
  <si>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</si>
  <si>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</si>
  <si>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</si>
  <si>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</si>
  <si>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</si>
  <si>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</si>
  <si>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</si>
  <si>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Steel</t>
  </si>
  <si>
    <t>Deburr</t>
  </si>
  <si>
    <t>drawer_support</t>
  </si>
  <si>
    <t>laserholder</t>
  </si>
  <si>
    <t>subframe</t>
  </si>
  <si>
    <t>Aluminum or Steel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</si>
  <si>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</si>
  <si>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</si>
  <si>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</si>
  <si>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</si>
  <si>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</si>
  <si>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</si>
  <si>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</si>
  <si>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</si>
  <si>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</si>
  <si>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</si>
  <si>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SM09A</t>
  </si>
  <si>
    <t>SM10A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</si>
  <si>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</si>
  <si>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</si>
  <si>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</si>
  <si>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</si>
  <si>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</si>
  <si>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</si>
  <si>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</si>
  <si>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</si>
  <si>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</si>
  <si>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</si>
  <si>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</si>
  <si>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</si>
  <si>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</si>
  <si>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</si>
  <si>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</si>
  <si>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</si>
  <si>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</si>
  <si>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</si>
  <si>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</si>
  <si>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</si>
  <si>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</si>
  <si>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</si>
  <si>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</si>
  <si>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</si>
  <si>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</si>
  <si>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</si>
  <si>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</si>
  <si>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</si>
  <si>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</si>
  <si>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Total Steel Area</t>
  </si>
  <si>
    <t>Total scrap reuse area</t>
  </si>
  <si>
    <t>square inch</t>
  </si>
  <si>
    <t>Revision</t>
  </si>
  <si>
    <t>1.0</t>
  </si>
  <si>
    <t>Preplated</t>
  </si>
  <si>
    <t>TBD, assume none</t>
  </si>
  <si>
    <t>Weldment remarks</t>
  </si>
  <si>
    <t>No welds</t>
  </si>
  <si>
    <t>Spot welds</t>
  </si>
  <si>
    <t>Spot weld seam for rigidity</t>
  </si>
  <si>
    <t>See drawer for welding details</t>
  </si>
  <si>
    <t>Full seam weld for watertight</t>
  </si>
  <si>
    <t>Full seam weld for visual appeal</t>
  </si>
  <si>
    <t>1k cost</t>
  </si>
  <si>
    <t>edit</t>
  </si>
  <si>
    <t>projected</t>
  </si>
  <si>
    <t>Remove circular fold</t>
  </si>
  <si>
    <t>Change tools, allow bigger tools</t>
  </si>
  <si>
    <t>Rivots</t>
  </si>
  <si>
    <t>no change</t>
  </si>
  <si>
    <t>Steel?</t>
  </si>
  <si>
    <t>?</t>
  </si>
  <si>
    <t>steel</t>
  </si>
  <si>
    <t>convert to rivot</t>
  </si>
  <si>
    <t>no welds</t>
  </si>
  <si>
    <t>raw $</t>
  </si>
  <si>
    <t>aluminum</t>
  </si>
  <si>
    <t>per sqin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</si>
</sst>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9"/>
  <sheetViews>
    <sheetView tabSelected="1" topLeftCell="Q19" zoomScale="85" zoomScaleNormal="85" workbookViewId="0">
      <selection activeCell="W45" sqref="W45"/>
    </sheetView>
  </sheetViews>
  <sheetFormatPr defaultRowHeight="15" x14ac:dyDescent="0.25"/>
  <cols>
    <col min="3" max="3" width="12.7109375" bestFit="1" customWidth="1"/>
    <col min="4" max="4" width="21.7109375" customWidth="1"/>
    <col min="5" max="5" width="15.7109375" bestFit="1" customWidth="1"/>
    <col min="6" max="6" width="12" style="1" bestFit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43.7109375" customWidth="1"/>
    <col min="18" max="18" width="8.85546875" customWidth="1"/>
    <col min="19" max="19" width="35.7109375" customWidth="1"/>
    <col min="21" max="21" width="37.42578125" customWidth="1"/>
    <col min="23" max="23" width="14.28515625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41</v>
      </c>
    </row>
    <row r="4" spans="3:13" s="1" customFormat="1" x14ac:dyDescent="0.25">
      <c r="C4" s="1" t="s">
        <v>46</v>
      </c>
    </row>
    <row r="5" spans="3:13" s="1" customFormat="1" x14ac:dyDescent="0.25">
      <c r="D5" s="1" t="s">
        <v>42</v>
      </c>
      <c r="F5" s="10" t="s">
        <v>48</v>
      </c>
      <c r="G5" s="10"/>
      <c r="H5" s="10"/>
      <c r="I5" s="10"/>
      <c r="J5" s="10"/>
      <c r="K5" s="10"/>
      <c r="L5" s="10"/>
      <c r="M5" s="10"/>
    </row>
    <row r="6" spans="3:13" s="1" customFormat="1" x14ac:dyDescent="0.25">
      <c r="D6" s="1" t="s">
        <v>43</v>
      </c>
      <c r="F6" s="10" t="s">
        <v>47</v>
      </c>
      <c r="G6" s="10"/>
      <c r="H6" s="10"/>
      <c r="I6" s="10"/>
      <c r="J6" s="10"/>
      <c r="K6" s="10"/>
      <c r="L6" s="10"/>
      <c r="M6" s="10"/>
    </row>
    <row r="7" spans="3:13" s="1" customFormat="1" x14ac:dyDescent="0.25">
      <c r="D7" s="1" t="s">
        <v>44</v>
      </c>
      <c r="F7" s="10" t="s">
        <v>49</v>
      </c>
      <c r="G7" s="10"/>
      <c r="H7" s="10"/>
      <c r="I7" s="10"/>
      <c r="J7" s="10"/>
      <c r="K7" s="10"/>
      <c r="L7" s="10"/>
      <c r="M7" s="10"/>
    </row>
    <row r="8" spans="3:13" s="1" customFormat="1" x14ac:dyDescent="0.25">
      <c r="D8" s="1" t="s">
        <v>45</v>
      </c>
      <c r="F8" s="10" t="s">
        <v>58</v>
      </c>
      <c r="G8" s="10"/>
      <c r="H8" s="10"/>
      <c r="I8" s="10"/>
      <c r="J8" s="10"/>
      <c r="K8" s="10"/>
      <c r="L8" s="10"/>
      <c r="M8" s="10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37</v>
      </c>
    </row>
    <row r="16" spans="3:13" s="1" customFormat="1" x14ac:dyDescent="0.25">
      <c r="D16" s="1" t="s">
        <v>56</v>
      </c>
      <c r="F16" s="10" t="s">
        <v>58</v>
      </c>
      <c r="G16" s="10"/>
      <c r="H16" s="10"/>
      <c r="I16" s="10"/>
      <c r="J16" s="10"/>
      <c r="K16" s="10"/>
      <c r="L16" s="10"/>
      <c r="M16" s="10"/>
    </row>
    <row r="17" spans="3:24" s="1" customFormat="1" x14ac:dyDescent="0.25">
      <c r="E17" s="1" t="s">
        <v>11</v>
      </c>
    </row>
    <row r="18" spans="3:24" s="1" customFormat="1" x14ac:dyDescent="0.25">
      <c r="E18" s="1" t="s">
        <v>12</v>
      </c>
    </row>
    <row r="19" spans="3:24" s="1" customFormat="1" x14ac:dyDescent="0.25">
      <c r="E19" s="1" t="s">
        <v>13</v>
      </c>
    </row>
    <row r="20" spans="3:24" s="1" customFormat="1" x14ac:dyDescent="0.25">
      <c r="D20" s="1" t="s">
        <v>57</v>
      </c>
      <c r="F20" s="7" t="s">
        <v>59</v>
      </c>
      <c r="G20" s="7"/>
      <c r="H20" s="7"/>
      <c r="I20" s="7"/>
      <c r="J20" s="7"/>
      <c r="K20" s="7"/>
      <c r="L20" s="7"/>
      <c r="M20" s="7"/>
    </row>
    <row r="21" spans="3:24" s="1" customFormat="1" x14ac:dyDescent="0.25">
      <c r="E21" s="1" t="s">
        <v>16</v>
      </c>
    </row>
    <row r="22" spans="3:24" s="1" customFormat="1" x14ac:dyDescent="0.25">
      <c r="E22" s="1" t="s">
        <v>17</v>
      </c>
    </row>
    <row r="23" spans="3:24" s="1" customFormat="1" x14ac:dyDescent="0.25">
      <c r="E23" s="1" t="s">
        <v>18</v>
      </c>
    </row>
    <row r="24" spans="3:24" s="1" customFormat="1" x14ac:dyDescent="0.25">
      <c r="V24" s="1" t="s">
        <v>88</v>
      </c>
      <c r="W24" s="1">
        <f>75/48/96</f>
        <v>1.6276041666666668E-2</v>
      </c>
      <c r="X24" s="1" t="s">
        <v>89</v>
      </c>
    </row>
    <row r="25" spans="3:24" s="1" customFormat="1" x14ac:dyDescent="0.25">
      <c r="V25" s="1" t="s">
        <v>84</v>
      </c>
      <c r="W25" s="1">
        <f>50/48/96</f>
        <v>1.0850694444444446E-2</v>
      </c>
      <c r="X25" s="1" t="s">
        <v>89</v>
      </c>
    </row>
    <row r="28" spans="3:24" x14ac:dyDescent="0.25">
      <c r="J28" s="9" t="s">
        <v>36</v>
      </c>
      <c r="K28" s="9"/>
      <c r="L28" s="9" t="s">
        <v>36</v>
      </c>
      <c r="M28" s="9"/>
    </row>
    <row r="29" spans="3:24" x14ac:dyDescent="0.25">
      <c r="C29" s="1" t="s">
        <v>0</v>
      </c>
      <c r="D29" s="1" t="s">
        <v>20</v>
      </c>
      <c r="E29" s="1" t="s">
        <v>1</v>
      </c>
      <c r="F29" s="1" t="s">
        <v>21</v>
      </c>
      <c r="G29" s="1" t="s">
        <v>64</v>
      </c>
      <c r="H29" s="1" t="s">
        <v>2</v>
      </c>
      <c r="I29" s="1" t="s">
        <v>51</v>
      </c>
      <c r="J29" s="1" t="s">
        <v>34</v>
      </c>
      <c r="K29" s="1" t="s">
        <v>35</v>
      </c>
      <c r="L29" s="1" t="s">
        <v>39</v>
      </c>
      <c r="M29" s="1" t="s">
        <v>40</v>
      </c>
      <c r="N29" s="1" t="s">
        <v>54</v>
      </c>
      <c r="O29" s="1" t="s">
        <v>3</v>
      </c>
      <c r="P29" t="s">
        <v>52</v>
      </c>
      <c r="Q29" t="s">
        <v>68</v>
      </c>
      <c r="R29" t="s">
        <v>75</v>
      </c>
      <c r="S29" t="s">
        <v>76</v>
      </c>
      <c r="T29" t="s">
        <v>77</v>
      </c>
      <c r="U29" t="s">
        <v>76</v>
      </c>
      <c r="V29" t="s">
        <v>77</v>
      </c>
      <c r="W29" t="s">
        <v>87</v>
      </c>
    </row>
    <row r="30" spans="3:24" x14ac:dyDescent="0.25">
      <c r="C30" s="4">
        <v>1</v>
      </c>
      <c r="D30" t="s">
        <v>4</v>
      </c>
      <c r="E30" s="4">
        <v>1</v>
      </c>
      <c r="F30" s="2" t="s">
        <v>22</v>
      </c>
      <c r="G30" s="2" t="s">
        <v>65</v>
      </c>
      <c r="H30" t="s">
        <v>10</v>
      </c>
      <c r="I30" s="1" t="s">
        <v>50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55</v>
      </c>
      <c r="O30" t="s">
        <v>15</v>
      </c>
      <c r="P30" t="s">
        <v>67</v>
      </c>
      <c r="Q30" t="s">
        <v>69</v>
      </c>
      <c r="R30">
        <v>22</v>
      </c>
      <c r="S30" t="s">
        <v>79</v>
      </c>
      <c r="T30">
        <v>12</v>
      </c>
      <c r="V30">
        <v>12</v>
      </c>
      <c r="W30">
        <f>L30*M30*W$24</f>
        <v>1.4448145615041235</v>
      </c>
    </row>
    <row r="31" spans="3:24" x14ac:dyDescent="0.25">
      <c r="C31" s="4">
        <v>2</v>
      </c>
      <c r="D31" t="s">
        <v>5</v>
      </c>
      <c r="E31" s="4">
        <v>1</v>
      </c>
      <c r="F31" s="2" t="s">
        <v>23</v>
      </c>
      <c r="G31" s="2" t="s">
        <v>65</v>
      </c>
      <c r="H31" s="1" t="s">
        <v>10</v>
      </c>
      <c r="I31" s="1" t="s">
        <v>50</v>
      </c>
      <c r="J31" s="3">
        <v>464.48</v>
      </c>
      <c r="K31" s="3">
        <v>206.72</v>
      </c>
      <c r="L31" s="5">
        <f t="shared" ref="L31:M42" si="0">J31/25.4</f>
        <v>18.286614173228347</v>
      </c>
      <c r="M31" s="5">
        <f t="shared" si="0"/>
        <v>8.1385826771653544</v>
      </c>
      <c r="N31" s="6" t="s">
        <v>55</v>
      </c>
      <c r="O31" s="1" t="s">
        <v>15</v>
      </c>
      <c r="P31" s="1" t="s">
        <v>67</v>
      </c>
      <c r="Q31" t="s">
        <v>70</v>
      </c>
      <c r="R31">
        <v>26</v>
      </c>
      <c r="S31" t="s">
        <v>80</v>
      </c>
      <c r="T31">
        <v>12</v>
      </c>
      <c r="V31">
        <v>12</v>
      </c>
      <c r="W31" s="1">
        <f t="shared" ref="W31:W36" si="1">L31*M31*W$24</f>
        <v>2.42231642796619</v>
      </c>
    </row>
    <row r="32" spans="3:24" x14ac:dyDescent="0.25">
      <c r="C32" s="4">
        <v>3</v>
      </c>
      <c r="D32" t="s">
        <v>6</v>
      </c>
      <c r="E32" s="4">
        <v>1</v>
      </c>
      <c r="F32" s="2" t="s">
        <v>24</v>
      </c>
      <c r="G32" s="2" t="s">
        <v>65</v>
      </c>
      <c r="H32" s="1" t="s">
        <v>10</v>
      </c>
      <c r="I32" s="1" t="s">
        <v>50</v>
      </c>
      <c r="J32" s="3">
        <v>407.66</v>
      </c>
      <c r="K32" s="3">
        <v>432.26</v>
      </c>
      <c r="L32" s="5">
        <f t="shared" si="0"/>
        <v>16.049606299212602</v>
      </c>
      <c r="M32" s="5">
        <f t="shared" si="0"/>
        <v>17.018110236220473</v>
      </c>
      <c r="N32" s="6" t="s">
        <v>55</v>
      </c>
      <c r="O32" s="1" t="s">
        <v>15</v>
      </c>
      <c r="P32" s="1" t="s">
        <v>67</v>
      </c>
      <c r="Q32" t="s">
        <v>71</v>
      </c>
      <c r="R32">
        <v>32</v>
      </c>
      <c r="T32">
        <v>8</v>
      </c>
      <c r="V32">
        <v>8</v>
      </c>
      <c r="W32" s="1">
        <f t="shared" si="1"/>
        <v>4.4455398640615007</v>
      </c>
    </row>
    <row r="33" spans="3:23" x14ac:dyDescent="0.25">
      <c r="C33" s="4">
        <v>4</v>
      </c>
      <c r="D33" t="s">
        <v>7</v>
      </c>
      <c r="E33" s="4">
        <v>1</v>
      </c>
      <c r="F33" s="2" t="s">
        <v>25</v>
      </c>
      <c r="G33" s="2" t="s">
        <v>65</v>
      </c>
      <c r="H33" s="1" t="s">
        <v>10</v>
      </c>
      <c r="I33" s="1" t="s">
        <v>50</v>
      </c>
      <c r="J33" s="3">
        <v>407.66</v>
      </c>
      <c r="K33" s="3">
        <v>432.26</v>
      </c>
      <c r="L33" s="5">
        <f t="shared" si="0"/>
        <v>16.049606299212602</v>
      </c>
      <c r="M33" s="5">
        <f t="shared" si="0"/>
        <v>17.018110236220473</v>
      </c>
      <c r="N33" s="6" t="s">
        <v>55</v>
      </c>
      <c r="O33" s="1" t="s">
        <v>15</v>
      </c>
      <c r="P33" s="1" t="s">
        <v>67</v>
      </c>
      <c r="Q33" s="1" t="s">
        <v>72</v>
      </c>
      <c r="R33">
        <v>32</v>
      </c>
      <c r="T33">
        <v>8</v>
      </c>
      <c r="V33">
        <v>8</v>
      </c>
      <c r="W33" s="1">
        <f t="shared" si="1"/>
        <v>4.4455398640615007</v>
      </c>
    </row>
    <row r="34" spans="3:23" x14ac:dyDescent="0.25">
      <c r="C34" s="4">
        <v>5</v>
      </c>
      <c r="D34" t="s">
        <v>8</v>
      </c>
      <c r="E34" s="4">
        <v>2</v>
      </c>
      <c r="F34" s="2" t="s">
        <v>26</v>
      </c>
      <c r="G34" s="2" t="s">
        <v>65</v>
      </c>
      <c r="H34" s="1" t="s">
        <v>10</v>
      </c>
      <c r="I34" s="1" t="s">
        <v>50</v>
      </c>
      <c r="J34" s="3">
        <v>704.42</v>
      </c>
      <c r="K34" s="3">
        <v>435.86</v>
      </c>
      <c r="L34" s="5">
        <f t="shared" si="0"/>
        <v>27.73307086614173</v>
      </c>
      <c r="M34" s="5">
        <f t="shared" si="0"/>
        <v>17.159842519685039</v>
      </c>
      <c r="N34" s="6" t="s">
        <v>55</v>
      </c>
      <c r="O34" s="1" t="s">
        <v>15</v>
      </c>
      <c r="P34" s="1" t="s">
        <v>67</v>
      </c>
      <c r="Q34" s="1" t="s">
        <v>74</v>
      </c>
      <c r="R34">
        <v>30</v>
      </c>
      <c r="S34" t="s">
        <v>81</v>
      </c>
      <c r="T34">
        <v>30</v>
      </c>
      <c r="U34" t="s">
        <v>86</v>
      </c>
      <c r="V34">
        <v>15</v>
      </c>
      <c r="W34" s="1">
        <f t="shared" si="1"/>
        <v>7.7456889428752813</v>
      </c>
    </row>
    <row r="35" spans="3:23" x14ac:dyDescent="0.25">
      <c r="C35" s="4">
        <v>6</v>
      </c>
      <c r="D35" t="s">
        <v>9</v>
      </c>
      <c r="E35" s="4">
        <v>2</v>
      </c>
      <c r="F35" s="2" t="s">
        <v>27</v>
      </c>
      <c r="G35" s="2" t="s">
        <v>65</v>
      </c>
      <c r="H35" s="1" t="s">
        <v>10</v>
      </c>
      <c r="I35" s="1" t="s">
        <v>50</v>
      </c>
      <c r="J35" s="3">
        <v>323.14</v>
      </c>
      <c r="K35" s="3">
        <v>323.14</v>
      </c>
      <c r="L35" s="5">
        <f t="shared" si="0"/>
        <v>12.722047244094489</v>
      </c>
      <c r="M35" s="5">
        <f t="shared" si="0"/>
        <v>12.722047244094489</v>
      </c>
      <c r="N35" s="6" t="s">
        <v>55</v>
      </c>
      <c r="O35" s="1" t="s">
        <v>15</v>
      </c>
      <c r="P35" s="1" t="s">
        <v>67</v>
      </c>
      <c r="Q35" t="s">
        <v>73</v>
      </c>
      <c r="R35">
        <v>38</v>
      </c>
      <c r="S35" t="s">
        <v>82</v>
      </c>
      <c r="T35">
        <v>38</v>
      </c>
      <c r="U35" t="s">
        <v>84</v>
      </c>
      <c r="V35">
        <v>30</v>
      </c>
      <c r="W35" s="1">
        <f t="shared" si="1"/>
        <v>2.6342852552241562</v>
      </c>
    </row>
    <row r="36" spans="3:23" s="1" customFormat="1" x14ac:dyDescent="0.25">
      <c r="C36" s="4">
        <v>7</v>
      </c>
      <c r="D36" s="1" t="s">
        <v>37</v>
      </c>
      <c r="E36" s="4">
        <v>1</v>
      </c>
      <c r="F36" s="2" t="s">
        <v>28</v>
      </c>
      <c r="G36" s="2" t="s">
        <v>65</v>
      </c>
      <c r="H36" s="1" t="s">
        <v>10</v>
      </c>
      <c r="I36" s="1" t="s">
        <v>50</v>
      </c>
      <c r="J36" s="3">
        <v>251</v>
      </c>
      <c r="K36" s="3">
        <v>295.10000000000002</v>
      </c>
      <c r="L36" s="5">
        <f t="shared" si="0"/>
        <v>9.8818897637795278</v>
      </c>
      <c r="M36" s="5">
        <f t="shared" si="0"/>
        <v>11.618110236220474</v>
      </c>
      <c r="N36" s="6" t="s">
        <v>55</v>
      </c>
      <c r="O36" s="1" t="s">
        <v>15</v>
      </c>
      <c r="P36" s="1" t="s">
        <v>67</v>
      </c>
      <c r="Q36" s="1" t="s">
        <v>69</v>
      </c>
      <c r="R36" s="1">
        <v>6</v>
      </c>
      <c r="S36" s="1" t="s">
        <v>81</v>
      </c>
      <c r="T36" s="1">
        <v>6</v>
      </c>
      <c r="V36" s="1">
        <v>6</v>
      </c>
      <c r="W36" s="1">
        <f t="shared" si="1"/>
        <v>1.8686341897423382</v>
      </c>
    </row>
    <row r="37" spans="3:23" x14ac:dyDescent="0.25">
      <c r="C37" s="4">
        <v>8</v>
      </c>
      <c r="D37" t="s">
        <v>11</v>
      </c>
      <c r="E37" s="4">
        <v>1</v>
      </c>
      <c r="F37" s="2" t="s">
        <v>29</v>
      </c>
      <c r="G37" s="2" t="s">
        <v>65</v>
      </c>
      <c r="H37" t="s">
        <v>14</v>
      </c>
      <c r="I37" s="1" t="s">
        <v>66</v>
      </c>
      <c r="J37" s="3">
        <v>350</v>
      </c>
      <c r="K37" s="3">
        <v>269.48</v>
      </c>
      <c r="L37" s="5">
        <f t="shared" si="0"/>
        <v>13.779527559055119</v>
      </c>
      <c r="M37" s="5">
        <f t="shared" si="0"/>
        <v>10.60944881889764</v>
      </c>
      <c r="N37" s="6" t="s">
        <v>55</v>
      </c>
      <c r="O37" t="s">
        <v>15</v>
      </c>
      <c r="P37" t="s">
        <v>53</v>
      </c>
      <c r="Q37" s="1" t="s">
        <v>71</v>
      </c>
      <c r="R37">
        <v>26</v>
      </c>
      <c r="S37" t="s">
        <v>83</v>
      </c>
      <c r="T37">
        <v>26</v>
      </c>
      <c r="U37" t="s">
        <v>85</v>
      </c>
      <c r="V37">
        <v>13</v>
      </c>
      <c r="W37" s="1">
        <f>L37*M37*W$25</f>
        <v>1.5862976604425436</v>
      </c>
    </row>
    <row r="38" spans="3:23" x14ac:dyDescent="0.25">
      <c r="C38" s="4">
        <v>9</v>
      </c>
      <c r="D38" t="s">
        <v>12</v>
      </c>
      <c r="E38" s="4">
        <v>1</v>
      </c>
      <c r="F38" s="2" t="s">
        <v>30</v>
      </c>
      <c r="G38" s="2" t="s">
        <v>65</v>
      </c>
      <c r="H38" s="1" t="s">
        <v>14</v>
      </c>
      <c r="I38" s="1" t="s">
        <v>66</v>
      </c>
      <c r="J38" s="3">
        <v>1201.6600000000001</v>
      </c>
      <c r="K38" s="3">
        <v>201.66</v>
      </c>
      <c r="L38" s="5">
        <f t="shared" si="0"/>
        <v>47.309448818897643</v>
      </c>
      <c r="M38" s="5">
        <f t="shared" si="0"/>
        <v>7.9393700787401578</v>
      </c>
      <c r="N38" s="6" t="s">
        <v>55</v>
      </c>
      <c r="O38" s="1" t="s">
        <v>15</v>
      </c>
      <c r="P38" s="1" t="s">
        <v>53</v>
      </c>
      <c r="Q38" t="s">
        <v>71</v>
      </c>
      <c r="R38">
        <v>50</v>
      </c>
      <c r="S38" t="s">
        <v>80</v>
      </c>
      <c r="T38">
        <v>15</v>
      </c>
      <c r="V38">
        <v>15</v>
      </c>
      <c r="W38" s="1">
        <f t="shared" ref="W38:W42" si="2">L38*M38*W$25</f>
        <v>4.075599201328612</v>
      </c>
    </row>
    <row r="39" spans="3:23" x14ac:dyDescent="0.25">
      <c r="C39" s="4">
        <v>10</v>
      </c>
      <c r="D39" t="s">
        <v>13</v>
      </c>
      <c r="E39" s="4">
        <v>1</v>
      </c>
      <c r="F39" s="2" t="s">
        <v>31</v>
      </c>
      <c r="G39" s="2" t="s">
        <v>65</v>
      </c>
      <c r="H39" s="1" t="s">
        <v>14</v>
      </c>
      <c r="I39" s="1" t="s">
        <v>66</v>
      </c>
      <c r="J39" s="3">
        <v>981.66</v>
      </c>
      <c r="K39" s="3">
        <v>211.01</v>
      </c>
      <c r="L39" s="5">
        <f t="shared" si="0"/>
        <v>38.648031496062991</v>
      </c>
      <c r="M39" s="5">
        <f t="shared" si="0"/>
        <v>8.30748031496063</v>
      </c>
      <c r="N39" s="6" t="s">
        <v>55</v>
      </c>
      <c r="O39" s="1" t="s">
        <v>15</v>
      </c>
      <c r="P39" s="1" t="s">
        <v>53</v>
      </c>
      <c r="Q39" s="1" t="s">
        <v>71</v>
      </c>
      <c r="R39">
        <v>53</v>
      </c>
      <c r="S39" s="1" t="s">
        <v>80</v>
      </c>
      <c r="T39">
        <v>15</v>
      </c>
      <c r="V39">
        <v>15</v>
      </c>
      <c r="W39" s="1">
        <f t="shared" si="2"/>
        <v>3.4838081691137344</v>
      </c>
    </row>
    <row r="40" spans="3:23" x14ac:dyDescent="0.25">
      <c r="C40" s="4">
        <v>11</v>
      </c>
      <c r="D40" t="s">
        <v>16</v>
      </c>
      <c r="E40" s="4">
        <v>2</v>
      </c>
      <c r="F40" s="2" t="s">
        <v>32</v>
      </c>
      <c r="G40" s="2" t="s">
        <v>65</v>
      </c>
      <c r="H40" t="s">
        <v>19</v>
      </c>
      <c r="J40" s="3">
        <v>331.78</v>
      </c>
      <c r="K40" s="3">
        <v>216.31</v>
      </c>
      <c r="L40" s="5">
        <f t="shared" si="0"/>
        <v>13.062204724409449</v>
      </c>
      <c r="M40" s="5">
        <f t="shared" si="0"/>
        <v>8.5161417322834652</v>
      </c>
      <c r="N40" s="6" t="s">
        <v>55</v>
      </c>
      <c r="O40" s="1" t="s">
        <v>15</v>
      </c>
      <c r="P40" s="1" t="s">
        <v>53</v>
      </c>
      <c r="Q40" s="1" t="s">
        <v>69</v>
      </c>
      <c r="R40">
        <v>6</v>
      </c>
      <c r="S40" t="s">
        <v>81</v>
      </c>
      <c r="T40">
        <v>6</v>
      </c>
      <c r="V40">
        <v>6</v>
      </c>
      <c r="W40" s="1">
        <f t="shared" si="2"/>
        <v>1.2070267661585674</v>
      </c>
    </row>
    <row r="41" spans="3:23" x14ac:dyDescent="0.25">
      <c r="C41" s="4">
        <v>12</v>
      </c>
      <c r="D41" t="s">
        <v>17</v>
      </c>
      <c r="E41" s="4">
        <v>2</v>
      </c>
      <c r="F41" s="2" t="s">
        <v>33</v>
      </c>
      <c r="G41" s="2" t="s">
        <v>65</v>
      </c>
      <c r="H41" s="1" t="s">
        <v>19</v>
      </c>
      <c r="J41" s="3">
        <v>30</v>
      </c>
      <c r="K41" s="3">
        <v>91.25</v>
      </c>
      <c r="L41" s="5">
        <f t="shared" si="0"/>
        <v>1.1811023622047245</v>
      </c>
      <c r="M41" s="5">
        <f t="shared" si="0"/>
        <v>3.5925196850393704</v>
      </c>
      <c r="N41" s="6" t="s">
        <v>55</v>
      </c>
      <c r="O41" s="1" t="s">
        <v>15</v>
      </c>
      <c r="P41" s="1" t="s">
        <v>53</v>
      </c>
      <c r="Q41" s="1" t="s">
        <v>69</v>
      </c>
      <c r="R41">
        <v>27</v>
      </c>
      <c r="S41" t="s">
        <v>78</v>
      </c>
      <c r="T41">
        <v>3</v>
      </c>
      <c r="V41">
        <v>3</v>
      </c>
      <c r="W41" s="1">
        <f t="shared" si="2"/>
        <v>4.604094494647324E-2</v>
      </c>
    </row>
    <row r="42" spans="3:23" x14ac:dyDescent="0.25">
      <c r="C42" s="4">
        <v>13</v>
      </c>
      <c r="D42" t="s">
        <v>18</v>
      </c>
      <c r="E42" s="4">
        <v>1</v>
      </c>
      <c r="F42" s="2" t="s">
        <v>38</v>
      </c>
      <c r="G42" s="2" t="s">
        <v>65</v>
      </c>
      <c r="H42" s="1" t="s">
        <v>19</v>
      </c>
      <c r="J42" s="3">
        <v>66</v>
      </c>
      <c r="K42" s="3">
        <v>118.83</v>
      </c>
      <c r="L42" s="5">
        <f t="shared" si="0"/>
        <v>2.598425196850394</v>
      </c>
      <c r="M42" s="5">
        <f t="shared" si="0"/>
        <v>4.6783464566929132</v>
      </c>
      <c r="N42" s="6" t="s">
        <v>55</v>
      </c>
      <c r="O42" s="1" t="s">
        <v>15</v>
      </c>
      <c r="P42" s="1" t="s">
        <v>53</v>
      </c>
      <c r="Q42" s="1" t="s">
        <v>69</v>
      </c>
      <c r="R42">
        <v>1</v>
      </c>
      <c r="S42" t="s">
        <v>81</v>
      </c>
      <c r="T42">
        <v>1</v>
      </c>
      <c r="V42">
        <v>1</v>
      </c>
      <c r="W42" s="1">
        <f t="shared" si="2"/>
        <v>0.13190465834056672</v>
      </c>
    </row>
    <row r="43" spans="3:23" x14ac:dyDescent="0.25">
      <c r="C43" s="1"/>
    </row>
    <row r="44" spans="3:23" x14ac:dyDescent="0.25">
      <c r="C44" s="1" t="s">
        <v>60</v>
      </c>
      <c r="R44">
        <f>SUMPRODUCT(R30:R42,E30:E42)</f>
        <v>450</v>
      </c>
      <c r="T44">
        <f>SUMPRODUCT(T30:T42,E30:E42)</f>
        <v>257</v>
      </c>
      <c r="V44">
        <f>SUMPRODUCT(V30:V42,E30:E42)</f>
        <v>198</v>
      </c>
      <c r="W44">
        <f>SUMPRODUCT(W30:W42,E30:E42)</f>
        <v>47.170538414970068</v>
      </c>
    </row>
    <row r="45" spans="3:23" x14ac:dyDescent="0.25">
      <c r="C45" s="8">
        <f>SUMPRODUCT(L30:L36,M30:M36,E30:E36)</f>
        <v>2174.1645805691614</v>
      </c>
      <c r="D45" t="s">
        <v>63</v>
      </c>
    </row>
    <row r="46" spans="3:23" x14ac:dyDescent="0.25">
      <c r="C46" s="1" t="s">
        <v>61</v>
      </c>
    </row>
    <row r="47" spans="3:23" x14ac:dyDescent="0.25">
      <c r="C47" s="8">
        <f>SUMPRODUCT(M37:M39,L37:L39,E37:E39)</f>
        <v>842.86817564635135</v>
      </c>
      <c r="D47" s="1" t="s">
        <v>63</v>
      </c>
    </row>
    <row r="48" spans="3:23" x14ac:dyDescent="0.25">
      <c r="C48" t="s">
        <v>62</v>
      </c>
    </row>
    <row r="49" spans="3:4" x14ac:dyDescent="0.25">
      <c r="C49" s="8">
        <f>SUMPRODUCT(E40:E42,L40:L42,M40:M42)</f>
        <v>243.12177382354767</v>
      </c>
      <c r="D49" s="1" t="s">
        <v>63</v>
      </c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2016-06-10T03:43:25Z</dcterms:modified>
</cp:coreProperties>
</file>