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4" i="1" l="1"/>
  <c r="B33" i="1"/>
  <c r="B52" i="1" l="1"/>
  <c r="B50" i="1"/>
  <c r="B41" i="1"/>
  <c r="B2" i="1"/>
  <c r="B1" i="1" l="1"/>
  <c r="B61" i="1" l="1"/>
  <c r="B5" i="1" l="1"/>
  <c r="B66" i="1" s="1"/>
  <c r="B4" i="1"/>
  <c r="B6" i="1"/>
  <c r="B84" i="1" s="1"/>
  <c r="B3" i="1"/>
  <c r="B29" i="1" l="1"/>
  <c r="B34" i="1" s="1"/>
  <c r="B46" i="1"/>
  <c r="B91" i="1" l="1"/>
  <c r="B87" i="1"/>
  <c r="B89" i="1" s="1"/>
  <c r="B30" i="1" s="1"/>
  <c r="B25" i="1" l="1"/>
  <c r="B37" i="1" l="1"/>
  <c r="B48" i="1" s="1"/>
  <c r="B82" i="1" l="1"/>
  <c r="B75" i="1"/>
  <c r="B42" i="1" l="1"/>
  <c r="B63" i="1" l="1"/>
  <c r="B60" i="1" l="1"/>
  <c r="B24" i="1"/>
  <c r="B88" i="1"/>
  <c r="B90" i="1"/>
  <c r="B36" i="1"/>
  <c r="B40" i="1" s="1"/>
  <c r="B43" i="1" s="1"/>
  <c r="B47" i="1" l="1"/>
  <c r="B56" i="1" s="1"/>
</calcChain>
</file>

<file path=xl/sharedStrings.xml><?xml version="1.0" encoding="utf-8"?>
<sst xmlns="http://schemas.openxmlformats.org/spreadsheetml/2006/main" count="134" uniqueCount="99">
  <si>
    <t>wood_thickness</t>
  </si>
  <si>
    <t>stepper_screw_space</t>
  </si>
  <si>
    <t>stepper_shaft_diameter</t>
  </si>
  <si>
    <t>stepper_body_diameter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</si>
  <si>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</si>
  <si>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</si>
  <si>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</si>
  <si>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</si>
  <si>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</si>
  <si>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</si>
  <si>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</si>
  <si>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</si>
  <si>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</si>
  <si>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</si>
  <si>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</si>
  <si>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motor_spacing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</si>
  <si>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</si>
  <si>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</si>
  <si>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</si>
  <si>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</si>
  <si>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</si>
  <si>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</si>
  <si>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</si>
  <si>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</si>
  <si>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</si>
  <si>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z_min_from_center</t>
  </si>
  <si>
    <t>frame_z</t>
  </si>
  <si>
    <t>printer_z</t>
  </si>
  <si>
    <t>printer_from_bottom</t>
  </si>
  <si>
    <t>middle_frame_from_bottom</t>
  </si>
  <si>
    <t>linear_bearing_z</t>
  </si>
  <si>
    <t>threaded_rod_z</t>
  </si>
  <si>
    <t>carrier_z</t>
  </si>
  <si>
    <t>window_z</t>
  </si>
  <si>
    <t>frame_tilt</t>
  </si>
  <si>
    <t>bracket_z</t>
  </si>
  <si>
    <t>deg</t>
  </si>
  <si>
    <t>lcd_x</t>
  </si>
  <si>
    <t>lcd_y</t>
  </si>
  <si>
    <t>clear_acrylic</t>
  </si>
  <si>
    <t>subframe_z</t>
  </si>
  <si>
    <t>subframe_x</t>
  </si>
  <si>
    <t>subframe_y_offset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</si>
  <si>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</si>
  <si>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</si>
  <si>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</si>
  <si>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</si>
  <si>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</si>
  <si>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</si>
  <si>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</si>
  <si>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</si>
  <si>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</si>
  <si>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</si>
  <si>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</si>
  <si>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</si>
  <si>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t_galvo_frame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</si>
  <si>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</si>
  <si>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</si>
  <si>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</si>
  <si>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</si>
  <si>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</si>
  <si>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</si>
  <si>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</si>
  <si>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</si>
  <si>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</si>
  <si>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drawer_z_from_bottom</t>
  </si>
  <si>
    <t>end_stop_offset_x</t>
  </si>
  <si>
    <t>end_stop_spacing</t>
  </si>
  <si>
    <t>thumb_nut_offset_y</t>
  </si>
  <si>
    <t>thumb_nut_diameter</t>
  </si>
  <si>
    <t>m5_brass_insert_drill</t>
  </si>
  <si>
    <t>protection_slot_length</t>
  </si>
  <si>
    <t>m3_main_length</t>
  </si>
  <si>
    <t>m3_main_nut_width</t>
  </si>
  <si>
    <t>m3_main_extra</t>
  </si>
  <si>
    <t>m3_main_nut_thickness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</si>
  <si>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</si>
  <si>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</si>
  <si>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</si>
  <si>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</si>
  <si>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</si>
  <si>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</si>
  <si>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</si>
  <si>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</si>
  <si>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</si>
  <si>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</si>
  <si>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yes</t>
  </si>
  <si>
    <t>bed_z2</t>
  </si>
  <si>
    <t>very_thick_acrylic</t>
  </si>
  <si>
    <t>n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</si>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</sst>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49" workbookViewId="0">
      <selection activeCell="B54" sqref="B54"/>
    </sheetView>
  </sheetViews>
  <sheetFormatPr defaultRowHeight="15" x14ac:dyDescent="0.25"/>
  <cols>
    <col min="1" max="1" width="22.85546875" bestFit="1" customWidth="1"/>
  </cols>
  <sheetData>
    <row r="1" spans="1:2" x14ac:dyDescent="0.25">
      <c r="A1" t="s">
        <v>76</v>
      </c>
      <c r="B1">
        <f>25.4/16</f>
        <v>1.5874999999999999</v>
      </c>
    </row>
    <row r="2" spans="1:2" x14ac:dyDescent="0.25">
      <c r="A2" t="s">
        <v>88</v>
      </c>
      <c r="B2">
        <f>9*1.05</f>
        <v>9.4500000000000011</v>
      </c>
    </row>
    <row r="3" spans="1:2" x14ac:dyDescent="0.25">
      <c r="A3" t="s">
        <v>10</v>
      </c>
      <c r="B3">
        <f>5.6*1.05</f>
        <v>5.88</v>
      </c>
    </row>
    <row r="4" spans="1:2" x14ac:dyDescent="0.25">
      <c r="A4" t="s">
        <v>11</v>
      </c>
      <c r="B4">
        <f>3*1.05</f>
        <v>3.1500000000000004</v>
      </c>
    </row>
    <row r="5" spans="1:2" x14ac:dyDescent="0.25">
      <c r="A5" t="s">
        <v>39</v>
      </c>
      <c r="B5">
        <f>3*1.05</f>
        <v>3.1500000000000004</v>
      </c>
    </row>
    <row r="6" spans="1:2" x14ac:dyDescent="0.25">
      <c r="A6" t="s">
        <v>0</v>
      </c>
      <c r="B6">
        <f>6.4*1.05</f>
        <v>6.7200000000000006</v>
      </c>
    </row>
    <row r="7" spans="1:2" x14ac:dyDescent="0.25">
      <c r="A7" t="s">
        <v>4</v>
      </c>
      <c r="B7">
        <v>3.15</v>
      </c>
    </row>
    <row r="8" spans="1:2" x14ac:dyDescent="0.25">
      <c r="A8" t="s">
        <v>57</v>
      </c>
      <c r="B8">
        <v>4.2</v>
      </c>
    </row>
    <row r="9" spans="1:2" x14ac:dyDescent="0.25">
      <c r="A9" t="s">
        <v>5</v>
      </c>
      <c r="B9">
        <v>5.25</v>
      </c>
    </row>
    <row r="10" spans="1:2" x14ac:dyDescent="0.25">
      <c r="A10" t="s">
        <v>20</v>
      </c>
      <c r="B10">
        <v>4</v>
      </c>
    </row>
    <row r="11" spans="1:2" x14ac:dyDescent="0.25">
      <c r="A11" t="s">
        <v>70</v>
      </c>
      <c r="B11">
        <v>6.7</v>
      </c>
    </row>
    <row r="12" spans="1:2" x14ac:dyDescent="0.25">
      <c r="A12" t="s">
        <v>72</v>
      </c>
      <c r="B12">
        <v>14</v>
      </c>
    </row>
    <row r="13" spans="1:2" x14ac:dyDescent="0.25">
      <c r="A13" t="s">
        <v>73</v>
      </c>
      <c r="B13">
        <v>5.7</v>
      </c>
    </row>
    <row r="14" spans="1:2" x14ac:dyDescent="0.25">
      <c r="A14" t="s">
        <v>75</v>
      </c>
      <c r="B14">
        <v>2.5</v>
      </c>
    </row>
    <row r="15" spans="1:2" x14ac:dyDescent="0.25">
      <c r="A15" t="s">
        <v>74</v>
      </c>
      <c r="B15">
        <v>1</v>
      </c>
    </row>
    <row r="16" spans="1:2" x14ac:dyDescent="0.25">
      <c r="A16" t="s">
        <v>1</v>
      </c>
      <c r="B16">
        <v>35</v>
      </c>
    </row>
    <row r="17" spans="1:4" x14ac:dyDescent="0.25">
      <c r="A17" t="s">
        <v>2</v>
      </c>
      <c r="B17">
        <v>5</v>
      </c>
    </row>
    <row r="18" spans="1:4" x14ac:dyDescent="0.25">
      <c r="A18" t="s">
        <v>3</v>
      </c>
      <c r="B18">
        <v>28</v>
      </c>
    </row>
    <row r="19" spans="1:4" x14ac:dyDescent="0.25">
      <c r="A19" t="s">
        <v>6</v>
      </c>
      <c r="B19">
        <v>40</v>
      </c>
    </row>
    <row r="20" spans="1:4" x14ac:dyDescent="0.25">
      <c r="A20" t="s">
        <v>7</v>
      </c>
      <c r="B20">
        <v>12</v>
      </c>
    </row>
    <row r="21" spans="1:4" x14ac:dyDescent="0.25">
      <c r="A21" t="s">
        <v>8</v>
      </c>
      <c r="B21">
        <v>310</v>
      </c>
      <c r="D21" t="s">
        <v>77</v>
      </c>
    </row>
    <row r="22" spans="1:4" x14ac:dyDescent="0.25">
      <c r="A22" t="s">
        <v>9</v>
      </c>
      <c r="B22">
        <v>221</v>
      </c>
      <c r="D22" t="s">
        <v>77</v>
      </c>
    </row>
    <row r="23" spans="1:4" x14ac:dyDescent="0.25">
      <c r="A23" t="s">
        <v>32</v>
      </c>
      <c r="B23">
        <v>12</v>
      </c>
      <c r="D23" t="s">
        <v>77</v>
      </c>
    </row>
    <row r="24" spans="1:4" x14ac:dyDescent="0.25">
      <c r="A24" t="s">
        <v>90</v>
      </c>
      <c r="B24">
        <f>B21-B66*2</f>
        <v>227.3</v>
      </c>
      <c r="D24" t="s">
        <v>77</v>
      </c>
    </row>
    <row r="25" spans="1:4" x14ac:dyDescent="0.25">
      <c r="A25" t="s">
        <v>91</v>
      </c>
      <c r="B25">
        <f>(B22-B64)/2+B26</f>
        <v>90.5</v>
      </c>
      <c r="D25" t="s">
        <v>77</v>
      </c>
    </row>
    <row r="26" spans="1:4" x14ac:dyDescent="0.25">
      <c r="A26" t="s">
        <v>92</v>
      </c>
      <c r="B26">
        <v>20</v>
      </c>
      <c r="D26" t="s">
        <v>77</v>
      </c>
    </row>
    <row r="27" spans="1:4" x14ac:dyDescent="0.25">
      <c r="A27" t="s">
        <v>71</v>
      </c>
      <c r="B27">
        <v>80</v>
      </c>
      <c r="D27" t="s">
        <v>77</v>
      </c>
    </row>
    <row r="28" spans="1:4" x14ac:dyDescent="0.25">
      <c r="A28" t="s">
        <v>98</v>
      </c>
      <c r="B28">
        <v>10</v>
      </c>
      <c r="D28" t="s">
        <v>77</v>
      </c>
    </row>
    <row r="29" spans="1:4" x14ac:dyDescent="0.25">
      <c r="A29" t="s">
        <v>33</v>
      </c>
      <c r="B29">
        <f>B61-B66-B4-B1</f>
        <v>289.91250000000002</v>
      </c>
      <c r="D29" t="s">
        <v>77</v>
      </c>
    </row>
    <row r="30" spans="1:4" x14ac:dyDescent="0.25">
      <c r="A30" t="s">
        <v>59</v>
      </c>
      <c r="B30">
        <f>B89-B1+B32</f>
        <v>77.0625</v>
      </c>
      <c r="D30" t="s">
        <v>77</v>
      </c>
    </row>
    <row r="31" spans="1:4" x14ac:dyDescent="0.25">
      <c r="A31" t="s">
        <v>93</v>
      </c>
      <c r="B31">
        <v>30</v>
      </c>
      <c r="D31" t="s">
        <v>77</v>
      </c>
    </row>
    <row r="32" spans="1:4" x14ac:dyDescent="0.25">
      <c r="A32" t="s">
        <v>97</v>
      </c>
      <c r="B32">
        <v>5</v>
      </c>
      <c r="D32" t="s">
        <v>83</v>
      </c>
    </row>
    <row r="33" spans="1:4" x14ac:dyDescent="0.25">
      <c r="A33" t="s">
        <v>94</v>
      </c>
      <c r="B33">
        <f>B45</f>
        <v>221</v>
      </c>
      <c r="D33" t="s">
        <v>77</v>
      </c>
    </row>
    <row r="34" spans="1:4" x14ac:dyDescent="0.25">
      <c r="A34" t="s">
        <v>95</v>
      </c>
      <c r="B34">
        <f>B29</f>
        <v>289.91250000000002</v>
      </c>
      <c r="D34" t="s">
        <v>77</v>
      </c>
    </row>
    <row r="35" spans="1:4" x14ac:dyDescent="0.25">
      <c r="A35" t="s">
        <v>96</v>
      </c>
      <c r="B35">
        <v>30</v>
      </c>
      <c r="D35" t="s">
        <v>77</v>
      </c>
    </row>
    <row r="36" spans="1:4" x14ac:dyDescent="0.25">
      <c r="A36" t="s">
        <v>13</v>
      </c>
      <c r="B36">
        <f>B45-B44*2</f>
        <v>181</v>
      </c>
    </row>
    <row r="37" spans="1:4" x14ac:dyDescent="0.25">
      <c r="A37" t="s">
        <v>12</v>
      </c>
      <c r="B37">
        <f>B46-B44*2</f>
        <v>181</v>
      </c>
    </row>
    <row r="38" spans="1:4" x14ac:dyDescent="0.25">
      <c r="A38" t="s">
        <v>79</v>
      </c>
      <c r="B38">
        <v>50</v>
      </c>
      <c r="D38" t="s">
        <v>78</v>
      </c>
    </row>
    <row r="39" spans="1:4" x14ac:dyDescent="0.25">
      <c r="A39" t="s">
        <v>80</v>
      </c>
      <c r="B39">
        <v>10</v>
      </c>
      <c r="D39" t="s">
        <v>89</v>
      </c>
    </row>
    <row r="40" spans="1:4" x14ac:dyDescent="0.25">
      <c r="A40" t="s">
        <v>14</v>
      </c>
      <c r="B40">
        <f>B36+66</f>
        <v>247</v>
      </c>
      <c r="D40" t="s">
        <v>86</v>
      </c>
    </row>
    <row r="41" spans="1:4" x14ac:dyDescent="0.25">
      <c r="A41" t="s">
        <v>30</v>
      </c>
      <c r="B41">
        <f>350</f>
        <v>350</v>
      </c>
    </row>
    <row r="42" spans="1:4" x14ac:dyDescent="0.25">
      <c r="A42" t="s">
        <v>31</v>
      </c>
      <c r="B42">
        <f>8*25.4</f>
        <v>203.2</v>
      </c>
    </row>
    <row r="43" spans="1:4" x14ac:dyDescent="0.25">
      <c r="A43" t="s">
        <v>15</v>
      </c>
      <c r="B43">
        <f>B40+80</f>
        <v>327</v>
      </c>
    </row>
    <row r="44" spans="1:4" x14ac:dyDescent="0.25">
      <c r="A44" t="s">
        <v>52</v>
      </c>
      <c r="B44">
        <v>20</v>
      </c>
    </row>
    <row r="45" spans="1:4" x14ac:dyDescent="0.25">
      <c r="A45" t="s">
        <v>16</v>
      </c>
      <c r="B45">
        <v>221</v>
      </c>
      <c r="D45" t="s">
        <v>77</v>
      </c>
    </row>
    <row r="46" spans="1:4" x14ac:dyDescent="0.25">
      <c r="A46" t="s">
        <v>17</v>
      </c>
      <c r="B46">
        <f>B22</f>
        <v>221</v>
      </c>
      <c r="D46" t="s">
        <v>77</v>
      </c>
    </row>
    <row r="47" spans="1:4" x14ac:dyDescent="0.25">
      <c r="A47" t="s">
        <v>18</v>
      </c>
      <c r="B47">
        <f>B36-40</f>
        <v>141</v>
      </c>
      <c r="D47" t="s">
        <v>77</v>
      </c>
    </row>
    <row r="48" spans="1:4" x14ac:dyDescent="0.25">
      <c r="A48" t="s">
        <v>19</v>
      </c>
      <c r="B48">
        <f>B37-40</f>
        <v>141</v>
      </c>
      <c r="D48" t="s">
        <v>77</v>
      </c>
    </row>
    <row r="49" spans="1:4" x14ac:dyDescent="0.25">
      <c r="A49" t="s">
        <v>82</v>
      </c>
      <c r="B49">
        <v>25.4</v>
      </c>
      <c r="D49" t="s">
        <v>83</v>
      </c>
    </row>
    <row r="50" spans="1:4" x14ac:dyDescent="0.25">
      <c r="A50" t="s">
        <v>87</v>
      </c>
      <c r="B50">
        <f>B38+B54-B49+5</f>
        <v>74.599999999999994</v>
      </c>
      <c r="D50" t="s">
        <v>83</v>
      </c>
    </row>
    <row r="51" spans="1:4" x14ac:dyDescent="0.25">
      <c r="A51" t="s">
        <v>24</v>
      </c>
      <c r="B51">
        <v>10</v>
      </c>
    </row>
    <row r="52" spans="1:4" x14ac:dyDescent="0.25">
      <c r="A52" t="s">
        <v>21</v>
      </c>
      <c r="B52">
        <f>B21-20</f>
        <v>290</v>
      </c>
      <c r="D52" t="s">
        <v>78</v>
      </c>
    </row>
    <row r="53" spans="1:4" x14ac:dyDescent="0.25">
      <c r="A53" t="s">
        <v>22</v>
      </c>
      <c r="B53">
        <v>70</v>
      </c>
      <c r="D53" t="s">
        <v>77</v>
      </c>
    </row>
    <row r="54" spans="1:4" x14ac:dyDescent="0.25">
      <c r="A54" t="s">
        <v>23</v>
      </c>
      <c r="B54">
        <v>45</v>
      </c>
      <c r="D54" t="s">
        <v>78</v>
      </c>
    </row>
    <row r="55" spans="1:4" x14ac:dyDescent="0.25">
      <c r="A55" t="s">
        <v>81</v>
      </c>
      <c r="B55">
        <v>12</v>
      </c>
      <c r="D55" t="s">
        <v>77</v>
      </c>
    </row>
    <row r="56" spans="1:4" x14ac:dyDescent="0.25">
      <c r="A56" t="s">
        <v>66</v>
      </c>
      <c r="B56">
        <f>B47/3</f>
        <v>47</v>
      </c>
    </row>
    <row r="57" spans="1:4" x14ac:dyDescent="0.25">
      <c r="A57" t="s">
        <v>67</v>
      </c>
      <c r="B57">
        <v>19</v>
      </c>
    </row>
    <row r="58" spans="1:4" x14ac:dyDescent="0.25">
      <c r="A58" t="s">
        <v>68</v>
      </c>
      <c r="B58">
        <v>0</v>
      </c>
    </row>
    <row r="59" spans="1:4" x14ac:dyDescent="0.25">
      <c r="A59" t="s">
        <v>69</v>
      </c>
      <c r="B59">
        <v>7</v>
      </c>
    </row>
    <row r="60" spans="1:4" x14ac:dyDescent="0.25">
      <c r="A60" t="s">
        <v>25</v>
      </c>
      <c r="B60">
        <f>B52/2-50</f>
        <v>95</v>
      </c>
    </row>
    <row r="61" spans="1:4" x14ac:dyDescent="0.25">
      <c r="A61" t="s">
        <v>47</v>
      </c>
      <c r="B61">
        <f>FLOOR(B41-10-B1*2,1)</f>
        <v>336</v>
      </c>
      <c r="D61" t="s">
        <v>77</v>
      </c>
    </row>
    <row r="62" spans="1:4" x14ac:dyDescent="0.25">
      <c r="A62" t="s">
        <v>48</v>
      </c>
      <c r="B62">
        <v>275</v>
      </c>
      <c r="D62" t="s">
        <v>77</v>
      </c>
    </row>
    <row r="63" spans="1:4" x14ac:dyDescent="0.25">
      <c r="A63" t="s">
        <v>51</v>
      </c>
      <c r="B63">
        <f>B62+B61</f>
        <v>611</v>
      </c>
      <c r="D63" t="s">
        <v>77</v>
      </c>
    </row>
    <row r="64" spans="1:4" x14ac:dyDescent="0.25">
      <c r="A64" t="s">
        <v>49</v>
      </c>
      <c r="B64">
        <f>B53+10</f>
        <v>80</v>
      </c>
      <c r="D64" t="s">
        <v>77</v>
      </c>
    </row>
    <row r="65" spans="1:4" x14ac:dyDescent="0.25">
      <c r="A65" t="s">
        <v>26</v>
      </c>
      <c r="B65">
        <v>300</v>
      </c>
    </row>
    <row r="66" spans="1:4" x14ac:dyDescent="0.25">
      <c r="A66" t="s">
        <v>50</v>
      </c>
      <c r="B66">
        <f>(B21-B45)/2-B5</f>
        <v>41.35</v>
      </c>
      <c r="D66" t="s">
        <v>77</v>
      </c>
    </row>
    <row r="67" spans="1:4" x14ac:dyDescent="0.25">
      <c r="A67" t="s">
        <v>64</v>
      </c>
      <c r="B67">
        <v>12</v>
      </c>
      <c r="D67" t="s">
        <v>77</v>
      </c>
    </row>
    <row r="68" spans="1:4" x14ac:dyDescent="0.25">
      <c r="A68" t="s">
        <v>34</v>
      </c>
      <c r="B68">
        <v>1</v>
      </c>
      <c r="C68" t="s">
        <v>36</v>
      </c>
    </row>
    <row r="69" spans="1:4" x14ac:dyDescent="0.25">
      <c r="A69" t="s">
        <v>35</v>
      </c>
      <c r="B69">
        <v>30</v>
      </c>
    </row>
    <row r="70" spans="1:4" x14ac:dyDescent="0.25">
      <c r="A70" t="s">
        <v>27</v>
      </c>
      <c r="B70">
        <v>289</v>
      </c>
    </row>
    <row r="71" spans="1:4" x14ac:dyDescent="0.25">
      <c r="A71" t="s">
        <v>28</v>
      </c>
      <c r="B71">
        <v>200</v>
      </c>
    </row>
    <row r="72" spans="1:4" x14ac:dyDescent="0.25">
      <c r="A72" t="s">
        <v>29</v>
      </c>
      <c r="B72">
        <v>150</v>
      </c>
    </row>
    <row r="73" spans="1:4" x14ac:dyDescent="0.25">
      <c r="A73" t="s">
        <v>37</v>
      </c>
      <c r="B73">
        <v>72</v>
      </c>
    </row>
    <row r="74" spans="1:4" x14ac:dyDescent="0.25">
      <c r="A74" t="s">
        <v>38</v>
      </c>
      <c r="B74">
        <v>25</v>
      </c>
    </row>
    <row r="75" spans="1:4" x14ac:dyDescent="0.25">
      <c r="A75" t="s">
        <v>41</v>
      </c>
      <c r="B75">
        <f>B21/2+20</f>
        <v>175</v>
      </c>
    </row>
    <row r="76" spans="1:4" x14ac:dyDescent="0.25">
      <c r="A76" t="s">
        <v>40</v>
      </c>
      <c r="B76">
        <v>60</v>
      </c>
    </row>
    <row r="77" spans="1:4" x14ac:dyDescent="0.25">
      <c r="A77" t="s">
        <v>42</v>
      </c>
      <c r="B77">
        <v>27.5</v>
      </c>
    </row>
    <row r="78" spans="1:4" x14ac:dyDescent="0.25">
      <c r="A78" t="s">
        <v>43</v>
      </c>
      <c r="B78">
        <v>19.399999999999999</v>
      </c>
    </row>
    <row r="79" spans="1:4" x14ac:dyDescent="0.25">
      <c r="A79" t="s">
        <v>44</v>
      </c>
      <c r="B79">
        <v>12</v>
      </c>
    </row>
    <row r="80" spans="1:4" x14ac:dyDescent="0.25">
      <c r="A80" t="s">
        <v>58</v>
      </c>
      <c r="B80">
        <v>55</v>
      </c>
    </row>
    <row r="81" spans="1:4" x14ac:dyDescent="0.25">
      <c r="A81" t="s">
        <v>45</v>
      </c>
      <c r="B81">
        <v>35</v>
      </c>
    </row>
    <row r="82" spans="1:4" x14ac:dyDescent="0.25">
      <c r="A82" t="s">
        <v>46</v>
      </c>
      <c r="B82">
        <f>(B76-51)*2</f>
        <v>18</v>
      </c>
    </row>
    <row r="83" spans="1:4" x14ac:dyDescent="0.25">
      <c r="A83" t="s">
        <v>60</v>
      </c>
      <c r="B83">
        <v>24</v>
      </c>
    </row>
    <row r="84" spans="1:4" x14ac:dyDescent="0.25">
      <c r="A84" t="s">
        <v>55</v>
      </c>
      <c r="B84">
        <f>B6</f>
        <v>6.7200000000000006</v>
      </c>
    </row>
    <row r="85" spans="1:4" x14ac:dyDescent="0.25">
      <c r="A85" t="s">
        <v>53</v>
      </c>
      <c r="B85">
        <v>66</v>
      </c>
    </row>
    <row r="86" spans="1:4" x14ac:dyDescent="0.25">
      <c r="A86" t="s">
        <v>54</v>
      </c>
      <c r="B86">
        <v>65</v>
      </c>
    </row>
    <row r="87" spans="1:4" x14ac:dyDescent="0.25">
      <c r="A87" t="s">
        <v>56</v>
      </c>
      <c r="B87">
        <f>27.5</f>
        <v>27.5</v>
      </c>
    </row>
    <row r="88" spans="1:4" x14ac:dyDescent="0.25">
      <c r="A88" t="s">
        <v>61</v>
      </c>
      <c r="B88">
        <f>B45+B4*2</f>
        <v>227.3</v>
      </c>
      <c r="D88" t="s">
        <v>78</v>
      </c>
    </row>
    <row r="89" spans="1:4" x14ac:dyDescent="0.25">
      <c r="A89" t="s">
        <v>62</v>
      </c>
      <c r="B89">
        <f>(B22-B64)/2+B4</f>
        <v>73.650000000000006</v>
      </c>
      <c r="D89" t="s">
        <v>78</v>
      </c>
    </row>
    <row r="90" spans="1:4" x14ac:dyDescent="0.25">
      <c r="A90" t="s">
        <v>63</v>
      </c>
      <c r="B90">
        <f>B62-B66+B1*2</f>
        <v>236.82500000000002</v>
      </c>
      <c r="D90" t="s">
        <v>77</v>
      </c>
    </row>
    <row r="91" spans="1:4" x14ac:dyDescent="0.25">
      <c r="A91" t="s">
        <v>65</v>
      </c>
      <c r="B91">
        <f>25</f>
        <v>25</v>
      </c>
      <c r="D91" t="s">
        <v>77</v>
      </c>
    </row>
    <row r="92" spans="1:4" x14ac:dyDescent="0.25">
      <c r="A92" t="s">
        <v>84</v>
      </c>
      <c r="B92">
        <v>60</v>
      </c>
      <c r="D92" t="s">
        <v>77</v>
      </c>
    </row>
    <row r="93" spans="1:4" x14ac:dyDescent="0.25">
      <c r="A93" t="s">
        <v>85</v>
      </c>
      <c r="B93">
        <v>43</v>
      </c>
      <c r="D93" t="s">
        <v>77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2016-05-06T06:10:55Z</dcterms:modified>
</cp:coreProperties>
</file>