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6" i="1" l="1"/>
  <c r="B63" i="1" l="1"/>
  <c r="B25" i="1"/>
  <c r="B62" i="1"/>
  <c r="B87" i="1" l="1"/>
  <c r="B65" i="1"/>
  <c r="B4" i="1"/>
  <c r="B5" i="1"/>
  <c r="B2" i="1"/>
  <c r="B53" i="1" l="1"/>
  <c r="B80" i="1"/>
  <c r="B81" i="1" l="1"/>
  <c r="B91" i="1"/>
  <c r="B92" i="1" l="1"/>
  <c r="B61" i="1" l="1"/>
  <c r="B64" i="1" l="1"/>
  <c r="B55" i="1" l="1"/>
  <c r="B6" i="1"/>
  <c r="B1" i="1" l="1"/>
  <c r="B88" i="1" l="1"/>
  <c r="B60" i="1"/>
  <c r="B9" i="1"/>
  <c r="B8" i="1"/>
  <c r="B10" i="1"/>
  <c r="B7" i="1"/>
  <c r="B90" i="1" s="1"/>
  <c r="B39" i="1" l="1"/>
  <c r="B35" i="1"/>
  <c r="B49" i="1"/>
  <c r="B48" i="1" s="1"/>
  <c r="B37" i="1" s="1"/>
  <c r="B85" i="1" l="1"/>
  <c r="B29" i="1" s="1"/>
  <c r="B33" i="1" l="1"/>
  <c r="B38" i="1" s="1"/>
  <c r="B34" i="1"/>
  <c r="B41" i="1"/>
  <c r="B51" i="1" s="1"/>
  <c r="B28" i="1" l="1"/>
  <c r="B86" i="1"/>
  <c r="B40" i="1"/>
  <c r="B44" i="1" l="1"/>
  <c r="B50" i="1"/>
</calcChain>
</file>

<file path=xl/sharedStrings.xml><?xml version="1.0" encoding="utf-8"?>
<sst xmlns="http://schemas.openxmlformats.org/spreadsheetml/2006/main" count="181" uniqueCount="97">
  <si>
    <t>wood_thickness</t>
  </si>
  <si>
    <t>m3_diameter</t>
  </si>
  <si>
    <t>m5_diameter</t>
  </si>
  <si>
    <t>laser_body_length</t>
  </si>
  <si>
    <t>laser_body_diameter</t>
  </si>
  <si>
    <t>carrier_x</t>
  </si>
  <si>
    <t>carrier_y</t>
  </si>
  <si>
    <t>thick_acrylic</t>
  </si>
  <si>
    <t>thin_acrylic</t>
  </si>
  <si>
    <t>reservoir_y</t>
  </si>
  <si>
    <t>reservoir_x</t>
  </si>
  <si>
    <t>linear_bearing_spacing</t>
  </si>
  <si>
    <t>tray_x</t>
  </si>
  <si>
    <t>tray_y</t>
  </si>
  <si>
    <t>bed_x</t>
  </si>
  <si>
    <t>bed_y</t>
  </si>
  <si>
    <t>brass_insert_drill</t>
  </si>
  <si>
    <t>crane_x</t>
  </si>
  <si>
    <t>crane_y</t>
  </si>
  <si>
    <t>crane_z</t>
  </si>
  <si>
    <t>stopper_diameter</t>
  </si>
  <si>
    <t>linear_bearing_z</t>
  </si>
  <si>
    <t>threaded_rod_z</t>
  </si>
  <si>
    <t>carrier_z</t>
  </si>
  <si>
    <t>window_z</t>
  </si>
  <si>
    <t>clear_acrylic</t>
  </si>
  <si>
    <t>laser_y_offset</t>
  </si>
  <si>
    <t>laser_diameter</t>
  </si>
  <si>
    <t>laser_y</t>
  </si>
  <si>
    <t>laser_z</t>
  </si>
  <si>
    <t>frame_top_z</t>
  </si>
  <si>
    <t>frame_bottom_z</t>
  </si>
  <si>
    <t>frame_y</t>
  </si>
  <si>
    <t>frame_border</t>
  </si>
  <si>
    <t>frame_total_z</t>
  </si>
  <si>
    <t>tray_border</t>
  </si>
  <si>
    <t>galvo_frame_x</t>
  </si>
  <si>
    <t>galvo_frame_z</t>
  </si>
  <si>
    <t>galvo_frame_y_offset</t>
  </si>
  <si>
    <t>m4_diameter</t>
  </si>
  <si>
    <t>laser_z_offset</t>
  </si>
  <si>
    <t>window_y</t>
  </si>
  <si>
    <t>laser_x</t>
  </si>
  <si>
    <t>drawer_x</t>
  </si>
  <si>
    <t>drawer_y</t>
  </si>
  <si>
    <t>drawer_z</t>
  </si>
  <si>
    <t>frame_foot_z</t>
  </si>
  <si>
    <t>m5_brass_insert_drill</t>
  </si>
  <si>
    <t>protection_slot_length</t>
  </si>
  <si>
    <t>sm_thickness</t>
  </si>
  <si>
    <t>y</t>
  </si>
  <si>
    <t>changed</t>
  </si>
  <si>
    <t>reservoir_z</t>
  </si>
  <si>
    <t>reservoir_overlap</t>
  </si>
  <si>
    <t>crane_z2</t>
  </si>
  <si>
    <t>bed_z</t>
  </si>
  <si>
    <t>new</t>
  </si>
  <si>
    <t>nema17_l</t>
  </si>
  <si>
    <t>nema17_x</t>
  </si>
  <si>
    <t>bed_z2</t>
  </si>
  <si>
    <t>very_thick_acrylic</t>
  </si>
  <si>
    <t>visor_x</t>
  </si>
  <si>
    <t>visor_y</t>
  </si>
  <si>
    <t>visor_overlap</t>
  </si>
  <si>
    <t>window_overlap</t>
  </si>
  <si>
    <t>door_x</t>
  </si>
  <si>
    <t>door_z</t>
  </si>
  <si>
    <t>door_overlap</t>
  </si>
  <si>
    <t>acrylic_into_frame</t>
  </si>
  <si>
    <t>protection_slot_width</t>
  </si>
  <si>
    <t>m3_press_nut_drill</t>
  </si>
  <si>
    <t>m3_head</t>
  </si>
  <si>
    <t>m5_head</t>
  </si>
  <si>
    <t>m5_press_nut_drill</t>
  </si>
  <si>
    <t>drawer_support_overlap</t>
  </si>
  <si>
    <t>drawer_support_from_top</t>
  </si>
  <si>
    <t>laser_gap</t>
  </si>
  <si>
    <t>frame_screw_from_center</t>
  </si>
  <si>
    <t>galvo_frame_y</t>
  </si>
  <si>
    <t>frame_magnet_offset</t>
  </si>
  <si>
    <t>magnet_z</t>
  </si>
  <si>
    <t>drawer_screw_z</t>
  </si>
  <si>
    <t>drawer_screw_from_center</t>
  </si>
  <si>
    <t>frame_face_y</t>
  </si>
  <si>
    <t>magnet_screw_spacing</t>
  </si>
  <si>
    <t>magnet_screw_from_edge</t>
  </si>
  <si>
    <t>switch_spacing</t>
  </si>
  <si>
    <t>subframe_x</t>
  </si>
  <si>
    <t>subframe_y</t>
  </si>
  <si>
    <t>al_thickness</t>
  </si>
  <si>
    <t>rivet_diameter</t>
  </si>
  <si>
    <t>bend_factor</t>
  </si>
  <si>
    <t>al_bend</t>
  </si>
  <si>
    <t>sm_bend</t>
  </si>
  <si>
    <t>frame_x</t>
  </si>
  <si>
    <t>carrier_z2</t>
  </si>
  <si>
    <t>carrier_y2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</si>
</sst>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topLeftCell="A43" workbookViewId="0">
      <selection activeCell="B67" sqref="B67"/>
    </sheetView>
  </sheetViews>
  <sheetFormatPr defaultRowHeight="15" x14ac:dyDescent="0.25"/>
  <cols>
    <col min="1" max="1" width="39.5703125" customWidth="1"/>
  </cols>
  <sheetData>
    <row r="1" spans="1:4" x14ac:dyDescent="0.25">
      <c r="A1" t="s">
        <v>49</v>
      </c>
      <c r="B1">
        <f>25.4/16</f>
        <v>1.5874999999999999</v>
      </c>
      <c r="D1" t="s">
        <v>50</v>
      </c>
    </row>
    <row r="2" spans="1:4" x14ac:dyDescent="0.25">
      <c r="A2" t="s">
        <v>89</v>
      </c>
      <c r="B2">
        <f>25.4/16</f>
        <v>1.5874999999999999</v>
      </c>
      <c r="D2" t="s">
        <v>50</v>
      </c>
    </row>
    <row r="3" spans="1:4" x14ac:dyDescent="0.25">
      <c r="A3" t="s">
        <v>91</v>
      </c>
      <c r="B3">
        <v>2.2620472440944801</v>
      </c>
      <c r="D3" t="s">
        <v>50</v>
      </c>
    </row>
    <row r="4" spans="1:4" x14ac:dyDescent="0.25">
      <c r="A4" t="s">
        <v>92</v>
      </c>
      <c r="B4">
        <f>B2*B3</f>
        <v>3.5909999999999869</v>
      </c>
      <c r="D4" t="s">
        <v>50</v>
      </c>
    </row>
    <row r="5" spans="1:4" x14ac:dyDescent="0.25">
      <c r="A5" t="s">
        <v>93</v>
      </c>
      <c r="B5">
        <f>B3*B1</f>
        <v>3.5909999999999869</v>
      </c>
      <c r="D5" t="s">
        <v>50</v>
      </c>
    </row>
    <row r="6" spans="1:4" x14ac:dyDescent="0.25">
      <c r="A6" t="s">
        <v>60</v>
      </c>
      <c r="B6">
        <f>9*1.05</f>
        <v>9.4500000000000011</v>
      </c>
    </row>
    <row r="7" spans="1:4" x14ac:dyDescent="0.25">
      <c r="A7" t="s">
        <v>7</v>
      </c>
      <c r="B7">
        <f>5.6*1.05</f>
        <v>5.88</v>
      </c>
      <c r="D7" t="s">
        <v>50</v>
      </c>
    </row>
    <row r="8" spans="1:4" x14ac:dyDescent="0.25">
      <c r="A8" t="s">
        <v>8</v>
      </c>
      <c r="B8">
        <f>3*1.05</f>
        <v>3.1500000000000004</v>
      </c>
    </row>
    <row r="9" spans="1:4" x14ac:dyDescent="0.25">
      <c r="A9" t="s">
        <v>25</v>
      </c>
      <c r="B9">
        <f>3*1.05</f>
        <v>3.1500000000000004</v>
      </c>
      <c r="D9" t="s">
        <v>50</v>
      </c>
    </row>
    <row r="10" spans="1:4" x14ac:dyDescent="0.25">
      <c r="A10" t="s">
        <v>0</v>
      </c>
      <c r="B10">
        <f>6.4*1.05</f>
        <v>6.7200000000000006</v>
      </c>
    </row>
    <row r="11" spans="1:4" x14ac:dyDescent="0.25">
      <c r="A11" t="s">
        <v>1</v>
      </c>
      <c r="B11">
        <v>3</v>
      </c>
      <c r="D11" t="s">
        <v>50</v>
      </c>
    </row>
    <row r="12" spans="1:4" x14ac:dyDescent="0.25">
      <c r="A12" t="s">
        <v>71</v>
      </c>
      <c r="B12">
        <v>6</v>
      </c>
      <c r="D12" t="s">
        <v>50</v>
      </c>
    </row>
    <row r="13" spans="1:4" x14ac:dyDescent="0.25">
      <c r="A13" t="s">
        <v>39</v>
      </c>
      <c r="B13">
        <v>4</v>
      </c>
    </row>
    <row r="14" spans="1:4" x14ac:dyDescent="0.25">
      <c r="A14" t="s">
        <v>2</v>
      </c>
      <c r="B14">
        <v>5</v>
      </c>
      <c r="D14" t="s">
        <v>50</v>
      </c>
    </row>
    <row r="15" spans="1:4" x14ac:dyDescent="0.25">
      <c r="A15" t="s">
        <v>72</v>
      </c>
      <c r="B15">
        <v>10.3</v>
      </c>
      <c r="D15" t="s">
        <v>50</v>
      </c>
    </row>
    <row r="16" spans="1:4" x14ac:dyDescent="0.25">
      <c r="A16" t="s">
        <v>90</v>
      </c>
      <c r="B16">
        <v>3.3</v>
      </c>
      <c r="D16" t="s">
        <v>50</v>
      </c>
    </row>
    <row r="17" spans="1:4" x14ac:dyDescent="0.25">
      <c r="A17" t="s">
        <v>16</v>
      </c>
      <c r="B17">
        <v>4</v>
      </c>
    </row>
    <row r="18" spans="1:4" x14ac:dyDescent="0.25">
      <c r="A18" t="s">
        <v>47</v>
      </c>
      <c r="B18">
        <v>6.7</v>
      </c>
    </row>
    <row r="19" spans="1:4" x14ac:dyDescent="0.25">
      <c r="A19" t="s">
        <v>70</v>
      </c>
      <c r="B19">
        <v>4.5</v>
      </c>
      <c r="D19" t="s">
        <v>50</v>
      </c>
    </row>
    <row r="20" spans="1:4" x14ac:dyDescent="0.25">
      <c r="A20" t="s">
        <v>73</v>
      </c>
      <c r="B20">
        <v>6.5</v>
      </c>
      <c r="D20" t="s">
        <v>50</v>
      </c>
    </row>
    <row r="21" spans="1:4" x14ac:dyDescent="0.25">
      <c r="A21" t="s">
        <v>3</v>
      </c>
      <c r="B21">
        <v>40</v>
      </c>
    </row>
    <row r="22" spans="1:4" x14ac:dyDescent="0.25">
      <c r="A22" t="s">
        <v>4</v>
      </c>
      <c r="B22">
        <v>12</v>
      </c>
      <c r="D22" t="s">
        <v>50</v>
      </c>
    </row>
    <row r="23" spans="1:4" x14ac:dyDescent="0.25">
      <c r="A23" t="s">
        <v>5</v>
      </c>
      <c r="B23">
        <v>350</v>
      </c>
      <c r="D23" t="s">
        <v>50</v>
      </c>
    </row>
    <row r="24" spans="1:4" x14ac:dyDescent="0.25">
      <c r="A24" t="s">
        <v>6</v>
      </c>
      <c r="B24">
        <v>251</v>
      </c>
      <c r="D24" t="s">
        <v>50</v>
      </c>
    </row>
    <row r="25" spans="1:4" x14ac:dyDescent="0.25">
      <c r="A25" t="s">
        <v>96</v>
      </c>
      <c r="B25">
        <f>B64-B2*2</f>
        <v>76.825000000000003</v>
      </c>
      <c r="D25" t="s">
        <v>56</v>
      </c>
    </row>
    <row r="26" spans="1:4" x14ac:dyDescent="0.25">
      <c r="A26" t="s">
        <v>23</v>
      </c>
      <c r="B26">
        <v>12</v>
      </c>
      <c r="D26" t="s">
        <v>50</v>
      </c>
    </row>
    <row r="27" spans="1:4" x14ac:dyDescent="0.25">
      <c r="A27" t="s">
        <v>95</v>
      </c>
      <c r="B27">
        <v>25</v>
      </c>
      <c r="D27" t="s">
        <v>56</v>
      </c>
    </row>
    <row r="28" spans="1:4" x14ac:dyDescent="0.25">
      <c r="A28" t="s">
        <v>61</v>
      </c>
      <c r="B28">
        <f>B23-B66*2</f>
        <v>253.92500000000001</v>
      </c>
      <c r="D28" t="s">
        <v>50</v>
      </c>
    </row>
    <row r="29" spans="1:4" x14ac:dyDescent="0.25">
      <c r="A29" t="s">
        <v>62</v>
      </c>
      <c r="B29">
        <f>B87+B30+B65-B64/2-B1</f>
        <v>108.65</v>
      </c>
      <c r="D29" t="s">
        <v>50</v>
      </c>
    </row>
    <row r="30" spans="1:4" x14ac:dyDescent="0.25">
      <c r="A30" t="s">
        <v>63</v>
      </c>
      <c r="B30">
        <v>20</v>
      </c>
      <c r="D30" t="s">
        <v>50</v>
      </c>
    </row>
    <row r="31" spans="1:4" x14ac:dyDescent="0.25">
      <c r="A31" t="s">
        <v>48</v>
      </c>
      <c r="B31">
        <v>80</v>
      </c>
      <c r="D31" t="s">
        <v>50</v>
      </c>
    </row>
    <row r="32" spans="1:4" x14ac:dyDescent="0.25">
      <c r="A32" t="s">
        <v>69</v>
      </c>
      <c r="B32">
        <v>10</v>
      </c>
      <c r="D32" t="s">
        <v>50</v>
      </c>
    </row>
    <row r="33" spans="1:4" x14ac:dyDescent="0.25">
      <c r="A33" t="s">
        <v>24</v>
      </c>
      <c r="B33">
        <f>B60-B66-B8-B1</f>
        <v>332.22500000000002</v>
      </c>
      <c r="D33" t="s">
        <v>50</v>
      </c>
    </row>
    <row r="34" spans="1:4" x14ac:dyDescent="0.25">
      <c r="A34" t="s">
        <v>41</v>
      </c>
      <c r="B34">
        <f>B87-B1+B36</f>
        <v>88.65</v>
      </c>
      <c r="D34" t="s">
        <v>50</v>
      </c>
    </row>
    <row r="35" spans="1:4" x14ac:dyDescent="0.25">
      <c r="A35" t="s">
        <v>64</v>
      </c>
      <c r="B35">
        <f>B90</f>
        <v>48</v>
      </c>
      <c r="D35" t="s">
        <v>50</v>
      </c>
    </row>
    <row r="36" spans="1:4" x14ac:dyDescent="0.25">
      <c r="A36" t="s">
        <v>68</v>
      </c>
      <c r="B36">
        <v>5</v>
      </c>
      <c r="D36" t="s">
        <v>56</v>
      </c>
    </row>
    <row r="37" spans="1:4" x14ac:dyDescent="0.25">
      <c r="A37" t="s">
        <v>65</v>
      </c>
      <c r="B37">
        <f>B48</f>
        <v>251</v>
      </c>
      <c r="D37" t="s">
        <v>50</v>
      </c>
    </row>
    <row r="38" spans="1:4" x14ac:dyDescent="0.25">
      <c r="A38" t="s">
        <v>66</v>
      </c>
      <c r="B38">
        <f>B33</f>
        <v>332.22500000000002</v>
      </c>
      <c r="D38" t="s">
        <v>50</v>
      </c>
    </row>
    <row r="39" spans="1:4" x14ac:dyDescent="0.25">
      <c r="A39" t="s">
        <v>67</v>
      </c>
      <c r="B39">
        <f>B90</f>
        <v>48</v>
      </c>
      <c r="D39" t="s">
        <v>50</v>
      </c>
    </row>
    <row r="40" spans="1:4" x14ac:dyDescent="0.25">
      <c r="A40" t="s">
        <v>10</v>
      </c>
      <c r="B40">
        <f>B48-B47*2</f>
        <v>201</v>
      </c>
      <c r="D40" t="s">
        <v>50</v>
      </c>
    </row>
    <row r="41" spans="1:4" x14ac:dyDescent="0.25">
      <c r="A41" t="s">
        <v>9</v>
      </c>
      <c r="B41">
        <f>B49-B47*2</f>
        <v>201</v>
      </c>
      <c r="D41" t="s">
        <v>50</v>
      </c>
    </row>
    <row r="42" spans="1:4" x14ac:dyDescent="0.25">
      <c r="A42" t="s">
        <v>52</v>
      </c>
      <c r="B42">
        <v>40</v>
      </c>
      <c r="D42" t="s">
        <v>51</v>
      </c>
    </row>
    <row r="43" spans="1:4" x14ac:dyDescent="0.25">
      <c r="A43" t="s">
        <v>53</v>
      </c>
      <c r="B43">
        <v>20</v>
      </c>
      <c r="D43" t="s">
        <v>50</v>
      </c>
    </row>
    <row r="44" spans="1:4" x14ac:dyDescent="0.25">
      <c r="A44" t="s">
        <v>11</v>
      </c>
      <c r="B44">
        <f>B40+70</f>
        <v>271</v>
      </c>
      <c r="D44" t="s">
        <v>50</v>
      </c>
    </row>
    <row r="45" spans="1:4" x14ac:dyDescent="0.25">
      <c r="A45" t="s">
        <v>21</v>
      </c>
      <c r="B45">
        <v>400</v>
      </c>
      <c r="D45" t="s">
        <v>50</v>
      </c>
    </row>
    <row r="46" spans="1:4" x14ac:dyDescent="0.25">
      <c r="A46" t="s">
        <v>22</v>
      </c>
      <c r="B46">
        <v>300</v>
      </c>
      <c r="D46" t="s">
        <v>50</v>
      </c>
    </row>
    <row r="47" spans="1:4" x14ac:dyDescent="0.25">
      <c r="A47" t="s">
        <v>35</v>
      </c>
      <c r="B47">
        <v>25</v>
      </c>
      <c r="D47" t="s">
        <v>50</v>
      </c>
    </row>
    <row r="48" spans="1:4" x14ac:dyDescent="0.25">
      <c r="A48" t="s">
        <v>12</v>
      </c>
      <c r="B48">
        <f>B49</f>
        <v>251</v>
      </c>
      <c r="D48" t="s">
        <v>50</v>
      </c>
    </row>
    <row r="49" spans="1:4" x14ac:dyDescent="0.25">
      <c r="A49" t="s">
        <v>13</v>
      </c>
      <c r="B49">
        <f>B24</f>
        <v>251</v>
      </c>
      <c r="D49" t="s">
        <v>50</v>
      </c>
    </row>
    <row r="50" spans="1:4" x14ac:dyDescent="0.25">
      <c r="A50" t="s">
        <v>14</v>
      </c>
      <c r="B50">
        <f>B40-51</f>
        <v>150</v>
      </c>
      <c r="D50" t="s">
        <v>50</v>
      </c>
    </row>
    <row r="51" spans="1:4" x14ac:dyDescent="0.25">
      <c r="A51" t="s">
        <v>15</v>
      </c>
      <c r="B51">
        <f>B41-51</f>
        <v>150</v>
      </c>
      <c r="D51" t="s">
        <v>50</v>
      </c>
    </row>
    <row r="52" spans="1:4" x14ac:dyDescent="0.25">
      <c r="A52" t="s">
        <v>55</v>
      </c>
      <c r="B52">
        <v>25</v>
      </c>
      <c r="D52" t="s">
        <v>56</v>
      </c>
    </row>
    <row r="53" spans="1:4" x14ac:dyDescent="0.25">
      <c r="A53" t="s">
        <v>59</v>
      </c>
      <c r="B53">
        <f>B42+B57/2-B52+5</f>
        <v>50</v>
      </c>
      <c r="D53" t="s">
        <v>56</v>
      </c>
    </row>
    <row r="54" spans="1:4" x14ac:dyDescent="0.25">
      <c r="A54" t="s">
        <v>20</v>
      </c>
      <c r="B54">
        <v>10</v>
      </c>
      <c r="D54" t="s">
        <v>50</v>
      </c>
    </row>
    <row r="55" spans="1:4" x14ac:dyDescent="0.25">
      <c r="A55" t="s">
        <v>17</v>
      </c>
      <c r="B55">
        <f>B23-20</f>
        <v>330</v>
      </c>
      <c r="D55" t="s">
        <v>51</v>
      </c>
    </row>
    <row r="56" spans="1:4" x14ac:dyDescent="0.25">
      <c r="A56" t="s">
        <v>18</v>
      </c>
      <c r="B56">
        <v>70</v>
      </c>
      <c r="D56" t="s">
        <v>50</v>
      </c>
    </row>
    <row r="57" spans="1:4" x14ac:dyDescent="0.25">
      <c r="A57" t="s">
        <v>19</v>
      </c>
      <c r="B57">
        <v>60</v>
      </c>
      <c r="D57" t="s">
        <v>51</v>
      </c>
    </row>
    <row r="58" spans="1:4" x14ac:dyDescent="0.25">
      <c r="A58" t="s">
        <v>54</v>
      </c>
      <c r="B58">
        <v>12</v>
      </c>
      <c r="D58" t="s">
        <v>50</v>
      </c>
    </row>
    <row r="59" spans="1:4" x14ac:dyDescent="0.25">
      <c r="A59" t="s">
        <v>86</v>
      </c>
      <c r="B59">
        <v>19</v>
      </c>
      <c r="D59" t="s">
        <v>50</v>
      </c>
    </row>
    <row r="60" spans="1:4" x14ac:dyDescent="0.25">
      <c r="A60" t="s">
        <v>30</v>
      </c>
      <c r="B60">
        <f>FLOOR(B45-10-B1*2,5)</f>
        <v>385</v>
      </c>
      <c r="D60" t="s">
        <v>50</v>
      </c>
    </row>
    <row r="61" spans="1:4" x14ac:dyDescent="0.25">
      <c r="A61" t="s">
        <v>31</v>
      </c>
      <c r="B61">
        <f>275</f>
        <v>275</v>
      </c>
      <c r="D61" t="s">
        <v>50</v>
      </c>
    </row>
    <row r="62" spans="1:4" x14ac:dyDescent="0.25">
      <c r="A62" t="s">
        <v>34</v>
      </c>
      <c r="B62">
        <f>B61+B60+B1</f>
        <v>661.58749999999998</v>
      </c>
      <c r="D62" t="s">
        <v>50</v>
      </c>
    </row>
    <row r="63" spans="1:4" x14ac:dyDescent="0.25">
      <c r="A63" t="s">
        <v>94</v>
      </c>
      <c r="B63">
        <f>B23+0.2+B2*2</f>
        <v>353.375</v>
      </c>
      <c r="D63" t="s">
        <v>56</v>
      </c>
    </row>
    <row r="64" spans="1:4" x14ac:dyDescent="0.25">
      <c r="A64" t="s">
        <v>32</v>
      </c>
      <c r="B64">
        <f>B56+10</f>
        <v>80</v>
      </c>
      <c r="D64" t="s">
        <v>50</v>
      </c>
    </row>
    <row r="65" spans="1:4" x14ac:dyDescent="0.25">
      <c r="A65" t="s">
        <v>83</v>
      </c>
      <c r="B65">
        <f>CEILING(B64/2+B1*2+1,1)</f>
        <v>45</v>
      </c>
      <c r="D65" t="s">
        <v>56</v>
      </c>
    </row>
    <row r="66" spans="1:4" x14ac:dyDescent="0.25">
      <c r="A66" t="s">
        <v>33</v>
      </c>
      <c r="B66">
        <f>(B63-(B48+B9*2))/2</f>
        <v>48.037499999999994</v>
      </c>
      <c r="D66" t="s">
        <v>50</v>
      </c>
    </row>
    <row r="67" spans="1:4" x14ac:dyDescent="0.25">
      <c r="A67" t="s">
        <v>79</v>
      </c>
      <c r="B67">
        <v>20</v>
      </c>
      <c r="D67" t="s">
        <v>50</v>
      </c>
    </row>
    <row r="68" spans="1:4" x14ac:dyDescent="0.25">
      <c r="A68" t="s">
        <v>80</v>
      </c>
      <c r="B68">
        <v>50</v>
      </c>
      <c r="D68" t="s">
        <v>56</v>
      </c>
    </row>
    <row r="69" spans="1:4" x14ac:dyDescent="0.25">
      <c r="A69" t="s">
        <v>84</v>
      </c>
      <c r="B69">
        <v>30</v>
      </c>
      <c r="D69" t="s">
        <v>56</v>
      </c>
    </row>
    <row r="70" spans="1:4" x14ac:dyDescent="0.25">
      <c r="A70" t="s">
        <v>85</v>
      </c>
      <c r="B70">
        <v>10</v>
      </c>
      <c r="D70" t="s">
        <v>56</v>
      </c>
    </row>
    <row r="71" spans="1:4" x14ac:dyDescent="0.25">
      <c r="A71" t="s">
        <v>46</v>
      </c>
      <c r="B71">
        <v>12</v>
      </c>
      <c r="D71" t="s">
        <v>50</v>
      </c>
    </row>
    <row r="72" spans="1:4" x14ac:dyDescent="0.25">
      <c r="A72" t="s">
        <v>77</v>
      </c>
      <c r="B72">
        <v>25</v>
      </c>
      <c r="D72" t="s">
        <v>50</v>
      </c>
    </row>
    <row r="73" spans="1:4" x14ac:dyDescent="0.25">
      <c r="A73" t="s">
        <v>26</v>
      </c>
      <c r="B73">
        <v>19.399999999999999</v>
      </c>
      <c r="D73" t="s">
        <v>50</v>
      </c>
    </row>
    <row r="74" spans="1:4" x14ac:dyDescent="0.25">
      <c r="A74" t="s">
        <v>27</v>
      </c>
      <c r="B74">
        <v>12</v>
      </c>
      <c r="D74" t="s">
        <v>50</v>
      </c>
    </row>
    <row r="75" spans="1:4" x14ac:dyDescent="0.25">
      <c r="A75" t="s">
        <v>40</v>
      </c>
      <c r="B75">
        <v>55</v>
      </c>
      <c r="D75" t="s">
        <v>50</v>
      </c>
    </row>
    <row r="76" spans="1:4" x14ac:dyDescent="0.25">
      <c r="A76" t="s">
        <v>28</v>
      </c>
      <c r="B76">
        <v>15</v>
      </c>
      <c r="D76" t="s">
        <v>50</v>
      </c>
    </row>
    <row r="77" spans="1:4" x14ac:dyDescent="0.25">
      <c r="A77" t="s">
        <v>29</v>
      </c>
      <c r="B77">
        <v>75</v>
      </c>
      <c r="D77" t="s">
        <v>50</v>
      </c>
    </row>
    <row r="78" spans="1:4" x14ac:dyDescent="0.25">
      <c r="A78" t="s">
        <v>42</v>
      </c>
      <c r="B78">
        <v>30</v>
      </c>
      <c r="D78" t="s">
        <v>50</v>
      </c>
    </row>
    <row r="79" spans="1:4" x14ac:dyDescent="0.25">
      <c r="A79" t="s">
        <v>76</v>
      </c>
      <c r="B79">
        <v>1</v>
      </c>
      <c r="D79" t="s">
        <v>50</v>
      </c>
    </row>
    <row r="80" spans="1:4" x14ac:dyDescent="0.25">
      <c r="A80" t="s">
        <v>87</v>
      </c>
      <c r="B80">
        <f>B82</f>
        <v>66</v>
      </c>
      <c r="D80" t="s">
        <v>56</v>
      </c>
    </row>
    <row r="81" spans="1:4" x14ac:dyDescent="0.25">
      <c r="A81" t="s">
        <v>88</v>
      </c>
      <c r="B81">
        <f>B85*2</f>
        <v>55</v>
      </c>
      <c r="D81" t="s">
        <v>56</v>
      </c>
    </row>
    <row r="82" spans="1:4" x14ac:dyDescent="0.25">
      <c r="A82" t="s">
        <v>36</v>
      </c>
      <c r="B82">
        <v>66</v>
      </c>
      <c r="D82" t="s">
        <v>50</v>
      </c>
    </row>
    <row r="83" spans="1:4" x14ac:dyDescent="0.25">
      <c r="A83" t="s">
        <v>78</v>
      </c>
      <c r="B83">
        <v>20</v>
      </c>
      <c r="D83" t="s">
        <v>50</v>
      </c>
    </row>
    <row r="84" spans="1:4" x14ac:dyDescent="0.25">
      <c r="A84" t="s">
        <v>37</v>
      </c>
      <c r="B84">
        <v>65</v>
      </c>
      <c r="D84" t="s">
        <v>50</v>
      </c>
    </row>
    <row r="85" spans="1:4" x14ac:dyDescent="0.25">
      <c r="A85" t="s">
        <v>38</v>
      </c>
      <c r="B85">
        <f>27.5</f>
        <v>27.5</v>
      </c>
      <c r="D85" t="s">
        <v>50</v>
      </c>
    </row>
    <row r="86" spans="1:4" x14ac:dyDescent="0.25">
      <c r="A86" t="s">
        <v>43</v>
      </c>
      <c r="B86">
        <f>B48+B8*2</f>
        <v>257.3</v>
      </c>
      <c r="D86" t="s">
        <v>51</v>
      </c>
    </row>
    <row r="87" spans="1:4" x14ac:dyDescent="0.25">
      <c r="A87" t="s">
        <v>44</v>
      </c>
      <c r="B87">
        <f>(B24-B65*2)/2+B8+B2</f>
        <v>85.237500000000011</v>
      </c>
      <c r="D87" t="s">
        <v>51</v>
      </c>
    </row>
    <row r="88" spans="1:4" x14ac:dyDescent="0.25">
      <c r="A88" t="s">
        <v>45</v>
      </c>
      <c r="B88">
        <f>B61+B1*2</f>
        <v>278.17500000000001</v>
      </c>
      <c r="D88" t="s">
        <v>50</v>
      </c>
    </row>
    <row r="89" spans="1:4" x14ac:dyDescent="0.25">
      <c r="A89" t="s">
        <v>74</v>
      </c>
      <c r="B89">
        <v>40</v>
      </c>
      <c r="D89" t="s">
        <v>56</v>
      </c>
    </row>
    <row r="90" spans="1:4" x14ac:dyDescent="0.25">
      <c r="A90" t="s">
        <v>75</v>
      </c>
      <c r="B90">
        <f>CEILING(B42+B7+B1,1)</f>
        <v>48</v>
      </c>
      <c r="D90" t="s">
        <v>56</v>
      </c>
    </row>
    <row r="91" spans="1:4" x14ac:dyDescent="0.25">
      <c r="A91" t="s">
        <v>81</v>
      </c>
      <c r="B91">
        <f>FLOOR(B88-B90-B89-B68+5,1)</f>
        <v>145</v>
      </c>
      <c r="D91" t="s">
        <v>56</v>
      </c>
    </row>
    <row r="92" spans="1:4" x14ac:dyDescent="0.25">
      <c r="A92" t="s">
        <v>82</v>
      </c>
      <c r="B92">
        <f>B65+B70</f>
        <v>55</v>
      </c>
      <c r="D92" t="s">
        <v>56</v>
      </c>
    </row>
    <row r="93" spans="1:4" x14ac:dyDescent="0.25">
      <c r="A93" t="s">
        <v>57</v>
      </c>
      <c r="B93">
        <v>60</v>
      </c>
      <c r="D93" t="s">
        <v>50</v>
      </c>
    </row>
    <row r="94" spans="1:4" x14ac:dyDescent="0.25">
      <c r="A94" t="s">
        <v>58</v>
      </c>
      <c r="B94">
        <v>43</v>
      </c>
      <c r="D94" t="s">
        <v>50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2016-06-23T06:12:33Z</dcterms:modified>
</cp:coreProperties>
</file>