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25" i="1" l="1"/>
  <c r="S126" i="1"/>
  <c r="J127" i="1"/>
  <c r="L127" i="1"/>
  <c r="P127" i="1"/>
  <c r="I127" i="1"/>
  <c r="S129" i="1" l="1"/>
  <c r="S121" i="1"/>
  <c r="S122" i="1"/>
  <c r="S124" i="1"/>
  <c r="R129" i="1"/>
  <c r="P125" i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P110" i="1"/>
  <c r="P111" i="1"/>
  <c r="R111" i="1" s="1"/>
  <c r="P103" i="1"/>
  <c r="P126" i="1"/>
  <c r="Q125" i="1"/>
  <c r="P124" i="1"/>
  <c r="Q124" i="1" s="1"/>
  <c r="P122" i="1"/>
  <c r="Q122" i="1" s="1"/>
  <c r="P123" i="1"/>
  <c r="Q123" i="1" s="1"/>
  <c r="P121" i="1"/>
  <c r="Q121" i="1" s="1"/>
  <c r="P120" i="1"/>
  <c r="Q120" i="1" s="1"/>
  <c r="P119" i="1"/>
  <c r="Q126" i="1"/>
  <c r="O120" i="1"/>
  <c r="O121" i="1"/>
  <c r="O122" i="1"/>
  <c r="O123" i="1"/>
  <c r="O124" i="1"/>
  <c r="O125" i="1"/>
  <c r="O126" i="1"/>
  <c r="O127" i="1"/>
  <c r="O119" i="1"/>
  <c r="L129" i="1"/>
  <c r="L125" i="1"/>
  <c r="I120" i="1"/>
  <c r="I121" i="1"/>
  <c r="J121" i="1" s="1"/>
  <c r="I122" i="1"/>
  <c r="J122" i="1" s="1"/>
  <c r="I123" i="1"/>
  <c r="J123" i="1" s="1"/>
  <c r="J124" i="1"/>
  <c r="I125" i="1"/>
  <c r="I126" i="1"/>
  <c r="J126" i="1" s="1"/>
  <c r="N129" i="1"/>
  <c r="N127" i="1"/>
  <c r="N126" i="1"/>
  <c r="N125" i="1"/>
  <c r="N124" i="1"/>
  <c r="N123" i="1"/>
  <c r="N122" i="1"/>
  <c r="N121" i="1"/>
  <c r="N120" i="1"/>
  <c r="N119" i="1"/>
  <c r="L122" i="1"/>
  <c r="L123" i="1"/>
  <c r="L121" i="1"/>
  <c r="K120" i="1"/>
  <c r="K121" i="1"/>
  <c r="K122" i="1"/>
  <c r="K123" i="1"/>
  <c r="K124" i="1"/>
  <c r="K125" i="1"/>
  <c r="K126" i="1"/>
  <c r="L126" i="1" s="1"/>
  <c r="K127" i="1"/>
  <c r="K119" i="1"/>
  <c r="L124" i="1"/>
  <c r="L120" i="1"/>
  <c r="L119" i="1"/>
  <c r="J120" i="1"/>
  <c r="J125" i="1"/>
  <c r="J119" i="1"/>
  <c r="Q119" i="1" s="1"/>
  <c r="R109" i="1"/>
  <c r="R110" i="1"/>
  <c r="R103" i="1"/>
  <c r="K113" i="1"/>
  <c r="L113" i="1"/>
  <c r="M113" i="1"/>
  <c r="N113" i="1"/>
  <c r="O113" i="1"/>
  <c r="I113" i="1"/>
  <c r="J113" i="1"/>
  <c r="O104" i="1"/>
  <c r="O105" i="1"/>
  <c r="O106" i="1"/>
  <c r="O107" i="1"/>
  <c r="O108" i="1"/>
  <c r="O109" i="1"/>
  <c r="O110" i="1"/>
  <c r="O111" i="1"/>
  <c r="O103" i="1"/>
  <c r="N104" i="1"/>
  <c r="N105" i="1"/>
  <c r="N106" i="1"/>
  <c r="N107" i="1"/>
  <c r="N108" i="1"/>
  <c r="N109" i="1"/>
  <c r="N110" i="1"/>
  <c r="N111" i="1"/>
  <c r="N103" i="1"/>
  <c r="K95" i="1"/>
  <c r="K93" i="1"/>
  <c r="K92" i="1"/>
  <c r="K91" i="1"/>
  <c r="K90" i="1"/>
  <c r="K89" i="1"/>
  <c r="K94" i="1"/>
  <c r="K96" i="1"/>
  <c r="K88" i="1"/>
  <c r="J89" i="1"/>
  <c r="J90" i="1"/>
  <c r="J91" i="1"/>
  <c r="J92" i="1"/>
  <c r="J93" i="1"/>
  <c r="J94" i="1"/>
  <c r="J95" i="1"/>
  <c r="J96" i="1"/>
  <c r="J88" i="1"/>
  <c r="Q110" i="1"/>
  <c r="M110" i="1"/>
  <c r="L104" i="1"/>
  <c r="L105" i="1"/>
  <c r="L106" i="1"/>
  <c r="L107" i="1"/>
  <c r="L108" i="1"/>
  <c r="L109" i="1"/>
  <c r="L110" i="1"/>
  <c r="L111" i="1"/>
  <c r="L103" i="1"/>
  <c r="K107" i="1"/>
  <c r="M107" i="1" s="1"/>
  <c r="K108" i="1"/>
  <c r="M108" i="1" s="1"/>
  <c r="K110" i="1"/>
  <c r="K111" i="1"/>
  <c r="M111" i="1" s="1"/>
  <c r="Q111" i="1" s="1"/>
  <c r="K103" i="1"/>
  <c r="M103" i="1" s="1"/>
  <c r="Q103" i="1" s="1"/>
  <c r="J107" i="1"/>
  <c r="J109" i="1"/>
  <c r="K109" i="1" s="1"/>
  <c r="M109" i="1" s="1"/>
  <c r="Q109" i="1" s="1"/>
  <c r="J110" i="1"/>
  <c r="L66" i="1"/>
  <c r="L67" i="1"/>
  <c r="M80" i="1"/>
  <c r="M81" i="1"/>
  <c r="L83" i="1"/>
  <c r="M83" i="1" s="1"/>
  <c r="L80" i="1"/>
  <c r="L77" i="1"/>
  <c r="M77" i="1" s="1"/>
  <c r="L78" i="1"/>
  <c r="M78" i="1" s="1"/>
  <c r="L79" i="1"/>
  <c r="M79" i="1" s="1"/>
  <c r="L82" i="1"/>
  <c r="M82" i="1" s="1"/>
  <c r="L84" i="1"/>
  <c r="M84" i="1" s="1"/>
  <c r="L76" i="1"/>
  <c r="M76" i="1" s="1"/>
  <c r="K80" i="1"/>
  <c r="K83" i="1"/>
  <c r="K77" i="1"/>
  <c r="K65" i="1"/>
  <c r="L65" i="1" s="1"/>
  <c r="K66" i="1"/>
  <c r="K67" i="1"/>
  <c r="K68" i="1"/>
  <c r="L68" i="1" s="1"/>
  <c r="K69" i="1"/>
  <c r="L69" i="1" s="1"/>
  <c r="K70" i="1"/>
  <c r="L70" i="1" s="1"/>
  <c r="K71" i="1"/>
  <c r="L71" i="1" s="1"/>
  <c r="K72" i="1"/>
  <c r="L72" i="1" s="1"/>
  <c r="K64" i="1"/>
  <c r="L64" i="1" s="1"/>
  <c r="Q127" i="1" l="1"/>
  <c r="Q129" i="1" s="1"/>
  <c r="Q108" i="1"/>
  <c r="Q107" i="1"/>
  <c r="P129" i="1"/>
  <c r="J129" i="1"/>
  <c r="J106" i="1"/>
  <c r="K106" i="1" s="1"/>
  <c r="M106" i="1" s="1"/>
  <c r="Q106" i="1" s="1"/>
  <c r="J105" i="1"/>
  <c r="K105" i="1" s="1"/>
  <c r="M105" i="1" s="1"/>
  <c r="Q105" i="1" s="1"/>
  <c r="J104" i="1"/>
  <c r="K104" i="1" s="1"/>
  <c r="M104" i="1" s="1"/>
  <c r="Q104" i="1" s="1"/>
  <c r="J59" i="1"/>
  <c r="J58" i="1"/>
  <c r="J57" i="1"/>
  <c r="J56" i="1"/>
  <c r="J55" i="1"/>
  <c r="J54" i="1"/>
  <c r="J53" i="1"/>
  <c r="J52" i="1"/>
  <c r="J51" i="1"/>
  <c r="G45" i="1"/>
  <c r="G19" i="1"/>
  <c r="G20" i="1"/>
  <c r="G21" i="1"/>
  <c r="G18" i="1"/>
  <c r="J61" i="1" l="1"/>
  <c r="M6" i="1"/>
  <c r="M7" i="1"/>
  <c r="M8" i="1"/>
  <c r="M9" i="1"/>
  <c r="M10" i="1"/>
  <c r="M11" i="1"/>
  <c r="M12" i="1"/>
  <c r="M13" i="1"/>
  <c r="M14" i="1"/>
  <c r="L7" i="1"/>
  <c r="L8" i="1"/>
  <c r="L9" i="1"/>
  <c r="L10" i="1"/>
  <c r="L11" i="1"/>
  <c r="L12" i="1"/>
  <c r="L13" i="1"/>
  <c r="L14" i="1"/>
  <c r="L6" i="1"/>
  <c r="Q6" i="1" l="1"/>
  <c r="Q10" i="1"/>
  <c r="Q13" i="1"/>
  <c r="Q14" i="1"/>
  <c r="Q8" i="1"/>
  <c r="Q7" i="1"/>
  <c r="Q12" i="1"/>
  <c r="Q11" i="1"/>
  <c r="Q9" i="1"/>
</calcChain>
</file>

<file path=xl/sharedStrings.xml><?xml version="1.0" encoding="utf-8"?>
<sst xmlns="http://schemas.openxmlformats.org/spreadsheetml/2006/main" count="447" uniqueCount="74">
  <si>
    <t>Item #</t>
  </si>
  <si>
    <t>Quantity</t>
  </si>
  <si>
    <t>Material</t>
  </si>
  <si>
    <t>Finish</t>
  </si>
  <si>
    <t>crane</t>
  </si>
  <si>
    <t>drawer</t>
  </si>
  <si>
    <t>drawer_pcb</t>
  </si>
  <si>
    <t>reservoir</t>
  </si>
  <si>
    <t>Aluminum</t>
  </si>
  <si>
    <t>laserholder</t>
  </si>
  <si>
    <t>Name</t>
  </si>
  <si>
    <t>Part number</t>
  </si>
  <si>
    <t>X dimension (mm)</t>
  </si>
  <si>
    <t>Y dimension (mm)</t>
  </si>
  <si>
    <t>2D raw material dimensions</t>
  </si>
  <si>
    <t>X dimension (in)</t>
  </si>
  <si>
    <t>Y dimension (in)</t>
  </si>
  <si>
    <t>Color</t>
  </si>
  <si>
    <t>None</t>
  </si>
  <si>
    <t>Revision</t>
  </si>
  <si>
    <t>Welding</t>
  </si>
  <si>
    <t>frame_back</t>
  </si>
  <si>
    <t>Steel</t>
  </si>
  <si>
    <t>Powder coat</t>
  </si>
  <si>
    <t>frame_front</t>
  </si>
  <si>
    <t>platform</t>
  </si>
  <si>
    <t>foot</t>
  </si>
  <si>
    <t>2.0</t>
  </si>
  <si>
    <t>Stainless Steel</t>
  </si>
  <si>
    <t>SM01B</t>
  </si>
  <si>
    <t>SM02B</t>
  </si>
  <si>
    <t>SM03B</t>
  </si>
  <si>
    <t>SM04B</t>
  </si>
  <si>
    <t>SM05B</t>
  </si>
  <si>
    <t>SM06B</t>
  </si>
  <si>
    <t>SM07B</t>
  </si>
  <si>
    <t>SM08B</t>
  </si>
  <si>
    <t>SM09B</t>
  </si>
  <si>
    <t>Thickness</t>
  </si>
  <si>
    <t>0.032</t>
  </si>
  <si>
    <t>0.063</t>
  </si>
  <si>
    <t>Watertight seam, grind outside flat</t>
  </si>
  <si>
    <t>20 GA</t>
  </si>
  <si>
    <t>C241-BL210</t>
  </si>
  <si>
    <t>2.0.1</t>
  </si>
  <si>
    <t>100x</t>
  </si>
  <si>
    <t>4x</t>
  </si>
  <si>
    <t>folds</t>
  </si>
  <si>
    <t>remainder</t>
  </si>
  <si>
    <t>4x10 sheet</t>
  </si>
  <si>
    <t>per sqin</t>
  </si>
  <si>
    <t>material cost</t>
  </si>
  <si>
    <t>cut length</t>
  </si>
  <si>
    <t>1000x</t>
  </si>
  <si>
    <t>1k no paint</t>
  </si>
  <si>
    <t>paint cost</t>
  </si>
  <si>
    <t>paint area (sqin)</t>
  </si>
  <si>
    <t>material (sqin)</t>
  </si>
  <si>
    <t>cut length (in)</t>
  </si>
  <si>
    <t>cutting cost</t>
  </si>
  <si>
    <t>cutting rate 2 (in/min)</t>
  </si>
  <si>
    <t>2k max laser</t>
  </si>
  <si>
    <t>cutting time (min)</t>
  </si>
  <si>
    <t>per fold</t>
  </si>
  <si>
    <t>fold cost</t>
  </si>
  <si>
    <t>effective folds</t>
  </si>
  <si>
    <t>0.034</t>
  </si>
  <si>
    <t>0.012</t>
  </si>
  <si>
    <t>cost</t>
  </si>
  <si>
    <t>cutting cost (per in)</t>
  </si>
  <si>
    <t>cutting speed</t>
  </si>
  <si>
    <t>sum</t>
  </si>
  <si>
    <t>actual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</si>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</sst>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140"/>
  <sheetViews>
    <sheetView tabSelected="1" topLeftCell="J104" zoomScale="85" zoomScaleNormal="85" workbookViewId="0">
      <selection activeCell="S127" sqref="S127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21.28515625" customWidth="1"/>
    <col min="15" max="15" width="18.85546875" customWidth="1"/>
    <col min="16" max="16" width="35" customWidth="1"/>
    <col min="17" max="17" width="15.140625" bestFit="1" customWidth="1"/>
    <col min="18" max="18" width="16.7109375" style="1" bestFit="1" customWidth="1"/>
    <col min="19" max="19" width="14.140625" style="1" bestFit="1" customWidth="1"/>
    <col min="20" max="20" width="12.28515625" style="1" customWidth="1"/>
    <col min="21" max="21" width="13.140625" style="1" bestFit="1" customWidth="1"/>
    <col min="22" max="22" width="12.28515625" style="1" bestFit="1" customWidth="1"/>
    <col min="23" max="23" width="9.140625" style="1"/>
    <col min="24" max="24" width="13.42578125" style="1" customWidth="1"/>
    <col min="25" max="25" width="11.5703125" style="1" bestFit="1" customWidth="1"/>
    <col min="26" max="26" width="8" style="1" customWidth="1"/>
    <col min="27" max="27" width="9.42578125" style="1" bestFit="1" customWidth="1"/>
    <col min="28" max="28" width="10" style="1" bestFit="1" customWidth="1"/>
    <col min="29" max="29" width="19.5703125" style="1" bestFit="1" customWidth="1"/>
    <col min="30" max="30" width="19.5703125" style="1" customWidth="1"/>
    <col min="31" max="31" width="8.7109375" style="1" bestFit="1" customWidth="1"/>
    <col min="32" max="32" width="13.140625" style="1" bestFit="1" customWidth="1"/>
    <col min="33" max="33" width="14.28515625" customWidth="1"/>
    <col min="34" max="34" width="19.5703125" style="1" bestFit="1" customWidth="1"/>
  </cols>
  <sheetData>
    <row r="1" spans="3:33" s="1" customFormat="1" x14ac:dyDescent="0.25"/>
    <row r="2" spans="3:33" s="1" customFormat="1" x14ac:dyDescent="0.25"/>
    <row r="4" spans="3:33" x14ac:dyDescent="0.25">
      <c r="J4" s="12" t="s">
        <v>14</v>
      </c>
      <c r="K4" s="12"/>
      <c r="L4" s="12" t="s">
        <v>14</v>
      </c>
      <c r="M4" s="12"/>
    </row>
    <row r="5" spans="3:33" x14ac:dyDescent="0.25">
      <c r="C5" s="1" t="s">
        <v>0</v>
      </c>
      <c r="D5" s="1" t="s">
        <v>10</v>
      </c>
      <c r="E5" s="1" t="s">
        <v>1</v>
      </c>
      <c r="F5" s="1" t="s">
        <v>11</v>
      </c>
      <c r="G5" s="1" t="s">
        <v>19</v>
      </c>
      <c r="H5" s="1" t="s">
        <v>2</v>
      </c>
      <c r="I5" s="1" t="s">
        <v>38</v>
      </c>
      <c r="J5" s="1" t="s">
        <v>12</v>
      </c>
      <c r="K5" s="1" t="s">
        <v>13</v>
      </c>
      <c r="L5" s="1" t="s">
        <v>15</v>
      </c>
      <c r="M5" s="1" t="s">
        <v>16</v>
      </c>
      <c r="N5" s="1" t="s">
        <v>3</v>
      </c>
      <c r="O5" t="s">
        <v>17</v>
      </c>
      <c r="P5" t="s">
        <v>20</v>
      </c>
      <c r="Q5" s="1" t="s">
        <v>57</v>
      </c>
      <c r="R5" s="1" t="s">
        <v>56</v>
      </c>
      <c r="S5" t="s">
        <v>58</v>
      </c>
      <c r="T5" s="1" t="s">
        <v>47</v>
      </c>
      <c r="AF5"/>
    </row>
    <row r="6" spans="3:33" x14ac:dyDescent="0.25">
      <c r="C6" s="4">
        <v>1</v>
      </c>
      <c r="D6" t="s">
        <v>25</v>
      </c>
      <c r="E6" s="4">
        <v>1</v>
      </c>
      <c r="F6" s="2" t="s">
        <v>29</v>
      </c>
      <c r="G6" s="2" t="s">
        <v>27</v>
      </c>
      <c r="H6" t="s">
        <v>8</v>
      </c>
      <c r="I6" s="6" t="s">
        <v>40</v>
      </c>
      <c r="J6" s="3">
        <v>144.47999999999999</v>
      </c>
      <c r="K6" s="3">
        <v>234.48</v>
      </c>
      <c r="L6" s="5">
        <f>J6/25.4</f>
        <v>5.688188976377953</v>
      </c>
      <c r="M6" s="5">
        <f>K6/25.4</f>
        <v>9.2314960629921252</v>
      </c>
      <c r="N6" t="s">
        <v>18</v>
      </c>
      <c r="O6" t="s">
        <v>18</v>
      </c>
      <c r="P6" s="1" t="s">
        <v>18</v>
      </c>
      <c r="Q6" s="7">
        <f t="shared" ref="Q6:Q14" si="0">L6*M6</f>
        <v>52.510494140988278</v>
      </c>
      <c r="R6" s="7">
        <v>80</v>
      </c>
      <c r="S6" s="8">
        <v>65</v>
      </c>
      <c r="T6" s="1">
        <v>12</v>
      </c>
      <c r="U6" s="8"/>
      <c r="V6" s="8"/>
      <c r="W6" s="8"/>
      <c r="X6" s="8"/>
      <c r="Y6" s="8"/>
      <c r="Z6" s="7"/>
      <c r="AA6" s="8"/>
      <c r="AB6" s="8"/>
      <c r="AC6" s="8"/>
      <c r="AD6" s="8"/>
      <c r="AE6" s="7"/>
      <c r="AF6" s="8"/>
      <c r="AG6" s="10"/>
    </row>
    <row r="7" spans="3:33" x14ac:dyDescent="0.25">
      <c r="C7" s="4">
        <v>2</v>
      </c>
      <c r="D7" t="s">
        <v>4</v>
      </c>
      <c r="E7" s="4">
        <v>1</v>
      </c>
      <c r="F7" s="2" t="s">
        <v>30</v>
      </c>
      <c r="G7" s="2" t="s">
        <v>27</v>
      </c>
      <c r="H7" s="1" t="s">
        <v>8</v>
      </c>
      <c r="I7" s="6" t="s">
        <v>40</v>
      </c>
      <c r="J7" s="3">
        <v>234</v>
      </c>
      <c r="K7" s="3">
        <v>144.47999999999999</v>
      </c>
      <c r="L7" s="5">
        <f t="shared" ref="L7:M14" si="1">J7/25.4</f>
        <v>9.2125984251968518</v>
      </c>
      <c r="M7" s="5">
        <f t="shared" si="1"/>
        <v>5.688188976377953</v>
      </c>
      <c r="N7" s="1" t="s">
        <v>23</v>
      </c>
      <c r="O7" s="1" t="s">
        <v>43</v>
      </c>
      <c r="P7" s="1" t="s">
        <v>18</v>
      </c>
      <c r="Q7" s="7">
        <f t="shared" si="0"/>
        <v>52.403000806001621</v>
      </c>
      <c r="R7" s="7">
        <v>104</v>
      </c>
      <c r="S7" s="8">
        <v>46</v>
      </c>
      <c r="T7" s="1">
        <v>2</v>
      </c>
      <c r="U7" s="8"/>
      <c r="V7" s="8"/>
      <c r="W7" s="8"/>
      <c r="X7" s="8"/>
      <c r="Y7" s="8"/>
      <c r="Z7" s="7"/>
      <c r="AA7" s="8"/>
      <c r="AB7" s="8"/>
      <c r="AC7" s="8"/>
      <c r="AD7" s="8"/>
      <c r="AE7" s="7"/>
      <c r="AF7" s="8"/>
      <c r="AG7" s="10"/>
    </row>
    <row r="8" spans="3:33" x14ac:dyDescent="0.25">
      <c r="C8" s="4">
        <v>3</v>
      </c>
      <c r="D8" t="s">
        <v>5</v>
      </c>
      <c r="E8" s="4">
        <v>1</v>
      </c>
      <c r="F8" s="2" t="s">
        <v>31</v>
      </c>
      <c r="G8" s="2" t="s">
        <v>44</v>
      </c>
      <c r="H8" s="1" t="s">
        <v>8</v>
      </c>
      <c r="I8" s="6" t="s">
        <v>39</v>
      </c>
      <c r="J8" s="3">
        <v>345.26</v>
      </c>
      <c r="K8" s="3">
        <v>399.24</v>
      </c>
      <c r="L8" s="5">
        <f t="shared" si="1"/>
        <v>13.592913385826773</v>
      </c>
      <c r="M8" s="5">
        <f t="shared" si="1"/>
        <v>15.718110236220474</v>
      </c>
      <c r="N8" s="1" t="s">
        <v>23</v>
      </c>
      <c r="O8" s="1" t="s">
        <v>43</v>
      </c>
      <c r="P8" s="1" t="s">
        <v>18</v>
      </c>
      <c r="Q8" s="7">
        <f t="shared" si="0"/>
        <v>213.6549110298221</v>
      </c>
      <c r="R8" s="7">
        <v>322</v>
      </c>
      <c r="S8" s="8">
        <v>92</v>
      </c>
      <c r="T8" s="1">
        <v>10</v>
      </c>
      <c r="U8" s="8"/>
      <c r="V8" s="8"/>
      <c r="W8" s="8"/>
      <c r="X8" s="8"/>
      <c r="Y8" s="8"/>
      <c r="Z8" s="7"/>
      <c r="AA8" s="8"/>
      <c r="AB8" s="8"/>
      <c r="AC8" s="8"/>
      <c r="AD8" s="8"/>
      <c r="AE8" s="7"/>
      <c r="AF8" s="8"/>
      <c r="AG8" s="10"/>
    </row>
    <row r="9" spans="3:33" x14ac:dyDescent="0.25">
      <c r="C9" s="4">
        <v>4</v>
      </c>
      <c r="D9" t="s">
        <v>6</v>
      </c>
      <c r="E9" s="4">
        <v>1</v>
      </c>
      <c r="F9" s="2" t="s">
        <v>32</v>
      </c>
      <c r="G9" s="2" t="s">
        <v>44</v>
      </c>
      <c r="H9" s="1" t="s">
        <v>8</v>
      </c>
      <c r="I9" s="6" t="s">
        <v>39</v>
      </c>
      <c r="J9" s="11">
        <v>345.26</v>
      </c>
      <c r="K9" s="11">
        <v>399.24</v>
      </c>
      <c r="L9" s="5">
        <f t="shared" si="1"/>
        <v>13.592913385826773</v>
      </c>
      <c r="M9" s="5">
        <f t="shared" si="1"/>
        <v>15.718110236220474</v>
      </c>
      <c r="N9" s="1" t="s">
        <v>23</v>
      </c>
      <c r="O9" s="1" t="s">
        <v>43</v>
      </c>
      <c r="P9" s="1" t="s">
        <v>18</v>
      </c>
      <c r="Q9" s="7">
        <f t="shared" si="0"/>
        <v>213.6549110298221</v>
      </c>
      <c r="R9" s="7">
        <v>320</v>
      </c>
      <c r="S9" s="8">
        <v>97</v>
      </c>
      <c r="T9" s="1">
        <v>10</v>
      </c>
      <c r="U9" s="8"/>
      <c r="V9" s="8"/>
      <c r="W9" s="8"/>
      <c r="X9" s="8"/>
      <c r="Y9" s="8"/>
      <c r="Z9" s="7"/>
      <c r="AA9" s="8"/>
      <c r="AB9" s="8"/>
      <c r="AC9" s="8"/>
      <c r="AD9" s="8"/>
      <c r="AE9" s="7"/>
      <c r="AF9" s="8"/>
      <c r="AG9" s="10"/>
    </row>
    <row r="10" spans="3:33" x14ac:dyDescent="0.25">
      <c r="C10" s="4">
        <v>5</v>
      </c>
      <c r="D10" t="s">
        <v>24</v>
      </c>
      <c r="E10" s="4">
        <v>1</v>
      </c>
      <c r="F10" s="2" t="s">
        <v>33</v>
      </c>
      <c r="G10" s="2" t="s">
        <v>44</v>
      </c>
      <c r="H10" s="1" t="s">
        <v>22</v>
      </c>
      <c r="I10" s="6" t="s">
        <v>42</v>
      </c>
      <c r="J10" s="3">
        <v>387.24</v>
      </c>
      <c r="K10" s="3">
        <v>607.01</v>
      </c>
      <c r="L10" s="5">
        <f t="shared" si="1"/>
        <v>15.245669291338585</v>
      </c>
      <c r="M10" s="5">
        <f t="shared" si="1"/>
        <v>23.898031496062995</v>
      </c>
      <c r="N10" s="1" t="s">
        <v>23</v>
      </c>
      <c r="O10" s="1" t="s">
        <v>43</v>
      </c>
      <c r="P10" s="1" t="s">
        <v>18</v>
      </c>
      <c r="Q10" s="7">
        <f t="shared" si="0"/>
        <v>364.34148490296991</v>
      </c>
      <c r="R10" s="7">
        <v>492</v>
      </c>
      <c r="S10" s="8">
        <v>176</v>
      </c>
      <c r="T10" s="1">
        <v>12</v>
      </c>
      <c r="U10" s="8"/>
      <c r="V10" s="8"/>
      <c r="W10" s="8"/>
      <c r="X10" s="8"/>
      <c r="Y10" s="8"/>
      <c r="Z10" s="7"/>
      <c r="AA10" s="8"/>
      <c r="AB10" s="8"/>
      <c r="AC10" s="8"/>
      <c r="AD10" s="8"/>
      <c r="AE10" s="7"/>
      <c r="AF10" s="8"/>
      <c r="AG10" s="10"/>
    </row>
    <row r="11" spans="3:33" x14ac:dyDescent="0.25">
      <c r="C11" s="4">
        <v>6</v>
      </c>
      <c r="D11" t="s">
        <v>7</v>
      </c>
      <c r="E11" s="4">
        <v>2</v>
      </c>
      <c r="F11" s="2" t="s">
        <v>34</v>
      </c>
      <c r="G11" s="2" t="s">
        <v>27</v>
      </c>
      <c r="H11" s="1" t="s">
        <v>28</v>
      </c>
      <c r="I11" s="6" t="s">
        <v>42</v>
      </c>
      <c r="J11" s="3">
        <v>217.24</v>
      </c>
      <c r="K11" s="3">
        <v>256.07</v>
      </c>
      <c r="L11" s="5">
        <f t="shared" si="1"/>
        <v>8.5527559055118125</v>
      </c>
      <c r="M11" s="5">
        <f t="shared" si="1"/>
        <v>10.081496062992127</v>
      </c>
      <c r="N11" s="1" t="s">
        <v>18</v>
      </c>
      <c r="O11" s="1" t="s">
        <v>18</v>
      </c>
      <c r="P11" t="s">
        <v>41</v>
      </c>
      <c r="Q11" s="7">
        <f t="shared" si="0"/>
        <v>86.22457498915</v>
      </c>
      <c r="R11" s="7">
        <v>106</v>
      </c>
      <c r="S11" s="8">
        <v>73</v>
      </c>
      <c r="T11" s="1">
        <v>6</v>
      </c>
      <c r="U11" s="8"/>
      <c r="V11" s="8"/>
      <c r="W11" s="8"/>
      <c r="X11" s="8"/>
      <c r="Y11" s="8"/>
      <c r="Z11" s="7"/>
      <c r="AA11" s="8"/>
      <c r="AB11" s="8"/>
      <c r="AC11" s="8"/>
      <c r="AD11" s="8"/>
      <c r="AE11" s="7"/>
      <c r="AF11" s="8"/>
      <c r="AG11" s="10"/>
    </row>
    <row r="12" spans="3:33" s="1" customFormat="1" x14ac:dyDescent="0.25">
      <c r="C12" s="4">
        <v>7</v>
      </c>
      <c r="D12" s="1" t="s">
        <v>26</v>
      </c>
      <c r="E12" s="4">
        <v>1</v>
      </c>
      <c r="F12" s="2" t="s">
        <v>35</v>
      </c>
      <c r="G12" s="2" t="s">
        <v>44</v>
      </c>
      <c r="H12" s="1" t="s">
        <v>8</v>
      </c>
      <c r="I12" s="6" t="s">
        <v>40</v>
      </c>
      <c r="J12" s="3">
        <v>225.62</v>
      </c>
      <c r="K12" s="3">
        <v>196</v>
      </c>
      <c r="L12" s="5">
        <f t="shared" si="1"/>
        <v>8.8826771653543322</v>
      </c>
      <c r="M12" s="5">
        <f t="shared" si="1"/>
        <v>7.7165354330708666</v>
      </c>
      <c r="N12" s="1" t="s">
        <v>23</v>
      </c>
      <c r="O12" s="1" t="s">
        <v>43</v>
      </c>
      <c r="P12" s="1" t="s">
        <v>18</v>
      </c>
      <c r="Q12" s="7">
        <f t="shared" si="0"/>
        <v>68.543493086986189</v>
      </c>
      <c r="R12" s="7">
        <v>139</v>
      </c>
      <c r="S12" s="8">
        <v>35</v>
      </c>
      <c r="T12" s="1">
        <v>6</v>
      </c>
      <c r="U12" s="8"/>
      <c r="V12" s="8"/>
      <c r="W12" s="8"/>
      <c r="X12" s="8"/>
      <c r="Y12" s="8"/>
      <c r="Z12" s="7"/>
      <c r="AA12" s="8"/>
      <c r="AB12" s="8"/>
      <c r="AC12" s="8"/>
      <c r="AD12" s="8"/>
      <c r="AE12" s="7"/>
      <c r="AF12" s="8"/>
      <c r="AG12" s="10"/>
    </row>
    <row r="13" spans="3:33" x14ac:dyDescent="0.25">
      <c r="C13" s="4">
        <v>8</v>
      </c>
      <c r="D13" t="s">
        <v>21</v>
      </c>
      <c r="E13" s="4">
        <v>1</v>
      </c>
      <c r="F13" s="2" t="s">
        <v>36</v>
      </c>
      <c r="G13" s="2" t="s">
        <v>44</v>
      </c>
      <c r="H13" s="1" t="s">
        <v>22</v>
      </c>
      <c r="I13" s="6" t="s">
        <v>42</v>
      </c>
      <c r="J13" s="3">
        <v>383</v>
      </c>
      <c r="K13" s="3">
        <v>602.76</v>
      </c>
      <c r="L13" s="5">
        <f t="shared" si="1"/>
        <v>15.078740157480317</v>
      </c>
      <c r="M13" s="5">
        <f t="shared" si="1"/>
        <v>23.730708661417324</v>
      </c>
      <c r="N13" s="1" t="s">
        <v>23</v>
      </c>
      <c r="O13" s="1" t="s">
        <v>43</v>
      </c>
      <c r="P13" s="1" t="s">
        <v>18</v>
      </c>
      <c r="Q13" s="7">
        <f t="shared" si="0"/>
        <v>357.82918965837939</v>
      </c>
      <c r="R13" s="7">
        <v>437</v>
      </c>
      <c r="S13" s="8">
        <v>168</v>
      </c>
      <c r="T13" s="1">
        <v>8</v>
      </c>
      <c r="U13" s="8"/>
      <c r="V13" s="8"/>
      <c r="W13" s="8"/>
      <c r="X13" s="8"/>
      <c r="Y13" s="8"/>
      <c r="Z13" s="7"/>
      <c r="AA13" s="8"/>
      <c r="AB13" s="8"/>
      <c r="AC13" s="8"/>
      <c r="AD13" s="8"/>
      <c r="AE13" s="7"/>
      <c r="AF13" s="8"/>
      <c r="AG13" s="10"/>
    </row>
    <row r="14" spans="3:33" x14ac:dyDescent="0.25">
      <c r="C14" s="9">
        <v>9</v>
      </c>
      <c r="D14" t="s">
        <v>9</v>
      </c>
      <c r="E14" s="4">
        <v>1</v>
      </c>
      <c r="F14" s="2" t="s">
        <v>37</v>
      </c>
      <c r="G14" s="2" t="s">
        <v>27</v>
      </c>
      <c r="H14" s="1" t="s">
        <v>8</v>
      </c>
      <c r="I14" s="6" t="s">
        <v>40</v>
      </c>
      <c r="J14" s="3">
        <v>30</v>
      </c>
      <c r="K14" s="3">
        <v>85.22</v>
      </c>
      <c r="L14" s="5">
        <f t="shared" si="1"/>
        <v>1.1811023622047245</v>
      </c>
      <c r="M14" s="5">
        <f t="shared" si="1"/>
        <v>3.3551181102362206</v>
      </c>
      <c r="N14" s="1" t="s">
        <v>18</v>
      </c>
      <c r="O14" s="1" t="s">
        <v>18</v>
      </c>
      <c r="P14" s="1" t="s">
        <v>18</v>
      </c>
      <c r="Q14" s="7">
        <f t="shared" si="0"/>
        <v>3.9627379254758517</v>
      </c>
      <c r="R14" s="7">
        <v>8</v>
      </c>
      <c r="S14" s="8">
        <v>13</v>
      </c>
      <c r="T14" s="1">
        <v>3</v>
      </c>
      <c r="U14" s="8"/>
      <c r="V14" s="8"/>
      <c r="W14" s="8"/>
      <c r="X14" s="8"/>
      <c r="Y14" s="8"/>
      <c r="Z14" s="7"/>
      <c r="AA14" s="8"/>
      <c r="AB14" s="8"/>
      <c r="AC14" s="8"/>
      <c r="AD14" s="8"/>
      <c r="AE14" s="7"/>
      <c r="AF14" s="8"/>
      <c r="AG14" s="10"/>
    </row>
    <row r="15" spans="3:33" x14ac:dyDescent="0.25">
      <c r="C15" s="9"/>
      <c r="E15" s="4"/>
      <c r="F15" s="2"/>
      <c r="G15" s="2"/>
      <c r="H15" s="1"/>
      <c r="J15" s="3"/>
      <c r="K15" s="3"/>
      <c r="L15" s="5"/>
      <c r="M15" s="5"/>
      <c r="N15" s="1"/>
      <c r="O15" s="1"/>
      <c r="P15" s="1"/>
      <c r="Q15" s="7"/>
      <c r="R15" s="7"/>
      <c r="S15" s="8"/>
      <c r="U15" s="8"/>
      <c r="V15" s="8"/>
      <c r="W15" s="8"/>
      <c r="X15" s="8"/>
      <c r="Y15" s="8"/>
      <c r="Z15" s="7"/>
      <c r="AA15" s="8"/>
      <c r="AB15" s="8"/>
      <c r="AC15" s="8"/>
      <c r="AD15" s="8"/>
      <c r="AE15" s="7"/>
      <c r="AF15" s="8"/>
      <c r="AG15" s="10"/>
    </row>
    <row r="17" spans="4:11" x14ac:dyDescent="0.25">
      <c r="D17" s="1" t="s">
        <v>2</v>
      </c>
      <c r="E17" s="1" t="s">
        <v>38</v>
      </c>
      <c r="F17" s="1" t="s">
        <v>49</v>
      </c>
      <c r="G17" s="1" t="s">
        <v>50</v>
      </c>
      <c r="I17" s="1" t="s">
        <v>2</v>
      </c>
      <c r="J17" s="1" t="s">
        <v>38</v>
      </c>
      <c r="K17" s="1" t="s">
        <v>63</v>
      </c>
    </row>
    <row r="18" spans="4:11" x14ac:dyDescent="0.25">
      <c r="D18" s="1" t="s">
        <v>8</v>
      </c>
      <c r="E18" s="6" t="s">
        <v>40</v>
      </c>
      <c r="F18" s="1">
        <v>76.8</v>
      </c>
      <c r="G18" s="1">
        <f>F18/4/10/12/12</f>
        <v>1.3333333333333334E-2</v>
      </c>
      <c r="I18" s="1" t="s">
        <v>8</v>
      </c>
      <c r="J18" s="6" t="s">
        <v>40</v>
      </c>
      <c r="K18" s="13">
        <v>0.64</v>
      </c>
    </row>
    <row r="19" spans="4:11" x14ac:dyDescent="0.25">
      <c r="D19" s="1" t="s">
        <v>8</v>
      </c>
      <c r="E19" s="6" t="s">
        <v>39</v>
      </c>
      <c r="F19" s="1">
        <v>33.15</v>
      </c>
      <c r="G19" s="1">
        <f t="shared" ref="G19:G21" si="2">F19/4/10/12/12</f>
        <v>5.7552083333333335E-3</v>
      </c>
      <c r="I19" s="1" t="s">
        <v>8</v>
      </c>
      <c r="J19" s="6" t="s">
        <v>39</v>
      </c>
      <c r="K19" s="13">
        <v>0.64</v>
      </c>
    </row>
    <row r="20" spans="4:11" x14ac:dyDescent="0.25">
      <c r="D20" s="1" t="s">
        <v>22</v>
      </c>
      <c r="E20" s="6" t="s">
        <v>42</v>
      </c>
      <c r="F20" s="1">
        <v>29.1</v>
      </c>
      <c r="G20" s="1">
        <f t="shared" si="2"/>
        <v>5.0520833333333338E-3</v>
      </c>
      <c r="I20" s="1" t="s">
        <v>22</v>
      </c>
      <c r="J20" s="6" t="s">
        <v>42</v>
      </c>
      <c r="K20" s="13">
        <v>0.64</v>
      </c>
    </row>
    <row r="21" spans="4:11" x14ac:dyDescent="0.25">
      <c r="D21" s="1" t="s">
        <v>28</v>
      </c>
      <c r="E21" s="6" t="s">
        <v>42</v>
      </c>
      <c r="F21" s="1">
        <v>62</v>
      </c>
      <c r="G21" s="1">
        <f t="shared" si="2"/>
        <v>1.0763888888888891E-2</v>
      </c>
      <c r="I21" s="1" t="s">
        <v>28</v>
      </c>
      <c r="J21" s="6" t="s">
        <v>42</v>
      </c>
      <c r="K21" s="13">
        <v>0.64</v>
      </c>
    </row>
    <row r="22" spans="4:11" x14ac:dyDescent="0.25">
      <c r="D22" s="1"/>
      <c r="E22" s="1"/>
    </row>
    <row r="23" spans="4:11" s="1" customFormat="1" x14ac:dyDescent="0.25"/>
    <row r="24" spans="4:11" s="1" customFormat="1" x14ac:dyDescent="0.25">
      <c r="F24" s="1" t="s">
        <v>61</v>
      </c>
      <c r="K24" s="1" t="s">
        <v>55</v>
      </c>
    </row>
    <row r="25" spans="4:11" x14ac:dyDescent="0.25">
      <c r="D25" s="1" t="s">
        <v>2</v>
      </c>
      <c r="E25" s="1" t="s">
        <v>38</v>
      </c>
      <c r="F25" s="1" t="s">
        <v>60</v>
      </c>
      <c r="G25" s="1" t="s">
        <v>68</v>
      </c>
      <c r="I25" s="1" t="s">
        <v>2</v>
      </c>
      <c r="J25" s="1" t="s">
        <v>38</v>
      </c>
      <c r="K25" s="1" t="s">
        <v>50</v>
      </c>
    </row>
    <row r="26" spans="4:11" x14ac:dyDescent="0.25">
      <c r="D26" s="1" t="s">
        <v>8</v>
      </c>
      <c r="E26" s="6" t="s">
        <v>40</v>
      </c>
      <c r="F26" s="1">
        <v>170</v>
      </c>
      <c r="G26" s="1">
        <v>0.1</v>
      </c>
      <c r="I26" s="1" t="s">
        <v>8</v>
      </c>
      <c r="J26" s="6" t="s">
        <v>40</v>
      </c>
      <c r="K26" s="6" t="s">
        <v>66</v>
      </c>
    </row>
    <row r="27" spans="4:11" x14ac:dyDescent="0.25">
      <c r="D27" s="1" t="s">
        <v>8</v>
      </c>
      <c r="E27" s="6" t="s">
        <v>39</v>
      </c>
      <c r="F27" s="1">
        <v>260</v>
      </c>
      <c r="G27" s="1">
        <v>2.5999999999999999E-2</v>
      </c>
      <c r="I27" s="1" t="s">
        <v>8</v>
      </c>
      <c r="J27" s="6" t="s">
        <v>39</v>
      </c>
      <c r="K27" s="6" t="s">
        <v>66</v>
      </c>
    </row>
    <row r="28" spans="4:11" x14ac:dyDescent="0.25">
      <c r="D28" s="1" t="s">
        <v>22</v>
      </c>
      <c r="E28" s="6" t="s">
        <v>42</v>
      </c>
      <c r="F28" s="1">
        <v>214</v>
      </c>
      <c r="G28" s="1">
        <v>7.0000000000000007E-2</v>
      </c>
      <c r="I28" s="1" t="s">
        <v>22</v>
      </c>
      <c r="J28" s="6" t="s">
        <v>42</v>
      </c>
      <c r="K28" s="6" t="s">
        <v>67</v>
      </c>
    </row>
    <row r="29" spans="4:11" x14ac:dyDescent="0.25">
      <c r="D29" s="1" t="s">
        <v>28</v>
      </c>
      <c r="E29" s="6" t="s">
        <v>42</v>
      </c>
      <c r="F29" s="1">
        <v>220</v>
      </c>
      <c r="G29" s="1">
        <v>0.26</v>
      </c>
      <c r="I29" s="1" t="s">
        <v>28</v>
      </c>
      <c r="J29" s="6" t="s">
        <v>42</v>
      </c>
      <c r="K29" s="6" t="s">
        <v>67</v>
      </c>
    </row>
    <row r="30" spans="4:11" s="1" customFormat="1" x14ac:dyDescent="0.25">
      <c r="E30" s="6"/>
    </row>
    <row r="31" spans="4:11" s="1" customFormat="1" x14ac:dyDescent="0.25">
      <c r="E31" s="6"/>
    </row>
    <row r="32" spans="4:11" s="1" customFormat="1" x14ac:dyDescent="0.25">
      <c r="E32" s="6"/>
    </row>
    <row r="33" spans="3:11" s="1" customFormat="1" x14ac:dyDescent="0.25">
      <c r="E33" s="6"/>
    </row>
    <row r="34" spans="3:11" x14ac:dyDescent="0.25">
      <c r="C34" s="1" t="s">
        <v>0</v>
      </c>
      <c r="D34" s="1" t="s">
        <v>10</v>
      </c>
      <c r="E34" s="1" t="s">
        <v>1</v>
      </c>
      <c r="F34" s="1" t="s">
        <v>11</v>
      </c>
      <c r="G34" s="1" t="s">
        <v>53</v>
      </c>
      <c r="H34" t="s">
        <v>54</v>
      </c>
      <c r="I34" s="1" t="s">
        <v>45</v>
      </c>
      <c r="J34" s="1" t="s">
        <v>46</v>
      </c>
    </row>
    <row r="35" spans="3:11" x14ac:dyDescent="0.25">
      <c r="C35" s="9">
        <v>1</v>
      </c>
      <c r="D35" s="1" t="s">
        <v>25</v>
      </c>
      <c r="E35" s="9">
        <v>1</v>
      </c>
      <c r="F35" s="2" t="s">
        <v>29</v>
      </c>
      <c r="G35" s="1">
        <v>10.37</v>
      </c>
      <c r="I35" s="1">
        <v>11.37</v>
      </c>
      <c r="J35" s="1">
        <v>62.5</v>
      </c>
      <c r="K35" s="7"/>
    </row>
    <row r="36" spans="3:11" x14ac:dyDescent="0.25">
      <c r="C36" s="9">
        <v>2</v>
      </c>
      <c r="D36" s="1" t="s">
        <v>4</v>
      </c>
      <c r="E36" s="9">
        <v>1</v>
      </c>
      <c r="F36" s="2" t="s">
        <v>30</v>
      </c>
      <c r="G36" s="1">
        <v>10.07</v>
      </c>
      <c r="H36">
        <v>6.51</v>
      </c>
      <c r="I36" s="1">
        <v>11.08</v>
      </c>
      <c r="J36" s="1">
        <v>62.5</v>
      </c>
      <c r="K36" s="7"/>
    </row>
    <row r="37" spans="3:11" x14ac:dyDescent="0.25">
      <c r="C37" s="9">
        <v>3</v>
      </c>
      <c r="D37" s="1" t="s">
        <v>5</v>
      </c>
      <c r="E37" s="9">
        <v>1</v>
      </c>
      <c r="F37" s="2" t="s">
        <v>31</v>
      </c>
      <c r="G37" s="1">
        <v>18.510000000000002</v>
      </c>
      <c r="I37" s="1">
        <v>19.989999999999998</v>
      </c>
      <c r="J37" s="1">
        <v>72.95</v>
      </c>
      <c r="K37" s="7"/>
    </row>
    <row r="38" spans="3:11" x14ac:dyDescent="0.25">
      <c r="C38" s="9">
        <v>4</v>
      </c>
      <c r="D38" s="1" t="s">
        <v>6</v>
      </c>
      <c r="E38" s="9">
        <v>1</v>
      </c>
      <c r="F38" s="2" t="s">
        <v>32</v>
      </c>
      <c r="G38" s="1">
        <v>18.510000000000002</v>
      </c>
      <c r="I38" s="1">
        <v>19.989999999999998</v>
      </c>
      <c r="J38" s="1">
        <v>72.95</v>
      </c>
      <c r="K38" s="7"/>
    </row>
    <row r="39" spans="3:11" x14ac:dyDescent="0.25">
      <c r="C39" s="9">
        <v>5</v>
      </c>
      <c r="D39" s="1" t="s">
        <v>24</v>
      </c>
      <c r="E39" s="9">
        <v>1</v>
      </c>
      <c r="F39" s="2" t="s">
        <v>33</v>
      </c>
      <c r="G39" s="1">
        <v>25</v>
      </c>
      <c r="H39">
        <v>19.059999999999999</v>
      </c>
      <c r="I39" s="1">
        <v>26.78</v>
      </c>
      <c r="J39" s="1">
        <v>88.06</v>
      </c>
      <c r="K39" s="7"/>
    </row>
    <row r="40" spans="3:11" x14ac:dyDescent="0.25">
      <c r="C40" s="9">
        <v>6</v>
      </c>
      <c r="D40" s="1" t="s">
        <v>7</v>
      </c>
      <c r="E40" s="9">
        <v>2</v>
      </c>
      <c r="F40" s="2" t="s">
        <v>34</v>
      </c>
      <c r="G40" s="1">
        <v>22.77</v>
      </c>
      <c r="I40" s="1">
        <v>22.98</v>
      </c>
      <c r="J40" s="1">
        <v>42.84</v>
      </c>
      <c r="K40" s="7"/>
    </row>
    <row r="41" spans="3:11" x14ac:dyDescent="0.25">
      <c r="C41" s="9">
        <v>7</v>
      </c>
      <c r="D41" s="1" t="s">
        <v>26</v>
      </c>
      <c r="E41" s="9">
        <v>1</v>
      </c>
      <c r="F41" s="2" t="s">
        <v>35</v>
      </c>
      <c r="G41" s="1">
        <v>10.95</v>
      </c>
      <c r="I41" s="1">
        <v>12.14</v>
      </c>
      <c r="J41" s="1">
        <v>63.92</v>
      </c>
      <c r="K41" s="7"/>
    </row>
    <row r="42" spans="3:11" x14ac:dyDescent="0.25">
      <c r="C42" s="9">
        <v>8</v>
      </c>
      <c r="D42" s="1" t="s">
        <v>21</v>
      </c>
      <c r="E42" s="9">
        <v>1</v>
      </c>
      <c r="F42" s="2" t="s">
        <v>36</v>
      </c>
      <c r="G42" s="1">
        <v>20.68</v>
      </c>
      <c r="H42">
        <v>14.74</v>
      </c>
      <c r="I42" s="1">
        <v>22.46</v>
      </c>
      <c r="J42" s="1">
        <v>83.74</v>
      </c>
      <c r="K42" s="7"/>
    </row>
    <row r="43" spans="3:11" x14ac:dyDescent="0.25">
      <c r="C43" s="9">
        <v>9</v>
      </c>
      <c r="D43" s="1" t="s">
        <v>9</v>
      </c>
      <c r="E43" s="9">
        <v>1</v>
      </c>
      <c r="F43" s="2" t="s">
        <v>37</v>
      </c>
      <c r="G43" s="1">
        <v>5.84</v>
      </c>
      <c r="I43" s="1">
        <v>6.59</v>
      </c>
      <c r="J43" s="1">
        <v>62.5</v>
      </c>
      <c r="K43" s="7"/>
    </row>
    <row r="45" spans="3:11" x14ac:dyDescent="0.25">
      <c r="G45" s="1">
        <f>SUM(G35:G43)</f>
        <v>142.70000000000002</v>
      </c>
    </row>
    <row r="49" spans="3:34" x14ac:dyDescent="0.25">
      <c r="C49" s="1"/>
    </row>
    <row r="50" spans="3:34" x14ac:dyDescent="0.25">
      <c r="C50" s="1" t="s">
        <v>0</v>
      </c>
      <c r="D50" s="1" t="s">
        <v>10</v>
      </c>
      <c r="E50" s="1" t="s">
        <v>1</v>
      </c>
      <c r="F50" s="1" t="s">
        <v>11</v>
      </c>
      <c r="G50" s="1" t="s">
        <v>2</v>
      </c>
      <c r="H50" s="1" t="s">
        <v>38</v>
      </c>
      <c r="I50" s="1" t="s">
        <v>58</v>
      </c>
      <c r="J50" s="1" t="s">
        <v>62</v>
      </c>
    </row>
    <row r="51" spans="3:34" x14ac:dyDescent="0.25">
      <c r="C51" s="9">
        <v>1</v>
      </c>
      <c r="D51" s="1" t="s">
        <v>25</v>
      </c>
      <c r="E51" s="9">
        <v>1</v>
      </c>
      <c r="F51" s="2" t="s">
        <v>29</v>
      </c>
      <c r="G51" s="1" t="s">
        <v>8</v>
      </c>
      <c r="H51" s="6" t="s">
        <v>40</v>
      </c>
      <c r="I51" s="8">
        <v>29.839370078740156</v>
      </c>
      <c r="J51" s="8">
        <f>I51/F26</f>
        <v>0.17552570634553033</v>
      </c>
    </row>
    <row r="52" spans="3:34" x14ac:dyDescent="0.25">
      <c r="C52" s="9">
        <v>2</v>
      </c>
      <c r="D52" s="1" t="s">
        <v>4</v>
      </c>
      <c r="E52" s="9">
        <v>1</v>
      </c>
      <c r="F52" s="2" t="s">
        <v>30</v>
      </c>
      <c r="G52" s="1" t="s">
        <v>8</v>
      </c>
      <c r="H52" s="6" t="s">
        <v>40</v>
      </c>
      <c r="I52" s="8">
        <v>29.801574803149609</v>
      </c>
      <c r="J52" s="8">
        <f>I52/F26</f>
        <v>0.17530338119499769</v>
      </c>
    </row>
    <row r="53" spans="3:34" x14ac:dyDescent="0.25">
      <c r="C53" s="9">
        <v>3</v>
      </c>
      <c r="D53" s="1" t="s">
        <v>5</v>
      </c>
      <c r="E53" s="9">
        <v>1</v>
      </c>
      <c r="F53" s="2" t="s">
        <v>31</v>
      </c>
      <c r="G53" s="1" t="s">
        <v>8</v>
      </c>
      <c r="H53" s="6" t="s">
        <v>39</v>
      </c>
      <c r="I53" s="8">
        <v>58.622047244094489</v>
      </c>
      <c r="J53" s="8">
        <f>I53/F27</f>
        <v>0.2254694124772865</v>
      </c>
    </row>
    <row r="54" spans="3:34" x14ac:dyDescent="0.25">
      <c r="C54" s="9">
        <v>4</v>
      </c>
      <c r="D54" s="1" t="s">
        <v>6</v>
      </c>
      <c r="E54" s="9">
        <v>1</v>
      </c>
      <c r="F54" s="2" t="s">
        <v>32</v>
      </c>
      <c r="G54" s="1" t="s">
        <v>8</v>
      </c>
      <c r="H54" s="6" t="s">
        <v>39</v>
      </c>
      <c r="I54" s="8">
        <v>58.622047244094489</v>
      </c>
      <c r="J54" s="8">
        <f>I54/F27</f>
        <v>0.2254694124772865</v>
      </c>
    </row>
    <row r="55" spans="3:34" x14ac:dyDescent="0.25">
      <c r="C55" s="9">
        <v>5</v>
      </c>
      <c r="D55" s="1" t="s">
        <v>24</v>
      </c>
      <c r="E55" s="9">
        <v>1</v>
      </c>
      <c r="F55" s="2" t="s">
        <v>33</v>
      </c>
      <c r="G55" s="1" t="s">
        <v>22</v>
      </c>
      <c r="H55" s="6" t="s">
        <v>42</v>
      </c>
      <c r="I55" s="8">
        <v>78.287401574803155</v>
      </c>
      <c r="J55" s="8">
        <f>I55/F28</f>
        <v>0.36582897932151009</v>
      </c>
    </row>
    <row r="56" spans="3:34" x14ac:dyDescent="0.25">
      <c r="C56" s="9">
        <v>6</v>
      </c>
      <c r="D56" s="1" t="s">
        <v>7</v>
      </c>
      <c r="E56" s="9">
        <v>2</v>
      </c>
      <c r="F56" s="2" t="s">
        <v>34</v>
      </c>
      <c r="G56" s="1" t="s">
        <v>28</v>
      </c>
      <c r="H56" s="6" t="s">
        <v>42</v>
      </c>
      <c r="I56" s="8">
        <v>37.268503937007878</v>
      </c>
      <c r="J56" s="8">
        <f>I56/F29</f>
        <v>0.16940229062276307</v>
      </c>
    </row>
    <row r="57" spans="3:34" x14ac:dyDescent="0.25">
      <c r="C57" s="9">
        <v>7</v>
      </c>
      <c r="D57" s="1" t="s">
        <v>26</v>
      </c>
      <c r="E57" s="9">
        <v>1</v>
      </c>
      <c r="F57" s="2" t="s">
        <v>35</v>
      </c>
      <c r="G57" s="1" t="s">
        <v>8</v>
      </c>
      <c r="H57" s="6" t="s">
        <v>40</v>
      </c>
      <c r="I57" s="8">
        <v>33.198425196850394</v>
      </c>
      <c r="J57" s="8">
        <f>I57/F26</f>
        <v>0.19528485409911997</v>
      </c>
    </row>
    <row r="58" spans="3:34" x14ac:dyDescent="0.25">
      <c r="C58" s="9">
        <v>8</v>
      </c>
      <c r="D58" s="1" t="s">
        <v>21</v>
      </c>
      <c r="E58" s="9">
        <v>1</v>
      </c>
      <c r="F58" s="2" t="s">
        <v>36</v>
      </c>
      <c r="G58" s="1" t="s">
        <v>22</v>
      </c>
      <c r="H58" s="6" t="s">
        <v>42</v>
      </c>
      <c r="I58" s="8">
        <v>77.618897637795286</v>
      </c>
      <c r="J58" s="8">
        <f>I58/F28</f>
        <v>0.36270512914857611</v>
      </c>
    </row>
    <row r="59" spans="3:34" x14ac:dyDescent="0.25">
      <c r="C59" s="9">
        <v>9</v>
      </c>
      <c r="D59" s="1" t="s">
        <v>9</v>
      </c>
      <c r="E59" s="9">
        <v>1</v>
      </c>
      <c r="F59" s="2" t="s">
        <v>37</v>
      </c>
      <c r="G59" s="1" t="s">
        <v>8</v>
      </c>
      <c r="H59" s="6" t="s">
        <v>40</v>
      </c>
      <c r="I59" s="8">
        <v>9.0724409448818903</v>
      </c>
      <c r="J59" s="8">
        <f>I59/F26</f>
        <v>5.3367299675775824E-2</v>
      </c>
    </row>
    <row r="60" spans="3:34" x14ac:dyDescent="0.25">
      <c r="J60" s="8"/>
    </row>
    <row r="61" spans="3:34" x14ac:dyDescent="0.25">
      <c r="J61" s="8">
        <f>SUM(J51:J59)</f>
        <v>1.948356465362846</v>
      </c>
    </row>
    <row r="63" spans="3:34" x14ac:dyDescent="0.25">
      <c r="C63" s="1" t="s">
        <v>0</v>
      </c>
      <c r="D63" s="1" t="s">
        <v>10</v>
      </c>
      <c r="E63" s="1" t="s">
        <v>1</v>
      </c>
      <c r="F63" s="1" t="s">
        <v>11</v>
      </c>
      <c r="G63" s="1" t="s">
        <v>2</v>
      </c>
      <c r="H63" s="1" t="s">
        <v>38</v>
      </c>
      <c r="I63" s="1" t="s">
        <v>53</v>
      </c>
      <c r="J63" s="1" t="s">
        <v>65</v>
      </c>
      <c r="K63" s="1" t="s">
        <v>64</v>
      </c>
      <c r="L63" s="1" t="s">
        <v>48</v>
      </c>
      <c r="M63"/>
      <c r="Q63" s="1"/>
      <c r="AF63"/>
      <c r="AG63" s="1"/>
      <c r="AH63"/>
    </row>
    <row r="64" spans="3:34" x14ac:dyDescent="0.25">
      <c r="C64" s="9">
        <v>1</v>
      </c>
      <c r="D64" s="1" t="s">
        <v>25</v>
      </c>
      <c r="E64" s="9">
        <v>1</v>
      </c>
      <c r="F64" s="2" t="s">
        <v>29</v>
      </c>
      <c r="G64" s="1" t="s">
        <v>8</v>
      </c>
      <c r="H64" s="6" t="s">
        <v>40</v>
      </c>
      <c r="I64" s="1">
        <v>10.37</v>
      </c>
      <c r="J64" s="1">
        <v>8</v>
      </c>
      <c r="K64" s="13">
        <f>J64*$K$18</f>
        <v>5.12</v>
      </c>
      <c r="L64" s="1">
        <f>I64-K64</f>
        <v>5.2499999999999991</v>
      </c>
      <c r="M64"/>
      <c r="Q64" s="1"/>
      <c r="AF64"/>
      <c r="AG64" s="1"/>
      <c r="AH64"/>
    </row>
    <row r="65" spans="3:34" x14ac:dyDescent="0.25">
      <c r="C65" s="9">
        <v>2</v>
      </c>
      <c r="D65" s="1" t="s">
        <v>4</v>
      </c>
      <c r="E65" s="9">
        <v>1</v>
      </c>
      <c r="F65" s="2" t="s">
        <v>30</v>
      </c>
      <c r="G65" s="1" t="s">
        <v>8</v>
      </c>
      <c r="H65" s="6" t="s">
        <v>40</v>
      </c>
      <c r="I65" s="1">
        <v>10.07</v>
      </c>
      <c r="J65" s="1">
        <v>2</v>
      </c>
      <c r="K65" s="13">
        <f t="shared" ref="K65:K72" si="3">J65*$K$18</f>
        <v>1.28</v>
      </c>
      <c r="L65" s="1">
        <f>I65-K65</f>
        <v>8.7900000000000009</v>
      </c>
      <c r="M65"/>
      <c r="Q65" s="1"/>
      <c r="AF65"/>
      <c r="AG65" s="1"/>
      <c r="AH65"/>
    </row>
    <row r="66" spans="3:34" x14ac:dyDescent="0.25">
      <c r="C66" s="9">
        <v>3</v>
      </c>
      <c r="D66" s="1" t="s">
        <v>5</v>
      </c>
      <c r="E66" s="9">
        <v>1</v>
      </c>
      <c r="F66" s="2" t="s">
        <v>31</v>
      </c>
      <c r="G66" s="1" t="s">
        <v>8</v>
      </c>
      <c r="H66" s="6" t="s">
        <v>39</v>
      </c>
      <c r="I66" s="1">
        <v>18.510000000000002</v>
      </c>
      <c r="J66" s="1">
        <v>8</v>
      </c>
      <c r="K66" s="13">
        <f t="shared" si="3"/>
        <v>5.12</v>
      </c>
      <c r="L66" s="1">
        <f>I66-K66</f>
        <v>13.39</v>
      </c>
      <c r="M66"/>
      <c r="Q66" s="1"/>
      <c r="AF66"/>
      <c r="AG66" s="1"/>
      <c r="AH66"/>
    </row>
    <row r="67" spans="3:34" x14ac:dyDescent="0.25">
      <c r="C67" s="9">
        <v>4</v>
      </c>
      <c r="D67" s="1" t="s">
        <v>6</v>
      </c>
      <c r="E67" s="9">
        <v>1</v>
      </c>
      <c r="F67" s="2" t="s">
        <v>32</v>
      </c>
      <c r="G67" s="1" t="s">
        <v>8</v>
      </c>
      <c r="H67" s="6" t="s">
        <v>39</v>
      </c>
      <c r="I67" s="1">
        <v>18.510000000000002</v>
      </c>
      <c r="J67" s="1">
        <v>8</v>
      </c>
      <c r="K67" s="13">
        <f t="shared" si="3"/>
        <v>5.12</v>
      </c>
      <c r="L67" s="1">
        <f>I67-K67</f>
        <v>13.39</v>
      </c>
      <c r="M67"/>
      <c r="Q67" s="1"/>
      <c r="AF67"/>
      <c r="AG67" s="1"/>
      <c r="AH67"/>
    </row>
    <row r="68" spans="3:34" x14ac:dyDescent="0.25">
      <c r="C68" s="9">
        <v>5</v>
      </c>
      <c r="D68" s="1" t="s">
        <v>24</v>
      </c>
      <c r="E68" s="9">
        <v>1</v>
      </c>
      <c r="F68" s="2" t="s">
        <v>33</v>
      </c>
      <c r="G68" s="1" t="s">
        <v>22</v>
      </c>
      <c r="H68" s="6" t="s">
        <v>42</v>
      </c>
      <c r="I68" s="1">
        <v>25</v>
      </c>
      <c r="J68" s="1">
        <v>10</v>
      </c>
      <c r="K68" s="13">
        <f t="shared" si="3"/>
        <v>6.4</v>
      </c>
      <c r="L68" s="1">
        <f>I68-K68</f>
        <v>18.600000000000001</v>
      </c>
      <c r="M68"/>
      <c r="Q68" s="1"/>
      <c r="AF68"/>
      <c r="AG68" s="1"/>
      <c r="AH68"/>
    </row>
    <row r="69" spans="3:34" x14ac:dyDescent="0.25">
      <c r="C69" s="9">
        <v>6</v>
      </c>
      <c r="D69" s="1" t="s">
        <v>7</v>
      </c>
      <c r="E69" s="9">
        <v>2</v>
      </c>
      <c r="F69" s="2" t="s">
        <v>34</v>
      </c>
      <c r="G69" s="1" t="s">
        <v>28</v>
      </c>
      <c r="H69" s="6" t="s">
        <v>42</v>
      </c>
      <c r="I69" s="1">
        <v>22.77</v>
      </c>
      <c r="J69" s="1">
        <v>6</v>
      </c>
      <c r="K69" s="13">
        <f t="shared" si="3"/>
        <v>3.84</v>
      </c>
      <c r="L69" s="1">
        <f>I69-K69</f>
        <v>18.93</v>
      </c>
      <c r="M69"/>
      <c r="Q69" s="1"/>
      <c r="AF69"/>
      <c r="AG69" s="1"/>
      <c r="AH69"/>
    </row>
    <row r="70" spans="3:34" x14ac:dyDescent="0.25">
      <c r="C70" s="9">
        <v>7</v>
      </c>
      <c r="D70" s="1" t="s">
        <v>26</v>
      </c>
      <c r="E70" s="9">
        <v>1</v>
      </c>
      <c r="F70" s="2" t="s">
        <v>35</v>
      </c>
      <c r="G70" s="1" t="s">
        <v>8</v>
      </c>
      <c r="H70" s="6" t="s">
        <v>40</v>
      </c>
      <c r="I70" s="1">
        <v>10.95</v>
      </c>
      <c r="J70" s="1">
        <v>6</v>
      </c>
      <c r="K70" s="13">
        <f t="shared" si="3"/>
        <v>3.84</v>
      </c>
      <c r="L70" s="1">
        <f>I70-K70</f>
        <v>7.1099999999999994</v>
      </c>
      <c r="M70"/>
      <c r="Q70" s="1"/>
      <c r="AF70"/>
      <c r="AG70" s="1"/>
      <c r="AH70"/>
    </row>
    <row r="71" spans="3:34" x14ac:dyDescent="0.25">
      <c r="C71" s="9">
        <v>8</v>
      </c>
      <c r="D71" s="1" t="s">
        <v>21</v>
      </c>
      <c r="E71" s="9">
        <v>1</v>
      </c>
      <c r="F71" s="2" t="s">
        <v>36</v>
      </c>
      <c r="G71" s="1" t="s">
        <v>22</v>
      </c>
      <c r="H71" s="6" t="s">
        <v>42</v>
      </c>
      <c r="I71" s="1">
        <v>20.68</v>
      </c>
      <c r="J71" s="1">
        <v>8</v>
      </c>
      <c r="K71" s="13">
        <f t="shared" si="3"/>
        <v>5.12</v>
      </c>
      <c r="L71" s="1">
        <f>I71-K71</f>
        <v>15.559999999999999</v>
      </c>
      <c r="M71"/>
      <c r="Q71" s="1"/>
      <c r="AF71"/>
      <c r="AG71" s="1"/>
      <c r="AH71"/>
    </row>
    <row r="72" spans="3:34" x14ac:dyDescent="0.25">
      <c r="C72" s="9">
        <v>9</v>
      </c>
      <c r="D72" s="1" t="s">
        <v>9</v>
      </c>
      <c r="E72" s="9">
        <v>1</v>
      </c>
      <c r="F72" s="2" t="s">
        <v>37</v>
      </c>
      <c r="G72" s="1" t="s">
        <v>8</v>
      </c>
      <c r="H72" s="6" t="s">
        <v>40</v>
      </c>
      <c r="I72" s="1">
        <v>5.84</v>
      </c>
      <c r="J72" s="1">
        <v>3</v>
      </c>
      <c r="K72" s="13">
        <f t="shared" si="3"/>
        <v>1.92</v>
      </c>
      <c r="L72" s="1">
        <f>I72-K72</f>
        <v>3.92</v>
      </c>
      <c r="M72"/>
      <c r="Q72" s="1"/>
      <c r="AF72"/>
      <c r="AG72" s="1"/>
      <c r="AH72"/>
    </row>
    <row r="75" spans="3:34" x14ac:dyDescent="0.25">
      <c r="C75" s="1" t="s">
        <v>0</v>
      </c>
      <c r="D75" s="1" t="s">
        <v>10</v>
      </c>
      <c r="E75" s="1" t="s">
        <v>1</v>
      </c>
      <c r="F75" s="1" t="s">
        <v>11</v>
      </c>
      <c r="G75" s="1" t="s">
        <v>2</v>
      </c>
      <c r="H75" s="1" t="s">
        <v>53</v>
      </c>
      <c r="I75" s="1" t="s">
        <v>54</v>
      </c>
      <c r="J75" s="1" t="s">
        <v>56</v>
      </c>
      <c r="L75" s="1" t="s">
        <v>55</v>
      </c>
      <c r="M75" t="s">
        <v>48</v>
      </c>
      <c r="Q75" s="1"/>
      <c r="AF75"/>
      <c r="AG75" s="1"/>
      <c r="AH75"/>
    </row>
    <row r="76" spans="3:34" x14ac:dyDescent="0.25">
      <c r="C76" s="9">
        <v>1</v>
      </c>
      <c r="D76" s="1" t="s">
        <v>25</v>
      </c>
      <c r="E76" s="9">
        <v>1</v>
      </c>
      <c r="F76" s="2" t="s">
        <v>29</v>
      </c>
      <c r="G76" s="1" t="s">
        <v>8</v>
      </c>
      <c r="H76" s="1">
        <v>10.37</v>
      </c>
      <c r="J76" s="7">
        <v>80</v>
      </c>
      <c r="L76" s="8">
        <f>J76*$K$26</f>
        <v>2.72</v>
      </c>
      <c r="M76" s="8">
        <f>H76-L76</f>
        <v>7.6499999999999986</v>
      </c>
      <c r="P76" s="1"/>
      <c r="Q76" s="1"/>
      <c r="AE76"/>
      <c r="AH76"/>
    </row>
    <row r="77" spans="3:34" x14ac:dyDescent="0.25">
      <c r="C77" s="9">
        <v>2</v>
      </c>
      <c r="D77" s="1" t="s">
        <v>4</v>
      </c>
      <c r="E77" s="9">
        <v>1</v>
      </c>
      <c r="F77" s="2" t="s">
        <v>30</v>
      </c>
      <c r="G77" s="1" t="s">
        <v>8</v>
      </c>
      <c r="H77" s="1">
        <v>10.07</v>
      </c>
      <c r="I77" s="1">
        <v>6.51</v>
      </c>
      <c r="J77" s="7">
        <v>104</v>
      </c>
      <c r="K77" s="1">
        <f>(H77-I77)/J77</f>
        <v>3.4230769230769238E-2</v>
      </c>
      <c r="L77" s="8">
        <f t="shared" ref="L77:L84" si="4">J77*$K$26</f>
        <v>3.5360000000000005</v>
      </c>
      <c r="M77" s="8">
        <f t="shared" ref="M77:M84" si="5">H77-L77</f>
        <v>6.5339999999999998</v>
      </c>
      <c r="P77" s="1"/>
      <c r="Q77" s="1"/>
      <c r="AE77"/>
      <c r="AH77"/>
    </row>
    <row r="78" spans="3:34" x14ac:dyDescent="0.25">
      <c r="C78" s="9">
        <v>3</v>
      </c>
      <c r="D78" s="1" t="s">
        <v>5</v>
      </c>
      <c r="E78" s="9">
        <v>1</v>
      </c>
      <c r="F78" s="2" t="s">
        <v>31</v>
      </c>
      <c r="G78" s="1" t="s">
        <v>8</v>
      </c>
      <c r="H78" s="1">
        <v>18.510000000000002</v>
      </c>
      <c r="J78" s="7">
        <v>322</v>
      </c>
      <c r="L78" s="8">
        <f t="shared" si="4"/>
        <v>10.948</v>
      </c>
      <c r="M78" s="8">
        <f t="shared" si="5"/>
        <v>7.5620000000000012</v>
      </c>
      <c r="P78" s="1"/>
      <c r="Q78" s="1"/>
      <c r="AE78"/>
      <c r="AH78"/>
    </row>
    <row r="79" spans="3:34" x14ac:dyDescent="0.25">
      <c r="C79" s="9">
        <v>4</v>
      </c>
      <c r="D79" s="1" t="s">
        <v>6</v>
      </c>
      <c r="E79" s="9">
        <v>1</v>
      </c>
      <c r="F79" s="2" t="s">
        <v>32</v>
      </c>
      <c r="G79" s="1" t="s">
        <v>8</v>
      </c>
      <c r="H79" s="1">
        <v>18.510000000000002</v>
      </c>
      <c r="J79" s="7">
        <v>320</v>
      </c>
      <c r="L79" s="8">
        <f t="shared" si="4"/>
        <v>10.88</v>
      </c>
      <c r="M79" s="8">
        <f t="shared" si="5"/>
        <v>7.6300000000000008</v>
      </c>
      <c r="P79" s="1"/>
      <c r="Q79" s="1"/>
      <c r="AE79"/>
      <c r="AH79"/>
    </row>
    <row r="80" spans="3:34" x14ac:dyDescent="0.25">
      <c r="C80" s="9">
        <v>5</v>
      </c>
      <c r="D80" s="1" t="s">
        <v>24</v>
      </c>
      <c r="E80" s="9">
        <v>1</v>
      </c>
      <c r="F80" s="2" t="s">
        <v>33</v>
      </c>
      <c r="G80" s="1" t="s">
        <v>22</v>
      </c>
      <c r="H80" s="1">
        <v>25</v>
      </c>
      <c r="I80" s="1">
        <v>19.059999999999999</v>
      </c>
      <c r="J80" s="7">
        <v>492</v>
      </c>
      <c r="K80" s="1">
        <f t="shared" ref="K80:K83" si="6">(H80-I80)/J80</f>
        <v>1.2073170731707319E-2</v>
      </c>
      <c r="L80" s="8">
        <f>J80*$K$28</f>
        <v>5.9039999999999999</v>
      </c>
      <c r="M80" s="8">
        <f t="shared" si="5"/>
        <v>19.096</v>
      </c>
      <c r="P80" s="1"/>
      <c r="Q80" s="1"/>
      <c r="AE80"/>
      <c r="AH80"/>
    </row>
    <row r="81" spans="3:34" x14ac:dyDescent="0.25">
      <c r="C81" s="9">
        <v>6</v>
      </c>
      <c r="D81" s="1" t="s">
        <v>7</v>
      </c>
      <c r="E81" s="9">
        <v>2</v>
      </c>
      <c r="F81" s="2" t="s">
        <v>34</v>
      </c>
      <c r="G81" s="1" t="s">
        <v>28</v>
      </c>
      <c r="H81" s="1">
        <v>22.77</v>
      </c>
      <c r="J81" s="7">
        <v>106</v>
      </c>
      <c r="L81" s="8"/>
      <c r="M81" s="8">
        <f t="shared" si="5"/>
        <v>22.77</v>
      </c>
      <c r="P81" s="1"/>
      <c r="Q81" s="1"/>
      <c r="AE81"/>
      <c r="AH81"/>
    </row>
    <row r="82" spans="3:34" x14ac:dyDescent="0.25">
      <c r="C82" s="9">
        <v>7</v>
      </c>
      <c r="D82" s="1" t="s">
        <v>26</v>
      </c>
      <c r="E82" s="9">
        <v>1</v>
      </c>
      <c r="F82" s="2" t="s">
        <v>35</v>
      </c>
      <c r="G82" s="1" t="s">
        <v>8</v>
      </c>
      <c r="H82" s="1">
        <v>10.95</v>
      </c>
      <c r="J82" s="7">
        <v>139</v>
      </c>
      <c r="L82" s="8">
        <f t="shared" si="4"/>
        <v>4.726</v>
      </c>
      <c r="M82" s="8">
        <f t="shared" si="5"/>
        <v>6.2239999999999993</v>
      </c>
      <c r="P82" s="1"/>
      <c r="Q82" s="1"/>
      <c r="AE82"/>
      <c r="AH82"/>
    </row>
    <row r="83" spans="3:34" x14ac:dyDescent="0.25">
      <c r="C83" s="9">
        <v>8</v>
      </c>
      <c r="D83" s="1" t="s">
        <v>21</v>
      </c>
      <c r="E83" s="9">
        <v>1</v>
      </c>
      <c r="F83" s="2" t="s">
        <v>36</v>
      </c>
      <c r="G83" s="1" t="s">
        <v>22</v>
      </c>
      <c r="H83" s="1">
        <v>20.68</v>
      </c>
      <c r="I83" s="1">
        <v>14.74</v>
      </c>
      <c r="J83" s="7">
        <v>437</v>
      </c>
      <c r="K83" s="1">
        <f t="shared" si="6"/>
        <v>1.3592677345537756E-2</v>
      </c>
      <c r="L83" s="8">
        <f>J83*$K$28</f>
        <v>5.2439999999999998</v>
      </c>
      <c r="M83" s="8">
        <f t="shared" si="5"/>
        <v>15.436</v>
      </c>
      <c r="P83" s="1"/>
      <c r="Q83" s="1"/>
      <c r="AE83"/>
      <c r="AH83"/>
    </row>
    <row r="84" spans="3:34" x14ac:dyDescent="0.25">
      <c r="C84" s="9">
        <v>9</v>
      </c>
      <c r="D84" s="1" t="s">
        <v>9</v>
      </c>
      <c r="E84" s="9">
        <v>1</v>
      </c>
      <c r="F84" s="2" t="s">
        <v>37</v>
      </c>
      <c r="G84" s="1" t="s">
        <v>8</v>
      </c>
      <c r="H84" s="1">
        <v>5.84</v>
      </c>
      <c r="J84" s="7">
        <v>8</v>
      </c>
      <c r="L84" s="8">
        <f t="shared" si="4"/>
        <v>0.27200000000000002</v>
      </c>
      <c r="M84" s="8">
        <f t="shared" si="5"/>
        <v>5.5679999999999996</v>
      </c>
      <c r="P84" s="1"/>
      <c r="Q84" s="1"/>
      <c r="AE84"/>
      <c r="AH84"/>
    </row>
    <row r="86" spans="3:34" s="1" customFormat="1" x14ac:dyDescent="0.25"/>
    <row r="87" spans="3:34" s="1" customFormat="1" x14ac:dyDescent="0.25">
      <c r="C87" s="1" t="s">
        <v>0</v>
      </c>
      <c r="D87" s="1" t="s">
        <v>10</v>
      </c>
      <c r="E87" s="1" t="s">
        <v>1</v>
      </c>
      <c r="F87" s="1" t="s">
        <v>11</v>
      </c>
      <c r="G87" s="1" t="s">
        <v>2</v>
      </c>
      <c r="H87" s="1" t="s">
        <v>38</v>
      </c>
      <c r="I87" s="1" t="s">
        <v>53</v>
      </c>
      <c r="J87" s="1" t="s">
        <v>57</v>
      </c>
      <c r="K87" s="1" t="s">
        <v>51</v>
      </c>
    </row>
    <row r="88" spans="3:34" s="1" customFormat="1" x14ac:dyDescent="0.25">
      <c r="C88" s="9">
        <v>1</v>
      </c>
      <c r="D88" s="1" t="s">
        <v>25</v>
      </c>
      <c r="E88" s="9">
        <v>1</v>
      </c>
      <c r="F88" s="2" t="s">
        <v>29</v>
      </c>
      <c r="G88" s="1" t="s">
        <v>8</v>
      </c>
      <c r="H88" s="6" t="s">
        <v>40</v>
      </c>
      <c r="I88" s="1">
        <v>10.37</v>
      </c>
      <c r="J88" s="7">
        <f>Q6</f>
        <v>52.510494140988278</v>
      </c>
      <c r="K88" s="8">
        <f>J88*$G$18</f>
        <v>0.70013992187984375</v>
      </c>
    </row>
    <row r="89" spans="3:34" s="1" customFormat="1" x14ac:dyDescent="0.25">
      <c r="C89" s="9">
        <v>2</v>
      </c>
      <c r="D89" s="1" t="s">
        <v>4</v>
      </c>
      <c r="E89" s="9">
        <v>1</v>
      </c>
      <c r="F89" s="2" t="s">
        <v>30</v>
      </c>
      <c r="G89" s="1" t="s">
        <v>8</v>
      </c>
      <c r="H89" s="6" t="s">
        <v>40</v>
      </c>
      <c r="I89" s="1">
        <v>10.07</v>
      </c>
      <c r="J89" s="7">
        <f t="shared" ref="J89:J96" si="7">Q7</f>
        <v>52.403000806001621</v>
      </c>
      <c r="K89" s="8">
        <f t="shared" ref="K89:K96" si="8">J89*$G$18</f>
        <v>0.69870667741335502</v>
      </c>
    </row>
    <row r="90" spans="3:34" s="1" customFormat="1" x14ac:dyDescent="0.25">
      <c r="C90" s="9">
        <v>3</v>
      </c>
      <c r="D90" s="1" t="s">
        <v>5</v>
      </c>
      <c r="E90" s="9">
        <v>1</v>
      </c>
      <c r="F90" s="2" t="s">
        <v>31</v>
      </c>
      <c r="G90" s="1" t="s">
        <v>8</v>
      </c>
      <c r="H90" s="6" t="s">
        <v>39</v>
      </c>
      <c r="I90" s="1">
        <v>18.510000000000002</v>
      </c>
      <c r="J90" s="7">
        <f t="shared" si="7"/>
        <v>213.6549110298221</v>
      </c>
      <c r="K90" s="8">
        <f>J90*$G$19</f>
        <v>1.2296285244164242</v>
      </c>
    </row>
    <row r="91" spans="3:34" s="1" customFormat="1" x14ac:dyDescent="0.25">
      <c r="C91" s="9">
        <v>4</v>
      </c>
      <c r="D91" s="1" t="s">
        <v>6</v>
      </c>
      <c r="E91" s="9">
        <v>1</v>
      </c>
      <c r="F91" s="2" t="s">
        <v>32</v>
      </c>
      <c r="G91" s="1" t="s">
        <v>8</v>
      </c>
      <c r="H91" s="6" t="s">
        <v>39</v>
      </c>
      <c r="I91" s="1">
        <v>18.510000000000002</v>
      </c>
      <c r="J91" s="7">
        <f t="shared" si="7"/>
        <v>213.6549110298221</v>
      </c>
      <c r="K91" s="8">
        <f>J91*$G$19</f>
        <v>1.2296285244164242</v>
      </c>
    </row>
    <row r="92" spans="3:34" s="1" customFormat="1" x14ac:dyDescent="0.25">
      <c r="C92" s="9">
        <v>5</v>
      </c>
      <c r="D92" s="1" t="s">
        <v>24</v>
      </c>
      <c r="E92" s="9">
        <v>1</v>
      </c>
      <c r="F92" s="2" t="s">
        <v>33</v>
      </c>
      <c r="G92" s="1" t="s">
        <v>22</v>
      </c>
      <c r="H92" s="6" t="s">
        <v>42</v>
      </c>
      <c r="I92" s="1">
        <v>25</v>
      </c>
      <c r="J92" s="7">
        <f t="shared" si="7"/>
        <v>364.34148490296991</v>
      </c>
      <c r="K92" s="8">
        <f>J92*$G$20</f>
        <v>1.8406835435202127</v>
      </c>
    </row>
    <row r="93" spans="3:34" s="1" customFormat="1" x14ac:dyDescent="0.25">
      <c r="C93" s="9">
        <v>6</v>
      </c>
      <c r="D93" s="1" t="s">
        <v>7</v>
      </c>
      <c r="E93" s="9">
        <v>2</v>
      </c>
      <c r="F93" s="2" t="s">
        <v>34</v>
      </c>
      <c r="G93" s="1" t="s">
        <v>28</v>
      </c>
      <c r="H93" s="6" t="s">
        <v>42</v>
      </c>
      <c r="I93" s="1">
        <v>22.77</v>
      </c>
      <c r="J93" s="7">
        <f t="shared" si="7"/>
        <v>86.22457498915</v>
      </c>
      <c r="K93" s="8">
        <f>J93*$G$21</f>
        <v>0.92811174467487856</v>
      </c>
    </row>
    <row r="94" spans="3:34" s="1" customFormat="1" x14ac:dyDescent="0.25">
      <c r="C94" s="9">
        <v>7</v>
      </c>
      <c r="D94" s="1" t="s">
        <v>26</v>
      </c>
      <c r="E94" s="9">
        <v>1</v>
      </c>
      <c r="F94" s="2" t="s">
        <v>35</v>
      </c>
      <c r="G94" s="1" t="s">
        <v>8</v>
      </c>
      <c r="H94" s="6" t="s">
        <v>40</v>
      </c>
      <c r="I94" s="1">
        <v>10.95</v>
      </c>
      <c r="J94" s="7">
        <f t="shared" si="7"/>
        <v>68.543493086986189</v>
      </c>
      <c r="K94" s="8">
        <f t="shared" si="8"/>
        <v>0.91391324115981587</v>
      </c>
    </row>
    <row r="95" spans="3:34" s="1" customFormat="1" x14ac:dyDescent="0.25">
      <c r="C95" s="9">
        <v>8</v>
      </c>
      <c r="D95" s="1" t="s">
        <v>21</v>
      </c>
      <c r="E95" s="9">
        <v>1</v>
      </c>
      <c r="F95" s="2" t="s">
        <v>36</v>
      </c>
      <c r="G95" s="1" t="s">
        <v>22</v>
      </c>
      <c r="H95" s="6" t="s">
        <v>42</v>
      </c>
      <c r="I95" s="1">
        <v>20.68</v>
      </c>
      <c r="J95" s="7">
        <f t="shared" si="7"/>
        <v>357.82918965837939</v>
      </c>
      <c r="K95" s="8">
        <f>J95*$G$20</f>
        <v>1.8077828852532711</v>
      </c>
    </row>
    <row r="96" spans="3:34" s="1" customFormat="1" x14ac:dyDescent="0.25">
      <c r="C96" s="9">
        <v>9</v>
      </c>
      <c r="D96" s="1" t="s">
        <v>9</v>
      </c>
      <c r="E96" s="9">
        <v>1</v>
      </c>
      <c r="F96" s="2" t="s">
        <v>37</v>
      </c>
      <c r="G96" s="1" t="s">
        <v>8</v>
      </c>
      <c r="H96" s="6" t="s">
        <v>40</v>
      </c>
      <c r="I96" s="1">
        <v>5.84</v>
      </c>
      <c r="J96" s="7">
        <f t="shared" si="7"/>
        <v>3.9627379254758517</v>
      </c>
      <c r="K96" s="8">
        <f t="shared" si="8"/>
        <v>5.2836505673011361E-2</v>
      </c>
    </row>
    <row r="97" spans="3:18" s="1" customFormat="1" x14ac:dyDescent="0.25"/>
    <row r="98" spans="3:18" s="1" customFormat="1" x14ac:dyDescent="0.25"/>
    <row r="99" spans="3:18" s="1" customFormat="1" x14ac:dyDescent="0.25"/>
    <row r="100" spans="3:18" s="1" customFormat="1" x14ac:dyDescent="0.25"/>
    <row r="102" spans="3:18" x14ac:dyDescent="0.25">
      <c r="C102" s="1" t="s">
        <v>0</v>
      </c>
      <c r="D102" s="1" t="s">
        <v>10</v>
      </c>
      <c r="E102" s="1" t="s">
        <v>1</v>
      </c>
      <c r="F102" s="1" t="s">
        <v>11</v>
      </c>
      <c r="G102" s="1" t="s">
        <v>2</v>
      </c>
      <c r="H102" s="1" t="s">
        <v>38</v>
      </c>
      <c r="I102" s="1" t="s">
        <v>53</v>
      </c>
      <c r="J102" t="s">
        <v>55</v>
      </c>
      <c r="K102" s="1" t="s">
        <v>48</v>
      </c>
      <c r="L102" s="1" t="s">
        <v>64</v>
      </c>
      <c r="M102" s="1" t="s">
        <v>48</v>
      </c>
      <c r="N102" t="s">
        <v>51</v>
      </c>
      <c r="O102" t="s">
        <v>48</v>
      </c>
      <c r="P102" s="1" t="s">
        <v>58</v>
      </c>
      <c r="Q102" t="s">
        <v>69</v>
      </c>
      <c r="R102" s="1" t="s">
        <v>70</v>
      </c>
    </row>
    <row r="103" spans="3:18" x14ac:dyDescent="0.25">
      <c r="C103" s="9">
        <v>1</v>
      </c>
      <c r="D103" s="1" t="s">
        <v>25</v>
      </c>
      <c r="E103" s="9">
        <v>1</v>
      </c>
      <c r="F103" s="2" t="s">
        <v>29</v>
      </c>
      <c r="G103" s="1" t="s">
        <v>8</v>
      </c>
      <c r="H103" s="6" t="s">
        <v>40</v>
      </c>
      <c r="I103" s="1">
        <v>10.37</v>
      </c>
      <c r="J103" s="8"/>
      <c r="K103" s="8">
        <f>I103-J103</f>
        <v>10.37</v>
      </c>
      <c r="L103" s="1">
        <f>K64</f>
        <v>5.12</v>
      </c>
      <c r="M103" s="8">
        <f>K103-L103</f>
        <v>5.2499999999999991</v>
      </c>
      <c r="N103" s="8">
        <f>K88</f>
        <v>0.70013992187984375</v>
      </c>
      <c r="O103" s="8">
        <f>M103-N103</f>
        <v>4.5498600781201555</v>
      </c>
      <c r="P103" s="8">
        <f>S6</f>
        <v>65</v>
      </c>
      <c r="Q103">
        <f>M103/P103</f>
        <v>8.076923076923076E-2</v>
      </c>
      <c r="R103" s="1">
        <f>P103/O103</f>
        <v>14.286153614388896</v>
      </c>
    </row>
    <row r="104" spans="3:18" x14ac:dyDescent="0.25">
      <c r="C104" s="9">
        <v>2</v>
      </c>
      <c r="D104" s="1" t="s">
        <v>4</v>
      </c>
      <c r="E104" s="9">
        <v>1</v>
      </c>
      <c r="F104" s="2" t="s">
        <v>30</v>
      </c>
      <c r="G104" s="1" t="s">
        <v>8</v>
      </c>
      <c r="H104" s="6" t="s">
        <v>40</v>
      </c>
      <c r="I104" s="1">
        <v>10.07</v>
      </c>
      <c r="J104" s="8">
        <f>L77</f>
        <v>3.5360000000000005</v>
      </c>
      <c r="K104" s="8">
        <f t="shared" ref="K104:K111" si="9">I104-J104</f>
        <v>6.5339999999999998</v>
      </c>
      <c r="L104" s="1">
        <f>K65</f>
        <v>1.28</v>
      </c>
      <c r="M104" s="8">
        <f t="shared" ref="M104:M111" si="10">K104-L104</f>
        <v>5.2539999999999996</v>
      </c>
      <c r="N104" s="8">
        <f t="shared" ref="N104:N111" si="11">K89</f>
        <v>0.69870667741335502</v>
      </c>
      <c r="O104" s="8">
        <f t="shared" ref="O104:O111" si="12">M104-N104</f>
        <v>4.5552933225866443</v>
      </c>
      <c r="P104" s="8">
        <f t="shared" ref="P104:P111" si="13">S7</f>
        <v>46</v>
      </c>
      <c r="Q104" s="1">
        <f>M104/P104</f>
        <v>0.11421739130434781</v>
      </c>
      <c r="R104" s="1">
        <f t="shared" ref="R104:R111" si="14">P104/O104</f>
        <v>10.098142258351807</v>
      </c>
    </row>
    <row r="105" spans="3:18" x14ac:dyDescent="0.25">
      <c r="C105" s="9">
        <v>3</v>
      </c>
      <c r="D105" s="1" t="s">
        <v>5</v>
      </c>
      <c r="E105" s="9">
        <v>1</v>
      </c>
      <c r="F105" s="2" t="s">
        <v>31</v>
      </c>
      <c r="G105" s="1" t="s">
        <v>8</v>
      </c>
      <c r="H105" s="6" t="s">
        <v>39</v>
      </c>
      <c r="I105" s="1">
        <v>18.510000000000002</v>
      </c>
      <c r="J105" s="8">
        <f>L78</f>
        <v>10.948</v>
      </c>
      <c r="K105" s="8">
        <f t="shared" si="9"/>
        <v>7.5620000000000012</v>
      </c>
      <c r="L105" s="1">
        <f>K66</f>
        <v>5.12</v>
      </c>
      <c r="M105" s="8">
        <f t="shared" si="10"/>
        <v>2.4420000000000011</v>
      </c>
      <c r="N105" s="8">
        <f t="shared" si="11"/>
        <v>1.2296285244164242</v>
      </c>
      <c r="O105" s="8">
        <f t="shared" si="12"/>
        <v>1.2123714755835768</v>
      </c>
      <c r="P105" s="8">
        <f t="shared" si="13"/>
        <v>92</v>
      </c>
      <c r="Q105" s="1">
        <f>M105/P105</f>
        <v>2.6543478260869578E-2</v>
      </c>
      <c r="R105" s="1">
        <f t="shared" si="14"/>
        <v>75.88433236250107</v>
      </c>
    </row>
    <row r="106" spans="3:18" x14ac:dyDescent="0.25">
      <c r="C106" s="9">
        <v>4</v>
      </c>
      <c r="D106" s="1" t="s">
        <v>6</v>
      </c>
      <c r="E106" s="9">
        <v>1</v>
      </c>
      <c r="F106" s="2" t="s">
        <v>32</v>
      </c>
      <c r="G106" s="1" t="s">
        <v>8</v>
      </c>
      <c r="H106" s="6" t="s">
        <v>39</v>
      </c>
      <c r="I106" s="1">
        <v>18.510000000000002</v>
      </c>
      <c r="J106" s="8">
        <f>L79</f>
        <v>10.88</v>
      </c>
      <c r="K106" s="8">
        <f t="shared" si="9"/>
        <v>7.6300000000000008</v>
      </c>
      <c r="L106" s="1">
        <f>K67</f>
        <v>5.12</v>
      </c>
      <c r="M106" s="8">
        <f t="shared" si="10"/>
        <v>2.5100000000000007</v>
      </c>
      <c r="N106" s="8">
        <f t="shared" si="11"/>
        <v>1.2296285244164242</v>
      </c>
      <c r="O106" s="8">
        <f t="shared" si="12"/>
        <v>1.2803714755835764</v>
      </c>
      <c r="P106" s="8">
        <f t="shared" si="13"/>
        <v>97</v>
      </c>
      <c r="Q106" s="1">
        <f>M106/P106</f>
        <v>2.5876288659793821E-2</v>
      </c>
      <c r="R106" s="1">
        <f t="shared" si="14"/>
        <v>75.759263502639868</v>
      </c>
    </row>
    <row r="107" spans="3:18" x14ac:dyDescent="0.25">
      <c r="C107" s="9">
        <v>5</v>
      </c>
      <c r="D107" s="1" t="s">
        <v>24</v>
      </c>
      <c r="E107" s="9">
        <v>1</v>
      </c>
      <c r="F107" s="2" t="s">
        <v>33</v>
      </c>
      <c r="G107" s="1" t="s">
        <v>22</v>
      </c>
      <c r="H107" s="6" t="s">
        <v>42</v>
      </c>
      <c r="I107" s="1">
        <v>25</v>
      </c>
      <c r="J107" s="8">
        <f>L80</f>
        <v>5.9039999999999999</v>
      </c>
      <c r="K107" s="8">
        <f t="shared" si="9"/>
        <v>19.096</v>
      </c>
      <c r="L107" s="1">
        <f>K68</f>
        <v>6.4</v>
      </c>
      <c r="M107" s="8">
        <f t="shared" si="10"/>
        <v>12.696</v>
      </c>
      <c r="N107" s="8">
        <f t="shared" si="11"/>
        <v>1.8406835435202127</v>
      </c>
      <c r="O107" s="8">
        <f t="shared" si="12"/>
        <v>10.855316456479787</v>
      </c>
      <c r="P107" s="8">
        <f t="shared" si="13"/>
        <v>176</v>
      </c>
      <c r="Q107" s="1">
        <f>M107/P107</f>
        <v>7.2136363636363637E-2</v>
      </c>
      <c r="R107" s="1">
        <f t="shared" si="14"/>
        <v>16.213253727388256</v>
      </c>
    </row>
    <row r="108" spans="3:18" x14ac:dyDescent="0.25">
      <c r="C108" s="9">
        <v>6</v>
      </c>
      <c r="D108" s="1" t="s">
        <v>7</v>
      </c>
      <c r="E108" s="9">
        <v>2</v>
      </c>
      <c r="F108" s="2" t="s">
        <v>34</v>
      </c>
      <c r="G108" s="1" t="s">
        <v>28</v>
      </c>
      <c r="H108" s="6" t="s">
        <v>42</v>
      </c>
      <c r="I108" s="1">
        <v>22.77</v>
      </c>
      <c r="J108" s="8"/>
      <c r="K108" s="8">
        <f t="shared" si="9"/>
        <v>22.77</v>
      </c>
      <c r="L108" s="1">
        <f>K69</f>
        <v>3.84</v>
      </c>
      <c r="M108" s="8">
        <f t="shared" si="10"/>
        <v>18.93</v>
      </c>
      <c r="N108" s="8">
        <f t="shared" si="11"/>
        <v>0.92811174467487856</v>
      </c>
      <c r="O108" s="8">
        <f t="shared" si="12"/>
        <v>18.00188825532512</v>
      </c>
      <c r="P108" s="8">
        <f t="shared" si="13"/>
        <v>73</v>
      </c>
      <c r="Q108" s="1">
        <f>M108/P108</f>
        <v>0.25931506849315067</v>
      </c>
      <c r="R108" s="1">
        <f t="shared" si="14"/>
        <v>4.0551301599378577</v>
      </c>
    </row>
    <row r="109" spans="3:18" x14ac:dyDescent="0.25">
      <c r="C109" s="9">
        <v>7</v>
      </c>
      <c r="D109" s="1" t="s">
        <v>26</v>
      </c>
      <c r="E109" s="9">
        <v>1</v>
      </c>
      <c r="F109" s="2" t="s">
        <v>35</v>
      </c>
      <c r="G109" s="1" t="s">
        <v>8</v>
      </c>
      <c r="H109" s="6" t="s">
        <v>40</v>
      </c>
      <c r="I109" s="1">
        <v>10.95</v>
      </c>
      <c r="J109" s="8">
        <f>L82</f>
        <v>4.726</v>
      </c>
      <c r="K109" s="8">
        <f t="shared" si="9"/>
        <v>6.2239999999999993</v>
      </c>
      <c r="L109" s="1">
        <f>K70</f>
        <v>3.84</v>
      </c>
      <c r="M109" s="8">
        <f t="shared" si="10"/>
        <v>2.3839999999999995</v>
      </c>
      <c r="N109" s="8">
        <f t="shared" si="11"/>
        <v>0.91391324115981587</v>
      </c>
      <c r="O109" s="8">
        <f t="shared" si="12"/>
        <v>1.4700867588401836</v>
      </c>
      <c r="P109" s="8">
        <f t="shared" si="13"/>
        <v>35</v>
      </c>
      <c r="Q109" s="1">
        <f>M109/P109</f>
        <v>6.8114285714285697E-2</v>
      </c>
      <c r="R109" s="1">
        <f t="shared" si="14"/>
        <v>23.808118663427081</v>
      </c>
    </row>
    <row r="110" spans="3:18" x14ac:dyDescent="0.25">
      <c r="C110" s="9">
        <v>8</v>
      </c>
      <c r="D110" s="1" t="s">
        <v>21</v>
      </c>
      <c r="E110" s="9">
        <v>1</v>
      </c>
      <c r="F110" s="2" t="s">
        <v>36</v>
      </c>
      <c r="G110" s="1" t="s">
        <v>22</v>
      </c>
      <c r="H110" s="6" t="s">
        <v>42</v>
      </c>
      <c r="I110" s="1">
        <v>20.68</v>
      </c>
      <c r="J110" s="8">
        <f>L83</f>
        <v>5.2439999999999998</v>
      </c>
      <c r="K110" s="8">
        <f t="shared" si="9"/>
        <v>15.436</v>
      </c>
      <c r="L110" s="1">
        <f>K71</f>
        <v>5.12</v>
      </c>
      <c r="M110" s="8">
        <f t="shared" si="10"/>
        <v>10.315999999999999</v>
      </c>
      <c r="N110" s="8">
        <f t="shared" si="11"/>
        <v>1.8077828852532711</v>
      </c>
      <c r="O110" s="8">
        <f t="shared" si="12"/>
        <v>8.5082171147467278</v>
      </c>
      <c r="P110" s="8">
        <f t="shared" si="13"/>
        <v>168</v>
      </c>
      <c r="Q110" s="1">
        <f>M110/P110</f>
        <v>6.1404761904761899E-2</v>
      </c>
      <c r="R110" s="1">
        <f t="shared" si="14"/>
        <v>19.745617411292521</v>
      </c>
    </row>
    <row r="111" spans="3:18" x14ac:dyDescent="0.25">
      <c r="C111" s="9">
        <v>9</v>
      </c>
      <c r="D111" s="1" t="s">
        <v>9</v>
      </c>
      <c r="E111" s="9">
        <v>1</v>
      </c>
      <c r="F111" s="2" t="s">
        <v>37</v>
      </c>
      <c r="G111" s="1" t="s">
        <v>8</v>
      </c>
      <c r="H111" s="6" t="s">
        <v>40</v>
      </c>
      <c r="I111" s="1">
        <v>5.84</v>
      </c>
      <c r="J111" s="8"/>
      <c r="K111" s="8">
        <f t="shared" si="9"/>
        <v>5.84</v>
      </c>
      <c r="L111" s="1">
        <f>K72</f>
        <v>1.92</v>
      </c>
      <c r="M111" s="8">
        <f t="shared" si="10"/>
        <v>3.92</v>
      </c>
      <c r="N111" s="8">
        <f t="shared" si="11"/>
        <v>5.2836505673011361E-2</v>
      </c>
      <c r="O111" s="8">
        <f t="shared" si="12"/>
        <v>3.8671634943269884</v>
      </c>
      <c r="P111" s="8">
        <f t="shared" si="13"/>
        <v>13</v>
      </c>
      <c r="Q111" s="1">
        <f>M111/P111</f>
        <v>0.30153846153846153</v>
      </c>
      <c r="R111" s="1">
        <f t="shared" si="14"/>
        <v>3.3616370290706885</v>
      </c>
    </row>
    <row r="113" spans="3:19" x14ac:dyDescent="0.25">
      <c r="I113" s="8">
        <f>SUM(I103:I111)</f>
        <v>142.70000000000002</v>
      </c>
      <c r="J113" s="8">
        <f>SUM(J103:J111)</f>
        <v>41.238000000000007</v>
      </c>
      <c r="K113" s="8">
        <f t="shared" ref="K113:Q113" si="15">SUM(K103:K111)</f>
        <v>101.46200000000002</v>
      </c>
      <c r="L113" s="8">
        <f t="shared" si="15"/>
        <v>37.76</v>
      </c>
      <c r="M113" s="8">
        <f t="shared" si="15"/>
        <v>63.701999999999998</v>
      </c>
      <c r="N113" s="8">
        <f t="shared" si="15"/>
        <v>9.4014315684072365</v>
      </c>
      <c r="O113" s="8">
        <f t="shared" si="15"/>
        <v>54.300568431592758</v>
      </c>
      <c r="P113" s="8"/>
      <c r="Q113" s="8"/>
    </row>
    <row r="118" spans="3:19" x14ac:dyDescent="0.25">
      <c r="C118" s="1" t="s">
        <v>0</v>
      </c>
      <c r="D118" s="1" t="s">
        <v>10</v>
      </c>
      <c r="E118" s="1" t="s">
        <v>1</v>
      </c>
      <c r="F118" s="1" t="s">
        <v>11</v>
      </c>
      <c r="G118" s="1" t="s">
        <v>2</v>
      </c>
      <c r="H118" s="1" t="s">
        <v>38</v>
      </c>
      <c r="I118" s="1" t="s">
        <v>56</v>
      </c>
      <c r="J118" s="1" t="s">
        <v>55</v>
      </c>
      <c r="K118" s="1" t="s">
        <v>57</v>
      </c>
      <c r="L118" s="1" t="s">
        <v>51</v>
      </c>
      <c r="M118" s="1" t="s">
        <v>65</v>
      </c>
      <c r="N118" s="1" t="s">
        <v>64</v>
      </c>
      <c r="O118" t="s">
        <v>52</v>
      </c>
      <c r="P118" t="s">
        <v>59</v>
      </c>
      <c r="Q118" t="s">
        <v>71</v>
      </c>
      <c r="R118" s="1" t="s">
        <v>72</v>
      </c>
      <c r="S118" s="1" t="s">
        <v>73</v>
      </c>
    </row>
    <row r="119" spans="3:19" x14ac:dyDescent="0.25">
      <c r="C119" s="9">
        <v>1</v>
      </c>
      <c r="D119" s="1" t="s">
        <v>25</v>
      </c>
      <c r="E119" s="9">
        <v>1</v>
      </c>
      <c r="F119" s="2" t="s">
        <v>29</v>
      </c>
      <c r="G119" s="1" t="s">
        <v>8</v>
      </c>
      <c r="H119" s="6" t="s">
        <v>40</v>
      </c>
      <c r="I119" s="7">
        <v>0</v>
      </c>
      <c r="J119" s="14">
        <f>I119*$K$26</f>
        <v>0</v>
      </c>
      <c r="K119" s="7">
        <f>Q6</f>
        <v>52.510494140988278</v>
      </c>
      <c r="L119" s="8">
        <f>K119*$G$18</f>
        <v>0.70013992187984375</v>
      </c>
      <c r="M119" s="1">
        <v>8</v>
      </c>
      <c r="N119" s="13">
        <f>M119*$K$18</f>
        <v>5.12</v>
      </c>
      <c r="O119" s="8">
        <f>S6</f>
        <v>65</v>
      </c>
      <c r="P119" s="8">
        <f>O119*$G$26</f>
        <v>6.5</v>
      </c>
      <c r="Q119" s="8">
        <f>P119+N119+L119+J119</f>
        <v>12.320139921879845</v>
      </c>
      <c r="R119" s="1">
        <v>10.37</v>
      </c>
      <c r="S119" s="1">
        <v>10.37</v>
      </c>
    </row>
    <row r="120" spans="3:19" x14ac:dyDescent="0.25">
      <c r="C120" s="9">
        <v>2</v>
      </c>
      <c r="D120" s="1" t="s">
        <v>4</v>
      </c>
      <c r="E120" s="9">
        <v>1</v>
      </c>
      <c r="F120" s="2" t="s">
        <v>30</v>
      </c>
      <c r="G120" s="1" t="s">
        <v>8</v>
      </c>
      <c r="H120" s="6" t="s">
        <v>40</v>
      </c>
      <c r="I120" s="7">
        <f t="shared" ref="I120:I127" si="16">R7</f>
        <v>104</v>
      </c>
      <c r="J120" s="14">
        <f t="shared" ref="J120:J127" si="17">I120*$K$26</f>
        <v>3.5360000000000005</v>
      </c>
      <c r="K120" s="7">
        <f t="shared" ref="K120:K127" si="18">Q7</f>
        <v>52.403000806001621</v>
      </c>
      <c r="L120" s="8">
        <f t="shared" ref="L120:L127" si="19">K120*$G$18</f>
        <v>0.69870667741335502</v>
      </c>
      <c r="M120" s="1">
        <v>2</v>
      </c>
      <c r="N120" s="13">
        <f t="shared" ref="N120:N127" si="20">M120*$K$18</f>
        <v>1.28</v>
      </c>
      <c r="O120" s="8">
        <f t="shared" ref="O120:O127" si="21">S7</f>
        <v>46</v>
      </c>
      <c r="P120" s="8">
        <f t="shared" ref="P120:P127" si="22">O120*$G$26</f>
        <v>4.6000000000000005</v>
      </c>
      <c r="Q120" s="8">
        <f>P120+N120+L120+J120</f>
        <v>10.114706677413356</v>
      </c>
      <c r="R120" s="1">
        <v>10.07</v>
      </c>
      <c r="S120" s="1">
        <v>10.07</v>
      </c>
    </row>
    <row r="121" spans="3:19" x14ac:dyDescent="0.25">
      <c r="C121" s="9">
        <v>3</v>
      </c>
      <c r="D121" s="1" t="s">
        <v>5</v>
      </c>
      <c r="E121" s="9">
        <v>1</v>
      </c>
      <c r="F121" s="2" t="s">
        <v>31</v>
      </c>
      <c r="G121" s="1" t="s">
        <v>22</v>
      </c>
      <c r="H121" s="6" t="s">
        <v>42</v>
      </c>
      <c r="I121" s="7">
        <f t="shared" si="16"/>
        <v>322</v>
      </c>
      <c r="J121" s="14">
        <f>I121*$K$28</f>
        <v>3.8639999999999999</v>
      </c>
      <c r="K121" s="7">
        <f t="shared" si="18"/>
        <v>213.6549110298221</v>
      </c>
      <c r="L121" s="8">
        <f>K121*$G$20</f>
        <v>1.0794024150985806</v>
      </c>
      <c r="M121" s="1">
        <v>8</v>
      </c>
      <c r="N121" s="13">
        <f t="shared" si="20"/>
        <v>5.12</v>
      </c>
      <c r="O121" s="8">
        <f t="shared" si="21"/>
        <v>92</v>
      </c>
      <c r="P121" s="8">
        <f>O121*$G$28</f>
        <v>6.44</v>
      </c>
      <c r="Q121" s="8">
        <f>P121+N121+L121+J121</f>
        <v>16.503402415098581</v>
      </c>
      <c r="R121" s="1">
        <v>18.510000000000002</v>
      </c>
      <c r="S121" s="8">
        <f t="shared" ref="S120:S127" si="23">MIN(R121,Q121)</f>
        <v>16.503402415098581</v>
      </c>
    </row>
    <row r="122" spans="3:19" x14ac:dyDescent="0.25">
      <c r="C122" s="9">
        <v>4</v>
      </c>
      <c r="D122" s="1" t="s">
        <v>6</v>
      </c>
      <c r="E122" s="9">
        <v>1</v>
      </c>
      <c r="F122" s="2" t="s">
        <v>32</v>
      </c>
      <c r="G122" s="1" t="s">
        <v>22</v>
      </c>
      <c r="H122" s="6" t="s">
        <v>42</v>
      </c>
      <c r="I122" s="7">
        <f t="shared" si="16"/>
        <v>320</v>
      </c>
      <c r="J122" s="14">
        <f t="shared" ref="J122:J123" si="24">I122*$K$28</f>
        <v>3.84</v>
      </c>
      <c r="K122" s="7">
        <f t="shared" si="18"/>
        <v>213.6549110298221</v>
      </c>
      <c r="L122" s="8">
        <f t="shared" ref="L122:L125" si="25">K122*$G$20</f>
        <v>1.0794024150985806</v>
      </c>
      <c r="M122" s="1">
        <v>8</v>
      </c>
      <c r="N122" s="13">
        <f t="shared" si="20"/>
        <v>5.12</v>
      </c>
      <c r="O122" s="8">
        <f t="shared" si="21"/>
        <v>97</v>
      </c>
      <c r="P122" s="8">
        <f t="shared" ref="P122:P123" si="26">O122*$G$28</f>
        <v>6.7900000000000009</v>
      </c>
      <c r="Q122" s="8">
        <f>P122+N122+L122+J122</f>
        <v>16.829402415098581</v>
      </c>
      <c r="R122" s="1">
        <v>18.510000000000002</v>
      </c>
      <c r="S122" s="8">
        <f t="shared" si="23"/>
        <v>16.829402415098581</v>
      </c>
    </row>
    <row r="123" spans="3:19" x14ac:dyDescent="0.25">
      <c r="C123" s="9">
        <v>5</v>
      </c>
      <c r="D123" s="1" t="s">
        <v>24</v>
      </c>
      <c r="E123" s="9">
        <v>1</v>
      </c>
      <c r="F123" s="2" t="s">
        <v>33</v>
      </c>
      <c r="G123" s="1" t="s">
        <v>22</v>
      </c>
      <c r="H123" s="6" t="s">
        <v>42</v>
      </c>
      <c r="I123" s="7">
        <f t="shared" si="16"/>
        <v>492</v>
      </c>
      <c r="J123" s="14">
        <f t="shared" si="24"/>
        <v>5.9039999999999999</v>
      </c>
      <c r="K123" s="7">
        <f t="shared" si="18"/>
        <v>364.34148490296991</v>
      </c>
      <c r="L123" s="8">
        <f t="shared" si="25"/>
        <v>1.8406835435202127</v>
      </c>
      <c r="M123" s="1">
        <v>10</v>
      </c>
      <c r="N123" s="13">
        <f t="shared" si="20"/>
        <v>6.4</v>
      </c>
      <c r="O123" s="8">
        <f t="shared" si="21"/>
        <v>176</v>
      </c>
      <c r="P123" s="8">
        <f t="shared" si="26"/>
        <v>12.32</v>
      </c>
      <c r="Q123" s="8">
        <f>P123+N123+L123+J123</f>
        <v>26.464683543520213</v>
      </c>
      <c r="R123" s="1">
        <v>25</v>
      </c>
      <c r="S123" s="1">
        <v>25</v>
      </c>
    </row>
    <row r="124" spans="3:19" x14ac:dyDescent="0.25">
      <c r="C124" s="9">
        <v>6</v>
      </c>
      <c r="D124" s="1" t="s">
        <v>7</v>
      </c>
      <c r="E124" s="9">
        <v>2</v>
      </c>
      <c r="F124" s="2" t="s">
        <v>34</v>
      </c>
      <c r="G124" s="1" t="s">
        <v>28</v>
      </c>
      <c r="H124" s="6" t="s">
        <v>42</v>
      </c>
      <c r="I124" s="7">
        <v>0</v>
      </c>
      <c r="J124" s="14">
        <f t="shared" si="17"/>
        <v>0</v>
      </c>
      <c r="K124" s="7">
        <f t="shared" si="18"/>
        <v>86.22457498915</v>
      </c>
      <c r="L124" s="8">
        <f>K124*$G$21</f>
        <v>0.92811174467487856</v>
      </c>
      <c r="M124" s="1">
        <v>6</v>
      </c>
      <c r="N124" s="13">
        <f t="shared" si="20"/>
        <v>3.84</v>
      </c>
      <c r="O124" s="8">
        <f t="shared" si="21"/>
        <v>73</v>
      </c>
      <c r="P124" s="8">
        <f>O124*$G$29</f>
        <v>18.98</v>
      </c>
      <c r="Q124" s="8">
        <f>P124+N124+L124+J124</f>
        <v>23.74811174467488</v>
      </c>
      <c r="R124" s="1">
        <v>22.77</v>
      </c>
      <c r="S124" s="8">
        <f t="shared" si="23"/>
        <v>22.77</v>
      </c>
    </row>
    <row r="125" spans="3:19" x14ac:dyDescent="0.25">
      <c r="C125" s="9">
        <v>7</v>
      </c>
      <c r="D125" s="1" t="s">
        <v>26</v>
      </c>
      <c r="E125" s="9">
        <v>1</v>
      </c>
      <c r="F125" s="2" t="s">
        <v>35</v>
      </c>
      <c r="G125" s="1" t="s">
        <v>22</v>
      </c>
      <c r="H125" s="6" t="s">
        <v>42</v>
      </c>
      <c r="I125" s="7">
        <f t="shared" si="16"/>
        <v>139</v>
      </c>
      <c r="J125" s="14">
        <f t="shared" si="17"/>
        <v>4.726</v>
      </c>
      <c r="K125" s="7">
        <f t="shared" si="18"/>
        <v>68.543493086986189</v>
      </c>
      <c r="L125" s="8">
        <f t="shared" si="25"/>
        <v>0.34628743903321152</v>
      </c>
      <c r="M125" s="1">
        <v>6</v>
      </c>
      <c r="N125" s="13">
        <f t="shared" si="20"/>
        <v>3.84</v>
      </c>
      <c r="O125" s="8">
        <f t="shared" si="21"/>
        <v>35</v>
      </c>
      <c r="P125" s="8">
        <f>O125*$G$28</f>
        <v>2.4500000000000002</v>
      </c>
      <c r="Q125" s="8">
        <f>P125+N125+L125+J125</f>
        <v>11.362287439033212</v>
      </c>
      <c r="R125" s="1">
        <v>10.95</v>
      </c>
      <c r="S125" s="8">
        <f t="shared" si="23"/>
        <v>10.95</v>
      </c>
    </row>
    <row r="126" spans="3:19" x14ac:dyDescent="0.25">
      <c r="C126" s="9">
        <v>8</v>
      </c>
      <c r="D126" s="1" t="s">
        <v>21</v>
      </c>
      <c r="E126" s="9">
        <v>1</v>
      </c>
      <c r="F126" s="2" t="s">
        <v>36</v>
      </c>
      <c r="G126" s="1" t="s">
        <v>22</v>
      </c>
      <c r="H126" s="6" t="s">
        <v>42</v>
      </c>
      <c r="I126" s="7">
        <f t="shared" si="16"/>
        <v>437</v>
      </c>
      <c r="J126" s="14">
        <f t="shared" ref="J126:J127" si="27">I126*$K$28</f>
        <v>5.2439999999999998</v>
      </c>
      <c r="K126" s="7">
        <f t="shared" si="18"/>
        <v>357.82918965837939</v>
      </c>
      <c r="L126" s="8">
        <f>K126*$G$20</f>
        <v>1.8077828852532711</v>
      </c>
      <c r="M126" s="1">
        <v>8</v>
      </c>
      <c r="N126" s="13">
        <f t="shared" si="20"/>
        <v>5.12</v>
      </c>
      <c r="O126" s="8">
        <f t="shared" si="21"/>
        <v>168</v>
      </c>
      <c r="P126" s="8">
        <f>O126*$G$28</f>
        <v>11.760000000000002</v>
      </c>
      <c r="Q126" s="8">
        <f>P126+N126+L126+J126</f>
        <v>23.931782885253273</v>
      </c>
      <c r="R126" s="1">
        <v>20.68</v>
      </c>
      <c r="S126" s="8">
        <f t="shared" si="23"/>
        <v>20.68</v>
      </c>
    </row>
    <row r="127" spans="3:19" x14ac:dyDescent="0.25">
      <c r="C127" s="9">
        <v>9</v>
      </c>
      <c r="D127" s="1" t="s">
        <v>9</v>
      </c>
      <c r="E127" s="9">
        <v>1</v>
      </c>
      <c r="F127" s="2" t="s">
        <v>37</v>
      </c>
      <c r="G127" s="1" t="s">
        <v>22</v>
      </c>
      <c r="H127" s="6" t="s">
        <v>42</v>
      </c>
      <c r="I127" s="7">
        <f t="shared" si="16"/>
        <v>8</v>
      </c>
      <c r="J127" s="14">
        <f t="shared" si="27"/>
        <v>9.6000000000000002E-2</v>
      </c>
      <c r="K127" s="7">
        <f t="shared" si="18"/>
        <v>3.9627379254758517</v>
      </c>
      <c r="L127" s="8">
        <f>K127*$G$20</f>
        <v>2.0020082227664462E-2</v>
      </c>
      <c r="M127" s="1">
        <v>3</v>
      </c>
      <c r="N127" s="13">
        <f t="shared" si="20"/>
        <v>1.92</v>
      </c>
      <c r="O127" s="8">
        <f t="shared" si="21"/>
        <v>13</v>
      </c>
      <c r="P127" s="8">
        <f>O127*$G$28</f>
        <v>0.91000000000000014</v>
      </c>
      <c r="Q127" s="8">
        <f>P127+N127+L127+J127</f>
        <v>2.9460200822276645</v>
      </c>
      <c r="R127" s="1">
        <v>5.84</v>
      </c>
      <c r="S127" s="1">
        <v>5.84</v>
      </c>
    </row>
    <row r="129" spans="3:19" x14ac:dyDescent="0.25">
      <c r="J129" s="8">
        <f t="shared" ref="J129:K129" si="28">SUM(J119:J127)</f>
        <v>27.209999999999997</v>
      </c>
      <c r="K129" s="8"/>
      <c r="L129" s="8">
        <f>SUM(L119:L127)</f>
        <v>8.5005371241995977</v>
      </c>
      <c r="M129" s="8"/>
      <c r="N129" s="8">
        <f t="shared" ref="M129:O129" si="29">SUM(N119:N127)</f>
        <v>37.76</v>
      </c>
      <c r="P129" s="8">
        <f>SUM(P119:P127)</f>
        <v>70.750000000000014</v>
      </c>
      <c r="Q129" s="8">
        <f>SUM(Q119:Q127)</f>
        <v>144.22053712419961</v>
      </c>
      <c r="R129" s="8">
        <f>SUM(R119:R127)</f>
        <v>142.70000000000002</v>
      </c>
      <c r="S129" s="8">
        <f>SUM(S119:S127)</f>
        <v>139.01280483019715</v>
      </c>
    </row>
    <row r="131" spans="3:19" x14ac:dyDescent="0.25">
      <c r="C131" s="1"/>
      <c r="D131" s="1"/>
      <c r="E131" s="1"/>
    </row>
    <row r="132" spans="3:19" x14ac:dyDescent="0.25">
      <c r="C132" s="9"/>
      <c r="D132" s="1"/>
      <c r="E132" s="9"/>
      <c r="F132" s="2"/>
    </row>
    <row r="133" spans="3:19" x14ac:dyDescent="0.25">
      <c r="C133" s="9"/>
      <c r="D133" s="1"/>
      <c r="E133" s="9"/>
      <c r="F133" s="2"/>
    </row>
    <row r="134" spans="3:19" x14ac:dyDescent="0.25">
      <c r="C134" s="9"/>
      <c r="D134" s="1"/>
      <c r="E134" s="9"/>
      <c r="F134" s="2"/>
    </row>
    <row r="135" spans="3:19" x14ac:dyDescent="0.25">
      <c r="C135" s="9"/>
      <c r="D135" s="1"/>
      <c r="E135" s="9"/>
      <c r="F135" s="2"/>
    </row>
    <row r="136" spans="3:19" x14ac:dyDescent="0.25">
      <c r="C136" s="9"/>
      <c r="D136" s="1"/>
      <c r="E136" s="9"/>
      <c r="F136" s="2"/>
    </row>
    <row r="137" spans="3:19" x14ac:dyDescent="0.25">
      <c r="C137" s="9"/>
      <c r="D137" s="1"/>
      <c r="E137" s="9"/>
      <c r="F137" s="2"/>
    </row>
    <row r="138" spans="3:19" x14ac:dyDescent="0.25">
      <c r="C138" s="9"/>
      <c r="D138" s="1"/>
      <c r="E138" s="9"/>
      <c r="F138" s="2"/>
    </row>
    <row r="139" spans="3:19" x14ac:dyDescent="0.25">
      <c r="C139" s="9"/>
      <c r="D139" s="1"/>
      <c r="E139" s="9"/>
      <c r="F139" s="2"/>
    </row>
    <row r="140" spans="3:19" x14ac:dyDescent="0.25">
      <c r="C140" s="9"/>
      <c r="D140" s="1"/>
      <c r="E140" s="9"/>
      <c r="F140" s="2"/>
    </row>
  </sheetData>
  <mergeCells count="2">
    <mergeCell ref="J4:K4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2016-10-15T04:29:51Z</dcterms:modified>
</cp:coreProperties>
</file>