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p Result" sheetId="1" r:id="rId1"/>
    <sheet name="IPC" sheetId="3" r:id="rId2"/>
    <sheet name="Performance" sheetId="4" r:id="rId3"/>
    <sheet name="Coding efficiency" sheetId="5" r:id="rId4"/>
    <sheet name="Compilers" sheetId="7" r:id="rId5"/>
    <sheet name="Problem size" sheetId="8" r:id="rId6"/>
    <sheet name="Float and Double" sheetId="6" r:id="rId7"/>
  </sheets>
  <calcPr calcId="152511"/>
</workbook>
</file>

<file path=xl/calcChain.xml><?xml version="1.0" encoding="utf-8"?>
<calcChain xmlns="http://schemas.openxmlformats.org/spreadsheetml/2006/main">
  <c r="K7" i="8" l="1"/>
  <c r="G7" i="8" s="1"/>
  <c r="K6" i="8"/>
  <c r="G6" i="8" s="1"/>
  <c r="K5" i="8"/>
  <c r="G5" i="8" s="1"/>
  <c r="K4" i="8"/>
  <c r="G4" i="8" s="1"/>
  <c r="K3" i="8"/>
  <c r="G3" i="8" s="1"/>
  <c r="K2" i="8"/>
  <c r="G2" i="8" s="1"/>
  <c r="F7" i="8"/>
  <c r="F6" i="8"/>
  <c r="F5" i="8"/>
  <c r="F4" i="8"/>
  <c r="F3" i="8"/>
  <c r="F2" i="8"/>
  <c r="E7" i="8"/>
  <c r="E6" i="8"/>
  <c r="E5" i="8"/>
  <c r="E4" i="8"/>
  <c r="E3" i="8"/>
  <c r="E2" i="8"/>
  <c r="M7" i="7"/>
  <c r="M6" i="7"/>
  <c r="M11" i="7"/>
  <c r="M10" i="7"/>
  <c r="M9" i="7"/>
  <c r="M8" i="7"/>
  <c r="R2" i="6"/>
  <c r="D2" i="6"/>
  <c r="T2" i="6"/>
  <c r="S2" i="6"/>
  <c r="F2" i="6"/>
  <c r="E2" i="6"/>
  <c r="F80" i="1"/>
  <c r="E80" i="1"/>
  <c r="D80" i="1"/>
  <c r="E64" i="1"/>
  <c r="F64" i="1"/>
  <c r="D64" i="1"/>
  <c r="F2" i="1"/>
  <c r="F29" i="1"/>
  <c r="F16" i="1"/>
  <c r="F45" i="1"/>
  <c r="D45" i="1"/>
  <c r="D29" i="1"/>
  <c r="D16" i="1"/>
  <c r="D2" i="1"/>
  <c r="E45" i="1"/>
  <c r="E29" i="1"/>
  <c r="E16" i="1"/>
  <c r="E2" i="1"/>
</calcChain>
</file>

<file path=xl/sharedStrings.xml><?xml version="1.0" encoding="utf-8"?>
<sst xmlns="http://schemas.openxmlformats.org/spreadsheetml/2006/main" count="194" uniqueCount="92">
  <si>
    <t>Running diffusion kernel with NX=128, NY=128, NZ=128, 2097 times</t>
  </si>
  <si>
    <t>Accuracy     : -5.068750E+01</t>
  </si>
  <si>
    <t>IPC</t>
  </si>
  <si>
    <t>seconds time elapsed</t>
  </si>
  <si>
    <t>Performance(nx*ny*nz*iter/seconds elapsed)</t>
  </si>
  <si>
    <t>IPC(instructions)</t>
  </si>
  <si>
    <t>GHz</t>
  </si>
  <si>
    <t>insns per cycle</t>
  </si>
  <si>
    <t>M/sec</t>
  </si>
  <si>
    <t>CPUs utilized</t>
  </si>
  <si>
    <t xml:space="preserve">     ICP</t>
  </si>
  <si>
    <t>Instructions</t>
  </si>
  <si>
    <t>Coding efficiency(nx*ny*nz/Kinstructions)</t>
  </si>
  <si>
    <t>Accuracy     : 3.125000E-01</t>
  </si>
  <si>
    <t xml:space="preserve">       seconds time elapsed</t>
  </si>
  <si>
    <t xml:space="preserve"> GHz</t>
  </si>
  <si>
    <t>Accuracy     : 2.812500E-01</t>
  </si>
  <si>
    <t>Accuracy     : 2.968750E-01</t>
  </si>
  <si>
    <t xml:space="preserve">    56.575.839.333      cycles                    #    3,340 GHz</t>
  </si>
  <si>
    <t xml:space="preserve">        15.917.974      cache-misses              #    0,940 M/sec</t>
  </si>
  <si>
    <t xml:space="preserve">      16938,155876      task-clock (msec)         #    1,000 CPUs utilized</t>
  </si>
  <si>
    <t xml:space="preserve"> seconds time elapsed</t>
  </si>
  <si>
    <t xml:space="preserve">      19335,410330      task-clock (msec)         #    </t>
  </si>
  <si>
    <t xml:space="preserve">        15.953.270      cache-misses              #    </t>
  </si>
  <si>
    <t xml:space="preserve">    64.889.698.852      cycles                    #    </t>
  </si>
  <si>
    <t xml:space="preserve"> insns per cycle</t>
  </si>
  <si>
    <t>ICP</t>
  </si>
  <si>
    <t xml:space="preserve">      instructions              #      insns per cycle</t>
  </si>
  <si>
    <t>Performance(G nx*ny*nz*iter/seconds elapsed)</t>
  </si>
  <si>
    <t xml:space="preserve">    56.297.069.408      cycles                    #    3,354 GHz                </t>
  </si>
  <si>
    <t xml:space="preserve">        15.658.124      cache-misses              #    0,933 M/sec              </t>
  </si>
  <si>
    <t xml:space="preserve">      16783,634167      task-clock (msec)         #    1,001 CPUs utilized      </t>
  </si>
  <si>
    <t xml:space="preserve">   instructions              #      insns per cycle    </t>
  </si>
  <si>
    <t>Baseline code</t>
  </si>
  <si>
    <t>Loop interchange</t>
  </si>
  <si>
    <t>Loop unrolling (2 times)</t>
  </si>
  <si>
    <t>Loop unrolling (4 times)</t>
  </si>
  <si>
    <t>Use of operators</t>
  </si>
  <si>
    <t>Performance(G stencils / second)</t>
  </si>
  <si>
    <t>IPC (Processor Throughput)</t>
  </si>
  <si>
    <t>Coding efficiency (stencils/ K instructions)</t>
  </si>
  <si>
    <t>Accuracy     : 2.849219E+02</t>
  </si>
  <si>
    <t xml:space="preserve">    25.939.590.871      cycles                    #    3,310 GHz                </t>
  </si>
  <si>
    <t xml:space="preserve">        29.595.133      cache-misses              #    3,777 M/sec              </t>
  </si>
  <si>
    <t xml:space="preserve">       7836,539881      task-clock (msec)         #    0,999 CPUs utilized      </t>
  </si>
  <si>
    <t xml:space="preserve">    instructions              #     insns per cycle    </t>
  </si>
  <si>
    <t>Loop vectorization</t>
  </si>
  <si>
    <t>Loop unrolling     (2 times)</t>
  </si>
  <si>
    <t>Loop unrolling     (4 times)</t>
  </si>
  <si>
    <t>Accuracy     : -2.706656E-09</t>
  </si>
  <si>
    <t xml:space="preserve">        30.970.422      cache-misses              #    1,729 M/sec              </t>
  </si>
  <si>
    <t xml:space="preserve">      17909,601367      task-clock (msec)         #    1,001 CPUs utilized      </t>
  </si>
  <si>
    <t>Float numbers</t>
  </si>
  <si>
    <t>Double numbers</t>
  </si>
  <si>
    <t>gcc -O3 -lm dif11.c -o dif11</t>
  </si>
  <si>
    <t>gcc -Ofast -lm dif11.c -o dif11</t>
  </si>
  <si>
    <t>-Ofast -funroll-all-loops</t>
  </si>
  <si>
    <t xml:space="preserve">Ofast </t>
  </si>
  <si>
    <t xml:space="preserve">instructions </t>
  </si>
  <si>
    <t>seconds</t>
  </si>
  <si>
    <t>gcc -Ofast -funroll-loops -lm dif11.c -o dif11</t>
  </si>
  <si>
    <t>gcc/6.1.0 - O3</t>
  </si>
  <si>
    <t>gcc/6.1.0 - Ofast</t>
  </si>
  <si>
    <t>gcc/6.1.0 - Ofast -funroll-loops</t>
  </si>
  <si>
    <t>gcc/6.1.0 - Ofast -funroll-all-loops</t>
  </si>
  <si>
    <t>intel/16.0.0 - Ofast</t>
  </si>
  <si>
    <t>intel/18.0.0 - Ofast</t>
  </si>
  <si>
    <t>gcc/6.1.0 - Ofast      -funroll-loops</t>
  </si>
  <si>
    <t>instructions</t>
  </si>
  <si>
    <t>60x60x60</t>
  </si>
  <si>
    <t>100x100x100</t>
  </si>
  <si>
    <t>140x140x140</t>
  </si>
  <si>
    <t>180x180x180</t>
  </si>
  <si>
    <t>220x220x220</t>
  </si>
  <si>
    <t>260x260x260</t>
  </si>
  <si>
    <t>difoper.c</t>
  </si>
  <si>
    <t>Base version of the program(diff.c)</t>
  </si>
  <si>
    <t xml:space="preserve">   612.132.116.750 cycles</t>
  </si>
  <si>
    <t xml:space="preserve">    10.393.519.625      cache-misses</t>
  </si>
  <si>
    <t xml:space="preserve">     181816,763098      task-clock (msec)</t>
  </si>
  <si>
    <t>Loop reordering (difreord.c)</t>
  </si>
  <si>
    <t xml:space="preserve">    68.560.064.039      cycles </t>
  </si>
  <si>
    <t xml:space="preserve">        16.841.912      cache-misses</t>
  </si>
  <si>
    <t xml:space="preserve">   168.673.077.452      instructions</t>
  </si>
  <si>
    <t xml:space="preserve">      20412,488555      task-clock (msec)</t>
  </si>
  <si>
    <t>2 times (difunr2.c)</t>
  </si>
  <si>
    <t>4 times (difunr4.c)</t>
  </si>
  <si>
    <t>Use of operators (difoper.c)</t>
  </si>
  <si>
    <t>Loop Vectorization (difvect.c)</t>
  </si>
  <si>
    <t>difdouble.c</t>
  </si>
  <si>
    <t xml:space="preserve">    59.866.332.914      cycles   3,343 GHz                </t>
  </si>
  <si>
    <t xml:space="preserve">     instructions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</si>
</sst>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4"/>
      <color rgb="FF365F91"/>
      <name val="Cambria"/>
      <family val="1"/>
      <charset val="161"/>
    </font>
    <font>
      <sz val="10"/>
      <color rgb="FF000000"/>
      <name val="Courier New"/>
      <family val="3"/>
      <charset val="161"/>
    </font>
    <font>
      <b/>
      <sz val="12"/>
      <color theme="4" tint="-0.249977111117893"/>
      <name val="Calibri"/>
      <family val="2"/>
      <charset val="161"/>
      <scheme val="minor"/>
    </font>
    <font>
      <b/>
      <sz val="14"/>
      <color rgb="FF0070C0"/>
      <name val="Cambria"/>
      <family val="1"/>
      <charset val="161"/>
      <scheme val="major"/>
    </font>
    <font>
      <b/>
      <u/>
      <sz val="14"/>
      <color rgb="FF0070C0"/>
      <name val="Cambria"/>
      <family val="1"/>
      <charset val="161"/>
      <scheme val="major"/>
    </font>
    <font>
      <b/>
      <sz val="11"/>
      <color rgb="FF002060"/>
      <name val="Cambria"/>
      <family val="1"/>
      <charset val="16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5" fillId="0" borderId="0" xfId="0" applyFont="1"/>
    <xf numFmtId="3" fontId="2" fillId="0" borderId="0" xfId="0" applyNumberFormat="1" applyFont="1"/>
    <xf numFmtId="0" fontId="6" fillId="0" borderId="0" xfId="0" applyFont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3" fontId="0" fillId="0" borderId="4" xfId="0" applyNumberFormat="1" applyBorder="1"/>
    <xf numFmtId="0" fontId="2" fillId="0" borderId="5" xfId="0" applyFont="1" applyBorder="1"/>
    <xf numFmtId="0" fontId="0" fillId="0" borderId="6" xfId="0" applyBorder="1"/>
    <xf numFmtId="0" fontId="3" fillId="0" borderId="3" xfId="0" applyFont="1" applyBorder="1"/>
    <xf numFmtId="0" fontId="0" fillId="0" borderId="3" xfId="0" applyBorder="1"/>
    <xf numFmtId="0" fontId="0" fillId="0" borderId="5" xfId="0" applyBorder="1"/>
    <xf numFmtId="0" fontId="3" fillId="0" borderId="5" xfId="0" applyFont="1" applyBorder="1"/>
    <xf numFmtId="0" fontId="0" fillId="0" borderId="7" xfId="0" applyBorder="1"/>
    <xf numFmtId="0" fontId="0" fillId="0" borderId="0" xfId="0" applyBorder="1"/>
    <xf numFmtId="0" fontId="1" fillId="0" borderId="3" xfId="0" applyFont="1" applyBorder="1"/>
    <xf numFmtId="3" fontId="0" fillId="0" borderId="8" xfId="0" applyNumberFormat="1" applyBorder="1"/>
    <xf numFmtId="0" fontId="7" fillId="0" borderId="1" xfId="0" applyFont="1" applyBorder="1" applyAlignment="1">
      <alignment horizontal="justify"/>
    </xf>
    <xf numFmtId="0" fontId="8" fillId="0" borderId="1" xfId="0" applyFont="1" applyBorder="1" applyAlignment="1">
      <alignment horizontal="justify"/>
    </xf>
    <xf numFmtId="0" fontId="9" fillId="0" borderId="0" xfId="0" applyFont="1"/>
    <xf numFmtId="0" fontId="4" fillId="0" borderId="1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IPC (Processor Throughput)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0204081632653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839707536557952E-3"/>
                  <c:y val="-0.26530612244897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9682539682539724E-3"/>
                  <c:y val="-0.255102040816326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9682539682539724E-3"/>
                  <c:y val="-0.27551020408163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9841269841269866E-3"/>
                  <c:y val="-0.272108843537415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IPC!$A$2:$A$6</c:f>
              <c:strCache>
                <c:ptCount val="5"/>
                <c:pt idx="0">
                  <c:v>Baseline code</c:v>
                </c:pt>
                <c:pt idx="1">
                  <c:v>Loop interchange</c:v>
                </c:pt>
                <c:pt idx="2">
                  <c:v>Loop unrolling     (2 times)</c:v>
                </c:pt>
                <c:pt idx="3">
                  <c:v>Loop unrolling     (4 times)</c:v>
                </c:pt>
                <c:pt idx="4">
                  <c:v>Use of operators</c:v>
                </c:pt>
              </c:strCache>
            </c:strRef>
          </c:cat>
          <c:val>
            <c:numRef>
              <c:f>IPC!$B$2:$B$6</c:f>
              <c:numCache>
                <c:formatCode>General</c:formatCode>
                <c:ptCount val="5"/>
                <c:pt idx="0">
                  <c:v>0.33</c:v>
                </c:pt>
                <c:pt idx="1">
                  <c:v>2.46</c:v>
                </c:pt>
                <c:pt idx="2">
                  <c:v>2.4</c:v>
                </c:pt>
                <c:pt idx="3">
                  <c:v>2.54</c:v>
                </c:pt>
                <c:pt idx="4">
                  <c:v>2.5499999999999998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73920"/>
        <c:axId val="40770112"/>
      </c:barChart>
      <c:catAx>
        <c:axId val="40773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70112"/>
        <c:crosses val="autoZero"/>
        <c:auto val="1"/>
        <c:lblAlgn val="ctr"/>
        <c:lblOffset val="100"/>
        <c:noMultiLvlLbl val="0"/>
      </c:catAx>
      <c:valAx>
        <c:axId val="4077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es-ES"/>
          </a:p>
        </c:txPr>
        <c:crossAx val="4077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'Coding efficiency'!$B$1</c:f>
              <c:strCache>
                <c:ptCount val="1"/>
                <c:pt idx="0">
                  <c:v>Coding efficiency (stencils/ K instructions)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0.1990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24537037037037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27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15889464594136E-3"/>
                  <c:y val="-0.287037037037036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588946459412789E-3"/>
                  <c:y val="-0.300925925925926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30555555555555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'Problem size'!$D$2:$D$7</c:f>
              <c:strCache>
                <c:ptCount val="6"/>
                <c:pt idx="0">
                  <c:v>60x60x60</c:v>
                </c:pt>
                <c:pt idx="1">
                  <c:v>100x100x100</c:v>
                </c:pt>
                <c:pt idx="2">
                  <c:v>140x140x140</c:v>
                </c:pt>
                <c:pt idx="3">
                  <c:v>180x180x180</c:v>
                </c:pt>
                <c:pt idx="4">
                  <c:v>220x220x220</c:v>
                </c:pt>
                <c:pt idx="5">
                  <c:v>260x260x260</c:v>
                </c:pt>
              </c:strCache>
            </c:strRef>
          </c:cat>
          <c:val>
            <c:numRef>
              <c:f>'Problem size'!$G$2:$G$7</c:f>
              <c:numCache>
                <c:formatCode>General</c:formatCode>
                <c:ptCount val="6"/>
                <c:pt idx="0">
                  <c:v>70.407971516549125</c:v>
                </c:pt>
                <c:pt idx="1">
                  <c:v>90.716944651649456</c:v>
                </c:pt>
                <c:pt idx="2">
                  <c:v>101.83906426348237</c:v>
                </c:pt>
                <c:pt idx="3">
                  <c:v>108.97711803415294</c:v>
                </c:pt>
                <c:pt idx="4">
                  <c:v>113.9703940032893</c:v>
                </c:pt>
                <c:pt idx="5">
                  <c:v>117.66716481121861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84128"/>
        <c:axId val="59186848"/>
      </c:barChart>
      <c:catAx>
        <c:axId val="591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6848"/>
        <c:crosses val="autoZero"/>
        <c:auto val="1"/>
        <c:lblAlgn val="ctr"/>
        <c:lblOffset val="100"/>
        <c:noMultiLvlLbl val="0"/>
      </c:catAx>
      <c:valAx>
        <c:axId val="5918684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073796402875182E-2"/>
          <c:y val="0.15211002491214021"/>
          <c:w val="0.83168213287698678"/>
          <c:h val="0.69010103874727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Performance(G stencils / second)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1519835136527563E-3"/>
                  <c:y val="-0.2726844432056614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7.3173375451962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24500232450026E-3"/>
                  <c:y val="-0.15889830508474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324500232450026E-3"/>
                  <c:y val="-0.17655367231638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303151436614397E-7"/>
                  <c:y val="-0.180084745762711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349576271186441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'Float and Double'!$E$15:$E$16</c:f>
              <c:strCache>
                <c:ptCount val="2"/>
                <c:pt idx="0">
                  <c:v>Float numbers</c:v>
                </c:pt>
                <c:pt idx="1">
                  <c:v>Double numbers</c:v>
                </c:pt>
              </c:strCache>
            </c:strRef>
          </c:cat>
          <c:val>
            <c:numRef>
              <c:f>('Float and Double'!$D$2,'Float and Double'!$R$2)</c:f>
              <c:numCache>
                <c:formatCode>0.000</c:formatCode>
                <c:ptCount val="2"/>
                <c:pt idx="0">
                  <c:v>0.26225681262250933</c:v>
                </c:pt>
                <c:pt idx="1">
                  <c:v>0.24572697144371308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9193376"/>
        <c:axId val="59190656"/>
      </c:barChart>
      <c:catAx>
        <c:axId val="59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90656"/>
        <c:crosses val="autoZero"/>
        <c:auto val="1"/>
        <c:lblAlgn val="ctr"/>
        <c:lblOffset val="100"/>
        <c:noMultiLvlLbl val="0"/>
      </c:catAx>
      <c:valAx>
        <c:axId val="59190656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9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IPC (Processor Throughput)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841269841269849E-3"/>
                  <c:y val="-6.1224489795918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839707536557939E-3"/>
                  <c:y val="-0.319727891156462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9682539682539698E-3"/>
                  <c:y val="-0.309523809523809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9680977377827805E-3"/>
                  <c:y val="-0.31972789115646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9841269841269849E-3"/>
                  <c:y val="-0.32653061224489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224489795918367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IPC!$A$2:$A$7</c:f>
              <c:strCache>
                <c:ptCount val="6"/>
                <c:pt idx="0">
                  <c:v>Baseline code</c:v>
                </c:pt>
                <c:pt idx="1">
                  <c:v>Loop interchange</c:v>
                </c:pt>
                <c:pt idx="2">
                  <c:v>Loop unrolling     (2 times)</c:v>
                </c:pt>
                <c:pt idx="3">
                  <c:v>Loop unrolling     (4 times)</c:v>
                </c:pt>
                <c:pt idx="4">
                  <c:v>Use of operators</c:v>
                </c:pt>
                <c:pt idx="5">
                  <c:v>Loop vectorization</c:v>
                </c:pt>
              </c:strCache>
            </c:strRef>
          </c:cat>
          <c:val>
            <c:numRef>
              <c:f>IPC!$B$2:$B$7</c:f>
              <c:numCache>
                <c:formatCode>General</c:formatCode>
                <c:ptCount val="6"/>
                <c:pt idx="0">
                  <c:v>0.33</c:v>
                </c:pt>
                <c:pt idx="1">
                  <c:v>2.46</c:v>
                </c:pt>
                <c:pt idx="2">
                  <c:v>2.4</c:v>
                </c:pt>
                <c:pt idx="3">
                  <c:v>2.54</c:v>
                </c:pt>
                <c:pt idx="4">
                  <c:v>2.5499999999999998</c:v>
                </c:pt>
                <c:pt idx="5">
                  <c:v>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59776"/>
        <c:axId val="40769024"/>
      </c:barChart>
      <c:catAx>
        <c:axId val="4075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9024"/>
        <c:crosses val="autoZero"/>
        <c:auto val="1"/>
        <c:lblAlgn val="ctr"/>
        <c:lblOffset val="100"/>
        <c:noMultiLvlLbl val="0"/>
      </c:catAx>
      <c:valAx>
        <c:axId val="4076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es-ES"/>
          </a:p>
        </c:txPr>
        <c:crossAx val="4075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Performance(G stencils / second)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204802259887005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245002324500269E-3"/>
                  <c:y val="-0.222457627118643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26483050847457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9735006973500758E-3"/>
                  <c:y val="-0.26836158192090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Performance!$A$2:$A$6</c:f>
              <c:strCache>
                <c:ptCount val="5"/>
                <c:pt idx="0">
                  <c:v>Baseline code</c:v>
                </c:pt>
                <c:pt idx="1">
                  <c:v>Loop interchange</c:v>
                </c:pt>
                <c:pt idx="2">
                  <c:v>Loop unrolling     (2 times)</c:v>
                </c:pt>
                <c:pt idx="3">
                  <c:v>Loop unrolling     (4 times)</c:v>
                </c:pt>
                <c:pt idx="4">
                  <c:v>Use of operators</c:v>
                </c:pt>
              </c:strCache>
            </c:strRef>
          </c:cat>
          <c:val>
            <c:numRef>
              <c:f>Performance!$B$2:$B$6</c:f>
              <c:numCache>
                <c:formatCode>0.000</c:formatCode>
                <c:ptCount val="5"/>
                <c:pt idx="0">
                  <c:v>2.4215856588208875E-2</c:v>
                </c:pt>
                <c:pt idx="1">
                  <c:v>0.21563378687382129</c:v>
                </c:pt>
                <c:pt idx="2">
                  <c:v>0.2276137508805956</c:v>
                </c:pt>
                <c:pt idx="3">
                  <c:v>0.25974015401711148</c:v>
                </c:pt>
                <c:pt idx="4">
                  <c:v>0.26225681262250933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764672"/>
        <c:axId val="40768480"/>
      </c:barChart>
      <c:catAx>
        <c:axId val="4076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8480"/>
        <c:crosses val="autoZero"/>
        <c:auto val="1"/>
        <c:lblAlgn val="ctr"/>
        <c:lblOffset val="100"/>
        <c:noMultiLvlLbl val="0"/>
      </c:catAx>
      <c:valAx>
        <c:axId val="40768480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073796402875196E-2"/>
          <c:y val="0.15211002491214021"/>
          <c:w val="0.83168213287698678"/>
          <c:h val="0.69010103874727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Performance(G stencils / second)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3.1779661016949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51836158192090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245002324500251E-3"/>
                  <c:y val="-0.15889830508474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3245002324500251E-3"/>
                  <c:y val="-0.17655367231638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303151436614379E-7"/>
                  <c:y val="-0.180084745762711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34957627118644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Performance!$A$2:$A$7</c:f>
              <c:strCache>
                <c:ptCount val="6"/>
                <c:pt idx="0">
                  <c:v>Baseline code</c:v>
                </c:pt>
                <c:pt idx="1">
                  <c:v>Loop interchange</c:v>
                </c:pt>
                <c:pt idx="2">
                  <c:v>Loop unrolling     (2 times)</c:v>
                </c:pt>
                <c:pt idx="3">
                  <c:v>Loop unrolling     (4 times)</c:v>
                </c:pt>
                <c:pt idx="4">
                  <c:v>Use of operators</c:v>
                </c:pt>
                <c:pt idx="5">
                  <c:v>Loop vectorization</c:v>
                </c:pt>
              </c:strCache>
            </c:strRef>
          </c:cat>
          <c:val>
            <c:numRef>
              <c:f>Performance!$B$2:$B$7</c:f>
              <c:numCache>
                <c:formatCode>0.000</c:formatCode>
                <c:ptCount val="6"/>
                <c:pt idx="0">
                  <c:v>2.4215856588208875E-2</c:v>
                </c:pt>
                <c:pt idx="1">
                  <c:v>0.21563378687382129</c:v>
                </c:pt>
                <c:pt idx="2">
                  <c:v>0.2276137508805956</c:v>
                </c:pt>
                <c:pt idx="3">
                  <c:v>0.25974015401711148</c:v>
                </c:pt>
                <c:pt idx="4">
                  <c:v>0.26225681262250933</c:v>
                </c:pt>
                <c:pt idx="5">
                  <c:v>0.56051101999999997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771200"/>
        <c:axId val="40771744"/>
      </c:barChart>
      <c:catAx>
        <c:axId val="4077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71744"/>
        <c:crosses val="autoZero"/>
        <c:auto val="1"/>
        <c:lblAlgn val="ctr"/>
        <c:lblOffset val="100"/>
        <c:noMultiLvlLbl val="0"/>
      </c:catAx>
      <c:valAx>
        <c:axId val="40771744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7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'Coding efficiency'!$B$1</c:f>
              <c:strCache>
                <c:ptCount val="1"/>
                <c:pt idx="0">
                  <c:v>Coding efficiency (stencils/ K instructions)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0.19137091162143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2794401371496009E-17"/>
                  <c:y val="-0.22964509394572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3342670401493952E-3"/>
                  <c:y val="-0.25052192066805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685340802987817E-3"/>
                  <c:y val="-0.274878218510786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342670401493952E-3"/>
                  <c:y val="-0.27487821851078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'Coding efficiency'!$A$2:$A$6</c:f>
              <c:strCache>
                <c:ptCount val="5"/>
                <c:pt idx="0">
                  <c:v>Baseline code</c:v>
                </c:pt>
                <c:pt idx="1">
                  <c:v>Loop interchange</c:v>
                </c:pt>
                <c:pt idx="2">
                  <c:v>Loop unrolling (2 times)</c:v>
                </c:pt>
                <c:pt idx="3">
                  <c:v>Loop unrolling (4 times)</c:v>
                </c:pt>
                <c:pt idx="4">
                  <c:v>Use of operators</c:v>
                </c:pt>
              </c:strCache>
            </c:strRef>
          </c:cat>
          <c:val>
            <c:numRef>
              <c:f>'Coding efficiency'!$B$2:$B$6</c:f>
              <c:numCache>
                <c:formatCode>0.0</c:formatCode>
                <c:ptCount val="5"/>
                <c:pt idx="0">
                  <c:v>22.012197207584581</c:v>
                </c:pt>
                <c:pt idx="1">
                  <c:v>26.072493669011759</c:v>
                </c:pt>
                <c:pt idx="2">
                  <c:v>28.265997001300143</c:v>
                </c:pt>
                <c:pt idx="3">
                  <c:v>30.643178614513424</c:v>
                </c:pt>
                <c:pt idx="4">
                  <c:v>30.643745899065578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62496"/>
        <c:axId val="40763040"/>
      </c:barChart>
      <c:catAx>
        <c:axId val="4076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3040"/>
        <c:crosses val="autoZero"/>
        <c:auto val="1"/>
        <c:lblAlgn val="ctr"/>
        <c:lblOffset val="100"/>
        <c:noMultiLvlLbl val="0"/>
      </c:catAx>
      <c:valAx>
        <c:axId val="407630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'Coding efficiency'!$B$1</c:f>
              <c:strCache>
                <c:ptCount val="1"/>
                <c:pt idx="0">
                  <c:v>Coding efficiency (stencils/ K instructions)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3342670401493939E-3"/>
                  <c:y val="-9.3945994224625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4384133611691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342670401493939E-3"/>
                  <c:y val="-0.111343075852470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3342670401493939E-3"/>
                  <c:y val="-0.11830201809324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2178148921363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31315240083507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'Coding efficiency'!$A$2:$A$7</c:f>
              <c:strCache>
                <c:ptCount val="6"/>
                <c:pt idx="0">
                  <c:v>Baseline code</c:v>
                </c:pt>
                <c:pt idx="1">
                  <c:v>Loop interchange</c:v>
                </c:pt>
                <c:pt idx="2">
                  <c:v>Loop unrolling (2 times)</c:v>
                </c:pt>
                <c:pt idx="3">
                  <c:v>Loop unrolling (4 times)</c:v>
                </c:pt>
                <c:pt idx="4">
                  <c:v>Use of operators</c:v>
                </c:pt>
                <c:pt idx="5">
                  <c:v>Loop vectorization</c:v>
                </c:pt>
              </c:strCache>
            </c:strRef>
          </c:cat>
          <c:val>
            <c:numRef>
              <c:f>'Coding efficiency'!$B$2:$B$7</c:f>
              <c:numCache>
                <c:formatCode>0.0</c:formatCode>
                <c:ptCount val="6"/>
                <c:pt idx="0">
                  <c:v>22.012197207584581</c:v>
                </c:pt>
                <c:pt idx="1">
                  <c:v>26.072493669011759</c:v>
                </c:pt>
                <c:pt idx="2">
                  <c:v>28.265997001300143</c:v>
                </c:pt>
                <c:pt idx="3">
                  <c:v>30.643178614513424</c:v>
                </c:pt>
                <c:pt idx="4">
                  <c:v>30.643745899065578</c:v>
                </c:pt>
                <c:pt idx="5">
                  <c:v>99.054178980000003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66848"/>
        <c:axId val="40767392"/>
      </c:barChart>
      <c:catAx>
        <c:axId val="4076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7392"/>
        <c:crosses val="autoZero"/>
        <c:auto val="1"/>
        <c:lblAlgn val="ctr"/>
        <c:lblOffset val="100"/>
        <c:noMultiLvlLbl val="0"/>
      </c:catAx>
      <c:valAx>
        <c:axId val="4076739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4076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Compilers!$M$5</c:f>
              <c:strCache>
                <c:ptCount val="1"/>
                <c:pt idx="0">
                  <c:v>Performance(G stencils / second)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9538882375928104E-3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8518518518518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Compilers!$L$6:$L$11</c:f>
              <c:strCache>
                <c:ptCount val="6"/>
                <c:pt idx="0">
                  <c:v>intel/16.0.0 - Ofast</c:v>
                </c:pt>
                <c:pt idx="1">
                  <c:v>intel/18.0.0 - Ofast</c:v>
                </c:pt>
                <c:pt idx="2">
                  <c:v>gcc/6.1.0 - O3</c:v>
                </c:pt>
                <c:pt idx="3">
                  <c:v>gcc/6.1.0 - Ofast</c:v>
                </c:pt>
                <c:pt idx="4">
                  <c:v>gcc/6.1.0 - Ofast      -funroll-loops</c:v>
                </c:pt>
                <c:pt idx="5">
                  <c:v>gcc/6.1.0 - Ofast -funroll-all-loops</c:v>
                </c:pt>
              </c:strCache>
            </c:strRef>
          </c:cat>
          <c:val>
            <c:numRef>
              <c:f>Compilers!$M$6:$M$11</c:f>
              <c:numCache>
                <c:formatCode>0.000</c:formatCode>
                <c:ptCount val="6"/>
                <c:pt idx="0">
                  <c:v>0.15151202133924468</c:v>
                </c:pt>
                <c:pt idx="1">
                  <c:v>0.15244605694843968</c:v>
                </c:pt>
                <c:pt idx="2">
                  <c:v>0.26461104532283874</c:v>
                </c:pt>
                <c:pt idx="3">
                  <c:v>0.26225681262250933</c:v>
                </c:pt>
                <c:pt idx="4">
                  <c:v>0.26010755720258527</c:v>
                </c:pt>
                <c:pt idx="5">
                  <c:v>0.25974683935462151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84672"/>
        <c:axId val="59182496"/>
      </c:barChart>
      <c:catAx>
        <c:axId val="591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2496"/>
        <c:crosses val="autoZero"/>
        <c:auto val="1"/>
        <c:lblAlgn val="ctr"/>
        <c:lblOffset val="100"/>
        <c:noMultiLvlLbl val="0"/>
      </c:catAx>
      <c:valAx>
        <c:axId val="5918249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(G stencils / second)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Compilers!$M$5</c:f>
              <c:strCache>
                <c:ptCount val="1"/>
                <c:pt idx="0">
                  <c:v>Performance(G stencils / second)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0.20447530864197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277777777777777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300925925925926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31250000000000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570884313954571E-17"/>
                  <c:y val="-0.324074074074074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3375409069658717E-3"/>
                  <c:y val="-0.324074074074074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'Problem size'!$D$2:$D$7</c:f>
              <c:strCache>
                <c:ptCount val="6"/>
                <c:pt idx="0">
                  <c:v>60x60x60</c:v>
                </c:pt>
                <c:pt idx="1">
                  <c:v>100x100x100</c:v>
                </c:pt>
                <c:pt idx="2">
                  <c:v>140x140x140</c:v>
                </c:pt>
                <c:pt idx="3">
                  <c:v>180x180x180</c:v>
                </c:pt>
                <c:pt idx="4">
                  <c:v>220x220x220</c:v>
                </c:pt>
                <c:pt idx="5">
                  <c:v>260x260x260</c:v>
                </c:pt>
              </c:strCache>
            </c:strRef>
          </c:cat>
          <c:val>
            <c:numRef>
              <c:f>'Problem size'!$E$2:$E$7</c:f>
              <c:numCache>
                <c:formatCode>0.00</c:formatCode>
                <c:ptCount val="6"/>
                <c:pt idx="0">
                  <c:v>0.40851610045168119</c:v>
                </c:pt>
                <c:pt idx="1">
                  <c:v>0.56386565247873266</c:v>
                </c:pt>
                <c:pt idx="2">
                  <c:v>0.60981141534795036</c:v>
                </c:pt>
                <c:pt idx="3">
                  <c:v>0.63017763068932875</c:v>
                </c:pt>
                <c:pt idx="4">
                  <c:v>0.65960770116390222</c:v>
                </c:pt>
                <c:pt idx="5">
                  <c:v>0.65357709726589075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86304"/>
        <c:axId val="59195008"/>
      </c:barChart>
      <c:catAx>
        <c:axId val="591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95008"/>
        <c:crosses val="autoZero"/>
        <c:auto val="1"/>
        <c:lblAlgn val="ctr"/>
        <c:lblOffset val="100"/>
        <c:noMultiLvlLbl val="0"/>
      </c:catAx>
      <c:valAx>
        <c:axId val="59195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IPC (Processor Throughput)</c:v>
          </c:tx>
          <c:invertIfNegative val="0"/>
          <c:dLbls>
            <c:dLbl>
              <c:idx val="0"/>
              <c:layout>
                <c:manualLayout>
                  <c:x val="0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28240740740740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254629629629629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3573785950023593E-3"/>
                  <c:y val="-0.254629629629629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25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'Problem size'!$D$2:$D$7</c:f>
              <c:strCache>
                <c:ptCount val="6"/>
                <c:pt idx="0">
                  <c:v>60x60x60</c:v>
                </c:pt>
                <c:pt idx="1">
                  <c:v>100x100x100</c:v>
                </c:pt>
                <c:pt idx="2">
                  <c:v>140x140x140</c:v>
                </c:pt>
                <c:pt idx="3">
                  <c:v>180x180x180</c:v>
                </c:pt>
                <c:pt idx="4">
                  <c:v>220x220x220</c:v>
                </c:pt>
                <c:pt idx="5">
                  <c:v>260x260x260</c:v>
                </c:pt>
              </c:strCache>
            </c:strRef>
          </c:cat>
          <c:val>
            <c:numRef>
              <c:f>'Problem size'!$F$2:$F$7</c:f>
              <c:numCache>
                <c:formatCode>General</c:formatCode>
                <c:ptCount val="6"/>
                <c:pt idx="0">
                  <c:v>2</c:v>
                </c:pt>
                <c:pt idx="1">
                  <c:v>1.92</c:v>
                </c:pt>
                <c:pt idx="2">
                  <c:v>1.72</c:v>
                </c:pt>
                <c:pt idx="3">
                  <c:v>1.72</c:v>
                </c:pt>
                <c:pt idx="4">
                  <c:v>1.72</c:v>
                </c:pt>
                <c:pt idx="5">
                  <c:v>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90112"/>
        <c:axId val="59185760"/>
      </c:barChart>
      <c:catAx>
        <c:axId val="591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85760"/>
        <c:crosses val="autoZero"/>
        <c:auto val="1"/>
        <c:lblAlgn val="ctr"/>
        <c:lblOffset val="100"/>
        <c:noMultiLvlLbl val="0"/>
      </c:catAx>
      <c:valAx>
        <c:axId val="591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91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76200</xdr:rowOff>
    </xdr:from>
    <xdr:to>
      <xdr:col>15</xdr:col>
      <xdr:colOff>449580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8</xdr:row>
      <xdr:rowOff>137160</xdr:rowOff>
    </xdr:from>
    <xdr:to>
      <xdr:col>4</xdr:col>
      <xdr:colOff>137160</xdr:colOff>
      <xdr:row>29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14</xdr:row>
      <xdr:rowOff>129540</xdr:rowOff>
    </xdr:from>
    <xdr:to>
      <xdr:col>13</xdr:col>
      <xdr:colOff>30480</xdr:colOff>
      <xdr:row>29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152400</xdr:rowOff>
    </xdr:from>
    <xdr:to>
      <xdr:col>10</xdr:col>
      <xdr:colOff>502920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24</xdr:row>
      <xdr:rowOff>121920</xdr:rowOff>
    </xdr:from>
    <xdr:to>
      <xdr:col>14</xdr:col>
      <xdr:colOff>419100</xdr:colOff>
      <xdr:row>39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678180</xdr:colOff>
      <xdr:row>32</xdr:row>
      <xdr:rowOff>167640</xdr:rowOff>
    </xdr:from>
    <xdr:to>
      <xdr:col>5</xdr:col>
      <xdr:colOff>137160</xdr:colOff>
      <xdr:row>47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0.08976</cdr:x>
      <cdr:y>0.20944</cdr:y>
    </cdr:from>
    <cdr:to>
      <cdr:x>0.23282</cdr:x>
      <cdr:y>0.28909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7680" y="541020"/>
          <a:ext cx="777240" cy="2057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4F81B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gcc compiler</a:t>
          </a:r>
          <a:endParaRPr lang="el-GR" sz="9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0.82744</cdr:x>
      <cdr:y>0.2</cdr:y>
    </cdr:from>
    <cdr:to>
      <cdr:x>0.97171</cdr:x>
      <cdr:y>0.275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57700" y="548640"/>
          <a:ext cx="777240" cy="20574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gcc compiler</a:t>
          </a:r>
          <a:endParaRPr lang="el-GR" sz="9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0.07772</cdr:x>
      <cdr:y>0.19722</cdr:y>
    </cdr:from>
    <cdr:to>
      <cdr:x>0.20984</cdr:x>
      <cdr:y>0.27222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200" y="541020"/>
          <a:ext cx="777240" cy="20574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gcc compiler</a:t>
          </a:r>
          <a:endParaRPr lang="el-GR" sz="9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13</xdr:row>
      <xdr:rowOff>68580</xdr:rowOff>
    </xdr:from>
    <xdr:to>
      <xdr:col>9</xdr:col>
      <xdr:colOff>228600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0.72773</cdr:x>
      <cdr:y>0.15549</cdr:y>
    </cdr:from>
    <cdr:to>
      <cdr:x>0.91963</cdr:x>
      <cdr:y>0.23894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7826" y="401658"/>
          <a:ext cx="946074" cy="2155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0.06429</cdr:x>
      <cdr:y>0.1449</cdr:y>
    </cdr:from>
    <cdr:to>
      <cdr:x>0.21667</cdr:x>
      <cdr:y>0.21633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1480" y="541020"/>
          <a:ext cx="975360" cy="26670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0.06429</cdr:x>
      <cdr:y>0.1449</cdr:y>
    </cdr:from>
    <cdr:to>
      <cdr:x>0.21667</cdr:x>
      <cdr:y>0.21633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1480" y="541020"/>
          <a:ext cx="975360" cy="26670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0</xdr:row>
      <xdr:rowOff>114300</xdr:rowOff>
    </xdr:from>
    <xdr:to>
      <xdr:col>17</xdr:col>
      <xdr:colOff>137160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10</xdr:row>
      <xdr:rowOff>121920</xdr:rowOff>
    </xdr:from>
    <xdr:to>
      <xdr:col>5</xdr:col>
      <xdr:colOff>388620</xdr:colOff>
      <xdr:row>19</xdr:row>
      <xdr:rowOff>60960</xdr:rowOff>
    </xdr:to>
    <xdr:sp macro="" textlink="">
      <xdr:nvSpPr>
        <xdr:cNvPr id="4" name="Left Brace 3"/>
        <xdr:cNvSpPr/>
      </xdr:nvSpPr>
      <xdr:spPr>
        <a:xfrm>
          <a:off x="5935980" y="1950720"/>
          <a:ext cx="220980" cy="15849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4</xdr:col>
      <xdr:colOff>434340</xdr:colOff>
      <xdr:row>14</xdr:row>
      <xdr:rowOff>22860</xdr:rowOff>
    </xdr:from>
    <xdr:to>
      <xdr:col>5</xdr:col>
      <xdr:colOff>213360</xdr:colOff>
      <xdr:row>15</xdr:row>
      <xdr:rowOff>137160</xdr:rowOff>
    </xdr:to>
    <xdr:sp macro="" textlink="">
      <xdr:nvSpPr>
        <xdr:cNvPr id="5" name="TextBox 4"/>
        <xdr:cNvSpPr txBox="1"/>
      </xdr:nvSpPr>
      <xdr:spPr>
        <a:xfrm>
          <a:off x="5593080" y="2583180"/>
          <a:ext cx="3886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x11</a:t>
          </a:r>
          <a:endParaRPr lang="el-GR" sz="1100"/>
        </a:p>
      </xdr:txBody>
    </xdr:sp>
    <xdr:clientData/>
  </xdr:twoCellAnchor>
  <xdr:twoCellAnchor>
    <xdr:from>
      <xdr:col>0</xdr:col>
      <xdr:colOff>327660</xdr:colOff>
      <xdr:row>10</xdr:row>
      <xdr:rowOff>76200</xdr:rowOff>
    </xdr:from>
    <xdr:to>
      <xdr:col>7</xdr:col>
      <xdr:colOff>365760</xdr:colOff>
      <xdr:row>30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0.08647</cdr:x>
      <cdr:y>0.15254</cdr:y>
    </cdr:from>
    <cdr:to>
      <cdr:x>0.26499</cdr:x>
      <cdr:y>0.22669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440" y="548640"/>
          <a:ext cx="975360" cy="2667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0.45966</cdr:x>
      <cdr:y>0.47246</cdr:y>
    </cdr:from>
    <cdr:to>
      <cdr:x>0.51952</cdr:x>
      <cdr:y>0.54025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3229417" y="1699260"/>
          <a:ext cx="420563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solidFill>
                <a:srgbClr val="002060"/>
              </a:solidFill>
            </a:rPr>
            <a:t>1.1x</a:t>
          </a:r>
          <a:endParaRPr lang="el-GR" sz="1100" b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0.08322</cdr:x>
      <cdr:y>0.15254</cdr:y>
    </cdr:from>
    <cdr:to>
      <cdr:x>0.22343</cdr:x>
      <cdr:y>0.22669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647" y="548631"/>
          <a:ext cx="985073" cy="2666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  <cdr:relSizeAnchor xmlns:cdr="http://schemas.openxmlformats.org/drawingml/2006/chartDrawing">
    <cdr:from>
      <cdr:x>0.70499</cdr:x>
      <cdr:y>0.30508</cdr:y>
    </cdr:from>
    <cdr:to>
      <cdr:x>0.76681</cdr:x>
      <cdr:y>0.37288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4952978" y="1097280"/>
          <a:ext cx="434362" cy="2438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0">
              <a:solidFill>
                <a:srgbClr val="002060"/>
              </a:solidFill>
            </a:rPr>
            <a:t>2.1x</a:t>
          </a:r>
          <a:endParaRPr lang="el-GR" sz="1100" b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0.91866</cdr:x>
      <cdr:y>0.47669</cdr:y>
    </cdr:from>
    <cdr:to>
      <cdr:x>0.99132</cdr:x>
      <cdr:y>0.54449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6454140" y="1714500"/>
          <a:ext cx="510540" cy="2438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0">
              <a:solidFill>
                <a:srgbClr val="002060"/>
              </a:solidFill>
            </a:rPr>
            <a:t>23.4x</a:t>
          </a:r>
          <a:endParaRPr lang="el-GR" sz="1100" b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0.141</cdr:x>
      <cdr:y>0.64407</cdr:y>
    </cdr:from>
    <cdr:to>
      <cdr:x>0.20282</cdr:x>
      <cdr:y>0.71186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990600" y="2316480"/>
          <a:ext cx="434362" cy="2438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0">
              <a:solidFill>
                <a:srgbClr val="002060"/>
              </a:solidFill>
            </a:rPr>
            <a:t>1.1x</a:t>
          </a:r>
          <a:endParaRPr lang="el-GR" sz="1100" b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0.33948</cdr:x>
      <cdr:y>0.49788</cdr:y>
    </cdr:from>
    <cdr:to>
      <cdr:x>0.39934</cdr:x>
      <cdr:y>0.56568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2385060" y="1790700"/>
          <a:ext cx="420563" cy="2438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0">
              <a:solidFill>
                <a:srgbClr val="002060"/>
              </a:solidFill>
            </a:rPr>
            <a:t>1x</a:t>
          </a:r>
          <a:endParaRPr lang="el-GR" sz="1100" b="0">
            <a:solidFill>
              <a:srgbClr val="00206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0</xdr:row>
      <xdr:rowOff>167640</xdr:rowOff>
    </xdr:from>
    <xdr:to>
      <xdr:col>18</xdr:col>
      <xdr:colOff>502920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9</xdr:row>
      <xdr:rowOff>0</xdr:rowOff>
    </xdr:from>
    <xdr:to>
      <xdr:col>7</xdr:col>
      <xdr:colOff>274320</xdr:colOff>
      <xdr:row>28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0.07145</cdr:x>
      <cdr:y>0.15031</cdr:y>
    </cdr:from>
    <cdr:to>
      <cdr:x>0.24789</cdr:x>
      <cdr:y>0.22338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761" y="548628"/>
          <a:ext cx="959953" cy="2667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0.08406</cdr:x>
      <cdr:y>0.15031</cdr:y>
    </cdr:from>
    <cdr:to>
      <cdr:x>0.2605</cdr:x>
      <cdr:y>0.22338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317" y="548628"/>
          <a:ext cx="959953" cy="2667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gcc compiler</a:t>
          </a:r>
          <a:endParaRPr lang="el-GR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zoomScale="85" zoomScaleNormal="85" workbookViewId="0">
      <selection activeCell="D90" sqref="D90"/>
    </sheetView>
  </sheetViews>
  <sheetFormatPr defaultRowHeight="15" x14ac:dyDescent="0.25"/>
  <cols>
    <col min="1" max="1" width="49.5703125" customWidth="1"/>
    <col min="2" max="2" width="14.7109375" bestFit="1" customWidth="1"/>
    <col min="3" max="3" width="22.7109375" customWidth="1"/>
    <col min="4" max="4" width="36.5703125" style="2" customWidth="1"/>
    <col min="6" max="6" width="12" style="2" bestFit="1" customWidth="1"/>
    <col min="7" max="7" width="14.28515625" customWidth="1"/>
  </cols>
  <sheetData>
    <row r="1" spans="1:6" ht="18" x14ac:dyDescent="0.25">
      <c r="A1" s="25" t="s">
        <v>76</v>
      </c>
      <c r="B1" s="20"/>
      <c r="C1" s="10"/>
      <c r="D1" s="2" t="s">
        <v>4</v>
      </c>
      <c r="E1" t="s">
        <v>5</v>
      </c>
      <c r="F1" t="s">
        <v>12</v>
      </c>
    </row>
    <row r="2" spans="1:6" x14ac:dyDescent="0.25">
      <c r="A2" s="16"/>
      <c r="B2" s="21"/>
      <c r="C2" s="12"/>
      <c r="D2" s="2">
        <f>128*128*128*2097/B10/1000000000</f>
        <v>2.4215856588208875E-2</v>
      </c>
      <c r="E2">
        <f>B7</f>
        <v>0.33</v>
      </c>
      <c r="F2">
        <f>128*128*128*2097/(B11)*1000</f>
        <v>22.012197207584581</v>
      </c>
    </row>
    <row r="3" spans="1:6" x14ac:dyDescent="0.25">
      <c r="A3" s="16" t="s">
        <v>0</v>
      </c>
      <c r="B3" s="21"/>
      <c r="C3" s="12"/>
      <c r="F3"/>
    </row>
    <row r="4" spans="1:6" x14ac:dyDescent="0.25">
      <c r="A4" s="16" t="s">
        <v>1</v>
      </c>
      <c r="B4" s="21"/>
      <c r="C4" s="12"/>
      <c r="F4"/>
    </row>
    <row r="5" spans="1:6" x14ac:dyDescent="0.25">
      <c r="A5" s="16"/>
      <c r="B5" s="21"/>
      <c r="C5" s="12"/>
      <c r="F5"/>
    </row>
    <row r="6" spans="1:6" x14ac:dyDescent="0.25">
      <c r="A6" s="22" t="s">
        <v>77</v>
      </c>
      <c r="B6" s="21">
        <v>3.367</v>
      </c>
      <c r="C6" s="12" t="s">
        <v>6</v>
      </c>
      <c r="F6"/>
    </row>
    <row r="7" spans="1:6" x14ac:dyDescent="0.25">
      <c r="A7" s="16" t="s">
        <v>10</v>
      </c>
      <c r="B7" s="21">
        <v>0.33</v>
      </c>
      <c r="C7" s="12" t="s">
        <v>7</v>
      </c>
      <c r="F7"/>
    </row>
    <row r="8" spans="1:6" x14ac:dyDescent="0.25">
      <c r="A8" s="22" t="s">
        <v>78</v>
      </c>
      <c r="B8" s="21">
        <v>57.164999999999999</v>
      </c>
      <c r="C8" s="12" t="s">
        <v>8</v>
      </c>
      <c r="F8"/>
    </row>
    <row r="9" spans="1:6" x14ac:dyDescent="0.25">
      <c r="A9" s="22" t="s">
        <v>79</v>
      </c>
      <c r="B9" s="21">
        <v>1.0009999999999999</v>
      </c>
      <c r="C9" s="12" t="s">
        <v>9</v>
      </c>
      <c r="F9"/>
    </row>
    <row r="10" spans="1:6" x14ac:dyDescent="0.25">
      <c r="A10" s="16"/>
      <c r="B10" s="21">
        <v>181.605293539</v>
      </c>
      <c r="C10" s="12" t="s">
        <v>3</v>
      </c>
      <c r="F10"/>
    </row>
    <row r="11" spans="1:6" ht="15.75" thickBot="1" x14ac:dyDescent="0.3">
      <c r="A11" s="19" t="s">
        <v>11</v>
      </c>
      <c r="B11" s="23">
        <v>199785950604</v>
      </c>
      <c r="C11" s="15"/>
      <c r="F11"/>
    </row>
    <row r="12" spans="1:6" x14ac:dyDescent="0.25">
      <c r="F12"/>
    </row>
    <row r="13" spans="1:6" x14ac:dyDescent="0.25">
      <c r="F13"/>
    </row>
    <row r="14" spans="1:6" x14ac:dyDescent="0.25">
      <c r="F14"/>
    </row>
    <row r="15" spans="1:6" ht="15.75" thickBot="1" x14ac:dyDescent="0.3">
      <c r="D15" s="2" t="s">
        <v>4</v>
      </c>
      <c r="E15" t="s">
        <v>5</v>
      </c>
      <c r="F15" t="s">
        <v>12</v>
      </c>
    </row>
    <row r="16" spans="1:6" ht="18" x14ac:dyDescent="0.25">
      <c r="A16" s="24" t="s">
        <v>80</v>
      </c>
      <c r="B16" s="20"/>
      <c r="C16" s="10"/>
      <c r="D16" s="2">
        <f>128*128*128*2097/B24/1000000000</f>
        <v>0.21563378687382129</v>
      </c>
      <c r="E16">
        <f>B21</f>
        <v>2.46</v>
      </c>
      <c r="F16">
        <f>128*128*128*2097/B25*1000</f>
        <v>26.072493669011759</v>
      </c>
    </row>
    <row r="17" spans="1:6" x14ac:dyDescent="0.25">
      <c r="A17" s="16" t="s">
        <v>0</v>
      </c>
      <c r="B17" s="21"/>
      <c r="C17" s="12"/>
      <c r="F17"/>
    </row>
    <row r="18" spans="1:6" x14ac:dyDescent="0.25">
      <c r="A18" s="16" t="s">
        <v>13</v>
      </c>
      <c r="B18" s="21"/>
      <c r="C18" s="12"/>
      <c r="F18"/>
    </row>
    <row r="19" spans="1:6" x14ac:dyDescent="0.25">
      <c r="A19" s="16"/>
      <c r="B19" s="21"/>
      <c r="C19" s="12"/>
      <c r="F19"/>
    </row>
    <row r="20" spans="1:6" x14ac:dyDescent="0.25">
      <c r="A20" s="22" t="s">
        <v>81</v>
      </c>
      <c r="B20" s="21">
        <v>3.359</v>
      </c>
      <c r="C20" s="12" t="s">
        <v>15</v>
      </c>
      <c r="F20"/>
    </row>
    <row r="21" spans="1:6" x14ac:dyDescent="0.25">
      <c r="A21" s="22" t="s">
        <v>83</v>
      </c>
      <c r="B21" s="21">
        <v>2.46</v>
      </c>
      <c r="C21" s="12" t="s">
        <v>7</v>
      </c>
      <c r="F21"/>
    </row>
    <row r="22" spans="1:6" x14ac:dyDescent="0.25">
      <c r="A22" s="22" t="s">
        <v>82</v>
      </c>
      <c r="B22" s="21">
        <v>0.82499999999999996</v>
      </c>
      <c r="C22" s="12" t="s">
        <v>8</v>
      </c>
      <c r="F22"/>
    </row>
    <row r="23" spans="1:6" x14ac:dyDescent="0.25">
      <c r="A23" s="22" t="s">
        <v>84</v>
      </c>
      <c r="B23" s="21">
        <v>1.0009999999999999</v>
      </c>
      <c r="C23" s="12" t="s">
        <v>9</v>
      </c>
      <c r="F23"/>
    </row>
    <row r="24" spans="1:6" x14ac:dyDescent="0.25">
      <c r="A24" s="16" t="s">
        <v>14</v>
      </c>
      <c r="B24" s="21">
        <v>20.394428014999999</v>
      </c>
      <c r="C24" s="12"/>
      <c r="F24"/>
    </row>
    <row r="25" spans="1:6" ht="15.75" thickBot="1" x14ac:dyDescent="0.3">
      <c r="A25" s="19" t="s">
        <v>11</v>
      </c>
      <c r="B25" s="23">
        <v>168673077452</v>
      </c>
      <c r="C25" s="15"/>
      <c r="F25"/>
    </row>
    <row r="26" spans="1:6" x14ac:dyDescent="0.25">
      <c r="F26"/>
    </row>
    <row r="27" spans="1:6" x14ac:dyDescent="0.25">
      <c r="F27"/>
    </row>
    <row r="28" spans="1:6" x14ac:dyDescent="0.25">
      <c r="D28" s="2" t="s">
        <v>4</v>
      </c>
      <c r="E28" t="s">
        <v>5</v>
      </c>
      <c r="F28" t="s">
        <v>12</v>
      </c>
    </row>
    <row r="29" spans="1:6" x14ac:dyDescent="0.25">
      <c r="A29" s="1"/>
      <c r="D29" s="2">
        <f>128*128*128*2097/B39/1000000000</f>
        <v>0.2276137508805956</v>
      </c>
      <c r="E29">
        <f>B36</f>
        <v>2.4</v>
      </c>
      <c r="F29">
        <f>128*128*128*2097/B40*1000</f>
        <v>28.265997001300143</v>
      </c>
    </row>
    <row r="30" spans="1:6" ht="15.75" thickBot="1" x14ac:dyDescent="0.3">
      <c r="F30"/>
    </row>
    <row r="31" spans="1:6" ht="18" x14ac:dyDescent="0.25">
      <c r="A31" s="24" t="s">
        <v>85</v>
      </c>
      <c r="B31" s="20"/>
      <c r="C31" s="10"/>
      <c r="F31"/>
    </row>
    <row r="32" spans="1:6" x14ac:dyDescent="0.25">
      <c r="A32" s="16" t="s">
        <v>0</v>
      </c>
      <c r="B32" s="21"/>
      <c r="C32" s="12"/>
      <c r="F32"/>
    </row>
    <row r="33" spans="1:6" x14ac:dyDescent="0.25">
      <c r="A33" s="16" t="s">
        <v>16</v>
      </c>
      <c r="B33" s="21"/>
      <c r="C33" s="12"/>
      <c r="F33"/>
    </row>
    <row r="34" spans="1:6" x14ac:dyDescent="0.25">
      <c r="A34" s="16"/>
      <c r="B34" s="21"/>
      <c r="C34" s="12"/>
      <c r="F34"/>
    </row>
    <row r="35" spans="1:6" x14ac:dyDescent="0.25">
      <c r="A35" s="16" t="s">
        <v>24</v>
      </c>
      <c r="B35" s="21">
        <v>3.3559999999999999</v>
      </c>
      <c r="C35" s="12" t="s">
        <v>6</v>
      </c>
      <c r="F35"/>
    </row>
    <row r="36" spans="1:6" x14ac:dyDescent="0.25">
      <c r="A36" s="16" t="s">
        <v>26</v>
      </c>
      <c r="B36" s="21">
        <v>2.4</v>
      </c>
      <c r="C36" s="12" t="s">
        <v>25</v>
      </c>
      <c r="F36"/>
    </row>
    <row r="37" spans="1:6" x14ac:dyDescent="0.25">
      <c r="A37" s="16" t="s">
        <v>23</v>
      </c>
      <c r="B37" s="21">
        <v>0.82499999999999996</v>
      </c>
      <c r="C37" s="12" t="s">
        <v>8</v>
      </c>
      <c r="F37"/>
    </row>
    <row r="38" spans="1:6" x14ac:dyDescent="0.25">
      <c r="A38" s="16" t="s">
        <v>22</v>
      </c>
      <c r="B38" s="21">
        <v>1.0009999999999999</v>
      </c>
      <c r="C38" s="12" t="s">
        <v>9</v>
      </c>
      <c r="F38"/>
    </row>
    <row r="39" spans="1:6" x14ac:dyDescent="0.25">
      <c r="A39" s="16" t="s">
        <v>21</v>
      </c>
      <c r="B39" s="21">
        <v>19.321010822000002</v>
      </c>
      <c r="C39" s="12"/>
      <c r="F39"/>
    </row>
    <row r="40" spans="1:6" ht="15.75" thickBot="1" x14ac:dyDescent="0.3">
      <c r="A40" s="19" t="s">
        <v>11</v>
      </c>
      <c r="B40" s="23">
        <v>155583676875</v>
      </c>
      <c r="C40" s="15"/>
      <c r="F40"/>
    </row>
    <row r="41" spans="1:6" x14ac:dyDescent="0.25">
      <c r="F41"/>
    </row>
    <row r="42" spans="1:6" x14ac:dyDescent="0.25">
      <c r="F42"/>
    </row>
    <row r="43" spans="1:6" x14ac:dyDescent="0.25">
      <c r="F43"/>
    </row>
    <row r="44" spans="1:6" x14ac:dyDescent="0.25">
      <c r="D44" s="2" t="s">
        <v>28</v>
      </c>
      <c r="E44" t="s">
        <v>5</v>
      </c>
      <c r="F44" t="s">
        <v>12</v>
      </c>
    </row>
    <row r="45" spans="1:6" x14ac:dyDescent="0.25">
      <c r="A45" s="1"/>
      <c r="D45" s="2">
        <f>128*128*128*2097/B59/1000000000</f>
        <v>0.25974015401711148</v>
      </c>
      <c r="E45">
        <f>B58</f>
        <v>2.54</v>
      </c>
      <c r="F45">
        <f>128*128*128*2097/B55*1000</f>
        <v>30.643178614513424</v>
      </c>
    </row>
    <row r="46" spans="1:6" x14ac:dyDescent="0.25">
      <c r="A46" s="1"/>
      <c r="F46"/>
    </row>
    <row r="47" spans="1:6" x14ac:dyDescent="0.25">
      <c r="A47" s="1"/>
      <c r="F47"/>
    </row>
    <row r="48" spans="1:6" x14ac:dyDescent="0.25">
      <c r="A48" s="1"/>
      <c r="F48"/>
    </row>
    <row r="49" spans="1:6" ht="15.75" thickBot="1" x14ac:dyDescent="0.3">
      <c r="F49"/>
    </row>
    <row r="50" spans="1:6" ht="18" x14ac:dyDescent="0.25">
      <c r="A50" s="24" t="s">
        <v>86</v>
      </c>
      <c r="B50" s="10"/>
      <c r="F50"/>
    </row>
    <row r="51" spans="1:6" x14ac:dyDescent="0.25">
      <c r="A51" s="16" t="s">
        <v>0</v>
      </c>
      <c r="B51" s="12"/>
      <c r="F51"/>
    </row>
    <row r="52" spans="1:6" x14ac:dyDescent="0.25">
      <c r="A52" s="16" t="s">
        <v>17</v>
      </c>
      <c r="B52" s="12"/>
      <c r="F52"/>
    </row>
    <row r="53" spans="1:6" x14ac:dyDescent="0.25">
      <c r="A53" s="16"/>
      <c r="B53" s="12"/>
      <c r="F53"/>
    </row>
    <row r="54" spans="1:6" x14ac:dyDescent="0.25">
      <c r="A54" s="16" t="s">
        <v>18</v>
      </c>
      <c r="B54" s="12"/>
      <c r="F54"/>
    </row>
    <row r="55" spans="1:6" x14ac:dyDescent="0.25">
      <c r="A55" s="16" t="s">
        <v>27</v>
      </c>
      <c r="B55" s="13">
        <v>143514085119</v>
      </c>
      <c r="F55"/>
    </row>
    <row r="56" spans="1:6" x14ac:dyDescent="0.25">
      <c r="A56" s="16" t="s">
        <v>19</v>
      </c>
      <c r="B56" s="12"/>
      <c r="F56"/>
    </row>
    <row r="57" spans="1:6" x14ac:dyDescent="0.25">
      <c r="A57" s="16" t="s">
        <v>20</v>
      </c>
      <c r="B57" s="12"/>
      <c r="F57"/>
    </row>
    <row r="58" spans="1:6" x14ac:dyDescent="0.25">
      <c r="A58" s="16" t="s">
        <v>2</v>
      </c>
      <c r="B58" s="12">
        <v>2.54</v>
      </c>
      <c r="F58"/>
    </row>
    <row r="59" spans="1:6" ht="15.75" thickBot="1" x14ac:dyDescent="0.3">
      <c r="A59" s="19" t="s">
        <v>3</v>
      </c>
      <c r="B59" s="15">
        <v>16.931258706000001</v>
      </c>
      <c r="F59"/>
    </row>
    <row r="60" spans="1:6" x14ac:dyDescent="0.25">
      <c r="F60"/>
    </row>
    <row r="61" spans="1:6" x14ac:dyDescent="0.25">
      <c r="F61"/>
    </row>
    <row r="62" spans="1:6" x14ac:dyDescent="0.25">
      <c r="F62"/>
    </row>
    <row r="63" spans="1:6" x14ac:dyDescent="0.25">
      <c r="D63" s="2" t="s">
        <v>28</v>
      </c>
      <c r="E63" t="s">
        <v>5</v>
      </c>
      <c r="F63" t="s">
        <v>12</v>
      </c>
    </row>
    <row r="64" spans="1:6" x14ac:dyDescent="0.25">
      <c r="D64" s="2">
        <f>128*128*128*2097/B75/1000000000</f>
        <v>0.26225681262250933</v>
      </c>
      <c r="E64">
        <f>B74</f>
        <v>2.5499999999999998</v>
      </c>
      <c r="F64">
        <f>128*128*128*2097/B71*1000</f>
        <v>30.643745899065578</v>
      </c>
    </row>
    <row r="65" spans="1:6" ht="15.75" thickBot="1" x14ac:dyDescent="0.3">
      <c r="F65"/>
    </row>
    <row r="66" spans="1:6" ht="18" x14ac:dyDescent="0.25">
      <c r="A66" s="24" t="s">
        <v>87</v>
      </c>
      <c r="B66" s="10"/>
      <c r="F66"/>
    </row>
    <row r="67" spans="1:6" x14ac:dyDescent="0.25">
      <c r="A67" s="16" t="s">
        <v>0</v>
      </c>
      <c r="B67" s="12"/>
      <c r="F67"/>
    </row>
    <row r="68" spans="1:6" x14ac:dyDescent="0.25">
      <c r="A68" s="16" t="s">
        <v>17</v>
      </c>
      <c r="B68" s="12"/>
      <c r="F68"/>
    </row>
    <row r="69" spans="1:6" x14ac:dyDescent="0.25">
      <c r="A69" s="16"/>
      <c r="B69" s="12"/>
      <c r="F69"/>
    </row>
    <row r="70" spans="1:6" x14ac:dyDescent="0.25">
      <c r="A70" s="16" t="s">
        <v>29</v>
      </c>
      <c r="B70" s="12"/>
      <c r="F70"/>
    </row>
    <row r="71" spans="1:6" x14ac:dyDescent="0.25">
      <c r="A71" s="16" t="s">
        <v>32</v>
      </c>
      <c r="B71" s="13">
        <v>143511428351</v>
      </c>
      <c r="F71"/>
    </row>
    <row r="72" spans="1:6" x14ac:dyDescent="0.25">
      <c r="A72" s="16" t="s">
        <v>30</v>
      </c>
      <c r="B72" s="12"/>
      <c r="F72"/>
    </row>
    <row r="73" spans="1:6" x14ac:dyDescent="0.25">
      <c r="A73" s="16" t="s">
        <v>31</v>
      </c>
      <c r="B73" s="12"/>
      <c r="F73"/>
    </row>
    <row r="74" spans="1:6" x14ac:dyDescent="0.25">
      <c r="A74" s="17"/>
      <c r="B74" s="12">
        <v>2.5499999999999998</v>
      </c>
      <c r="F74"/>
    </row>
    <row r="75" spans="1:6" ht="15.75" thickBot="1" x14ac:dyDescent="0.3">
      <c r="A75" s="18" t="s">
        <v>3</v>
      </c>
      <c r="B75" s="15">
        <v>16.768783621000001</v>
      </c>
      <c r="F75"/>
    </row>
    <row r="76" spans="1:6" x14ac:dyDescent="0.25">
      <c r="F76"/>
    </row>
    <row r="77" spans="1:6" x14ac:dyDescent="0.25">
      <c r="F77"/>
    </row>
    <row r="78" spans="1:6" x14ac:dyDescent="0.25">
      <c r="F78"/>
    </row>
    <row r="79" spans="1:6" x14ac:dyDescent="0.25">
      <c r="D79" s="2" t="s">
        <v>28</v>
      </c>
      <c r="E79" s="2" t="s">
        <v>5</v>
      </c>
      <c r="F79" t="s">
        <v>12</v>
      </c>
    </row>
    <row r="80" spans="1:6" x14ac:dyDescent="0.25">
      <c r="A80" s="5"/>
      <c r="D80" s="2">
        <f>128*128*128*2097/B92/1000000000</f>
        <v>0.56051102120367013</v>
      </c>
      <c r="E80" s="2">
        <f>B91</f>
        <v>1.71</v>
      </c>
      <c r="F80">
        <f>128*128*128*2097/B88*1000</f>
        <v>99.05417897961307</v>
      </c>
    </row>
    <row r="81" spans="1:6" x14ac:dyDescent="0.25">
      <c r="E81" s="2"/>
      <c r="F81"/>
    </row>
    <row r="82" spans="1:6" ht="15.75" thickBot="1" x14ac:dyDescent="0.3">
      <c r="F82"/>
    </row>
    <row r="83" spans="1:6" ht="18" x14ac:dyDescent="0.25">
      <c r="A83" s="24" t="s">
        <v>88</v>
      </c>
      <c r="B83" s="10"/>
      <c r="F83"/>
    </row>
    <row r="84" spans="1:6" x14ac:dyDescent="0.25">
      <c r="A84" s="11" t="s">
        <v>0</v>
      </c>
      <c r="B84" s="12"/>
      <c r="F84"/>
    </row>
    <row r="85" spans="1:6" x14ac:dyDescent="0.25">
      <c r="A85" s="11" t="s">
        <v>41</v>
      </c>
      <c r="B85" s="12"/>
      <c r="F85"/>
    </row>
    <row r="86" spans="1:6" x14ac:dyDescent="0.25">
      <c r="A86" s="11"/>
      <c r="B86" s="12"/>
      <c r="F86"/>
    </row>
    <row r="87" spans="1:6" x14ac:dyDescent="0.25">
      <c r="A87" s="11" t="s">
        <v>42</v>
      </c>
      <c r="B87" s="12"/>
      <c r="F87"/>
    </row>
    <row r="88" spans="1:6" x14ac:dyDescent="0.25">
      <c r="A88" s="11" t="s">
        <v>45</v>
      </c>
      <c r="B88" s="13">
        <v>44397195447</v>
      </c>
      <c r="F88"/>
    </row>
    <row r="89" spans="1:6" x14ac:dyDescent="0.25">
      <c r="A89" s="11" t="s">
        <v>43</v>
      </c>
      <c r="B89" s="12"/>
      <c r="F89"/>
    </row>
    <row r="90" spans="1:6" x14ac:dyDescent="0.25">
      <c r="A90" s="11" t="s">
        <v>44</v>
      </c>
      <c r="B90" s="12"/>
    </row>
    <row r="91" spans="1:6" x14ac:dyDescent="0.25">
      <c r="A91" s="11"/>
      <c r="B91" s="12">
        <v>1.71</v>
      </c>
    </row>
    <row r="92" spans="1:6" ht="15.75" thickBot="1" x14ac:dyDescent="0.3">
      <c r="A92" s="14" t="s">
        <v>3</v>
      </c>
      <c r="B92" s="15">
        <v>7.8459255529999998</v>
      </c>
    </row>
    <row r="93" spans="1:6" x14ac:dyDescent="0.25">
      <c r="A93" s="5"/>
    </row>
    <row r="94" spans="1:6" x14ac:dyDescent="0.25">
      <c r="A94" s="5"/>
    </row>
    <row r="95" spans="1:6" x14ac:dyDescent="0.25">
      <c r="A95" s="5"/>
    </row>
    <row r="96" spans="1:6" x14ac:dyDescent="0.25">
      <c r="A96" s="5"/>
    </row>
    <row r="97" spans="1:1" x14ac:dyDescent="0.25">
      <c r="A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50.7109375" customWidth="1"/>
    <col min="2" max="2" width="26.140625" customWidth="1"/>
  </cols>
  <sheetData>
    <row r="1" spans="1:2" x14ac:dyDescent="0.25">
      <c r="B1" t="s">
        <v>39</v>
      </c>
    </row>
    <row r="2" spans="1:2" x14ac:dyDescent="0.25">
      <c r="A2" t="s">
        <v>33</v>
      </c>
      <c r="B2">
        <v>0.33</v>
      </c>
    </row>
    <row r="3" spans="1:2" x14ac:dyDescent="0.25">
      <c r="A3" t="s">
        <v>34</v>
      </c>
      <c r="B3">
        <v>2.46</v>
      </c>
    </row>
    <row r="4" spans="1:2" x14ac:dyDescent="0.25">
      <c r="A4" t="s">
        <v>47</v>
      </c>
      <c r="B4">
        <v>2.4</v>
      </c>
    </row>
    <row r="5" spans="1:2" x14ac:dyDescent="0.25">
      <c r="A5" t="s">
        <v>48</v>
      </c>
      <c r="B5">
        <v>2.54</v>
      </c>
    </row>
    <row r="6" spans="1:2" x14ac:dyDescent="0.25">
      <c r="A6" t="s">
        <v>37</v>
      </c>
      <c r="B6">
        <v>2.5499999999999998</v>
      </c>
    </row>
    <row r="7" spans="1:2" x14ac:dyDescent="0.25">
      <c r="A7" t="s">
        <v>46</v>
      </c>
      <c r="B7">
        <v>1.71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27.42578125" customWidth="1"/>
    <col min="2" max="2" width="30" customWidth="1"/>
  </cols>
  <sheetData>
    <row r="1" spans="1:2" x14ac:dyDescent="0.25">
      <c r="A1" s="2"/>
      <c r="B1" t="s">
        <v>38</v>
      </c>
    </row>
    <row r="2" spans="1:2" x14ac:dyDescent="0.25">
      <c r="A2" t="s">
        <v>33</v>
      </c>
      <c r="B2" s="4">
        <v>2.4215856588208875E-2</v>
      </c>
    </row>
    <row r="3" spans="1:2" x14ac:dyDescent="0.25">
      <c r="A3" t="s">
        <v>34</v>
      </c>
      <c r="B3" s="4">
        <v>0.21563378687382129</v>
      </c>
    </row>
    <row r="4" spans="1:2" x14ac:dyDescent="0.25">
      <c r="A4" t="s">
        <v>47</v>
      </c>
      <c r="B4" s="4">
        <v>0.2276137508805956</v>
      </c>
    </row>
    <row r="5" spans="1:2" x14ac:dyDescent="0.25">
      <c r="A5" t="s">
        <v>48</v>
      </c>
      <c r="B5" s="4">
        <v>0.25974015401711148</v>
      </c>
    </row>
    <row r="6" spans="1:2" x14ac:dyDescent="0.25">
      <c r="A6" t="s">
        <v>37</v>
      </c>
      <c r="B6" s="4">
        <v>0.26225681262250933</v>
      </c>
    </row>
    <row r="7" spans="1:2" x14ac:dyDescent="0.25">
      <c r="A7" t="s">
        <v>46</v>
      </c>
      <c r="B7" s="4">
        <v>0.56051101999999997</v>
      </c>
    </row>
    <row r="8" spans="1:2" x14ac:dyDescent="0.25">
      <c r="A8" s="2"/>
    </row>
    <row r="9" spans="1:2" x14ac:dyDescent="0.25">
      <c r="A9" s="2"/>
    </row>
    <row r="10" spans="1:2" x14ac:dyDescent="0.25">
      <c r="A1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5" sqref="J25"/>
    </sheetView>
  </sheetViews>
  <sheetFormatPr defaultRowHeight="15" x14ac:dyDescent="0.25"/>
  <cols>
    <col min="1" max="1" width="20.85546875" customWidth="1"/>
    <col min="2" max="2" width="17" customWidth="1"/>
  </cols>
  <sheetData>
    <row r="1" spans="1:2" x14ac:dyDescent="0.25">
      <c r="B1" t="s">
        <v>40</v>
      </c>
    </row>
    <row r="2" spans="1:2" x14ac:dyDescent="0.25">
      <c r="A2" t="s">
        <v>33</v>
      </c>
      <c r="B2" s="3">
        <v>22.012197207584581</v>
      </c>
    </row>
    <row r="3" spans="1:2" x14ac:dyDescent="0.25">
      <c r="A3" t="s">
        <v>34</v>
      </c>
      <c r="B3" s="3">
        <v>26.072493669011759</v>
      </c>
    </row>
    <row r="4" spans="1:2" x14ac:dyDescent="0.25">
      <c r="A4" t="s">
        <v>35</v>
      </c>
      <c r="B4" s="3">
        <v>28.265997001300143</v>
      </c>
    </row>
    <row r="5" spans="1:2" x14ac:dyDescent="0.25">
      <c r="A5" t="s">
        <v>36</v>
      </c>
      <c r="B5" s="3">
        <v>30.643178614513424</v>
      </c>
    </row>
    <row r="6" spans="1:2" x14ac:dyDescent="0.25">
      <c r="A6" t="s">
        <v>37</v>
      </c>
      <c r="B6" s="3">
        <v>30.643745899065578</v>
      </c>
    </row>
    <row r="7" spans="1:2" x14ac:dyDescent="0.25">
      <c r="A7" t="s">
        <v>46</v>
      </c>
      <c r="B7" s="3">
        <v>99.054178980000003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7" sqref="H7"/>
    </sheetView>
  </sheetViews>
  <sheetFormatPr defaultRowHeight="15" x14ac:dyDescent="0.25"/>
  <cols>
    <col min="2" max="2" width="18.42578125" customWidth="1"/>
    <col min="10" max="10" width="4.28515625" customWidth="1"/>
    <col min="11" max="11" width="8.85546875" hidden="1" customWidth="1"/>
    <col min="12" max="12" width="34.140625" customWidth="1"/>
    <col min="13" max="13" width="27.5703125" customWidth="1"/>
  </cols>
  <sheetData>
    <row r="1" spans="1:13" ht="15.75" x14ac:dyDescent="0.25">
      <c r="A1" s="9" t="s">
        <v>61</v>
      </c>
    </row>
    <row r="2" spans="1:13" x14ac:dyDescent="0.25">
      <c r="A2" s="5" t="s">
        <v>54</v>
      </c>
      <c r="H2" s="2"/>
    </row>
    <row r="3" spans="1:13" x14ac:dyDescent="0.25">
      <c r="A3" s="5" t="s">
        <v>58</v>
      </c>
      <c r="B3" s="8">
        <v>130331367346</v>
      </c>
    </row>
    <row r="4" spans="1:13" x14ac:dyDescent="0.25">
      <c r="A4" s="5" t="s">
        <v>59</v>
      </c>
      <c r="B4" s="5">
        <v>16.619592498999999</v>
      </c>
      <c r="M4" s="2" t="s">
        <v>28</v>
      </c>
    </row>
    <row r="5" spans="1:13" x14ac:dyDescent="0.25">
      <c r="A5" s="5" t="s">
        <v>2</v>
      </c>
      <c r="B5" s="5">
        <v>2.35</v>
      </c>
      <c r="M5" s="4" t="s">
        <v>38</v>
      </c>
    </row>
    <row r="6" spans="1:13" x14ac:dyDescent="0.25">
      <c r="L6" s="26" t="s">
        <v>65</v>
      </c>
      <c r="M6" s="4">
        <f>128*128*128*2097/B29/1000000000</f>
        <v>0.15151202133924468</v>
      </c>
    </row>
    <row r="7" spans="1:13" x14ac:dyDescent="0.25">
      <c r="L7" s="26" t="s">
        <v>66</v>
      </c>
      <c r="M7" s="4">
        <f>128*128*128*2097/B35/1000000000</f>
        <v>0.15244605694843968</v>
      </c>
    </row>
    <row r="8" spans="1:13" ht="15.75" x14ac:dyDescent="0.25">
      <c r="A8" s="9" t="s">
        <v>62</v>
      </c>
      <c r="L8" s="26" t="s">
        <v>61</v>
      </c>
      <c r="M8" s="4">
        <f>128*128*128*2097/B4/1000000000</f>
        <v>0.26461104532283874</v>
      </c>
    </row>
    <row r="9" spans="1:13" x14ac:dyDescent="0.25">
      <c r="A9" s="5" t="s">
        <v>55</v>
      </c>
      <c r="L9" s="26" t="s">
        <v>62</v>
      </c>
      <c r="M9" s="4">
        <f>128*128*128*2097/B11/1000000000</f>
        <v>0.26225681262250933</v>
      </c>
    </row>
    <row r="10" spans="1:13" x14ac:dyDescent="0.25">
      <c r="A10" s="5" t="s">
        <v>58</v>
      </c>
      <c r="B10" s="8">
        <v>143511428351</v>
      </c>
      <c r="L10" s="26" t="s">
        <v>67</v>
      </c>
      <c r="M10" s="4">
        <f>128*128*128*2097/B17/1000000000</f>
        <v>0.26010755720258527</v>
      </c>
    </row>
    <row r="11" spans="1:13" x14ac:dyDescent="0.25">
      <c r="A11" s="5" t="s">
        <v>59</v>
      </c>
      <c r="B11" s="5">
        <v>16.768783621000001</v>
      </c>
      <c r="L11" s="26" t="s">
        <v>64</v>
      </c>
      <c r="M11" s="4">
        <f>128*128*128*2097/B22/1000000000</f>
        <v>0.25974683935462151</v>
      </c>
    </row>
    <row r="12" spans="1:13" x14ac:dyDescent="0.25">
      <c r="A12" s="5" t="s">
        <v>2</v>
      </c>
      <c r="B12" s="5">
        <v>2.5499999999999998</v>
      </c>
    </row>
    <row r="14" spans="1:13" ht="15.75" x14ac:dyDescent="0.25">
      <c r="A14" s="9" t="s">
        <v>63</v>
      </c>
    </row>
    <row r="15" spans="1:13" x14ac:dyDescent="0.25">
      <c r="A15" s="5" t="s">
        <v>60</v>
      </c>
    </row>
    <row r="16" spans="1:13" x14ac:dyDescent="0.25">
      <c r="A16" s="5" t="s">
        <v>58</v>
      </c>
      <c r="B16" s="8">
        <v>139073874454</v>
      </c>
    </row>
    <row r="17" spans="1:2" x14ac:dyDescent="0.25">
      <c r="A17" s="5" t="s">
        <v>59</v>
      </c>
      <c r="B17" s="5">
        <v>16.907343221000001</v>
      </c>
    </row>
    <row r="18" spans="1:2" x14ac:dyDescent="0.25">
      <c r="A18" s="5" t="s">
        <v>2</v>
      </c>
      <c r="B18" s="5">
        <v>2.4500000000000002</v>
      </c>
    </row>
    <row r="19" spans="1:2" ht="15.75" x14ac:dyDescent="0.25">
      <c r="A19" s="9" t="s">
        <v>64</v>
      </c>
    </row>
    <row r="20" spans="1:2" x14ac:dyDescent="0.25">
      <c r="A20" s="7" t="s">
        <v>56</v>
      </c>
    </row>
    <row r="21" spans="1:2" x14ac:dyDescent="0.25">
      <c r="A21" s="5" t="s">
        <v>58</v>
      </c>
      <c r="B21" s="8">
        <v>139074593892</v>
      </c>
    </row>
    <row r="22" spans="1:2" x14ac:dyDescent="0.25">
      <c r="A22" s="5" t="s">
        <v>59</v>
      </c>
      <c r="B22" s="5">
        <v>16.930822931000002</v>
      </c>
    </row>
    <row r="23" spans="1:2" x14ac:dyDescent="0.25">
      <c r="A23" s="5" t="s">
        <v>2</v>
      </c>
      <c r="B23" s="5">
        <v>2.4500000000000002</v>
      </c>
    </row>
    <row r="25" spans="1:2" ht="15.75" x14ac:dyDescent="0.25">
      <c r="A25" s="9" t="s">
        <v>65</v>
      </c>
    </row>
    <row r="26" spans="1:2" x14ac:dyDescent="0.25">
      <c r="A26" s="5" t="s">
        <v>57</v>
      </c>
    </row>
    <row r="27" spans="1:2" x14ac:dyDescent="0.25">
      <c r="A27" s="5" t="s">
        <v>58</v>
      </c>
      <c r="B27" s="8">
        <v>183499439687</v>
      </c>
    </row>
    <row r="28" spans="1:2" x14ac:dyDescent="0.25">
      <c r="A28" s="5" t="s">
        <v>2</v>
      </c>
      <c r="B28" s="5">
        <v>0.629</v>
      </c>
    </row>
    <row r="29" spans="1:2" x14ac:dyDescent="0.25">
      <c r="A29" s="5" t="s">
        <v>59</v>
      </c>
      <c r="B29" s="5">
        <v>29.025602755000001</v>
      </c>
    </row>
    <row r="31" spans="1:2" ht="15.75" x14ac:dyDescent="0.25">
      <c r="A31" s="9" t="s">
        <v>66</v>
      </c>
    </row>
    <row r="32" spans="1:2" x14ac:dyDescent="0.25">
      <c r="A32" s="5" t="s">
        <v>57</v>
      </c>
    </row>
    <row r="33" spans="1:2" x14ac:dyDescent="0.25">
      <c r="A33" s="5" t="s">
        <v>58</v>
      </c>
      <c r="B33" s="8">
        <v>191078103555</v>
      </c>
    </row>
    <row r="34" spans="1:2" x14ac:dyDescent="0.25">
      <c r="A34" s="5" t="s">
        <v>2</v>
      </c>
      <c r="B34" s="5">
        <v>0.63600000000000001</v>
      </c>
    </row>
    <row r="35" spans="1:2" x14ac:dyDescent="0.25">
      <c r="A35" s="5" t="s">
        <v>59</v>
      </c>
      <c r="B35" s="5">
        <v>28.847763149999999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6" sqref="H6"/>
    </sheetView>
  </sheetViews>
  <sheetFormatPr defaultRowHeight="15" x14ac:dyDescent="0.25"/>
  <cols>
    <col min="1" max="1" width="17.28515625" customWidth="1"/>
    <col min="2" max="2" width="25.85546875" customWidth="1"/>
    <col min="5" max="5" width="32.7109375" customWidth="1"/>
    <col min="11" max="11" width="9" bestFit="1" customWidth="1"/>
  </cols>
  <sheetData>
    <row r="1" spans="1:11" x14ac:dyDescent="0.25">
      <c r="A1" s="5" t="s">
        <v>69</v>
      </c>
      <c r="B1">
        <v>60</v>
      </c>
      <c r="C1" s="5">
        <v>215</v>
      </c>
      <c r="E1" s="2" t="s">
        <v>4</v>
      </c>
      <c r="F1" t="s">
        <v>5</v>
      </c>
      <c r="G1" t="s">
        <v>12</v>
      </c>
    </row>
    <row r="2" spans="1:11" x14ac:dyDescent="0.25">
      <c r="A2" s="5" t="s">
        <v>68</v>
      </c>
      <c r="B2" s="8">
        <v>659584405</v>
      </c>
      <c r="D2" s="5" t="s">
        <v>69</v>
      </c>
      <c r="E2" s="2">
        <f>B1*B1*B1*C1/B3/1000000000</f>
        <v>0.40851610045168119</v>
      </c>
      <c r="F2">
        <f>B4</f>
        <v>2</v>
      </c>
      <c r="G2">
        <f>K2*C1/(B2)*1000</f>
        <v>70.407971516549125</v>
      </c>
      <c r="K2">
        <f>60^3</f>
        <v>216000</v>
      </c>
    </row>
    <row r="3" spans="1:11" x14ac:dyDescent="0.25">
      <c r="A3" s="5" t="s">
        <v>59</v>
      </c>
      <c r="B3" s="5">
        <v>0.11367973000000001</v>
      </c>
      <c r="D3" s="5" t="s">
        <v>70</v>
      </c>
      <c r="E3" s="2">
        <f>100*100*100*C6/B8/1000000000</f>
        <v>0.56386565247873266</v>
      </c>
      <c r="F3">
        <f>B9</f>
        <v>1.92</v>
      </c>
      <c r="G3">
        <f>K3*C6/(B7)*1000</f>
        <v>90.716944651649456</v>
      </c>
      <c r="K3">
        <f>100^3</f>
        <v>1000000</v>
      </c>
    </row>
    <row r="4" spans="1:11" x14ac:dyDescent="0.25">
      <c r="A4" s="5" t="s">
        <v>2</v>
      </c>
      <c r="B4" s="5">
        <v>2</v>
      </c>
      <c r="D4" s="5" t="s">
        <v>71</v>
      </c>
      <c r="E4" s="2">
        <f>140*140*140*C11/B13/1000000000</f>
        <v>0.60981141534795036</v>
      </c>
      <c r="F4">
        <f>B19</f>
        <v>1.72</v>
      </c>
      <c r="G4">
        <f>K4*C11/(B12)*1000</f>
        <v>101.83906426348237</v>
      </c>
      <c r="K4">
        <f>140^3</f>
        <v>2744000</v>
      </c>
    </row>
    <row r="5" spans="1:11" x14ac:dyDescent="0.25">
      <c r="A5" s="5"/>
      <c r="D5" s="5" t="s">
        <v>72</v>
      </c>
      <c r="E5" s="2">
        <f>180*180*180*C16/B18/1000000000</f>
        <v>0.63017763068932875</v>
      </c>
      <c r="F5">
        <f>B25</f>
        <v>1.72</v>
      </c>
      <c r="G5">
        <f>K5*C16/(B17)*1000</f>
        <v>108.97711803415294</v>
      </c>
      <c r="K5">
        <f>180^3</f>
        <v>5832000</v>
      </c>
    </row>
    <row r="6" spans="1:11" x14ac:dyDescent="0.25">
      <c r="A6" s="5" t="s">
        <v>70</v>
      </c>
      <c r="B6" s="5">
        <v>100</v>
      </c>
      <c r="C6" s="5">
        <v>1000</v>
      </c>
      <c r="D6" s="5" t="s">
        <v>73</v>
      </c>
      <c r="E6" s="2">
        <f>220*220*220*C22/B24/1000000000</f>
        <v>0.65960770116390222</v>
      </c>
      <c r="F6">
        <f>B25</f>
        <v>1.72</v>
      </c>
      <c r="G6">
        <f>K6*C22/(B23)*1000</f>
        <v>113.9703940032893</v>
      </c>
      <c r="K6">
        <f>220^3</f>
        <v>10648000</v>
      </c>
    </row>
    <row r="7" spans="1:11" x14ac:dyDescent="0.25">
      <c r="A7" s="5" t="s">
        <v>68</v>
      </c>
      <c r="B7" s="8">
        <v>11023298942</v>
      </c>
      <c r="D7" s="5" t="s">
        <v>74</v>
      </c>
      <c r="E7" s="2">
        <f>260*260*260*C27/B29/1000000000</f>
        <v>0.65357709726589075</v>
      </c>
      <c r="F7">
        <f>B30</f>
        <v>1.65</v>
      </c>
      <c r="G7">
        <f>K7*C27/(B28)*1000</f>
        <v>117.66716481121861</v>
      </c>
      <c r="K7">
        <f>260^3</f>
        <v>17576000</v>
      </c>
    </row>
    <row r="8" spans="1:11" x14ac:dyDescent="0.25">
      <c r="A8" s="5" t="s">
        <v>59</v>
      </c>
      <c r="B8" s="5">
        <v>1.773472095</v>
      </c>
      <c r="E8" s="2"/>
    </row>
    <row r="9" spans="1:11" x14ac:dyDescent="0.25">
      <c r="A9" s="5" t="s">
        <v>2</v>
      </c>
      <c r="B9" s="5">
        <v>1.92</v>
      </c>
    </row>
    <row r="10" spans="1:11" x14ac:dyDescent="0.25">
      <c r="B10" s="5"/>
    </row>
    <row r="11" spans="1:11" x14ac:dyDescent="0.25">
      <c r="A11" s="5" t="s">
        <v>71</v>
      </c>
      <c r="B11" s="5">
        <v>140</v>
      </c>
      <c r="C11" s="5">
        <v>2743</v>
      </c>
    </row>
    <row r="12" spans="1:11" x14ac:dyDescent="0.25">
      <c r="A12" s="5" t="s">
        <v>68</v>
      </c>
      <c r="B12" s="8">
        <v>73908691664</v>
      </c>
    </row>
    <row r="13" spans="1:11" x14ac:dyDescent="0.25">
      <c r="A13" s="5" t="s">
        <v>59</v>
      </c>
      <c r="B13" s="5">
        <v>12.342819125</v>
      </c>
    </row>
    <row r="14" spans="1:11" x14ac:dyDescent="0.25">
      <c r="A14" s="5" t="s">
        <v>2</v>
      </c>
      <c r="B14" s="5">
        <v>1.79</v>
      </c>
    </row>
    <row r="15" spans="1:11" x14ac:dyDescent="0.25">
      <c r="B15" s="5"/>
    </row>
    <row r="16" spans="1:11" x14ac:dyDescent="0.25">
      <c r="A16" s="5" t="s">
        <v>72</v>
      </c>
      <c r="B16" s="5">
        <v>180</v>
      </c>
      <c r="C16" s="5">
        <v>5832</v>
      </c>
    </row>
    <row r="17" spans="1:3" x14ac:dyDescent="0.25">
      <c r="A17" s="5" t="s">
        <v>68</v>
      </c>
      <c r="B17" s="8">
        <v>312104271186</v>
      </c>
    </row>
    <row r="18" spans="1:3" x14ac:dyDescent="0.25">
      <c r="A18" s="5" t="s">
        <v>59</v>
      </c>
      <c r="B18" s="5">
        <v>53.972439426000001</v>
      </c>
    </row>
    <row r="19" spans="1:3" x14ac:dyDescent="0.25">
      <c r="A19" s="5" t="s">
        <v>2</v>
      </c>
      <c r="B19" s="5">
        <v>1.72</v>
      </c>
    </row>
    <row r="20" spans="1:3" x14ac:dyDescent="0.25">
      <c r="B20" s="5"/>
    </row>
    <row r="21" spans="1:3" x14ac:dyDescent="0.25">
      <c r="B21" s="5"/>
    </row>
    <row r="22" spans="1:3" x14ac:dyDescent="0.25">
      <c r="A22" s="5" t="s">
        <v>73</v>
      </c>
      <c r="B22" s="5">
        <v>220</v>
      </c>
      <c r="C22" s="5">
        <v>10648</v>
      </c>
    </row>
    <row r="23" spans="1:3" x14ac:dyDescent="0.25">
      <c r="A23" s="5" t="s">
        <v>68</v>
      </c>
      <c r="B23" s="8">
        <v>994818917593</v>
      </c>
    </row>
    <row r="24" spans="1:3" x14ac:dyDescent="0.25">
      <c r="A24" s="5" t="s">
        <v>59</v>
      </c>
      <c r="B24" s="5">
        <v>171.889903347</v>
      </c>
    </row>
    <row r="25" spans="1:3" x14ac:dyDescent="0.25">
      <c r="A25" s="5" t="s">
        <v>2</v>
      </c>
      <c r="B25" s="5">
        <v>1.72</v>
      </c>
    </row>
    <row r="26" spans="1:3" x14ac:dyDescent="0.25">
      <c r="B26" s="5"/>
    </row>
    <row r="27" spans="1:3" x14ac:dyDescent="0.25">
      <c r="A27" s="5" t="s">
        <v>74</v>
      </c>
      <c r="B27" s="5">
        <v>260</v>
      </c>
      <c r="C27" s="5">
        <v>17575</v>
      </c>
    </row>
    <row r="28" spans="1:3" x14ac:dyDescent="0.25">
      <c r="A28" s="5" t="s">
        <v>68</v>
      </c>
      <c r="B28" s="8">
        <v>2625186053353</v>
      </c>
    </row>
    <row r="29" spans="1:3" x14ac:dyDescent="0.25">
      <c r="A29" s="5" t="s">
        <v>59</v>
      </c>
      <c r="B29" s="5">
        <v>472.62702639399998</v>
      </c>
    </row>
    <row r="30" spans="1:3" x14ac:dyDescent="0.25">
      <c r="A30" s="5" t="s">
        <v>2</v>
      </c>
      <c r="B30" s="5">
        <v>1.65</v>
      </c>
    </row>
    <row r="31" spans="1:3" x14ac:dyDescent="0.25">
      <c r="A31" s="5"/>
    </row>
    <row r="32" spans="1:3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K21" sqref="K21"/>
    </sheetView>
  </sheetViews>
  <sheetFormatPr defaultRowHeight="15" x14ac:dyDescent="0.25"/>
  <cols>
    <col min="1" max="1" width="13.5703125" customWidth="1"/>
    <col min="2" max="2" width="15.140625" customWidth="1"/>
    <col min="3" max="3" width="13.85546875" customWidth="1"/>
    <col min="4" max="4" width="15.85546875" customWidth="1"/>
    <col min="7" max="7" width="9.42578125" bestFit="1" customWidth="1"/>
    <col min="11" max="11" width="14.7109375" customWidth="1"/>
    <col min="15" max="15" width="14.7109375" bestFit="1" customWidth="1"/>
    <col min="18" max="18" width="9.42578125" bestFit="1" customWidth="1"/>
  </cols>
  <sheetData>
    <row r="1" spans="1:20" ht="18" x14ac:dyDescent="0.25">
      <c r="D1" s="2" t="s">
        <v>28</v>
      </c>
      <c r="E1" t="s">
        <v>5</v>
      </c>
      <c r="F1" t="s">
        <v>12</v>
      </c>
      <c r="K1" s="27" t="s">
        <v>89</v>
      </c>
      <c r="L1" s="20"/>
      <c r="M1" s="20"/>
      <c r="N1" s="20"/>
      <c r="O1" s="10"/>
      <c r="R1" s="2" t="s">
        <v>28</v>
      </c>
      <c r="S1" t="s">
        <v>5</v>
      </c>
      <c r="T1" t="s">
        <v>12</v>
      </c>
    </row>
    <row r="2" spans="1:20" x14ac:dyDescent="0.25">
      <c r="A2" s="1"/>
      <c r="D2" s="4">
        <f>128*128*128*2097/B13/1000000000</f>
        <v>0.26225681262250933</v>
      </c>
      <c r="E2">
        <f>B12</f>
        <v>2.5499999999999998</v>
      </c>
      <c r="F2">
        <f>128*128*128*2097/B9*1000</f>
        <v>30.643745899065578</v>
      </c>
      <c r="K2" s="11" t="s">
        <v>0</v>
      </c>
      <c r="L2" s="21"/>
      <c r="M2" s="21"/>
      <c r="N2" s="21"/>
      <c r="O2" s="12"/>
      <c r="R2" s="4">
        <f>128*128*128*2097/M12/1000000000</f>
        <v>0.24572697144371308</v>
      </c>
      <c r="S2">
        <f>O11</f>
        <v>2.4</v>
      </c>
      <c r="T2">
        <f>128*128*128*2097/O8*1000</f>
        <v>30.643676072707088</v>
      </c>
    </row>
    <row r="3" spans="1:20" x14ac:dyDescent="0.25">
      <c r="A3" s="1"/>
      <c r="D3" s="2"/>
      <c r="K3" s="11" t="s">
        <v>49</v>
      </c>
      <c r="L3" s="21"/>
      <c r="M3" s="21"/>
      <c r="N3" s="21"/>
      <c r="O3" s="12"/>
    </row>
    <row r="4" spans="1:20" x14ac:dyDescent="0.25">
      <c r="A4" s="1"/>
      <c r="D4" s="2"/>
      <c r="F4" s="2"/>
      <c r="K4" s="11"/>
      <c r="L4" s="21"/>
      <c r="M4" s="21"/>
      <c r="N4" s="21"/>
      <c r="O4" s="12"/>
    </row>
    <row r="5" spans="1:20" x14ac:dyDescent="0.25">
      <c r="A5" s="1"/>
      <c r="D5" s="2"/>
      <c r="F5" s="2"/>
      <c r="K5" s="11"/>
      <c r="L5" s="21"/>
      <c r="M5" s="21"/>
      <c r="N5" s="21"/>
      <c r="O5" s="12"/>
    </row>
    <row r="6" spans="1:20" x14ac:dyDescent="0.25">
      <c r="A6" s="1"/>
      <c r="D6" s="2"/>
      <c r="F6" s="2"/>
      <c r="K6" s="11"/>
      <c r="L6" s="21"/>
      <c r="M6" s="21"/>
      <c r="N6" s="21"/>
      <c r="O6" s="12"/>
    </row>
    <row r="7" spans="1:20" ht="15.75" thickBot="1" x14ac:dyDescent="0.3">
      <c r="A7" s="1"/>
      <c r="D7" s="2"/>
      <c r="F7" s="2"/>
      <c r="K7" s="22" t="s">
        <v>90</v>
      </c>
      <c r="L7" s="21"/>
      <c r="M7" s="21"/>
      <c r="N7" s="21"/>
      <c r="O7" s="12"/>
    </row>
    <row r="8" spans="1:20" ht="18" x14ac:dyDescent="0.25">
      <c r="A8" s="27" t="s">
        <v>75</v>
      </c>
      <c r="B8" s="10"/>
      <c r="D8" s="2"/>
      <c r="F8" s="2"/>
      <c r="K8" s="22" t="s">
        <v>91</v>
      </c>
      <c r="L8" s="21"/>
      <c r="M8" s="21"/>
      <c r="N8" s="21"/>
      <c r="O8" s="13">
        <v>143511755364</v>
      </c>
    </row>
    <row r="9" spans="1:20" x14ac:dyDescent="0.25">
      <c r="A9" s="22" t="s">
        <v>58</v>
      </c>
      <c r="B9" s="13">
        <v>143511428351</v>
      </c>
      <c r="D9" s="2"/>
      <c r="F9" s="2"/>
      <c r="K9" s="11" t="s">
        <v>50</v>
      </c>
      <c r="L9" s="21"/>
      <c r="M9" s="21"/>
      <c r="N9" s="21"/>
      <c r="O9" s="12"/>
    </row>
    <row r="10" spans="1:20" x14ac:dyDescent="0.25">
      <c r="A10" s="16"/>
      <c r="B10" s="12"/>
      <c r="D10" s="2"/>
      <c r="F10" s="2"/>
      <c r="K10" s="11" t="s">
        <v>51</v>
      </c>
      <c r="L10" s="21"/>
      <c r="M10" s="21"/>
      <c r="N10" s="21"/>
      <c r="O10" s="12"/>
    </row>
    <row r="11" spans="1:20" x14ac:dyDescent="0.25">
      <c r="A11" s="16"/>
      <c r="B11" s="12"/>
      <c r="D11" s="2"/>
      <c r="F11" s="2"/>
      <c r="K11" s="11"/>
      <c r="L11" s="21"/>
      <c r="M11" s="21"/>
      <c r="N11" s="21"/>
      <c r="O11" s="12">
        <v>2.4</v>
      </c>
    </row>
    <row r="12" spans="1:20" ht="15.75" thickBot="1" x14ac:dyDescent="0.3">
      <c r="A12" s="22" t="s">
        <v>2</v>
      </c>
      <c r="B12" s="12">
        <v>2.5499999999999998</v>
      </c>
      <c r="D12" s="2"/>
      <c r="F12" s="2"/>
      <c r="K12" s="14" t="s">
        <v>3</v>
      </c>
      <c r="L12" s="28"/>
      <c r="M12" s="28">
        <v>17.896805215000001</v>
      </c>
      <c r="N12" s="28"/>
      <c r="O12" s="15"/>
    </row>
    <row r="13" spans="1:20" ht="15.75" thickBot="1" x14ac:dyDescent="0.3">
      <c r="A13" s="18" t="s">
        <v>59</v>
      </c>
      <c r="B13" s="15">
        <v>16.768783621000001</v>
      </c>
      <c r="K13" s="5"/>
    </row>
    <row r="15" spans="1:20" x14ac:dyDescent="0.25">
      <c r="E15" t="s">
        <v>52</v>
      </c>
      <c r="G15" s="6"/>
    </row>
    <row r="16" spans="1:20" x14ac:dyDescent="0.25">
      <c r="E16" t="s">
        <v>53</v>
      </c>
    </row>
    <row r="17" spans="3:3" x14ac:dyDescent="0.25">
      <c r="C17" s="2"/>
    </row>
    <row r="18" spans="3:3" x14ac:dyDescent="0.25"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 Result</vt:lpstr>
      <vt:lpstr>IPC</vt:lpstr>
      <vt:lpstr>Performance</vt:lpstr>
      <vt:lpstr>Coding efficiency</vt:lpstr>
      <vt:lpstr>Compilers</vt:lpstr>
      <vt:lpstr>Problem size</vt:lpstr>
      <vt:lpstr>Float and Double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2017-10-27T16:04:28Z</dcterms:modified>
</cp:coreProperties>
</file>