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udit Trail" sheetId="1" state="hidden" r:id="rId4"/>
    <sheet name="Assumptions" sheetId="2" state="hidden" r:id="rId5"/>
    <sheet name="Inpatient Rates" sheetId="3" r:id="rId6"/>
    <sheet name="Outpatient Rates" sheetId="4" r:id="rId7"/>
    <sheet name="Dental &amp; Optical Rates" sheetId="5" r:id="rId8"/>
    <sheet name="Maternity" sheetId="6" r:id="rId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<sst xmlns="http://schemas.openxmlformats.org/spreadsheetml/2006/main" uniqueCount="82">
  <si>
    <t>Last Updated</t>
  </si>
  <si>
    <t>August 25th 2021</t>
  </si>
  <si>
    <t>Objective:</t>
  </si>
  <si>
    <t>This spreadsheet calculates the premiums charged for the SME product</t>
  </si>
  <si>
    <t>The 'old rates' were estimated 6-years ago</t>
  </si>
  <si>
    <t>This spreadsheet updates the rates given current experience</t>
  </si>
  <si>
    <t>This spreadsheet also attempt to smooth the rates along the market rate estimates</t>
  </si>
  <si>
    <t>Care is taken to ensure the rates are do not increase/ decrease dramatically from previous rates</t>
  </si>
  <si>
    <t>As at 14th August 2021 Dental/Optical and Maternity Rates remain the same</t>
  </si>
  <si>
    <t>Methodology</t>
  </si>
  <si>
    <t>Inpatient Rates</t>
  </si>
  <si>
    <t>The base rate is the M rate for the 200,000 inpatient benefit</t>
  </si>
  <si>
    <t>From the base rate for the inpatient benefit of 200,000 inpatient limit, the rates for the higher limits are determined</t>
  </si>
  <si>
    <t>The rate applied per additional 100,0000 benefit is KES 1,000.</t>
  </si>
  <si>
    <t>Outpatient Rates</t>
  </si>
  <si>
    <t>The base rate is the M rate for the 40,000 outpatient benefit</t>
  </si>
  <si>
    <t>From the base rate for the outpatient benefit of 200,000 inpatient limit, the rates for the higher limits are determined</t>
  </si>
  <si>
    <t>The rate applied per additional 10,000 benefit is KES 1,500.</t>
  </si>
  <si>
    <t>Item</t>
  </si>
  <si>
    <t>Amount/ Percentage</t>
  </si>
  <si>
    <t>Dependanet Discount Rate IP</t>
  </si>
  <si>
    <t>Dependanet Discount Rate OP</t>
  </si>
  <si>
    <t>Prem per add 100,000 Benefit</t>
  </si>
  <si>
    <t>30-49 Loading IP</t>
  </si>
  <si>
    <t>50-59 Loading IP</t>
  </si>
  <si>
    <t>30-49 Loading OP</t>
  </si>
  <si>
    <t>50-59 Loading OP</t>
  </si>
  <si>
    <t>Premium per 10K Benefit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</si>
  <si>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</si>
  <si>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</si>
  <si>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</si>
  <si>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</si>
  <si>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</si>
  <si>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</si>
  <si>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</si>
  <si>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</si>
  <si>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</si>
  <si>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</si>
  <si>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Rate calculation</t>
  </si>
  <si>
    <t>Inpatient</t>
  </si>
  <si>
    <t>Outpatient claims</t>
  </si>
  <si>
    <t>Dental claims</t>
  </si>
  <si>
    <t>Optical Claims</t>
  </si>
  <si>
    <t>Average cost of Inpatient claim</t>
  </si>
  <si>
    <t>Average cost of outpatient claims</t>
  </si>
  <si>
    <t>% of users of dental benefit</t>
  </si>
  <si>
    <t>Average admission rate</t>
  </si>
  <si>
    <t>No. of visits per person</t>
  </si>
  <si>
    <t>Average cost of dental claims</t>
  </si>
  <si>
    <t>Average cost of optical claim</t>
  </si>
  <si>
    <t>Percentage of persons who seek OP services</t>
  </si>
  <si>
    <t>Total Admissions</t>
  </si>
  <si>
    <t>Total OP costs</t>
  </si>
  <si>
    <t>Total dental costs</t>
  </si>
  <si>
    <t>Total Optical claims</t>
  </si>
  <si>
    <t>LR</t>
  </si>
  <si>
    <t>Premium</t>
  </si>
  <si>
    <t>REVISED RATES</t>
  </si>
  <si>
    <t>Madison Betterlife SME Medical Package.</t>
  </si>
  <si>
    <t>18-49</t>
  </si>
  <si>
    <t>Premium Per Shared Limit Per Family</t>
  </si>
  <si>
    <t>Option</t>
  </si>
  <si>
    <t>Limit</t>
  </si>
  <si>
    <t>M</t>
  </si>
  <si>
    <t>M+1</t>
  </si>
  <si>
    <t>M+2</t>
  </si>
  <si>
    <t>M+3</t>
  </si>
  <si>
    <t>M+4</t>
  </si>
  <si>
    <t>M+5</t>
  </si>
  <si>
    <t>M+6</t>
  </si>
  <si>
    <t>Extra</t>
  </si>
  <si>
    <t>51-65</t>
  </si>
  <si>
    <t>NEW RATES</t>
  </si>
  <si>
    <t>19-30</t>
  </si>
  <si>
    <t xml:space="preserve">Outpatient </t>
  </si>
  <si>
    <t>50-65</t>
  </si>
  <si>
    <t xml:space="preserve"> Betterlife SME Dental Rates.</t>
  </si>
  <si>
    <t>Dental</t>
  </si>
  <si>
    <t>Betterlife SME Optical Rates.</t>
  </si>
  <si>
    <t>Optical</t>
  </si>
  <si>
    <t>Corporate SME Maternity  Rates</t>
  </si>
  <si>
    <t>Premiums</t>
  </si>
</sst>
</file>

<file path=xl/styles.xml><?xml version="1.0" encoding="utf-8"?>
<styleSheet xmlns="http://schemas.openxmlformats.org/spreadsheetml/2006/main" xml:space="preserve">
  <numFmts count="2">
    <numFmt numFmtId="164" formatCode="_-* #,##0_-;\-* #,##0_-;_-* &quot;-&quot;??_-;_-@_-"/>
    <numFmt numFmtId="165" formatCode="_-* #,##0.00_-;\-* #,##0.00_-;_-* &quot;-&quot;??_-;_-@_-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Verdana"/>
    </font>
    <font>
      <b val="1"/>
      <i val="0"/>
      <strike val="0"/>
      <u val="none"/>
      <sz val="9"/>
      <color rgb="FFFFFFFF"/>
      <name val="Verdana"/>
    </font>
    <font>
      <b val="1"/>
      <i val="0"/>
      <strike val="0"/>
      <u val="none"/>
      <sz val="9"/>
      <color rgb="FF000000"/>
      <name val="Verdana"/>
    </font>
    <font>
      <b val="1"/>
      <i val="0"/>
      <strike val="0"/>
      <u val="none"/>
      <sz val="9"/>
      <color rgb="FFFF0000"/>
      <name val="Verdana"/>
    </font>
    <font>
      <b val="0"/>
      <i val="0"/>
      <strike val="0"/>
      <u val="none"/>
      <sz val="11"/>
      <color rgb="FF000000"/>
      <name val="Verdana"/>
    </font>
    <font>
      <b val="0"/>
      <i val="0"/>
      <strike val="0"/>
      <u val="none"/>
      <sz val="10"/>
      <color rgb="FF000000"/>
      <name val="Verdana"/>
    </font>
    <font>
      <b val="1"/>
      <i val="0"/>
      <strike val="0"/>
      <u val="none"/>
      <sz val="10"/>
      <color rgb="FF000000"/>
      <name val="Verdana"/>
    </font>
    <font>
      <b val="1"/>
      <i val="0"/>
      <strike val="0"/>
      <u val="none"/>
      <sz val="11"/>
      <color rgb="FF000000"/>
      <name val="Verdana"/>
    </font>
    <font>
      <b val="0"/>
      <i val="0"/>
      <strike val="0"/>
      <u val="none"/>
      <sz val="9"/>
      <color rgb="FFFF0000"/>
      <name val="Verdana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8"/>
      <color rgb="FF002060"/>
      <name val="Verdana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Verdana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single"/>
      <sz val="11"/>
      <color rgb="FF000000"/>
      <name val="Calibri"/>
    </font>
  </fonts>
  <fills count="1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17365D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27405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002D6A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3B608D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13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3" fillId="2" borderId="0" applyFont="1" applyNumberFormat="1" applyFill="1" applyBorder="0" applyAlignment="0" applyProtection="true">
      <alignment horizontal="general" vertical="bottom" textRotation="0" wrapText="false" shrinkToFit="false"/>
      <protection hidden="false"/>
    </xf>
    <xf xfId="0" fontId="2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false"/>
    </xf>
    <xf xfId="0" fontId="2" numFmtId="3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3" fillId="4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4" numFmtId="3" fillId="5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5" numFmtId="3" fillId="2" borderId="0" applyFont="1" applyNumberFormat="1" applyFill="1" applyBorder="0" applyAlignment="0" applyProtection="true">
      <alignment horizontal="general" vertical="bottom" textRotation="0" wrapText="false" shrinkToFit="false"/>
      <protection hidden="false"/>
    </xf>
    <xf xfId="0" fontId="5" numFmtId="3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4" numFmtId="3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4" numFmtId="3" fillId="0" borderId="0" applyFont="1" applyNumberFormat="1" applyFill="0" applyBorder="0" applyAlignment="1" applyProtection="true">
      <alignment horizontal="center" vertical="bottom" textRotation="0" wrapText="false" shrinkToFit="false"/>
      <protection locked="false" hidden="false"/>
    </xf>
    <xf xfId="0" fontId="4" numFmtId="3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3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3" fillId="4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4" numFmtId="3" fillId="5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3" fillId="5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3" numFmtId="3" fillId="4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4" numFmtId="3" fillId="5" borderId="1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8" numFmtId="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3" fillId="4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3" numFmtId="3" fillId="4" borderId="4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3" numFmtId="3" fillId="6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3" numFmtId="3" fillId="6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3" fillId="7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3" fillId="7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5" numFmtId="3" fillId="7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5" numFmtId="3" fillId="7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3" fillId="2" borderId="0" applyFont="1" applyNumberFormat="1" applyFill="1" applyBorder="0" applyAlignment="0" applyProtection="true">
      <alignment horizontal="general" vertical="bottom" textRotation="0" wrapText="false" shrinkToFit="false"/>
      <protection hidden="false"/>
    </xf>
    <xf xfId="0" fontId="4" numFmtId="3" fillId="2" borderId="0" applyFont="1" applyNumberFormat="1" applyFill="1" applyBorder="0" applyAlignment="0" applyProtection="true">
      <alignment horizontal="general" vertical="bottom" textRotation="0" wrapText="false" shrinkToFit="false"/>
      <protection hidden="false"/>
    </xf>
    <xf xfId="0" fontId="4" numFmtId="3" fillId="2" borderId="0" applyFont="1" applyNumberFormat="1" applyFill="1" applyBorder="0" applyAlignment="0" applyProtection="true">
      <alignment horizontal="general" vertical="bottom" textRotation="0" wrapText="false" shrinkToFit="false"/>
      <protection hidden="false"/>
    </xf>
    <xf xfId="0" fontId="3" numFmtId="3" fillId="8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4" numFmtId="3" fillId="7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3" fillId="2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3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4" numFmtId="3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4" numFmtId="3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4" numFmtId="9" fillId="0" borderId="0" applyFont="1" applyNumberFormat="1" applyFill="0" applyBorder="0" applyAlignment="1" applyProtection="true">
      <alignment horizontal="center" vertical="bottom" textRotation="0" wrapText="false" shrinkToFit="false"/>
      <protection locked="false" hidden="false"/>
    </xf>
    <xf xfId="0" fontId="10" numFmtId="3" fillId="2" borderId="0" applyFont="1" applyNumberFormat="1" applyFill="1" applyBorder="0" applyAlignment="0" applyProtection="true">
      <alignment horizontal="general" vertical="bottom" textRotation="0" wrapText="false" shrinkToFit="false"/>
      <protection hidden="false"/>
    </xf>
    <xf xfId="0" fontId="1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3" fillId="9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4" numFmtId="3" fillId="9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4" numFmtId="3" fillId="9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3" fillId="10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4" numFmtId="3" fillId="2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3" fillId="0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3" fillId="4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3" fillId="4" borderId="3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bottom" textRotation="0" wrapText="true" shrinkToFit="false"/>
      <protection hidden="false"/>
    </xf>
    <xf xfId="0" fontId="0" numFmtId="164" fillId="0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2" numFmtId="0" fillId="0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9" fillId="0" borderId="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0" borderId="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3" numFmtId="0" fillId="5" borderId="6" applyFont="1" applyNumberFormat="0" applyFill="1" applyBorder="1" applyAlignment="1" applyProtection="true">
      <alignment horizontal="center" vertical="bottom" textRotation="0" wrapText="true" shrinkToFit="false"/>
      <protection hidden="false"/>
    </xf>
    <xf xfId="0" fontId="13" numFmtId="3" fillId="5" borderId="6" applyFont="1" applyNumberFormat="1" applyFill="1" applyBorder="1" applyAlignment="1" applyProtection="true">
      <alignment horizontal="center" vertical="bottom" textRotation="0" wrapText="true" shrinkToFit="false"/>
      <protection hidden="false"/>
    </xf>
    <xf xfId="0" fontId="13" numFmtId="0" fillId="11" borderId="6" applyFont="1" applyNumberFormat="0" applyFill="1" applyBorder="1" applyAlignment="1" applyProtection="true">
      <alignment horizontal="center" vertical="bottom" textRotation="0" wrapText="true" shrinkToFit="false"/>
      <protection hidden="false"/>
    </xf>
    <xf xfId="0" fontId="13" numFmtId="0" fillId="12" borderId="6" applyFont="1" applyNumberFormat="0" applyFill="1" applyBorder="1" applyAlignment="1" applyProtection="true">
      <alignment horizontal="center" vertical="bottom" textRotation="0" wrapText="true" shrinkToFit="false"/>
      <protection hidden="false"/>
    </xf>
    <xf xfId="0" fontId="13" numFmtId="0" fillId="13" borderId="6" applyFont="1" applyNumberFormat="0" applyFill="1" applyBorder="1" applyAlignment="1" applyProtection="true">
      <alignment horizontal="center" vertical="bottom" textRotation="0" wrapText="true" shrinkToFit="false"/>
      <protection hidden="false"/>
    </xf>
    <xf xfId="0" fontId="13" numFmtId="0" fillId="13" borderId="7" applyFont="1" applyNumberFormat="0" applyFill="1" applyBorder="1" applyAlignment="1" applyProtection="true">
      <alignment horizontal="center" vertical="bottom" textRotation="0" wrapText="true" shrinkToFit="false"/>
      <protection hidden="false"/>
    </xf>
    <xf xfId="0" fontId="0" numFmtId="0" fillId="5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5" borderId="0" applyFont="0" applyNumberFormat="0" applyFill="1" applyBorder="0" applyAlignment="1" applyProtection="true">
      <alignment horizontal="center" vertical="bottom" textRotation="0" wrapText="false" shrinkToFit="false"/>
      <protection hidden="false"/>
    </xf>
    <xf xfId="0" fontId="0" numFmtId="0" fillId="11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11" borderId="0" applyFont="0" applyNumberFormat="0" applyFill="1" applyBorder="0" applyAlignment="1" applyProtection="true">
      <alignment horizontal="center" vertical="bottom" textRotation="0" wrapText="false" shrinkToFit="false"/>
      <protection hidden="false"/>
    </xf>
    <xf xfId="0" fontId="0" numFmtId="0" fillId="12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12" borderId="0" applyFont="0" applyNumberFormat="0" applyFill="1" applyBorder="0" applyAlignment="1" applyProtection="true">
      <alignment horizontal="center" vertical="bottom" textRotation="0" wrapText="false" shrinkToFit="false"/>
      <protection hidden="false"/>
    </xf>
    <xf xfId="0" fontId="0" numFmtId="0" fillId="1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13" borderId="8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3" fillId="5" borderId="0" applyFont="0" applyNumberFormat="1" applyFill="1" applyBorder="0" applyAlignment="1" applyProtection="true">
      <alignment horizontal="center" vertical="bottom" textRotation="0" wrapText="false" shrinkToFit="false"/>
      <protection hidden="false"/>
    </xf>
    <xf xfId="0" fontId="0" numFmtId="3" fillId="11" borderId="0" applyFont="0" applyNumberFormat="1" applyFill="1" applyBorder="0" applyAlignment="1" applyProtection="true">
      <alignment horizontal="center" vertical="bottom" textRotation="0" wrapText="false" shrinkToFit="false"/>
      <protection hidden="false"/>
    </xf>
    <xf xfId="0" fontId="0" numFmtId="9" fillId="12" borderId="0" applyFont="0" applyNumberFormat="1" applyFill="1" applyBorder="0" applyAlignment="1" applyProtection="true">
      <alignment horizontal="center" vertical="bottom" textRotation="0" wrapText="false" shrinkToFit="false"/>
      <protection hidden="false"/>
    </xf>
    <xf xfId="0" fontId="0" numFmtId="9" fillId="13" borderId="8" applyFont="0" applyNumberFormat="1" applyFill="1" applyBorder="1" applyAlignment="1" applyProtection="true">
      <alignment horizontal="center" vertical="bottom" textRotation="0" wrapText="false" shrinkToFit="false"/>
      <protection hidden="false"/>
    </xf>
    <xf xfId="0" fontId="0" numFmtId="9" fillId="5" borderId="0" applyFont="0" applyNumberFormat="1" applyFill="1" applyBorder="0" applyAlignment="1" applyProtection="true">
      <alignment horizontal="center" vertical="bottom" textRotation="0" wrapText="false" shrinkToFit="false"/>
      <protection hidden="false"/>
    </xf>
    <xf xfId="0" fontId="0" numFmtId="3" fillId="12" borderId="0" applyFont="0" applyNumberFormat="1" applyFill="1" applyBorder="0" applyAlignment="1" applyProtection="true">
      <alignment horizontal="center" vertical="bottom" textRotation="0" wrapText="false" shrinkToFit="false"/>
      <protection hidden="false"/>
    </xf>
    <xf xfId="0" fontId="0" numFmtId="3" fillId="13" borderId="8" applyFont="0" applyNumberFormat="1" applyFill="1" applyBorder="1" applyAlignment="1" applyProtection="true">
      <alignment horizontal="center" vertical="bottom" textRotation="0" wrapText="false" shrinkToFit="false"/>
      <protection hidden="false"/>
    </xf>
    <xf xfId="0" fontId="0" numFmtId="9" fillId="11" borderId="0" applyFont="0" applyNumberFormat="1" applyFill="1" applyBorder="0" applyAlignment="1" applyProtection="true">
      <alignment horizontal="center" vertical="bottom" textRotation="0" wrapText="false" shrinkToFit="false"/>
      <protection hidden="false"/>
    </xf>
    <xf xfId="0" fontId="0" numFmtId="0" fillId="5" borderId="9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5" borderId="10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1" numFmtId="3" fillId="5" borderId="1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11" borderId="11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12" borderId="11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13" borderId="11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3" fillId="0" borderId="0" applyFont="0" applyNumberFormat="1" applyFill="0" applyBorder="0" applyAlignment="1" applyProtection="true">
      <alignment horizontal="center" vertical="bottom" textRotation="0" wrapText="false" shrinkToFit="false"/>
      <protection hidden="false"/>
    </xf>
    <xf xfId="0" fontId="0" numFmtId="9" fillId="0" borderId="0" applyFont="0" applyNumberFormat="1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3" fillId="0" borderId="0" applyFont="0" applyNumberFormat="1" applyFill="0" applyBorder="0" applyAlignment="1" applyProtection="true">
      <alignment horizontal="center" vertical="bottom" textRotation="0" wrapText="false" shrinkToFit="false"/>
      <protection hidden="false"/>
    </xf>
    <xf xfId="0" fontId="13" numFmtId="164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3" numFmtId="164" fillId="0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3" numFmtId="164" fillId="5" borderId="6" applyFont="1" applyNumberFormat="1" applyFill="1" applyBorder="1" applyAlignment="1" applyProtection="true">
      <alignment horizontal="center" vertical="bottom" textRotation="0" wrapText="true" shrinkToFit="false"/>
      <protection hidden="false"/>
    </xf>
    <xf xfId="0" fontId="1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0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13" numFmtId="164" fillId="0" borderId="0" applyFont="1" applyNumberFormat="1" applyFill="0" applyBorder="0" applyAlignment="1" applyProtection="true">
      <alignment horizontal="general" vertical="bottom" textRotation="0" wrapText="true" shrinkToFit="false"/>
      <protection hidden="false"/>
    </xf>
    <xf xfId="0" fontId="0" numFmtId="9" fillId="0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3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0" borderId="1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3" numFmtId="0" fillId="5" borderId="0" applyFont="1" applyNumberFormat="0" applyFill="1" applyBorder="0" applyAlignment="1" applyProtection="true">
      <alignment horizontal="center" vertical="bottom" textRotation="0" wrapText="true" shrinkToFit="false"/>
      <protection hidden="false"/>
    </xf>
    <xf xfId="0" fontId="13" numFmtId="164" fillId="5" borderId="0" applyFont="1" applyNumberFormat="1" applyFill="1" applyBorder="0" applyAlignment="1" applyProtection="true">
      <alignment horizontal="center" vertical="bottom" textRotation="0" wrapText="true" shrinkToFit="false"/>
      <protection hidden="false"/>
    </xf>
    <xf xfId="0" fontId="4" numFmtId="3" fillId="9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4" numFmtId="3" fillId="5" borderId="0" applyFont="1" applyNumberFormat="1" applyFill="1" applyBorder="0" applyAlignment="0" applyProtection="true">
      <alignment horizontal="general" vertical="bottom" textRotation="0" wrapText="false" shrinkToFit="false"/>
      <protection hidden="false"/>
    </xf>
    <xf xfId="0" fontId="2" numFmtId="3" fillId="5" borderId="0" applyFont="1" applyNumberFormat="1" applyFill="1" applyBorder="0" applyAlignment="0" applyProtection="true">
      <alignment horizontal="general" vertical="bottom" textRotation="0" wrapText="false" shrinkToFit="false"/>
      <protection hidden="false"/>
    </xf>
    <xf xfId="0" fontId="1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" fillId="0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3" fillId="4" borderId="13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3" fillId="4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3" fillId="4" borderId="3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3" fillId="4" borderId="4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3" fillId="4" borderId="1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5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5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5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4" numFmtId="3" fillId="0" borderId="14" applyFont="1" applyNumberFormat="1" applyFill="0" applyBorder="1" applyAlignment="1" applyProtection="true">
      <alignment horizontal="center" vertical="bottom" textRotation="0" wrapText="false" shrinkToFit="false"/>
      <protection locked="false" hidden="false"/>
    </xf>
    <xf xfId="0" fontId="4" numFmtId="3" fillId="0" borderId="0" applyFont="1" applyNumberFormat="1" applyFill="0" applyBorder="0" applyAlignment="1" applyProtection="true">
      <alignment horizontal="center" vertical="bottom" textRotation="0" wrapText="false" shrinkToFit="false"/>
      <protection locked="false" hidden="false"/>
    </xf>
    <xf xfId="0" fontId="3" numFmtId="3" fillId="4" borderId="13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3" fillId="4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3" fillId="4" borderId="3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3" fillId="4" borderId="4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3" fillId="4" borderId="1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4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4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4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3" fillId="4" borderId="13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3" numFmtId="3" fillId="4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3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3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3"/>
  <sheetViews>
    <sheetView tabSelected="1" workbookViewId="0" showGridLines="true" showRowColHeaders="1">
      <selection activeCell="C1" sqref="C1"/>
    </sheetView>
  </sheetViews>
  <sheetFormatPr defaultRowHeight="14.4" outlineLevelRow="0" outlineLevelCol="0"/>
  <cols>
    <col min="1" max="1" width="9.140625" customWidth="true" style="0"/>
    <col min="2" max="2" width="16.42578125" customWidth="true" style="0"/>
    <col min="3" max="3" width="9.140625" customWidth="true" style="0"/>
  </cols>
  <sheetData>
    <row r="2" spans="1:3">
      <c r="B2" s="104" t="s">
        <v>0</v>
      </c>
      <c r="C2" t="s">
        <v>1</v>
      </c>
    </row>
    <row r="4" spans="1:3">
      <c r="B4" s="104" t="s">
        <v>2</v>
      </c>
      <c r="C4" t="s">
        <v>3</v>
      </c>
    </row>
    <row r="5" spans="1:3">
      <c r="C5" t="s">
        <v>4</v>
      </c>
    </row>
    <row r="6" spans="1:3">
      <c r="C6" t="s">
        <v>5</v>
      </c>
    </row>
    <row r="7" spans="1:3">
      <c r="C7" t="s">
        <v>6</v>
      </c>
    </row>
    <row r="8" spans="1:3">
      <c r="C8" t="s">
        <v>7</v>
      </c>
    </row>
    <row r="10" spans="1:3">
      <c r="C10" t="s">
        <v>8</v>
      </c>
    </row>
    <row r="13" spans="1:3">
      <c r="B13" s="104" t="s">
        <v>9</v>
      </c>
      <c r="C13" s="110" t="s">
        <v>10</v>
      </c>
    </row>
    <row r="14" spans="1:3">
      <c r="C14" t="s">
        <v>11</v>
      </c>
    </row>
    <row r="16" spans="1:3">
      <c r="C16" t="s">
        <v>12</v>
      </c>
    </row>
    <row r="17" spans="1:3">
      <c r="C17" t="s">
        <v>13</v>
      </c>
    </row>
    <row r="19" spans="1:3">
      <c r="C19" s="110" t="s">
        <v>14</v>
      </c>
    </row>
    <row r="20" spans="1:3">
      <c r="C20" t="s">
        <v>15</v>
      </c>
    </row>
    <row r="22" spans="1:3">
      <c r="C22" t="s">
        <v>16</v>
      </c>
    </row>
    <row r="23" spans="1:3">
      <c r="C23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1"/>
  <sheetViews>
    <sheetView tabSelected="0" workbookViewId="0" showGridLines="true" showRowColHeaders="1">
      <selection activeCell="C4" sqref="C4"/>
    </sheetView>
  </sheetViews>
  <sheetFormatPr defaultRowHeight="14.4" outlineLevelRow="0" outlineLevelCol="0"/>
  <cols>
    <col min="1" max="1" width="27.85546875" customWidth="true" style="0"/>
    <col min="2" max="2" width="12.7109375" customWidth="true" style="0"/>
    <col min="3" max="3" width="22.5703125" customWidth="true" style="0"/>
    <col min="4" max="4" width="9.5703125" customWidth="true" style="0"/>
    <col min="5" max="5" width="22.5703125" customWidth="true" style="0"/>
    <col min="6" max="6" width="7.140625" customWidth="true" style="0"/>
    <col min="7" max="7" width="22.5703125" customWidth="true" style="0"/>
    <col min="8" max="8" width="8" customWidth="true" style="0"/>
  </cols>
  <sheetData>
    <row r="2" spans="1:8">
      <c r="A2" s="55" t="s">
        <v>18</v>
      </c>
      <c r="B2" s="55"/>
      <c r="C2" s="56" t="s">
        <v>19</v>
      </c>
      <c r="D2" s="57"/>
    </row>
    <row r="3" spans="1:8">
      <c r="A3" s="55" t="s">
        <v>20</v>
      </c>
      <c r="B3" s="58"/>
      <c r="C3" s="59">
        <v>0.4</v>
      </c>
      <c r="D3" s="57"/>
    </row>
    <row r="4" spans="1:8">
      <c r="A4" s="55" t="s">
        <v>21</v>
      </c>
      <c r="B4" s="58"/>
      <c r="C4" s="59">
        <v>0.2</v>
      </c>
      <c r="D4" s="57"/>
    </row>
    <row r="5" spans="1:8">
      <c r="A5" s="55" t="s">
        <v>22</v>
      </c>
      <c r="B5" s="55"/>
      <c r="C5" s="60">
        <v>1000</v>
      </c>
      <c r="D5" s="57"/>
    </row>
    <row r="6" spans="1:8">
      <c r="A6" s="55" t="s">
        <v>23</v>
      </c>
      <c r="B6" s="55"/>
      <c r="C6" s="59">
        <v>0.1</v>
      </c>
      <c r="D6" s="57"/>
    </row>
    <row r="7" spans="1:8">
      <c r="A7" s="55" t="s">
        <v>24</v>
      </c>
      <c r="B7" s="55"/>
      <c r="C7" s="59">
        <v>0.2</v>
      </c>
      <c r="D7" s="57"/>
    </row>
    <row r="8" spans="1:8">
      <c r="A8" s="55" t="s">
        <v>25</v>
      </c>
      <c r="B8" s="55"/>
      <c r="C8" s="59">
        <v>0.2</v>
      </c>
      <c r="D8" s="57"/>
    </row>
    <row r="9" spans="1:8">
      <c r="A9" s="55" t="s">
        <v>26</v>
      </c>
      <c r="B9" s="55"/>
      <c r="C9" s="59">
        <v>0.15</v>
      </c>
      <c r="D9" s="57"/>
    </row>
    <row r="10" spans="1:8">
      <c r="A10" s="102" t="s">
        <v>27</v>
      </c>
      <c r="B10" s="51"/>
      <c r="C10" s="103">
        <v>1500</v>
      </c>
      <c r="D10" s="57"/>
    </row>
    <row r="11" spans="1:8">
      <c r="D11" s="57"/>
    </row>
    <row r="12" spans="1:8">
      <c r="A12" s="46" t="s">
        <v>28</v>
      </c>
      <c r="B12" s="49">
        <v>5000000.0</v>
      </c>
      <c r="C12" s="50"/>
      <c r="D12" s="98"/>
      <c r="E12" s="50"/>
    </row>
    <row r="13" spans="1:8" customHeight="1" ht="14.45">
      <c r="A13" s="46" t="s">
        <v>29</v>
      </c>
      <c r="B13" s="47">
        <v>3000000.0</v>
      </c>
      <c r="C13" s="99"/>
      <c r="D13" s="100"/>
      <c r="E13" s="100"/>
    </row>
    <row r="14" spans="1:8">
      <c r="A14" s="46" t="s">
        <v>30</v>
      </c>
      <c r="B14" s="47">
        <v>2500000.0</v>
      </c>
      <c r="C14" s="101"/>
      <c r="D14" s="98"/>
      <c r="E14" s="98"/>
    </row>
    <row r="15" spans="1:8">
      <c r="A15" s="46" t="s">
        <v>31</v>
      </c>
      <c r="B15" s="47">
        <v>2000000</v>
      </c>
      <c r="C15" s="101"/>
      <c r="D15" s="98"/>
      <c r="E15" s="98"/>
    </row>
    <row r="16" spans="1:8">
      <c r="A16" s="46" t="s">
        <v>32</v>
      </c>
      <c r="B16" s="47">
        <v>1500000</v>
      </c>
      <c r="C16" s="101"/>
      <c r="D16" s="98"/>
      <c r="E16" s="98"/>
    </row>
    <row r="17" spans="1:8">
      <c r="A17" s="46" t="s">
        <v>33</v>
      </c>
      <c r="B17" s="47">
        <v>1000000</v>
      </c>
      <c r="C17" s="101"/>
      <c r="D17" s="98"/>
      <c r="E17" s="98"/>
    </row>
    <row r="18" spans="1:8">
      <c r="A18" s="46" t="s">
        <v>34</v>
      </c>
      <c r="B18" s="47">
        <v>750000</v>
      </c>
      <c r="C18" s="101"/>
      <c r="D18" s="98"/>
      <c r="E18" s="98"/>
    </row>
    <row r="19" spans="1:8">
      <c r="A19" s="46" t="s">
        <v>35</v>
      </c>
      <c r="B19" s="47">
        <v>500000</v>
      </c>
      <c r="C19" s="101"/>
      <c r="D19" s="98"/>
      <c r="E19" s="98"/>
    </row>
    <row r="20" spans="1:8">
      <c r="A20" s="46" t="s">
        <v>36</v>
      </c>
      <c r="B20" s="47">
        <v>300000</v>
      </c>
      <c r="C20" s="101"/>
      <c r="D20" s="98"/>
      <c r="E20" s="98"/>
    </row>
    <row r="21" spans="1:8">
      <c r="A21" s="46" t="s">
        <v>37</v>
      </c>
      <c r="B21" s="47">
        <v>200000</v>
      </c>
      <c r="C21" s="101"/>
      <c r="D21" s="98"/>
      <c r="E21" s="50"/>
    </row>
    <row r="22" spans="1:8">
      <c r="A22" s="50"/>
      <c r="B22" s="50"/>
      <c r="C22" s="50"/>
      <c r="D22" s="50"/>
      <c r="E22" s="50"/>
    </row>
    <row r="26" spans="1:8" customHeight="1" ht="15.75">
      <c r="A26" s="110" t="s">
        <v>38</v>
      </c>
    </row>
    <row r="27" spans="1:8" customHeight="1" ht="15.75">
      <c r="A27" s="61" t="s">
        <v>39</v>
      </c>
      <c r="B27" s="62">
        <v>200000</v>
      </c>
      <c r="C27" s="63" t="s">
        <v>40</v>
      </c>
      <c r="D27" s="63"/>
      <c r="E27" s="64" t="s">
        <v>41</v>
      </c>
      <c r="F27" s="64"/>
      <c r="G27" s="65" t="s">
        <v>42</v>
      </c>
      <c r="H27" s="66"/>
    </row>
    <row r="28" spans="1:8">
      <c r="A28" s="67"/>
      <c r="B28" s="68"/>
      <c r="C28" s="69"/>
      <c r="D28" s="70"/>
      <c r="E28" s="71"/>
      <c r="F28" s="72"/>
      <c r="G28" s="73"/>
      <c r="H28" s="74"/>
    </row>
    <row r="29" spans="1:8">
      <c r="A29" s="67" t="s">
        <v>43</v>
      </c>
      <c r="B29" s="75">
        <v>70000</v>
      </c>
      <c r="C29" s="69" t="s">
        <v>44</v>
      </c>
      <c r="D29" s="76">
        <v>3500</v>
      </c>
      <c r="E29" s="71" t="s">
        <v>45</v>
      </c>
      <c r="F29" s="77">
        <v>0.08</v>
      </c>
      <c r="G29" s="73" t="s">
        <v>45</v>
      </c>
      <c r="H29" s="78">
        <v>0.08</v>
      </c>
    </row>
    <row r="30" spans="1:8">
      <c r="A30" s="67"/>
      <c r="B30" s="68"/>
      <c r="C30" s="69"/>
      <c r="D30" s="76"/>
      <c r="E30" s="71"/>
      <c r="F30" s="72"/>
      <c r="G30" s="73"/>
      <c r="H30" s="74"/>
    </row>
    <row r="31" spans="1:8">
      <c r="A31" s="67" t="s">
        <v>46</v>
      </c>
      <c r="B31" s="79">
        <v>0.13</v>
      </c>
      <c r="C31" s="69" t="s">
        <v>47</v>
      </c>
      <c r="D31" s="76">
        <v>4</v>
      </c>
      <c r="E31" s="71" t="s">
        <v>48</v>
      </c>
      <c r="F31" s="80">
        <v>20000</v>
      </c>
      <c r="G31" s="73" t="s">
        <v>49</v>
      </c>
      <c r="H31" s="81">
        <v>20000</v>
      </c>
    </row>
    <row r="32" spans="1:8">
      <c r="A32" s="67"/>
      <c r="B32" s="68"/>
      <c r="C32" s="69"/>
      <c r="D32" s="70"/>
      <c r="E32" s="71"/>
      <c r="F32" s="72"/>
      <c r="G32" s="73"/>
      <c r="H32" s="81"/>
    </row>
    <row r="33" spans="1:8">
      <c r="A33" s="67"/>
      <c r="B33" s="68"/>
      <c r="C33" s="69" t="s">
        <v>50</v>
      </c>
      <c r="D33" s="82">
        <v>0.65</v>
      </c>
      <c r="E33" s="71"/>
      <c r="F33" s="72"/>
      <c r="G33" s="73"/>
      <c r="H33" s="81"/>
    </row>
    <row r="34" spans="1:8">
      <c r="A34" s="83"/>
      <c r="B34" s="68"/>
      <c r="C34" s="69"/>
      <c r="D34" s="70"/>
      <c r="E34" s="71"/>
      <c r="F34" s="72"/>
      <c r="G34" s="73"/>
      <c r="H34" s="81"/>
    </row>
    <row r="35" spans="1:8" customHeight="1" ht="15.75">
      <c r="A35" s="84" t="s">
        <v>51</v>
      </c>
      <c r="B35" s="85">
        <f>B31*B29</f>
        <v>9100</v>
      </c>
      <c r="C35" s="86" t="s">
        <v>52</v>
      </c>
      <c r="D35" s="85">
        <f>D33*D31*D29</f>
        <v>9100</v>
      </c>
      <c r="E35" s="87" t="s">
        <v>53</v>
      </c>
      <c r="F35" s="85">
        <f>F31*F29</f>
        <v>1600</v>
      </c>
      <c r="G35" s="88" t="s">
        <v>54</v>
      </c>
      <c r="H35" s="85">
        <f>H31*H29</f>
        <v>1600</v>
      </c>
    </row>
    <row r="36" spans="1:8">
      <c r="B36" s="89"/>
      <c r="D36" s="89"/>
      <c r="E36" s="52"/>
      <c r="F36" s="89"/>
      <c r="H36" s="90"/>
    </row>
    <row r="37" spans="1:8">
      <c r="A37" s="50" t="s">
        <v>55</v>
      </c>
      <c r="B37" s="91">
        <v>0.65</v>
      </c>
      <c r="C37" s="50"/>
      <c r="D37" s="92"/>
      <c r="E37" s="50"/>
      <c r="F37" s="92"/>
      <c r="G37" s="50"/>
      <c r="H37" s="93"/>
    </row>
    <row r="38" spans="1:8">
      <c r="A38" s="94"/>
      <c r="B38" s="95"/>
      <c r="C38" s="94"/>
      <c r="D38" s="95"/>
      <c r="E38" s="94"/>
      <c r="F38" s="95"/>
      <c r="G38" s="94"/>
      <c r="H38" s="95"/>
    </row>
    <row r="39" spans="1:8" customHeight="1" ht="15.75"/>
    <row r="40" spans="1:8" customHeight="1" ht="15.75">
      <c r="A40" s="61" t="s">
        <v>56</v>
      </c>
      <c r="B40" s="96">
        <f>B35/$B$37</f>
        <v>14000</v>
      </c>
      <c r="D40" s="96">
        <f>D35/$B$37</f>
        <v>14000</v>
      </c>
      <c r="F40" s="96">
        <f>F35/$B$37</f>
        <v>2461.5384615385</v>
      </c>
      <c r="H40" s="96">
        <f>H35/$B$37</f>
        <v>2461.5384615385</v>
      </c>
    </row>
    <row r="41" spans="1:8">
      <c r="A41" s="105"/>
      <c r="B41" s="106"/>
      <c r="D41" s="106"/>
      <c r="F41" s="106"/>
      <c r="H41" s="10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AL66"/>
  <sheetViews>
    <sheetView tabSelected="0" workbookViewId="0" showGridLines="true" showRowColHeaders="1">
      <selection activeCell="F27" sqref="F27"/>
    </sheetView>
  </sheetViews>
  <sheetFormatPr customHeight="true" defaultRowHeight="17.45" outlineLevelRow="0" outlineLevelCol="0"/>
  <cols>
    <col min="1" max="1" width="7.5703125" customWidth="true" style="0"/>
    <col min="2" max="2" width="12" customWidth="true" style="0"/>
    <col min="3" max="3" width="9.5703125" customWidth="true" style="0"/>
    <col min="4" max="4" width="8.28515625" customWidth="true" style="0"/>
    <col min="5" max="5" width="9.7109375" customWidth="true" style="0"/>
    <col min="6" max="6" width="10.28515625" customWidth="true" style="0"/>
    <col min="7" max="7" width="9.5703125" customWidth="true" style="0"/>
    <col min="8" max="8" width="10.42578125" customWidth="true" style="0"/>
    <col min="9" max="9" width="9.5703125" customWidth="true" style="0"/>
    <col min="10" max="10" width="8.28515625" customWidth="true" style="0"/>
    <col min="11" max="11" width="9.140625" customWidth="true" style="0"/>
    <col min="12" max="12" width="9.140625" customWidth="true" style="0"/>
    <col min="13" max="13" width="9.14062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9.140625" customWidth="true" style="0"/>
    <col min="29" max="29" width="9.140625" customWidth="true" style="0"/>
    <col min="30" max="30" width="9.140625" customWidth="true" style="0"/>
    <col min="31" max="31" width="9.140625" customWidth="true" style="0"/>
    <col min="32" max="32" width="9.140625" customWidth="true" style="0"/>
    <col min="33" max="33" width="9.140625" customWidth="true" style="0"/>
    <col min="34" max="34" width="9.140625" customWidth="true" style="0"/>
    <col min="35" max="35" width="9.140625" customWidth="true" style="0"/>
    <col min="36" max="36" width="9.140625" customWidth="true" style="0"/>
    <col min="37" max="37" width="9.140625" customWidth="true" style="0"/>
    <col min="38" max="38" width="9.140625" customWidth="true" style="0"/>
  </cols>
  <sheetData>
    <row r="1" spans="1:38" customHeight="1" ht="17.45">
      <c r="A1" s="117" t="s">
        <v>57</v>
      </c>
      <c r="B1" s="118"/>
      <c r="C1" s="118"/>
      <c r="D1" s="118"/>
      <c r="E1" s="118"/>
      <c r="F1" s="118"/>
      <c r="G1" s="118"/>
      <c r="H1" s="118"/>
      <c r="I1" s="118"/>
      <c r="J1" s="119"/>
    </row>
    <row r="2" spans="1:38" customHeight="1" ht="17.45">
      <c r="A2" s="120" t="s">
        <v>58</v>
      </c>
      <c r="B2" s="121"/>
      <c r="C2" s="121"/>
      <c r="D2" s="121"/>
      <c r="E2" s="121"/>
      <c r="F2" s="121"/>
      <c r="G2" s="121"/>
      <c r="H2" s="121"/>
      <c r="I2" s="121"/>
      <c r="J2" s="12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customHeight="1" ht="17.45">
      <c r="A3" s="10" t="s">
        <v>59</v>
      </c>
      <c r="B3" s="10"/>
      <c r="C3" s="42"/>
      <c r="D3" s="42"/>
      <c r="E3" s="42"/>
      <c r="F3" s="42"/>
      <c r="G3" s="42"/>
      <c r="H3" s="42"/>
      <c r="I3" s="42"/>
      <c r="J3" s="4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customHeight="1" ht="17.45">
      <c r="A4" s="112" t="s">
        <v>39</v>
      </c>
      <c r="B4" s="113"/>
      <c r="C4" s="114" t="s">
        <v>60</v>
      </c>
      <c r="D4" s="115"/>
      <c r="E4" s="115"/>
      <c r="F4" s="115"/>
      <c r="G4" s="115"/>
      <c r="H4" s="115"/>
      <c r="I4" s="115"/>
      <c r="J4" s="11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customHeight="1" ht="17.45">
      <c r="A5" s="5" t="s">
        <v>61</v>
      </c>
      <c r="B5" s="5" t="s">
        <v>62</v>
      </c>
      <c r="C5" s="5" t="s">
        <v>63</v>
      </c>
      <c r="D5" s="5" t="s">
        <v>64</v>
      </c>
      <c r="E5" s="5" t="s">
        <v>65</v>
      </c>
      <c r="F5" s="5" t="s">
        <v>66</v>
      </c>
      <c r="G5" s="5" t="s">
        <v>67</v>
      </c>
      <c r="H5" s="5" t="s">
        <v>68</v>
      </c>
      <c r="I5" s="5" t="s">
        <v>69</v>
      </c>
      <c r="J5" s="5" t="s">
        <v>70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customHeight="1" ht="17.45">
      <c r="A6" s="46" t="s">
        <v>28</v>
      </c>
      <c r="B6" s="47">
        <v>5000000.0</v>
      </c>
      <c r="C6" s="45">
        <v>44500</v>
      </c>
      <c r="D6" s="45">
        <v>62300</v>
      </c>
      <c r="E6" s="45">
        <v>80100</v>
      </c>
      <c r="F6" s="45">
        <v>97900</v>
      </c>
      <c r="G6" s="45">
        <v>115700</v>
      </c>
      <c r="H6" s="45">
        <v>133500</v>
      </c>
      <c r="I6" s="45">
        <v>151300</v>
      </c>
      <c r="J6" s="45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customHeight="1" ht="17.45">
      <c r="A7" s="46" t="s">
        <v>29</v>
      </c>
      <c r="B7" s="47">
        <v>3000000.0</v>
      </c>
      <c r="C7" s="45">
        <v>38500</v>
      </c>
      <c r="D7" s="45">
        <v>53900</v>
      </c>
      <c r="E7" s="45">
        <v>69300</v>
      </c>
      <c r="F7" s="45">
        <v>84700</v>
      </c>
      <c r="G7" s="45">
        <v>100100</v>
      </c>
      <c r="H7" s="45">
        <v>117900</v>
      </c>
      <c r="I7" s="45">
        <v>135700</v>
      </c>
      <c r="J7" s="4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customHeight="1" ht="17.45">
      <c r="A8" s="46" t="s">
        <v>30</v>
      </c>
      <c r="B8" s="47">
        <v>2500000.0</v>
      </c>
      <c r="C8" s="45">
        <v>37000</v>
      </c>
      <c r="D8" s="45">
        <v>51800</v>
      </c>
      <c r="E8" s="45">
        <v>66600</v>
      </c>
      <c r="F8" s="45">
        <v>81400</v>
      </c>
      <c r="G8" s="45">
        <v>96200</v>
      </c>
      <c r="H8" s="45">
        <v>111000</v>
      </c>
      <c r="I8" s="45">
        <v>125800</v>
      </c>
      <c r="J8" s="4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customHeight="1" ht="17.45">
      <c r="A9" s="46" t="s">
        <v>31</v>
      </c>
      <c r="B9" s="47">
        <v>2000000</v>
      </c>
      <c r="C9" s="45">
        <v>32000</v>
      </c>
      <c r="D9" s="45">
        <v>44800</v>
      </c>
      <c r="E9" s="45">
        <v>57600</v>
      </c>
      <c r="F9" s="45">
        <v>70400</v>
      </c>
      <c r="G9" s="45">
        <v>83200</v>
      </c>
      <c r="H9" s="45">
        <v>96000</v>
      </c>
      <c r="I9" s="45">
        <v>108800</v>
      </c>
      <c r="J9" s="4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customHeight="1" ht="17.45">
      <c r="A10" s="46" t="s">
        <v>32</v>
      </c>
      <c r="B10" s="47">
        <v>1500000</v>
      </c>
      <c r="C10" s="45">
        <v>27000</v>
      </c>
      <c r="D10" s="45">
        <v>37800</v>
      </c>
      <c r="E10" s="45">
        <v>48600</v>
      </c>
      <c r="F10" s="45">
        <v>59400</v>
      </c>
      <c r="G10" s="45">
        <v>70200</v>
      </c>
      <c r="H10" s="45">
        <v>81000</v>
      </c>
      <c r="I10" s="45">
        <v>91800</v>
      </c>
      <c r="J10" s="4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customHeight="1" ht="17.45" s="13" customFormat="1">
      <c r="A11" s="46" t="s">
        <v>33</v>
      </c>
      <c r="B11" s="47">
        <v>1000000</v>
      </c>
      <c r="C11" s="45">
        <v>22000</v>
      </c>
      <c r="D11" s="45">
        <v>30800</v>
      </c>
      <c r="E11" s="45">
        <v>39600</v>
      </c>
      <c r="F11" s="45">
        <v>48400</v>
      </c>
      <c r="G11" s="45">
        <v>57200</v>
      </c>
      <c r="H11" s="45">
        <v>66000</v>
      </c>
      <c r="I11" s="45">
        <v>74800</v>
      </c>
      <c r="J11" s="4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customHeight="1" ht="17.45">
      <c r="A12" s="46" t="s">
        <v>34</v>
      </c>
      <c r="B12" s="47">
        <v>750000</v>
      </c>
      <c r="C12" s="45">
        <v>19500</v>
      </c>
      <c r="D12" s="45">
        <v>27300</v>
      </c>
      <c r="E12" s="45">
        <v>35100</v>
      </c>
      <c r="F12" s="45">
        <v>42900</v>
      </c>
      <c r="G12" s="45">
        <v>50700</v>
      </c>
      <c r="H12" s="45">
        <v>58500</v>
      </c>
      <c r="I12" s="45">
        <v>66300</v>
      </c>
      <c r="J12" s="4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customHeight="1" ht="17.45" s="44" customFormat="1">
      <c r="A13" s="46" t="s">
        <v>35</v>
      </c>
      <c r="B13" s="47">
        <v>500000</v>
      </c>
      <c r="C13" s="45">
        <v>17000</v>
      </c>
      <c r="D13" s="45">
        <v>23800</v>
      </c>
      <c r="E13" s="45">
        <v>30600</v>
      </c>
      <c r="F13" s="45">
        <v>37400</v>
      </c>
      <c r="G13" s="45">
        <v>44200</v>
      </c>
      <c r="H13" s="45">
        <v>51000</v>
      </c>
      <c r="I13" s="45">
        <v>57800</v>
      </c>
      <c r="J13" s="45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customHeight="1" ht="17.45">
      <c r="A14" s="46" t="s">
        <v>36</v>
      </c>
      <c r="B14" s="47">
        <v>300000</v>
      </c>
      <c r="C14" s="45">
        <v>15000</v>
      </c>
      <c r="D14" s="45">
        <v>21000</v>
      </c>
      <c r="E14" s="45">
        <v>27000</v>
      </c>
      <c r="F14" s="45">
        <v>33000</v>
      </c>
      <c r="G14" s="45">
        <v>39000</v>
      </c>
      <c r="H14" s="45">
        <v>45000</v>
      </c>
      <c r="I14" s="45">
        <v>51000</v>
      </c>
      <c r="J14" s="4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customHeight="1" ht="17.45">
      <c r="A15" s="46" t="s">
        <v>37</v>
      </c>
      <c r="B15" s="47">
        <v>200000</v>
      </c>
      <c r="C15" s="45">
        <v>14000</v>
      </c>
      <c r="D15" s="45">
        <v>19600</v>
      </c>
      <c r="E15" s="45">
        <v>25200</v>
      </c>
      <c r="F15" s="45">
        <v>30800</v>
      </c>
      <c r="G15" s="45">
        <v>36400</v>
      </c>
      <c r="H15" s="45">
        <v>42000</v>
      </c>
      <c r="I15" s="45">
        <v>47600</v>
      </c>
      <c r="J15" s="4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customHeight="1" ht="17.45">
      <c r="A16" s="11"/>
      <c r="B16" s="12"/>
      <c r="C16" s="12"/>
      <c r="D16" s="12"/>
      <c r="E16" s="12"/>
      <c r="F16" s="11"/>
      <c r="G16" s="11"/>
      <c r="H16" s="11"/>
      <c r="I16" s="11"/>
      <c r="J16" s="1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customHeight="1" ht="17.45">
      <c r="A17" s="10" t="s">
        <v>71</v>
      </c>
      <c r="B17" s="10"/>
      <c r="C17" s="10"/>
      <c r="D17" s="10"/>
      <c r="E17" s="10"/>
      <c r="F17" s="10"/>
      <c r="G17" s="10"/>
      <c r="H17" s="10"/>
      <c r="I17" s="10"/>
      <c r="J17" s="1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customHeight="1" ht="17.45">
      <c r="A18" s="112" t="s">
        <v>39</v>
      </c>
      <c r="B18" s="113"/>
      <c r="C18" s="114" t="s">
        <v>60</v>
      </c>
      <c r="D18" s="115"/>
      <c r="E18" s="115"/>
      <c r="F18" s="115"/>
      <c r="G18" s="115"/>
      <c r="H18" s="115"/>
      <c r="I18" s="115"/>
      <c r="J18" s="11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customHeight="1" ht="17.45">
      <c r="A19" s="5" t="s">
        <v>61</v>
      </c>
      <c r="B19" s="5" t="s">
        <v>62</v>
      </c>
      <c r="C19" s="5" t="s">
        <v>63</v>
      </c>
      <c r="D19" s="5" t="s">
        <v>64</v>
      </c>
      <c r="E19" s="5" t="s">
        <v>65</v>
      </c>
      <c r="F19" s="5" t="s">
        <v>66</v>
      </c>
      <c r="G19" s="5" t="s">
        <v>67</v>
      </c>
      <c r="H19" s="5" t="s">
        <v>68</v>
      </c>
      <c r="I19" s="5" t="s">
        <v>69</v>
      </c>
      <c r="J19" s="5" t="s">
        <v>70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customHeight="1" ht="17.45">
      <c r="A20" s="46" t="s">
        <v>28</v>
      </c>
      <c r="B20" s="6">
        <v>5000000.0</v>
      </c>
      <c r="C20" s="16">
        <v>53400</v>
      </c>
      <c r="D20" s="16">
        <v>74760</v>
      </c>
      <c r="E20" s="16">
        <v>96120</v>
      </c>
      <c r="F20" s="16">
        <v>117480</v>
      </c>
      <c r="G20" s="16">
        <v>138840</v>
      </c>
      <c r="H20" s="16">
        <v>160200</v>
      </c>
      <c r="I20" s="16">
        <v>181560</v>
      </c>
      <c r="J20" s="16">
        <v>0.0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customHeight="1" ht="17.45">
      <c r="A21" s="46" t="s">
        <v>29</v>
      </c>
      <c r="B21" s="6">
        <v>3000000.0</v>
      </c>
      <c r="C21" s="16">
        <v>46200</v>
      </c>
      <c r="D21" s="16">
        <v>64680</v>
      </c>
      <c r="E21" s="16">
        <v>83160</v>
      </c>
      <c r="F21" s="16">
        <v>101640</v>
      </c>
      <c r="G21" s="16">
        <v>120120</v>
      </c>
      <c r="H21" s="16">
        <v>141480</v>
      </c>
      <c r="I21" s="16">
        <v>162840</v>
      </c>
      <c r="J21" s="16">
        <v>0.0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customHeight="1" ht="17.45">
      <c r="A22" s="46" t="s">
        <v>30</v>
      </c>
      <c r="B22" s="6">
        <v>2500000.0</v>
      </c>
      <c r="C22" s="16">
        <v>44400</v>
      </c>
      <c r="D22" s="16">
        <v>62160</v>
      </c>
      <c r="E22" s="16">
        <v>79920</v>
      </c>
      <c r="F22" s="16">
        <v>97680</v>
      </c>
      <c r="G22" s="16">
        <v>115440</v>
      </c>
      <c r="H22" s="16">
        <v>133200</v>
      </c>
      <c r="I22" s="16">
        <v>150960</v>
      </c>
      <c r="J22" s="16">
        <v>0.0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customHeight="1" ht="17.45">
      <c r="A23" s="46" t="s">
        <v>31</v>
      </c>
      <c r="B23" s="6">
        <v>2000000</v>
      </c>
      <c r="C23" s="16">
        <v>38400</v>
      </c>
      <c r="D23" s="16">
        <v>53760</v>
      </c>
      <c r="E23" s="16">
        <v>69120</v>
      </c>
      <c r="F23" s="16">
        <v>84480</v>
      </c>
      <c r="G23" s="16">
        <v>99840</v>
      </c>
      <c r="H23" s="16">
        <v>115200</v>
      </c>
      <c r="I23" s="16">
        <v>130560</v>
      </c>
      <c r="J23" s="16">
        <v>0.0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customHeight="1" ht="17.45">
      <c r="A24" s="46" t="s">
        <v>32</v>
      </c>
      <c r="B24" s="6">
        <v>1500000</v>
      </c>
      <c r="C24" s="16">
        <v>32400</v>
      </c>
      <c r="D24" s="16">
        <v>45360</v>
      </c>
      <c r="E24" s="16">
        <v>58320</v>
      </c>
      <c r="F24" s="16">
        <v>71280</v>
      </c>
      <c r="G24" s="16">
        <v>84240</v>
      </c>
      <c r="H24" s="16">
        <v>97200</v>
      </c>
      <c r="I24" s="16">
        <v>110160</v>
      </c>
      <c r="J24" s="16">
        <v>0.0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customHeight="1" ht="17.45">
      <c r="A25" s="46" t="s">
        <v>33</v>
      </c>
      <c r="B25" s="6">
        <v>1000000</v>
      </c>
      <c r="C25" s="16">
        <v>26400</v>
      </c>
      <c r="D25" s="16">
        <v>36960</v>
      </c>
      <c r="E25" s="16">
        <v>47520</v>
      </c>
      <c r="F25" s="16">
        <v>58080</v>
      </c>
      <c r="G25" s="16">
        <v>68640</v>
      </c>
      <c r="H25" s="16">
        <v>79200</v>
      </c>
      <c r="I25" s="16">
        <v>89760</v>
      </c>
      <c r="J25" s="16">
        <v>0.0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customHeight="1" ht="17.45">
      <c r="A26" s="46" t="s">
        <v>34</v>
      </c>
      <c r="B26" s="6">
        <v>750000</v>
      </c>
      <c r="C26" s="16">
        <v>23400</v>
      </c>
      <c r="D26" s="16">
        <v>32760</v>
      </c>
      <c r="E26" s="16">
        <v>42120</v>
      </c>
      <c r="F26" s="16">
        <v>51480</v>
      </c>
      <c r="G26" s="16">
        <v>60840</v>
      </c>
      <c r="H26" s="16">
        <v>70200</v>
      </c>
      <c r="I26" s="16">
        <v>79560</v>
      </c>
      <c r="J26" s="16">
        <v>0.0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customHeight="1" ht="17.45">
      <c r="A27" s="46" t="s">
        <v>35</v>
      </c>
      <c r="B27" s="6">
        <v>500000</v>
      </c>
      <c r="C27" s="16">
        <v>20400</v>
      </c>
      <c r="D27" s="16">
        <v>28560</v>
      </c>
      <c r="E27" s="16">
        <v>36720</v>
      </c>
      <c r="F27" s="16">
        <v>44880</v>
      </c>
      <c r="G27" s="16">
        <v>53040</v>
      </c>
      <c r="H27" s="16">
        <v>61200</v>
      </c>
      <c r="I27" s="16">
        <v>69360</v>
      </c>
      <c r="J27" s="16">
        <v>0.0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customHeight="1" ht="17.45">
      <c r="A28" s="46" t="s">
        <v>36</v>
      </c>
      <c r="B28" s="6">
        <v>300000</v>
      </c>
      <c r="C28" s="16">
        <v>18000</v>
      </c>
      <c r="D28" s="16">
        <v>25200</v>
      </c>
      <c r="E28" s="16">
        <v>32400</v>
      </c>
      <c r="F28" s="16">
        <v>39600</v>
      </c>
      <c r="G28" s="16">
        <v>46800</v>
      </c>
      <c r="H28" s="16">
        <v>54000</v>
      </c>
      <c r="I28" s="16">
        <v>61200</v>
      </c>
      <c r="J28" s="16">
        <v>0.0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customHeight="1" ht="17.45">
      <c r="A29" s="46" t="s">
        <v>37</v>
      </c>
      <c r="B29" s="6">
        <v>200000</v>
      </c>
      <c r="C29" s="16">
        <v>16800</v>
      </c>
      <c r="D29" s="16">
        <v>23520</v>
      </c>
      <c r="E29" s="16">
        <v>30240</v>
      </c>
      <c r="F29" s="16">
        <v>36960</v>
      </c>
      <c r="G29" s="16">
        <v>43680</v>
      </c>
      <c r="H29" s="16">
        <v>50400</v>
      </c>
      <c r="I29" s="16">
        <v>57120</v>
      </c>
      <c r="J29" s="16">
        <v>0.0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customHeight="1" ht="17.45">
      <c r="A30" s="107"/>
      <c r="B30" s="108"/>
      <c r="C30" s="109"/>
      <c r="D30" s="109"/>
      <c r="E30" s="109"/>
      <c r="F30" s="109"/>
      <c r="G30" s="109"/>
      <c r="H30" s="109"/>
      <c r="I30" s="109"/>
      <c r="J30" s="10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customHeight="1" ht="17.45">
      <c r="A31" s="4"/>
      <c r="B31" s="4"/>
      <c r="C31" s="4"/>
      <c r="D31" s="4"/>
      <c r="E31" s="4"/>
      <c r="F31" s="4"/>
      <c r="G31" s="4"/>
      <c r="H31" s="4"/>
      <c r="I31" s="4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customHeight="1" ht="17.45">
      <c r="A32" s="4"/>
      <c r="B32" s="4"/>
      <c r="C32" s="4"/>
      <c r="D32" s="4"/>
      <c r="E32" s="4"/>
      <c r="F32" s="4"/>
      <c r="G32" s="4"/>
      <c r="H32" s="4"/>
      <c r="I32" s="4"/>
      <c r="J32" s="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customHeight="1" ht="17.45">
      <c r="A33" s="4"/>
      <c r="B33" s="4"/>
      <c r="C33" s="4"/>
      <c r="D33" s="4"/>
      <c r="E33" s="4"/>
      <c r="F33" s="4"/>
      <c r="G33" s="4"/>
      <c r="H33" s="4"/>
      <c r="I33" s="4"/>
      <c r="J33" s="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customHeight="1" ht="17.45">
      <c r="A34" s="4"/>
      <c r="B34" s="4"/>
      <c r="C34" s="4"/>
      <c r="D34" s="4"/>
      <c r="E34" s="4"/>
      <c r="F34" s="4"/>
      <c r="G34" s="4"/>
      <c r="H34" s="4"/>
      <c r="I34" s="4"/>
      <c r="J34" s="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customHeight="1" ht="17.45">
      <c r="A35" s="4"/>
      <c r="B35" s="4"/>
      <c r="C35" s="4"/>
      <c r="D35" s="4"/>
      <c r="E35" s="4"/>
      <c r="F35" s="4"/>
      <c r="G35" s="4"/>
      <c r="H35" s="4"/>
      <c r="I35" s="4"/>
      <c r="J35" s="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customHeight="1" ht="17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customHeight="1" ht="17.45">
      <c r="A37" s="4"/>
      <c r="B37" s="4"/>
      <c r="C37" s="4"/>
      <c r="D37" s="4"/>
      <c r="E37" s="4"/>
      <c r="F37" s="9"/>
      <c r="G37" s="4"/>
      <c r="H37" s="4"/>
      <c r="I37" s="4"/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customHeight="1" ht="17.45">
      <c r="A38" s="4"/>
      <c r="B38" s="4"/>
      <c r="C38" s="4"/>
      <c r="D38" s="4"/>
      <c r="E38" s="4"/>
      <c r="F38" s="4"/>
      <c r="G38" s="4"/>
      <c r="H38" s="4"/>
      <c r="I38" s="4"/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3"/>
      <c r="AL38" s="3"/>
    </row>
    <row r="39" spans="1:38" customHeight="1" ht="17.45">
      <c r="A39" s="4"/>
      <c r="B39" s="4"/>
      <c r="C39" s="4"/>
      <c r="D39" s="4"/>
      <c r="E39" s="4"/>
      <c r="F39" s="4"/>
      <c r="G39" s="4"/>
      <c r="H39" s="4"/>
      <c r="I39" s="4"/>
      <c r="J39" s="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customHeight="1" ht="17.45">
      <c r="A40" s="4"/>
      <c r="B40" s="4"/>
      <c r="C40" s="4"/>
      <c r="D40" s="4"/>
      <c r="E40" s="4"/>
      <c r="F40" s="4"/>
      <c r="G40" s="4"/>
      <c r="H40" s="4"/>
      <c r="I40" s="4"/>
      <c r="J40" s="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customHeight="1" ht="17.45">
      <c r="A41" s="4"/>
      <c r="B41" s="4"/>
      <c r="C41" s="4"/>
      <c r="D41" s="4"/>
      <c r="E41" s="4"/>
      <c r="F41" s="4"/>
      <c r="G41" s="4"/>
      <c r="H41" s="4"/>
      <c r="I41" s="4"/>
      <c r="J41" s="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customHeight="1" ht="17.45">
      <c r="A42" s="4"/>
      <c r="B42" s="4"/>
      <c r="C42" s="4"/>
      <c r="D42" s="4"/>
      <c r="E42" s="4"/>
      <c r="F42" s="4"/>
      <c r="G42" s="4"/>
      <c r="H42" s="4"/>
      <c r="I42" s="4"/>
      <c r="J42" s="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customHeight="1" ht="17.45">
      <c r="A43" s="4"/>
      <c r="B43" s="4"/>
      <c r="C43" s="4"/>
      <c r="D43" s="4"/>
      <c r="E43" s="4"/>
      <c r="F43" s="4"/>
      <c r="G43" s="4"/>
      <c r="H43" s="4"/>
      <c r="I43" s="4"/>
      <c r="J43" s="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customHeight="1" ht="17.45">
      <c r="A44" s="4"/>
      <c r="B44" s="4"/>
      <c r="C44" s="4"/>
      <c r="D44" s="4"/>
      <c r="E44" s="4"/>
      <c r="F44" s="4"/>
      <c r="G44" s="4"/>
      <c r="H44" s="4"/>
      <c r="I44" s="4"/>
      <c r="J44" s="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customHeight="1" ht="17.45">
      <c r="A45" s="4"/>
      <c r="B45" s="4"/>
      <c r="C45" s="4"/>
      <c r="D45" s="4"/>
      <c r="E45" s="4"/>
      <c r="F45" s="4"/>
      <c r="G45" s="4"/>
      <c r="H45" s="4"/>
      <c r="I45" s="4"/>
      <c r="J45" s="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customHeight="1" ht="17.45">
      <c r="A46" s="8"/>
      <c r="B46" s="8"/>
      <c r="C46" s="8"/>
      <c r="D46" s="8"/>
      <c r="E46" s="8"/>
      <c r="F46" s="8"/>
      <c r="G46" s="8"/>
      <c r="H46" s="8"/>
      <c r="I46" s="8"/>
      <c r="J46" s="8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customHeight="1" ht="17.45">
      <c r="A47" s="4"/>
      <c r="B47" s="4"/>
      <c r="C47" s="4"/>
      <c r="D47" s="4"/>
      <c r="E47" s="4"/>
      <c r="F47" s="9"/>
      <c r="G47" s="4"/>
      <c r="H47" s="4"/>
      <c r="I47" s="4"/>
      <c r="J47" s="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customHeight="1" ht="17.45">
      <c r="A48" s="4"/>
      <c r="B48" s="4"/>
      <c r="C48" s="4"/>
      <c r="D48" s="4"/>
      <c r="E48" s="4"/>
      <c r="F48" s="4"/>
      <c r="G48" s="4"/>
      <c r="H48" s="4"/>
      <c r="I48" s="4"/>
      <c r="J48" s="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customHeight="1" ht="17.45">
      <c r="A49" s="4"/>
      <c r="B49" s="4"/>
      <c r="C49" s="4"/>
      <c r="D49" s="4"/>
      <c r="E49" s="4"/>
      <c r="F49" s="4"/>
      <c r="G49" s="4"/>
      <c r="H49" s="4"/>
      <c r="I49" s="4"/>
      <c r="J49" s="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3"/>
      <c r="AL49" s="3"/>
    </row>
    <row r="50" spans="1:38" customHeight="1" ht="17.45">
      <c r="A50" s="4"/>
      <c r="B50" s="4"/>
      <c r="C50" s="4"/>
      <c r="D50" s="4"/>
      <c r="E50" s="4"/>
      <c r="F50" s="4"/>
      <c r="G50" s="4"/>
      <c r="H50" s="4"/>
      <c r="I50" s="4"/>
      <c r="J50" s="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customHeight="1" ht="17.45">
      <c r="A51" s="4"/>
      <c r="B51" s="4"/>
      <c r="C51" s="4"/>
      <c r="D51" s="4"/>
      <c r="E51" s="4"/>
      <c r="F51" s="4"/>
      <c r="G51" s="4"/>
      <c r="H51" s="4"/>
      <c r="I51" s="4"/>
      <c r="J51" s="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customHeight="1" ht="17.45">
      <c r="A52" s="4"/>
      <c r="B52" s="4"/>
      <c r="C52" s="4"/>
      <c r="D52" s="4"/>
      <c r="E52" s="4"/>
      <c r="F52" s="4"/>
      <c r="G52" s="4"/>
      <c r="H52" s="4"/>
      <c r="I52" s="4"/>
      <c r="J52" s="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customHeight="1" ht="17.45">
      <c r="A53" s="4"/>
      <c r="B53" s="4"/>
      <c r="C53" s="4"/>
      <c r="D53" s="4"/>
      <c r="E53" s="4"/>
      <c r="F53" s="4"/>
      <c r="G53" s="4"/>
      <c r="H53" s="4"/>
      <c r="I53" s="4"/>
      <c r="J53" s="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customHeight="1" ht="17.45">
      <c r="A54" s="4"/>
      <c r="B54" s="4"/>
      <c r="C54" s="4"/>
      <c r="D54" s="4"/>
      <c r="E54" s="4"/>
      <c r="F54" s="4"/>
      <c r="G54" s="4"/>
      <c r="H54" s="4"/>
      <c r="I54" s="4"/>
      <c r="J54" s="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customHeight="1" ht="17.45">
      <c r="A55" s="4"/>
      <c r="B55" s="4"/>
      <c r="C55" s="4"/>
      <c r="D55" s="4"/>
      <c r="E55" s="4"/>
      <c r="F55" s="4"/>
      <c r="G55" s="4"/>
      <c r="H55" s="4"/>
      <c r="I55" s="4"/>
      <c r="J55" s="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customHeight="1" ht="17.45">
      <c r="A56" s="4"/>
      <c r="B56" s="4"/>
      <c r="C56" s="4"/>
      <c r="D56" s="4"/>
      <c r="E56" s="4"/>
      <c r="F56" s="4"/>
      <c r="G56" s="4"/>
      <c r="H56" s="4"/>
      <c r="I56" s="4"/>
      <c r="J56" s="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customHeight="1" ht="17.45">
      <c r="A57" s="8"/>
      <c r="B57" s="8"/>
      <c r="C57" s="8"/>
      <c r="D57" s="8"/>
      <c r="E57" s="8"/>
      <c r="F57" s="8"/>
      <c r="G57" s="8"/>
      <c r="H57" s="8"/>
      <c r="I57" s="8"/>
      <c r="J57" s="8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 customHeight="1" ht="17.45">
      <c r="A58" s="4"/>
      <c r="B58" s="4"/>
      <c r="C58" s="4"/>
      <c r="D58" s="4"/>
      <c r="E58" s="4"/>
      <c r="F58" s="9"/>
      <c r="G58" s="4"/>
      <c r="H58" s="4"/>
      <c r="I58" s="4"/>
      <c r="J58" s="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customHeight="1" ht="17.45">
      <c r="A59" s="4"/>
      <c r="B59" s="4"/>
      <c r="C59" s="4"/>
      <c r="D59" s="4"/>
      <c r="E59" s="4"/>
      <c r="F59" s="4"/>
      <c r="G59" s="4"/>
      <c r="H59" s="4"/>
      <c r="I59" s="4"/>
      <c r="J59" s="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customHeight="1" ht="17.45">
      <c r="A60" s="4"/>
      <c r="B60" s="4"/>
      <c r="C60" s="4"/>
      <c r="D60" s="4"/>
      <c r="E60" s="4"/>
      <c r="F60" s="4"/>
      <c r="G60" s="4"/>
      <c r="H60" s="4"/>
      <c r="I60" s="4"/>
      <c r="J60" s="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customHeight="1" ht="17.45">
      <c r="A61" s="4"/>
      <c r="B61" s="4"/>
      <c r="C61" s="4"/>
      <c r="D61" s="4"/>
      <c r="E61" s="4"/>
      <c r="F61" s="4"/>
      <c r="G61" s="4"/>
      <c r="H61" s="4"/>
      <c r="I61" s="4"/>
      <c r="J61" s="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3"/>
      <c r="AJ61" s="3"/>
      <c r="AK61" s="3"/>
      <c r="AL61" s="3"/>
    </row>
    <row r="62" spans="1:38" customHeight="1" ht="17.45">
      <c r="A62" s="4"/>
      <c r="B62" s="4"/>
      <c r="C62" s="4"/>
      <c r="D62" s="4"/>
      <c r="E62" s="4"/>
      <c r="F62" s="4"/>
      <c r="G62" s="4"/>
      <c r="H62" s="4"/>
      <c r="I62" s="4"/>
      <c r="J62" s="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3"/>
      <c r="AJ62" s="3"/>
      <c r="AK62" s="3"/>
      <c r="AL62" s="3"/>
    </row>
    <row r="63" spans="1:38" customHeight="1" ht="17.45">
      <c r="A63" s="4"/>
      <c r="B63" s="4"/>
      <c r="C63" s="4"/>
      <c r="D63" s="4"/>
      <c r="E63" s="4"/>
      <c r="F63" s="4"/>
      <c r="G63" s="4"/>
      <c r="H63" s="4"/>
      <c r="I63" s="4"/>
      <c r="J63" s="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3"/>
      <c r="AJ63" s="3"/>
      <c r="AK63" s="3"/>
      <c r="AL63" s="3"/>
    </row>
    <row r="64" spans="1:38" customHeight="1" ht="17.45">
      <c r="A64" s="4"/>
      <c r="B64" s="4"/>
      <c r="C64" s="4"/>
      <c r="D64" s="4"/>
      <c r="E64" s="4"/>
      <c r="F64" s="4"/>
      <c r="G64" s="4"/>
      <c r="H64" s="4"/>
      <c r="I64" s="4"/>
      <c r="J64" s="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3"/>
      <c r="AJ64" s="3"/>
      <c r="AK64" s="3"/>
      <c r="AL64" s="3"/>
    </row>
    <row r="65" spans="1:38" customHeight="1" ht="17.45">
      <c r="A65" s="4"/>
      <c r="B65" s="4"/>
      <c r="C65" s="4"/>
      <c r="D65" s="4"/>
      <c r="E65" s="4"/>
      <c r="F65" s="4"/>
      <c r="G65" s="4"/>
      <c r="H65" s="4"/>
      <c r="I65" s="4"/>
      <c r="J65" s="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3"/>
      <c r="AJ65" s="3"/>
      <c r="AK65" s="3"/>
      <c r="AL65" s="3"/>
    </row>
    <row r="66" spans="1:38" customHeight="1" ht="17.45">
      <c r="A66" s="4"/>
      <c r="B66" s="4"/>
      <c r="C66" s="4"/>
      <c r="D66" s="4"/>
      <c r="E66" s="4"/>
      <c r="F66" s="4"/>
      <c r="G66" s="4"/>
      <c r="H66" s="4"/>
      <c r="I66" s="4"/>
      <c r="J66" s="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8:B18"/>
    <mergeCell ref="C18:J18"/>
    <mergeCell ref="A1:J1"/>
    <mergeCell ref="A2:J2"/>
    <mergeCell ref="A4:B4"/>
    <mergeCell ref="C4:J4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tabColor rgb="FF7030A0"/>
    <outlinePr summaryBelow="1" summaryRight="1"/>
  </sheetPr>
  <dimension ref="A1:J33"/>
  <sheetViews>
    <sheetView tabSelected="0" workbookViewId="0" showGridLines="true" showRowColHeaders="1">
      <selection activeCell="H22" sqref="H22"/>
    </sheetView>
  </sheetViews>
  <sheetFormatPr customHeight="true" defaultRowHeight="15" outlineLevelRow="0" outlineLevelCol="0"/>
  <cols>
    <col min="1" max="1" width="15.85546875" customWidth="true" style="19"/>
    <col min="2" max="2" width="10" customWidth="true" style="19"/>
    <col min="3" max="3" width="10" customWidth="true" style="19"/>
    <col min="4" max="4" width="10" customWidth="true" style="19"/>
    <col min="5" max="5" width="10" customWidth="true" style="19"/>
    <col min="6" max="6" width="10" customWidth="true" style="19"/>
    <col min="7" max="7" width="10" customWidth="true" style="19"/>
    <col min="8" max="8" width="9.140625" customWidth="true" style="19"/>
    <col min="9" max="9" width="9.140625" customWidth="true" style="0"/>
    <col min="10" max="10" width="9.140625" customWidth="true" style="0"/>
  </cols>
  <sheetData>
    <row r="1" spans="1:10" customHeight="1" ht="15" s="97" customFormat="1">
      <c r="A1" s="127" t="s">
        <v>72</v>
      </c>
      <c r="B1" s="128"/>
      <c r="C1" s="128"/>
      <c r="D1" s="128"/>
      <c r="E1" s="128"/>
      <c r="F1" s="128"/>
      <c r="G1" s="128"/>
      <c r="H1" s="128"/>
      <c r="I1" s="128"/>
      <c r="J1" s="129"/>
    </row>
    <row r="2" spans="1:10" customHeight="1" ht="15" hidden="true" collapsed="true" s="24" customFormat="1">
      <c r="A2" s="22" t="s">
        <v>73</v>
      </c>
      <c r="B2" s="22"/>
      <c r="C2" s="22"/>
      <c r="D2" s="23"/>
      <c r="E2" s="23"/>
      <c r="F2" s="23"/>
      <c r="G2" s="23"/>
      <c r="H2" s="23"/>
      <c r="I2" s="23"/>
      <c r="J2" s="23"/>
    </row>
    <row r="3" spans="1:10" customHeight="1" ht="15" hidden="true" collapsed="true">
      <c r="A3" s="122" t="s">
        <v>74</v>
      </c>
      <c r="B3" s="123"/>
      <c r="C3" s="124" t="s">
        <v>60</v>
      </c>
      <c r="D3" s="125"/>
      <c r="E3" s="125"/>
      <c r="F3" s="125"/>
      <c r="G3" s="125"/>
      <c r="H3" s="125"/>
      <c r="I3" s="125"/>
      <c r="J3" s="126"/>
    </row>
    <row r="4" spans="1:10" customHeight="1" ht="15" hidden="true" collapsed="true">
      <c r="A4" s="54" t="s">
        <v>61</v>
      </c>
      <c r="B4" s="14" t="s">
        <v>62</v>
      </c>
      <c r="C4" s="53" t="s">
        <v>63</v>
      </c>
      <c r="D4" s="17" t="s">
        <v>64</v>
      </c>
      <c r="E4" s="17" t="s">
        <v>65</v>
      </c>
      <c r="F4" s="17" t="s">
        <v>66</v>
      </c>
      <c r="G4" s="17" t="s">
        <v>67</v>
      </c>
      <c r="H4" s="17" t="s">
        <v>68</v>
      </c>
      <c r="I4" s="17" t="s">
        <v>69</v>
      </c>
      <c r="J4" s="17" t="s">
        <v>70</v>
      </c>
    </row>
    <row r="5" spans="1:10" customHeight="1" ht="15" hidden="true" collapsed="true">
      <c r="A5" s="15" t="s">
        <v>28</v>
      </c>
      <c r="B5" s="18">
        <v>250000</v>
      </c>
      <c r="C5" s="45">
        <f>C6+(((B5-B6)/10000)*Assumptions!$C$10)</f>
        <v>45500</v>
      </c>
      <c r="D5" s="45">
        <f>C5+($C$5*Assumptions!$C$4)</f>
        <v>54600</v>
      </c>
      <c r="E5" s="45">
        <f>D5+($C$5*Assumptions!$C$4)</f>
        <v>63700</v>
      </c>
      <c r="F5" s="45">
        <f>E5+($C$5*Assumptions!$C$4)</f>
        <v>72800</v>
      </c>
      <c r="G5" s="45">
        <f>F5+($C$5*Assumptions!$C$4)</f>
        <v>81900</v>
      </c>
      <c r="H5" s="45">
        <f>G5+($C$5*Assumptions!$C$4)</f>
        <v>91000</v>
      </c>
      <c r="I5" s="45">
        <f>H5+($C$5*Assumptions!$C$4)</f>
        <v>100100</v>
      </c>
      <c r="J5" s="16"/>
    </row>
    <row r="6" spans="1:10" customHeight="1" ht="15" hidden="true" collapsed="true">
      <c r="A6" s="15" t="s">
        <v>29</v>
      </c>
      <c r="B6" s="18">
        <v>200000</v>
      </c>
      <c r="C6" s="45">
        <f>C7+(((B6-B7)/10000)*Assumptions!$C$10)</f>
        <v>38000</v>
      </c>
      <c r="D6" s="45">
        <f>C6+($C$5*Assumptions!$C$4)</f>
        <v>47100</v>
      </c>
      <c r="E6" s="45">
        <f>D6+($C$5*Assumptions!$C$4)</f>
        <v>56200</v>
      </c>
      <c r="F6" s="45">
        <f>E6+($C$5*Assumptions!$C$4)</f>
        <v>65300</v>
      </c>
      <c r="G6" s="45">
        <f>F6+($C$5*Assumptions!$C$4)</f>
        <v>74400</v>
      </c>
      <c r="H6" s="45">
        <f>G6+($C$5*Assumptions!$C$4)</f>
        <v>83500</v>
      </c>
      <c r="I6" s="45">
        <f>H6+($C$5*Assumptions!$C$4)</f>
        <v>92600</v>
      </c>
      <c r="J6" s="16"/>
    </row>
    <row r="7" spans="1:10" customHeight="1" ht="15" hidden="true" collapsed="true">
      <c r="A7" s="15" t="s">
        <v>30</v>
      </c>
      <c r="B7" s="18">
        <v>150000</v>
      </c>
      <c r="C7" s="45">
        <f>C8+(((B7-B8)/10000)*Assumptions!$C$10)</f>
        <v>30500</v>
      </c>
      <c r="D7" s="45">
        <f>C7+($C$5*Assumptions!$C$4)</f>
        <v>39600</v>
      </c>
      <c r="E7" s="45">
        <f>D7+($C$5*Assumptions!$C$4)</f>
        <v>48700</v>
      </c>
      <c r="F7" s="45">
        <f>E7+($C$5*Assumptions!$C$4)</f>
        <v>57800</v>
      </c>
      <c r="G7" s="45">
        <f>F7+($C$5*Assumptions!$C$4)</f>
        <v>66900</v>
      </c>
      <c r="H7" s="45">
        <f>G7+($C$5*Assumptions!$C$4)</f>
        <v>76000</v>
      </c>
      <c r="I7" s="45">
        <f>H7+($C$5*Assumptions!$C$4)</f>
        <v>85100</v>
      </c>
      <c r="J7" s="16"/>
    </row>
    <row r="8" spans="1:10" customHeight="1" ht="15" hidden="true" collapsed="true">
      <c r="A8" s="15" t="s">
        <v>31</v>
      </c>
      <c r="B8" s="18">
        <v>100000</v>
      </c>
      <c r="C8" s="45">
        <f>C9+(((B8-B9)/10000)*Assumptions!$C$10)</f>
        <v>23000</v>
      </c>
      <c r="D8" s="45">
        <f>C8+($C$5*Assumptions!$C$4)</f>
        <v>32100</v>
      </c>
      <c r="E8" s="45">
        <f>D8+($C$5*Assumptions!$C$4)</f>
        <v>41200</v>
      </c>
      <c r="F8" s="45">
        <f>E8+($C$5*Assumptions!$C$4)</f>
        <v>50300</v>
      </c>
      <c r="G8" s="45">
        <f>F8+($C$5*Assumptions!$C$4)</f>
        <v>59400</v>
      </c>
      <c r="H8" s="45">
        <f>G8+($C$5*Assumptions!$C$4)</f>
        <v>68500</v>
      </c>
      <c r="I8" s="45">
        <f>H8+($C$5*Assumptions!$C$4)</f>
        <v>77600</v>
      </c>
      <c r="J8" s="16"/>
    </row>
    <row r="9" spans="1:10" customHeight="1" ht="15" hidden="true" collapsed="true">
      <c r="A9" s="15" t="s">
        <v>32</v>
      </c>
      <c r="B9" s="18">
        <v>75000</v>
      </c>
      <c r="C9" s="45">
        <f>C10+(((B9-B10)/10000)*Assumptions!$C$10)</f>
        <v>19250</v>
      </c>
      <c r="D9" s="45">
        <f>C9+($C$5*Assumptions!$C$4)</f>
        <v>28350</v>
      </c>
      <c r="E9" s="45">
        <f>D9+($C$5*Assumptions!$C$4)</f>
        <v>37450</v>
      </c>
      <c r="F9" s="45">
        <f>E9+($C$5*Assumptions!$C$4)</f>
        <v>46550</v>
      </c>
      <c r="G9" s="45">
        <f>F9+($C$5*Assumptions!$C$4)</f>
        <v>55650</v>
      </c>
      <c r="H9" s="45">
        <f>G9+($C$5*Assumptions!$C$4)</f>
        <v>64750</v>
      </c>
      <c r="I9" s="45">
        <f>H9+($C$5*Assumptions!$C$4)</f>
        <v>73850</v>
      </c>
      <c r="J9" s="16"/>
    </row>
    <row r="10" spans="1:10" customHeight="1" ht="15" hidden="true" collapsed="true">
      <c r="A10" s="15" t="s">
        <v>33</v>
      </c>
      <c r="B10" s="18">
        <v>50000</v>
      </c>
      <c r="C10" s="45">
        <f>C11+(((B10-B11)/10000)*Assumptions!$C$10)</f>
        <v>15500</v>
      </c>
      <c r="D10" s="45">
        <f>C10+($C$5*Assumptions!$C$4)</f>
        <v>24600</v>
      </c>
      <c r="E10" s="45">
        <f>D10+($C$5*Assumptions!$C$4)</f>
        <v>33700</v>
      </c>
      <c r="F10" s="45">
        <f>E10+($C$5*Assumptions!$C$4)</f>
        <v>42800</v>
      </c>
      <c r="G10" s="45">
        <f>F10+($C$5*Assumptions!$C$4)</f>
        <v>51900</v>
      </c>
      <c r="H10" s="45">
        <f>G10+($C$5*Assumptions!$C$4)</f>
        <v>61000</v>
      </c>
      <c r="I10" s="45">
        <f>H10+($C$5*Assumptions!$C$4)</f>
        <v>70100</v>
      </c>
      <c r="J10" s="16"/>
    </row>
    <row r="11" spans="1:10" customHeight="1" ht="15" hidden="true" collapsed="true">
      <c r="A11" s="15" t="s">
        <v>34</v>
      </c>
      <c r="B11" s="18">
        <v>40000</v>
      </c>
      <c r="C11" s="16">
        <f>Assumptions!D40</f>
        <v>14000</v>
      </c>
      <c r="D11" s="45">
        <f>C11+($C$5*Assumptions!$C$4)</f>
        <v>23100</v>
      </c>
      <c r="E11" s="45">
        <f>D11+($C$5*Assumptions!$C$4)</f>
        <v>32200</v>
      </c>
      <c r="F11" s="45">
        <f>E11+($C$5*Assumptions!$C$4)</f>
        <v>41300</v>
      </c>
      <c r="G11" s="45">
        <f>F11+($C$5*Assumptions!$C$4)</f>
        <v>50400</v>
      </c>
      <c r="H11" s="45">
        <f>G11+($C$5*Assumptions!$C$4)</f>
        <v>59500</v>
      </c>
      <c r="I11" s="45">
        <f>H11+($C$5*Assumptions!$C$4)</f>
        <v>68600</v>
      </c>
      <c r="J11" s="48"/>
    </row>
    <row r="12" spans="1:10" customHeight="1" ht="15" hidden="true" collapsed="true"/>
    <row r="13" spans="1:10" customHeight="1" ht="15">
      <c r="A13" s="22" t="s">
        <v>59</v>
      </c>
      <c r="B13" s="20"/>
      <c r="C13" s="20"/>
      <c r="D13" s="21"/>
      <c r="E13" s="21"/>
      <c r="F13" s="21"/>
      <c r="G13" s="21"/>
      <c r="H13" s="21"/>
      <c r="I13" s="21"/>
      <c r="J13" s="21"/>
    </row>
    <row r="14" spans="1:10" customHeight="1" ht="15">
      <c r="A14" s="122"/>
      <c r="B14" s="123"/>
      <c r="C14" s="124"/>
      <c r="D14" s="125"/>
      <c r="E14" s="125"/>
      <c r="F14" s="125"/>
      <c r="G14" s="125"/>
      <c r="H14" s="125"/>
      <c r="I14" s="125"/>
      <c r="J14" s="126"/>
    </row>
    <row r="15" spans="1:10" customHeight="1" ht="15">
      <c r="A15" s="122" t="s">
        <v>74</v>
      </c>
      <c r="B15" s="123"/>
      <c r="C15" s="124" t="s">
        <v>60</v>
      </c>
      <c r="D15" s="125"/>
      <c r="E15" s="125"/>
      <c r="F15" s="125"/>
      <c r="G15" s="125"/>
      <c r="H15" s="125"/>
      <c r="I15" s="125"/>
      <c r="J15" s="126"/>
    </row>
    <row r="16" spans="1:10" customHeight="1" ht="15">
      <c r="A16" s="54" t="s">
        <v>61</v>
      </c>
      <c r="B16" s="14" t="s">
        <v>62</v>
      </c>
      <c r="C16" s="53" t="s">
        <v>63</v>
      </c>
      <c r="D16" s="17" t="s">
        <v>64</v>
      </c>
      <c r="E16" s="17" t="s">
        <v>65</v>
      </c>
      <c r="F16" s="17" t="s">
        <v>66</v>
      </c>
      <c r="G16" s="17" t="s">
        <v>67</v>
      </c>
      <c r="H16" s="17" t="s">
        <v>68</v>
      </c>
      <c r="I16" s="17" t="s">
        <v>69</v>
      </c>
      <c r="J16" s="17" t="s">
        <v>70</v>
      </c>
    </row>
    <row r="17" spans="1:10" customHeight="1" ht="15">
      <c r="A17" s="15" t="s">
        <v>28</v>
      </c>
      <c r="B17" s="18">
        <v>250000</v>
      </c>
      <c r="C17" s="16">
        <v>54600</v>
      </c>
      <c r="D17" s="16">
        <v>65520</v>
      </c>
      <c r="E17" s="16">
        <v>76440</v>
      </c>
      <c r="F17" s="16">
        <v>87360</v>
      </c>
      <c r="G17" s="16">
        <v>98280</v>
      </c>
      <c r="H17" s="16">
        <v>109200</v>
      </c>
      <c r="I17" s="16">
        <v>120120</v>
      </c>
      <c r="J17" s="16">
        <v>0.0</v>
      </c>
    </row>
    <row r="18" spans="1:10" customHeight="1" ht="15">
      <c r="A18" s="15" t="s">
        <v>29</v>
      </c>
      <c r="B18" s="18">
        <v>200000</v>
      </c>
      <c r="C18" s="16">
        <v>45600</v>
      </c>
      <c r="D18" s="16">
        <v>56520</v>
      </c>
      <c r="E18" s="16">
        <v>67440</v>
      </c>
      <c r="F18" s="16">
        <v>78360</v>
      </c>
      <c r="G18" s="16">
        <v>89280</v>
      </c>
      <c r="H18" s="16">
        <v>100200</v>
      </c>
      <c r="I18" s="16">
        <v>111120</v>
      </c>
      <c r="J18" s="16">
        <v>0.0</v>
      </c>
    </row>
    <row r="19" spans="1:10" customHeight="1" ht="15">
      <c r="A19" s="15" t="s">
        <v>30</v>
      </c>
      <c r="B19" s="18">
        <v>150000</v>
      </c>
      <c r="C19" s="16">
        <v>36600</v>
      </c>
      <c r="D19" s="16">
        <v>47520</v>
      </c>
      <c r="E19" s="16">
        <v>58440</v>
      </c>
      <c r="F19" s="16">
        <v>69360</v>
      </c>
      <c r="G19" s="16">
        <v>80280</v>
      </c>
      <c r="H19" s="16">
        <v>91200</v>
      </c>
      <c r="I19" s="16">
        <v>102120</v>
      </c>
      <c r="J19" s="16">
        <v>0.0</v>
      </c>
    </row>
    <row r="20" spans="1:10" customHeight="1" ht="15">
      <c r="A20" s="15" t="s">
        <v>31</v>
      </c>
      <c r="B20" s="18">
        <v>100000</v>
      </c>
      <c r="C20" s="16">
        <v>27600</v>
      </c>
      <c r="D20" s="16">
        <v>38520</v>
      </c>
      <c r="E20" s="16">
        <v>49440</v>
      </c>
      <c r="F20" s="16">
        <v>60360</v>
      </c>
      <c r="G20" s="16">
        <v>71280</v>
      </c>
      <c r="H20" s="16">
        <v>82200</v>
      </c>
      <c r="I20" s="16">
        <v>93120</v>
      </c>
      <c r="J20" s="16">
        <v>0.0</v>
      </c>
    </row>
    <row r="21" spans="1:10" customHeight="1" ht="15">
      <c r="A21" s="15" t="s">
        <v>32</v>
      </c>
      <c r="B21" s="18">
        <v>75000</v>
      </c>
      <c r="C21" s="16">
        <v>23100</v>
      </c>
      <c r="D21" s="16">
        <v>34020</v>
      </c>
      <c r="E21" s="16">
        <v>44940</v>
      </c>
      <c r="F21" s="16">
        <v>55860</v>
      </c>
      <c r="G21" s="16">
        <v>66780</v>
      </c>
      <c r="H21" s="16">
        <v>66780</v>
      </c>
      <c r="I21" s="16">
        <v>66780</v>
      </c>
      <c r="J21" s="16">
        <v>0.0</v>
      </c>
    </row>
    <row r="22" spans="1:10" customHeight="1" ht="15">
      <c r="A22" s="15" t="s">
        <v>33</v>
      </c>
      <c r="B22" s="18">
        <v>50000</v>
      </c>
      <c r="C22" s="16">
        <v>18600</v>
      </c>
      <c r="D22" s="16">
        <v>29520</v>
      </c>
      <c r="E22" s="16">
        <v>40440</v>
      </c>
      <c r="F22" s="16">
        <v>40440</v>
      </c>
      <c r="G22" s="16">
        <v>40440</v>
      </c>
      <c r="H22" s="16">
        <v>40440</v>
      </c>
      <c r="I22" s="16">
        <v>40440</v>
      </c>
      <c r="J22" s="16">
        <v>0.0</v>
      </c>
    </row>
    <row r="23" spans="1:10" customHeight="1" ht="15">
      <c r="A23" s="15" t="s">
        <v>34</v>
      </c>
      <c r="B23" s="18">
        <v>40000</v>
      </c>
      <c r="C23" s="16">
        <v>16800</v>
      </c>
      <c r="D23" s="16">
        <v>27720</v>
      </c>
      <c r="E23" s="16">
        <v>38640</v>
      </c>
      <c r="F23" s="16">
        <v>38640</v>
      </c>
      <c r="G23" s="16">
        <v>38640</v>
      </c>
      <c r="H23" s="16">
        <v>38640</v>
      </c>
      <c r="I23" s="16">
        <v>38640</v>
      </c>
      <c r="J23" s="16">
        <v>0.0</v>
      </c>
    </row>
    <row r="24" spans="1:10" customHeight="1" ht="15">
      <c r="A24" s="22" t="s">
        <v>75</v>
      </c>
      <c r="B24" s="20"/>
      <c r="C24" s="20"/>
      <c r="D24" s="21"/>
      <c r="E24" s="21"/>
      <c r="F24" s="21"/>
      <c r="G24" s="21"/>
      <c r="H24" s="21"/>
      <c r="I24" s="21"/>
      <c r="J24" s="21"/>
    </row>
    <row r="25" spans="1:10" customHeight="1" ht="15">
      <c r="A25" s="122" t="s">
        <v>74</v>
      </c>
      <c r="B25" s="123"/>
      <c r="C25" s="124" t="s">
        <v>60</v>
      </c>
      <c r="D25" s="125"/>
      <c r="E25" s="125"/>
      <c r="F25" s="125"/>
      <c r="G25" s="125"/>
      <c r="H25" s="125"/>
      <c r="I25" s="125"/>
      <c r="J25" s="126"/>
    </row>
    <row r="26" spans="1:10" customHeight="1" ht="15">
      <c r="A26" s="54" t="s">
        <v>61</v>
      </c>
      <c r="B26" s="14" t="s">
        <v>62</v>
      </c>
      <c r="C26" s="53" t="s">
        <v>63</v>
      </c>
      <c r="D26" s="17" t="s">
        <v>64</v>
      </c>
      <c r="E26" s="17" t="s">
        <v>65</v>
      </c>
      <c r="F26" s="17" t="s">
        <v>66</v>
      </c>
      <c r="G26" s="17" t="s">
        <v>67</v>
      </c>
      <c r="H26" s="17" t="s">
        <v>68</v>
      </c>
      <c r="I26" s="17" t="s">
        <v>69</v>
      </c>
      <c r="J26" s="17" t="s">
        <v>70</v>
      </c>
    </row>
    <row r="27" spans="1:10" customHeight="1" ht="15">
      <c r="A27" s="15" t="s">
        <v>28</v>
      </c>
      <c r="B27" s="18">
        <v>250000</v>
      </c>
      <c r="C27" s="16">
        <v>62790.0</v>
      </c>
      <c r="D27" s="16">
        <v>75348</v>
      </c>
      <c r="E27" s="16">
        <v>87906</v>
      </c>
      <c r="F27" s="16">
        <v>100464.0</v>
      </c>
      <c r="G27" s="16">
        <v>113022.0</v>
      </c>
      <c r="H27" s="16">
        <v>125580.0</v>
      </c>
      <c r="I27" s="16">
        <v>138138</v>
      </c>
      <c r="J27" s="16">
        <v>0.0</v>
      </c>
    </row>
    <row r="28" spans="1:10" customHeight="1" ht="15">
      <c r="A28" s="15" t="s">
        <v>29</v>
      </c>
      <c r="B28" s="18">
        <v>200000</v>
      </c>
      <c r="C28" s="16">
        <v>52440.0</v>
      </c>
      <c r="D28" s="16">
        <v>64998.0</v>
      </c>
      <c r="E28" s="16">
        <v>77556</v>
      </c>
      <c r="F28" s="16">
        <v>90114</v>
      </c>
      <c r="G28" s="16">
        <v>102672.0</v>
      </c>
      <c r="H28" s="16">
        <v>115230.0</v>
      </c>
      <c r="I28" s="16">
        <v>127788.0</v>
      </c>
      <c r="J28" s="16">
        <v>0.0</v>
      </c>
    </row>
    <row r="29" spans="1:10" customHeight="1" ht="15">
      <c r="A29" s="15" t="s">
        <v>30</v>
      </c>
      <c r="B29" s="18">
        <v>150000</v>
      </c>
      <c r="C29" s="16">
        <v>42090</v>
      </c>
      <c r="D29" s="16">
        <v>54648.0</v>
      </c>
      <c r="E29" s="16">
        <v>67206</v>
      </c>
      <c r="F29" s="16">
        <v>79764</v>
      </c>
      <c r="G29" s="16">
        <v>92322</v>
      </c>
      <c r="H29" s="16">
        <v>104880.0</v>
      </c>
      <c r="I29" s="16">
        <v>117438.0</v>
      </c>
      <c r="J29" s="16">
        <v>0.0</v>
      </c>
    </row>
    <row r="30" spans="1:10" customHeight="1" ht="15">
      <c r="A30" s="15" t="s">
        <v>31</v>
      </c>
      <c r="B30" s="18">
        <v>100000</v>
      </c>
      <c r="C30" s="16">
        <v>31740.0</v>
      </c>
      <c r="D30" s="16">
        <v>44298</v>
      </c>
      <c r="E30" s="16">
        <v>56856.0</v>
      </c>
      <c r="F30" s="16">
        <v>69414</v>
      </c>
      <c r="G30" s="16">
        <v>81972</v>
      </c>
      <c r="H30" s="16">
        <v>94530.0</v>
      </c>
      <c r="I30" s="16">
        <v>107088.0</v>
      </c>
      <c r="J30" s="16">
        <v>0.0</v>
      </c>
    </row>
    <row r="31" spans="1:10" customHeight="1" ht="15">
      <c r="A31" s="15" t="s">
        <v>32</v>
      </c>
      <c r="B31" s="18">
        <v>75000</v>
      </c>
      <c r="C31" s="16">
        <v>26565.0</v>
      </c>
      <c r="D31" s="16">
        <v>39123</v>
      </c>
      <c r="E31" s="16">
        <v>51681.0</v>
      </c>
      <c r="F31" s="16">
        <v>64239.0</v>
      </c>
      <c r="G31" s="16">
        <v>76797</v>
      </c>
      <c r="H31" s="16">
        <v>76797</v>
      </c>
      <c r="I31" s="16">
        <v>76797</v>
      </c>
      <c r="J31" s="16">
        <v>0.0</v>
      </c>
    </row>
    <row r="32" spans="1:10" customHeight="1" ht="15">
      <c r="A32" s="15" t="s">
        <v>33</v>
      </c>
      <c r="B32" s="18">
        <v>50000</v>
      </c>
      <c r="C32" s="16">
        <v>21390</v>
      </c>
      <c r="D32" s="16">
        <v>33948</v>
      </c>
      <c r="E32" s="16">
        <v>46506</v>
      </c>
      <c r="F32" s="16">
        <v>46506</v>
      </c>
      <c r="G32" s="16">
        <v>46506</v>
      </c>
      <c r="H32" s="16">
        <v>46506</v>
      </c>
      <c r="I32" s="16">
        <v>46506</v>
      </c>
      <c r="J32" s="16">
        <v>0.0</v>
      </c>
    </row>
    <row r="33" spans="1:10" customHeight="1" ht="15">
      <c r="A33" s="15" t="s">
        <v>34</v>
      </c>
      <c r="B33" s="18">
        <v>40000</v>
      </c>
      <c r="C33" s="16">
        <v>19320</v>
      </c>
      <c r="D33" s="16">
        <v>31878.0</v>
      </c>
      <c r="E33" s="16">
        <v>44436</v>
      </c>
      <c r="F33" s="16">
        <v>44436</v>
      </c>
      <c r="G33" s="16">
        <v>44436</v>
      </c>
      <c r="H33" s="16">
        <v>44436</v>
      </c>
      <c r="I33" s="16">
        <v>44436</v>
      </c>
      <c r="J33" s="16">
        <v>0.0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B3"/>
    <mergeCell ref="C3:J3"/>
    <mergeCell ref="A25:B25"/>
    <mergeCell ref="C25:J25"/>
    <mergeCell ref="A1:J1"/>
    <mergeCell ref="A15:B15"/>
    <mergeCell ref="C15:J15"/>
    <mergeCell ref="A14:B14"/>
    <mergeCell ref="C14:J14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L21"/>
  <sheetViews>
    <sheetView tabSelected="0" workbookViewId="0" showGridLines="true" showRowColHeaders="1">
      <selection activeCell="H6" sqref="H6"/>
    </sheetView>
  </sheetViews>
  <sheetFormatPr defaultRowHeight="14.4" outlineLevelRow="0" outlineLevelCol="0"/>
  <cols>
    <col min="1" max="1" width="10.28515625" customWidth="true" style="0"/>
    <col min="2" max="2" width="10.7109375" customWidth="true" style="0"/>
    <col min="3" max="3" width="12.28515625" customWidth="true" style="0"/>
    <col min="4" max="4" width="9.42578125" customWidth="true" style="0"/>
    <col min="5" max="5" width="8.28515625" customWidth="true" style="0"/>
    <col min="6" max="6" width="8.28515625" customWidth="true" style="0"/>
    <col min="7" max="7" width="8.28515625" customWidth="true" style="0"/>
    <col min="8" max="8" width="8.28515625" customWidth="true" style="0"/>
    <col min="9" max="9" width="8.28515625" customWidth="true" style="0"/>
    <col min="10" max="10" width="9.140625" customWidth="true" style="0"/>
    <col min="11" max="11" width="9.140625" customWidth="true" style="0"/>
    <col min="12" max="12" width="9.140625" customWidth="true" style="0"/>
  </cols>
  <sheetData>
    <row r="1" spans="1:12">
      <c r="A1" s="33"/>
      <c r="B1" s="33"/>
      <c r="C1" s="33"/>
      <c r="D1" s="133" t="s">
        <v>76</v>
      </c>
      <c r="E1" s="133"/>
      <c r="F1" s="133"/>
      <c r="G1" s="35"/>
      <c r="H1" s="33"/>
      <c r="I1" s="33"/>
    </row>
    <row r="2" spans="1:12">
      <c r="A2" s="130" t="s">
        <v>77</v>
      </c>
      <c r="B2" s="131"/>
      <c r="C2" s="25" t="s">
        <v>60</v>
      </c>
      <c r="D2" s="26"/>
      <c r="E2" s="26"/>
      <c r="F2" s="26"/>
      <c r="G2" s="26"/>
      <c r="H2" s="26"/>
      <c r="I2" s="26"/>
    </row>
    <row r="3" spans="1:12">
      <c r="A3" s="27" t="s">
        <v>62</v>
      </c>
      <c r="B3" s="28">
        <v>10000</v>
      </c>
      <c r="C3" s="27">
        <v>20000</v>
      </c>
      <c r="D3" s="27">
        <v>25000</v>
      </c>
      <c r="E3" s="27">
        <v>30000</v>
      </c>
      <c r="F3" s="27">
        <v>35000</v>
      </c>
      <c r="G3" s="27">
        <v>40000</v>
      </c>
      <c r="H3" s="27">
        <v>45000</v>
      </c>
      <c r="I3" s="27">
        <v>50000</v>
      </c>
    </row>
    <row r="4" spans="1:12">
      <c r="A4" s="29" t="s">
        <v>63</v>
      </c>
      <c r="B4" s="30">
        <v>3250</v>
      </c>
      <c r="C4" s="30">
        <v>6500</v>
      </c>
      <c r="D4" s="30">
        <v>8125</v>
      </c>
      <c r="E4" s="30">
        <v>9750</v>
      </c>
      <c r="F4" s="30">
        <v>11375</v>
      </c>
      <c r="G4" s="30">
        <v>13000</v>
      </c>
      <c r="H4" s="30">
        <v>14625</v>
      </c>
      <c r="I4" s="30">
        <v>16250</v>
      </c>
      <c r="L4" s="52"/>
    </row>
    <row r="5" spans="1:12">
      <c r="A5" s="29" t="s">
        <v>64</v>
      </c>
      <c r="B5" s="30">
        <v>4250</v>
      </c>
      <c r="C5" s="30">
        <v>8500</v>
      </c>
      <c r="D5" s="30">
        <v>10625</v>
      </c>
      <c r="E5" s="30">
        <v>12750</v>
      </c>
      <c r="F5" s="30">
        <v>14875</v>
      </c>
      <c r="G5" s="30">
        <v>17000</v>
      </c>
      <c r="H5" s="30">
        <v>19125</v>
      </c>
      <c r="I5" s="30">
        <v>21250</v>
      </c>
      <c r="L5" s="52"/>
    </row>
    <row r="6" spans="1:12">
      <c r="A6" s="29" t="s">
        <v>65</v>
      </c>
      <c r="B6" s="30">
        <v>4750</v>
      </c>
      <c r="C6" s="30">
        <v>9500</v>
      </c>
      <c r="D6" s="30">
        <v>11875</v>
      </c>
      <c r="E6" s="30">
        <v>14250</v>
      </c>
      <c r="F6" s="30">
        <v>16625</v>
      </c>
      <c r="G6" s="30">
        <v>19000</v>
      </c>
      <c r="H6" s="30">
        <v>21375</v>
      </c>
      <c r="I6" s="30">
        <v>23750</v>
      </c>
      <c r="L6" s="52"/>
    </row>
    <row r="7" spans="1:12">
      <c r="A7" s="29" t="s">
        <v>66</v>
      </c>
      <c r="B7" s="30">
        <v>5250</v>
      </c>
      <c r="C7" s="30">
        <v>10500</v>
      </c>
      <c r="D7" s="30">
        <v>13125</v>
      </c>
      <c r="E7" s="30">
        <v>15750</v>
      </c>
      <c r="F7" s="30">
        <v>18375</v>
      </c>
      <c r="G7" s="30">
        <v>21000</v>
      </c>
      <c r="H7" s="30">
        <v>23625</v>
      </c>
      <c r="I7" s="30">
        <v>26250</v>
      </c>
      <c r="L7" s="52"/>
    </row>
    <row r="8" spans="1:12">
      <c r="A8" s="29" t="s">
        <v>67</v>
      </c>
      <c r="B8" s="30">
        <v>5750</v>
      </c>
      <c r="C8" s="30">
        <v>11500</v>
      </c>
      <c r="D8" s="30">
        <v>14375.0</v>
      </c>
      <c r="E8" s="30">
        <v>17250</v>
      </c>
      <c r="F8" s="30">
        <v>20125</v>
      </c>
      <c r="G8" s="30">
        <v>23000</v>
      </c>
      <c r="H8" s="30">
        <v>25875.0</v>
      </c>
      <c r="I8" s="30">
        <v>28750.0</v>
      </c>
      <c r="L8" s="52"/>
    </row>
    <row r="9" spans="1:12">
      <c r="A9" s="29" t="s">
        <v>68</v>
      </c>
      <c r="B9" s="30">
        <v>6750</v>
      </c>
      <c r="C9" s="30">
        <v>13500</v>
      </c>
      <c r="D9" s="30">
        <v>16875</v>
      </c>
      <c r="E9" s="30">
        <v>20250</v>
      </c>
      <c r="F9" s="30">
        <v>23625</v>
      </c>
      <c r="G9" s="30">
        <v>27000</v>
      </c>
      <c r="H9" s="30">
        <v>30375.0</v>
      </c>
      <c r="I9" s="30">
        <v>33750</v>
      </c>
      <c r="L9" s="52"/>
    </row>
    <row r="10" spans="1:12">
      <c r="A10" s="31" t="s">
        <v>70</v>
      </c>
      <c r="B10" s="32">
        <v>1012.5</v>
      </c>
      <c r="C10" s="32">
        <v>2025</v>
      </c>
      <c r="D10" s="32">
        <v>2531.25</v>
      </c>
      <c r="E10" s="32">
        <v>3037.5</v>
      </c>
      <c r="F10" s="32">
        <v>3543.75</v>
      </c>
      <c r="G10" s="32">
        <v>4050</v>
      </c>
      <c r="H10" s="32">
        <v>4556.25</v>
      </c>
      <c r="I10" s="32">
        <v>5062.5</v>
      </c>
      <c r="L10" s="52"/>
    </row>
    <row r="11" spans="1:12">
      <c r="A11" s="39"/>
      <c r="B11" s="39"/>
      <c r="C11" s="39"/>
      <c r="D11" s="39"/>
      <c r="E11" s="39"/>
      <c r="F11" s="40"/>
      <c r="G11" s="39"/>
      <c r="H11" s="39"/>
      <c r="I11" s="39"/>
    </row>
    <row r="12" spans="1:12">
      <c r="A12" s="39"/>
      <c r="B12" s="39"/>
      <c r="C12" s="39"/>
      <c r="D12" s="132" t="s">
        <v>78</v>
      </c>
      <c r="E12" s="132"/>
      <c r="F12" s="132"/>
      <c r="G12" s="41"/>
      <c r="H12" s="39"/>
      <c r="I12" s="39"/>
    </row>
    <row r="13" spans="1:12">
      <c r="A13" s="130" t="s">
        <v>79</v>
      </c>
      <c r="B13" s="131"/>
      <c r="C13" s="25" t="s">
        <v>60</v>
      </c>
      <c r="D13" s="26"/>
      <c r="E13" s="26"/>
      <c r="F13" s="26"/>
      <c r="G13" s="26"/>
      <c r="H13" s="26"/>
      <c r="I13" s="26"/>
    </row>
    <row r="14" spans="1:12">
      <c r="A14" s="27" t="s">
        <v>62</v>
      </c>
      <c r="B14" s="28">
        <v>10000</v>
      </c>
      <c r="C14" s="28">
        <v>20000</v>
      </c>
      <c r="D14" s="28">
        <v>25000</v>
      </c>
      <c r="E14" s="28">
        <v>30000</v>
      </c>
      <c r="F14" s="28">
        <v>35000</v>
      </c>
      <c r="G14" s="28">
        <v>40000</v>
      </c>
      <c r="H14" s="28">
        <v>45000</v>
      </c>
      <c r="I14" s="28">
        <v>50000</v>
      </c>
    </row>
    <row r="15" spans="1:12">
      <c r="A15" s="29" t="s">
        <v>63</v>
      </c>
      <c r="B15" s="30">
        <v>3250</v>
      </c>
      <c r="C15" s="30">
        <v>6500</v>
      </c>
      <c r="D15" s="30">
        <v>8125</v>
      </c>
      <c r="E15" s="30">
        <v>9750</v>
      </c>
      <c r="F15" s="30">
        <v>11375</v>
      </c>
      <c r="G15" s="30">
        <v>13000</v>
      </c>
      <c r="H15" s="30">
        <v>14625</v>
      </c>
      <c r="I15" s="30">
        <v>16250</v>
      </c>
      <c r="K15" s="52">
        <f>B15+C15</f>
        <v>9750</v>
      </c>
      <c r="L15">
        <f>K15/2</f>
        <v>4875</v>
      </c>
    </row>
    <row r="16" spans="1:12">
      <c r="A16" s="29" t="s">
        <v>64</v>
      </c>
      <c r="B16" s="30">
        <v>4250</v>
      </c>
      <c r="C16" s="30">
        <v>8500</v>
      </c>
      <c r="D16" s="30">
        <v>10625</v>
      </c>
      <c r="E16" s="30">
        <v>12750</v>
      </c>
      <c r="F16" s="30">
        <v>14875</v>
      </c>
      <c r="G16" s="30">
        <v>17000</v>
      </c>
      <c r="H16" s="30">
        <v>19125</v>
      </c>
      <c r="I16" s="30">
        <v>21250</v>
      </c>
      <c r="K16" s="52">
        <f>B16+C16</f>
        <v>12750</v>
      </c>
      <c r="L16">
        <f>K16/2</f>
        <v>6375</v>
      </c>
    </row>
    <row r="17" spans="1:12">
      <c r="A17" s="29" t="s">
        <v>65</v>
      </c>
      <c r="B17" s="30">
        <v>4750</v>
      </c>
      <c r="C17" s="30">
        <v>9500</v>
      </c>
      <c r="D17" s="30">
        <v>11875</v>
      </c>
      <c r="E17" s="30">
        <v>14250</v>
      </c>
      <c r="F17" s="30">
        <v>16625</v>
      </c>
      <c r="G17" s="30">
        <v>19000</v>
      </c>
      <c r="H17" s="30">
        <v>21375</v>
      </c>
      <c r="I17" s="30">
        <v>23750</v>
      </c>
      <c r="K17" s="52">
        <f>B17+C17</f>
        <v>14250</v>
      </c>
      <c r="L17">
        <f>K17/2</f>
        <v>7125</v>
      </c>
    </row>
    <row r="18" spans="1:12">
      <c r="A18" s="29" t="s">
        <v>66</v>
      </c>
      <c r="B18" s="30">
        <v>5250</v>
      </c>
      <c r="C18" s="30">
        <v>10500</v>
      </c>
      <c r="D18" s="30">
        <v>13125</v>
      </c>
      <c r="E18" s="30">
        <v>15750</v>
      </c>
      <c r="F18" s="30">
        <v>18375</v>
      </c>
      <c r="G18" s="30">
        <v>21000</v>
      </c>
      <c r="H18" s="30">
        <v>23625</v>
      </c>
      <c r="I18" s="30">
        <v>26250</v>
      </c>
      <c r="K18" s="52">
        <f>B18+C18</f>
        <v>15750</v>
      </c>
      <c r="L18">
        <f>K18/2</f>
        <v>7875</v>
      </c>
    </row>
    <row r="19" spans="1:12">
      <c r="A19" s="29" t="s">
        <v>67</v>
      </c>
      <c r="B19" s="30">
        <v>5750</v>
      </c>
      <c r="C19" s="30">
        <v>11500</v>
      </c>
      <c r="D19" s="30">
        <v>14375.0</v>
      </c>
      <c r="E19" s="30">
        <v>17250</v>
      </c>
      <c r="F19" s="30">
        <v>20125</v>
      </c>
      <c r="G19" s="30">
        <v>23000</v>
      </c>
      <c r="H19" s="30">
        <v>25875.0</v>
      </c>
      <c r="I19" s="30">
        <v>28750.0</v>
      </c>
      <c r="K19" s="52">
        <f>B19+C19</f>
        <v>17250</v>
      </c>
      <c r="L19">
        <f>K19/2</f>
        <v>8625</v>
      </c>
    </row>
    <row r="20" spans="1:12">
      <c r="A20" s="29" t="s">
        <v>68</v>
      </c>
      <c r="B20" s="30">
        <v>6750</v>
      </c>
      <c r="C20" s="30">
        <v>13500</v>
      </c>
      <c r="D20" s="30">
        <v>16875</v>
      </c>
      <c r="E20" s="30">
        <v>20250</v>
      </c>
      <c r="F20" s="30">
        <v>23625</v>
      </c>
      <c r="G20" s="30">
        <v>27000</v>
      </c>
      <c r="H20" s="30">
        <v>30375.0</v>
      </c>
      <c r="I20" s="30">
        <v>33750</v>
      </c>
      <c r="K20" s="52">
        <f>B20+C20</f>
        <v>20250</v>
      </c>
      <c r="L20">
        <f>K20/2</f>
        <v>10125</v>
      </c>
    </row>
    <row r="21" spans="1:12">
      <c r="A21" s="31" t="s">
        <v>70</v>
      </c>
      <c r="B21" s="32">
        <v>1012.5</v>
      </c>
      <c r="C21" s="32">
        <v>2025</v>
      </c>
      <c r="D21" s="32">
        <v>2531.25</v>
      </c>
      <c r="E21" s="32">
        <v>3037.5</v>
      </c>
      <c r="F21" s="32">
        <v>3543.75</v>
      </c>
      <c r="G21" s="32">
        <v>4050</v>
      </c>
      <c r="H21" s="32">
        <v>4556.25</v>
      </c>
      <c r="I21" s="32">
        <v>5062.5</v>
      </c>
      <c r="K21" s="52">
        <f>B21+C21</f>
        <v>3037.5</v>
      </c>
      <c r="L21" s="111">
        <f>K21/2</f>
        <v>1518.75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B2"/>
    <mergeCell ref="D12:F12"/>
    <mergeCell ref="A13:B13"/>
    <mergeCell ref="D1:F1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2"/>
  <sheetViews>
    <sheetView tabSelected="0" workbookViewId="0" showGridLines="true" showRowColHeaders="1">
      <selection activeCell="J2" sqref="J2"/>
    </sheetView>
  </sheetViews>
  <sheetFormatPr defaultRowHeight="14.4" outlineLevelRow="0" outlineLevelCol="0"/>
  <cols>
    <col min="1" max="1" width="14.5703125" customWidth="true" style="0"/>
    <col min="2" max="2" width="18.28515625" customWidth="true" style="0"/>
    <col min="3" max="3" width="10" customWidth="true" style="0"/>
    <col min="4" max="4" width="9.140625" customWidth="true" style="0"/>
    <col min="5" max="5" width="9.140625" customWidth="true" style="0"/>
    <col min="6" max="6" width="9.140625" customWidth="true" style="0"/>
  </cols>
  <sheetData>
    <row r="2" spans="1:6">
      <c r="A2" s="35" t="s">
        <v>80</v>
      </c>
      <c r="B2" s="35"/>
    </row>
    <row r="3" spans="1:6">
      <c r="A3" s="33"/>
      <c r="B3" s="34"/>
    </row>
    <row r="4" spans="1:6">
      <c r="A4" s="36" t="s">
        <v>62</v>
      </c>
      <c r="B4" s="36" t="s">
        <v>81</v>
      </c>
    </row>
    <row r="5" spans="1:6">
      <c r="A5" s="37">
        <v>50000</v>
      </c>
      <c r="B5" s="38">
        <v>10631.25</v>
      </c>
    </row>
    <row r="6" spans="1:6">
      <c r="A6" s="37">
        <v>75000</v>
      </c>
      <c r="B6" s="38">
        <v>15947</v>
      </c>
    </row>
    <row r="7" spans="1:6">
      <c r="A7" s="37">
        <v>100000</v>
      </c>
      <c r="B7" s="38">
        <v>21262.5</v>
      </c>
      <c r="D7" s="52"/>
      <c r="F7" s="52"/>
    </row>
    <row r="8" spans="1:6">
      <c r="A8" s="37">
        <v>150000</v>
      </c>
      <c r="B8" s="38">
        <v>31893.75</v>
      </c>
    </row>
    <row r="9" spans="1:6">
      <c r="A9" s="37">
        <v>200000</v>
      </c>
      <c r="B9" s="38">
        <v>42525</v>
      </c>
    </row>
    <row r="12" spans="1:6">
      <c r="B12" s="5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Audit Trail</vt:lpstr>
      <vt:lpstr>Assumptions</vt:lpstr>
      <vt:lpstr>Inpatient Rates</vt:lpstr>
      <vt:lpstr>Outpatient Rates</vt:lpstr>
      <vt:lpstr>Dental &amp; Optical Rates</vt:lpstr>
      <vt:lpstr>Maternity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lkithinji</dc:creator>
  <cp:lastModifiedBy>Paul Kamau (ICT)</cp:lastModifiedBy>
  <dcterms:created xsi:type="dcterms:W3CDTF">2016-03-13T17:32:24+02:00</dcterms:created>
  <dcterms:modified xsi:type="dcterms:W3CDTF">2023-06-05T15:19:29+03:00</dcterms:modified>
  <dc:title>Untitled Spreadsheet</dc:title>
  <dc:description/>
  <dc:subject/>
  <cp:keywords/>
  <cp:category/>
</cp:coreProperties>
</file>