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68568789-C60C-4CA1-A933-13CD72BC5C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y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6" l="1"/>
  <c r="G6" i="6"/>
  <c r="G5" i="6"/>
  <c r="G4" i="6"/>
  <c r="G3" i="6"/>
  <c r="H7" i="6"/>
  <c r="H6" i="6"/>
  <c r="H5" i="6"/>
  <c r="H4" i="6"/>
  <c r="H3" i="6"/>
  <c r="H24" i="6"/>
  <c r="G24" i="6"/>
  <c r="H23" i="6" l="1"/>
  <c r="G23" i="6"/>
</calcChain>
</file>

<file path=xl/sharedStrings.xml><?xml version="1.0" encoding="utf-8"?>
<sst xmlns="http://schemas.openxmlformats.org/spreadsheetml/2006/main" count="117" uniqueCount="104">
  <si>
    <t>Total number of participants (cases)</t>
  </si>
  <si>
    <t>Total number of partcipants who passed the attention check</t>
  </si>
  <si>
    <t>Total number of valid cases</t>
  </si>
  <si>
    <t>Total number of valid trials</t>
  </si>
  <si>
    <t>Total number of partcipant who did not pass the attention check</t>
  </si>
  <si>
    <t>Rating</t>
  </si>
  <si>
    <t>CRB-CRS</t>
  </si>
  <si>
    <t>Chat-GPT</t>
  </si>
  <si>
    <t>Average rating</t>
  </si>
  <si>
    <t>Yes</t>
  </si>
  <si>
    <t>Additional ratings statistics</t>
  </si>
  <si>
    <t>No</t>
  </si>
  <si>
    <t>Recommendation responses</t>
  </si>
  <si>
    <t>System Qualities</t>
  </si>
  <si>
    <t>Intention</t>
  </si>
  <si>
    <t>System recommendation</t>
  </si>
  <si>
    <t>User satisfaction</t>
  </si>
  <si>
    <t>Serendipity</t>
  </si>
  <si>
    <t>Politeness</t>
  </si>
  <si>
    <t>Percieved usefulness</t>
  </si>
  <si>
    <t>Recommendation accuracy</t>
  </si>
  <si>
    <t>Explainability</t>
  </si>
  <si>
    <t>Information adequacy</t>
  </si>
  <si>
    <t>Language quality</t>
  </si>
  <si>
    <t>ChatGPT</t>
  </si>
  <si>
    <t>Length appropriateness</t>
  </si>
  <si>
    <t>Beliefs</t>
  </si>
  <si>
    <t>Attitude</t>
  </si>
  <si>
    <t>Statistics about participants (cases)</t>
  </si>
  <si>
    <t>Statistics about recommendation and non-recommendation responses</t>
  </si>
  <si>
    <t>Post-task Questionnaire</t>
  </si>
  <si>
    <t>Count of responses against user ratings</t>
  </si>
  <si>
    <t>Label</t>
  </si>
  <si>
    <t>Entirely meaningless</t>
  </si>
  <si>
    <t>Meaningless</t>
  </si>
  <si>
    <t>Between meaningless and meaningful</t>
  </si>
  <si>
    <t>Somewhat meaningful</t>
  </si>
  <si>
    <t>Perfectly meaningful</t>
  </si>
  <si>
    <t>Measures</t>
  </si>
  <si>
    <t>Constructs</t>
  </si>
  <si>
    <t>Variables</t>
  </si>
  <si>
    <t>Data</t>
  </si>
  <si>
    <t>Education</t>
  </si>
  <si>
    <t>High school or less</t>
  </si>
  <si>
    <t>Other</t>
  </si>
  <si>
    <t>Age</t>
  </si>
  <si>
    <t>18-25</t>
  </si>
  <si>
    <t>25-30</t>
  </si>
  <si>
    <t>30-35</t>
  </si>
  <si>
    <t>35-45</t>
  </si>
  <si>
    <t>45-100</t>
  </si>
  <si>
    <t>English fluency level</t>
  </si>
  <si>
    <t>Beginner</t>
  </si>
  <si>
    <t>Intermediate</t>
  </si>
  <si>
    <t>Fluent</t>
  </si>
  <si>
    <t>Advanced</t>
  </si>
  <si>
    <t>Gender</t>
  </si>
  <si>
    <t>Male</t>
  </si>
  <si>
    <t>Female</t>
  </si>
  <si>
    <t>Movie watching frequency</t>
  </si>
  <si>
    <t>Less frequent</t>
  </si>
  <si>
    <t>Once every few weeks</t>
  </si>
  <si>
    <t>Once in a week</t>
  </si>
  <si>
    <t>Several times in a week</t>
  </si>
  <si>
    <t>Everyday</t>
  </si>
  <si>
    <t>Demographics</t>
  </si>
  <si>
    <t xml:space="preserve">Other </t>
  </si>
  <si>
    <t>45 (47.37%)</t>
  </si>
  <si>
    <t>48 (50.52%)</t>
  </si>
  <si>
    <t>47 (49.47%)</t>
  </si>
  <si>
    <t>56 (58.95%)</t>
  </si>
  <si>
    <t>4 (4.21%)</t>
  </si>
  <si>
    <t>Bachelor’s</t>
  </si>
  <si>
    <t>Master’s</t>
  </si>
  <si>
    <t>Doctorate</t>
  </si>
  <si>
    <t>25 (26.32%)</t>
  </si>
  <si>
    <t>34 (35.79%)</t>
  </si>
  <si>
    <t>45 (47.37 %)</t>
  </si>
  <si>
    <t>46 (48.42%)</t>
  </si>
  <si>
    <t>18 (18.95 %)</t>
  </si>
  <si>
    <t>11 (11.58%)</t>
  </si>
  <si>
    <t xml:space="preserve">4 (4.21%) </t>
  </si>
  <si>
    <t>2 (2.11%)</t>
  </si>
  <si>
    <t>3 (3.16%)</t>
  </si>
  <si>
    <t>2 (2.10%)</t>
  </si>
  <si>
    <t>19 (20.00%)</t>
  </si>
  <si>
    <t>12 (12.63%)</t>
  </si>
  <si>
    <t>16 (16.84%)</t>
  </si>
  <si>
    <t>27 (28.42%)</t>
  </si>
  <si>
    <t xml:space="preserve">14 (14.74%) </t>
  </si>
  <si>
    <t>21 (22.11%)</t>
  </si>
  <si>
    <t xml:space="preserve">1 (1.05%) </t>
  </si>
  <si>
    <t>91 (95.79%)</t>
  </si>
  <si>
    <t>94 (98.95%</t>
  </si>
  <si>
    <t>1 (1.05%)</t>
  </si>
  <si>
    <t xml:space="preserve">5 (5.26%) </t>
  </si>
  <si>
    <t>5 (5.26%)</t>
  </si>
  <si>
    <t>36 (37.89%)</t>
  </si>
  <si>
    <t>7 (7.38%)</t>
  </si>
  <si>
    <t>28 (29.47%)</t>
  </si>
  <si>
    <t>26 (27.37%)</t>
  </si>
  <si>
    <t>9 (9.48%)</t>
  </si>
  <si>
    <t>Total number of (manually) discarded cases</t>
  </si>
  <si>
    <t>Standard deviation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</si>
</sst>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495365"/>
      <name val="Calibri"/>
      <family val="2"/>
      <scheme val="minor"/>
    </font>
    <font>
      <sz val="11"/>
      <color rgb="FF49536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9" fontId="0" fillId="0" borderId="0" xfId="1" applyFont="1" applyAlignment="1">
      <alignment horizontal="center"/>
    </xf>
    <xf numFmtId="0" fontId="1" fillId="5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top"/>
    </xf>
    <xf numFmtId="0" fontId="0" fillId="4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0" fontId="0" fillId="0" borderId="0" xfId="0" applyNumberFormat="1" applyAlignment="1">
      <alignment horizontal="center"/>
    </xf>
    <xf numFmtId="0" fontId="0" fillId="3" borderId="0" xfId="0" quotePrefix="1" applyFill="1" applyAlignment="1">
      <alignment horizontal="left"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top"/>
    </xf>
    <xf numFmtId="2" fontId="3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0" fillId="8" borderId="0" xfId="0" quotePrefix="1" applyFill="1" applyAlignment="1">
      <alignment horizontal="right"/>
    </xf>
    <xf numFmtId="0" fontId="0" fillId="8" borderId="0" xfId="0" applyFill="1" applyAlignment="1">
      <alignment horizontal="right"/>
    </xf>
    <xf numFmtId="0" fontId="0" fillId="8" borderId="0" xfId="0" applyFill="1" applyAlignment="1">
      <alignment horizontal="right" vertical="top" wrapText="1"/>
    </xf>
    <xf numFmtId="0" fontId="0" fillId="9" borderId="0" xfId="0" quotePrefix="1" applyFill="1" applyAlignment="1">
      <alignment horizontal="right"/>
    </xf>
    <xf numFmtId="0" fontId="0" fillId="11" borderId="0" xfId="0" quotePrefix="1" applyFill="1" applyAlignment="1">
      <alignment horizontal="right"/>
    </xf>
    <xf numFmtId="0" fontId="0" fillId="7" borderId="0" xfId="0" quotePrefix="1" applyFill="1" applyAlignment="1">
      <alignment horizontal="right" vertical="top"/>
    </xf>
    <xf numFmtId="0" fontId="0" fillId="7" borderId="0" xfId="0" applyFill="1" applyAlignment="1">
      <alignment horizontal="right" vertical="top"/>
    </xf>
    <xf numFmtId="0" fontId="0" fillId="7" borderId="0" xfId="0" quotePrefix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1" fillId="9" borderId="0" xfId="0" quotePrefix="1" applyFont="1" applyFill="1" applyAlignment="1">
      <alignment horizontal="center"/>
    </xf>
    <xf numFmtId="0" fontId="1" fillId="11" borderId="0" xfId="0" quotePrefix="1" applyFont="1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2" borderId="0" xfId="0" applyFont="1" applyFill="1" applyAlignment="1">
      <alignment vertical="top"/>
    </xf>
    <xf numFmtId="0" fontId="1" fillId="2" borderId="0" xfId="0" quotePrefix="1" applyFont="1" applyFill="1" applyAlignment="1">
      <alignment horizontal="center" vertical="center"/>
    </xf>
    <xf numFmtId="0" fontId="1" fillId="8" borderId="0" xfId="0" quotePrefix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7" borderId="0" xfId="0" quotePrefix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="115" zoomScaleNormal="115" workbookViewId="0">
      <selection activeCell="E7" sqref="E7"/>
    </sheetView>
  </sheetViews>
  <sheetFormatPr defaultRowHeight="14.4" x14ac:dyDescent="0.3"/>
  <cols>
    <col min="1" max="1" width="55.109375" style="16" bestFit="1" customWidth="1"/>
    <col min="2" max="2" width="11.21875" bestFit="1" customWidth="1"/>
    <col min="3" max="3" width="11.6640625" bestFit="1" customWidth="1"/>
    <col min="4" max="4" width="4" customWidth="1"/>
    <col min="5" max="5" width="15.5546875" bestFit="1" customWidth="1"/>
    <col min="6" max="6" width="32.44140625" bestFit="1" customWidth="1"/>
    <col min="7" max="8" width="8.21875" bestFit="1" customWidth="1"/>
    <col min="9" max="9" width="24.44140625" customWidth="1"/>
    <col min="10" max="10" width="26.109375" customWidth="1"/>
    <col min="11" max="11" width="18" customWidth="1"/>
  </cols>
  <sheetData>
    <row r="1" spans="1:10" x14ac:dyDescent="0.3">
      <c r="A1" s="39" t="s">
        <v>28</v>
      </c>
      <c r="B1" s="39"/>
      <c r="C1" s="39"/>
      <c r="D1" s="35"/>
      <c r="E1" s="39" t="s">
        <v>31</v>
      </c>
      <c r="F1" s="39"/>
      <c r="G1" s="39"/>
      <c r="H1" s="39"/>
    </row>
    <row r="2" spans="1:10" x14ac:dyDescent="0.3">
      <c r="A2" s="2"/>
      <c r="B2" s="2" t="s">
        <v>6</v>
      </c>
      <c r="C2" s="2" t="s">
        <v>7</v>
      </c>
      <c r="D2" s="35"/>
      <c r="E2" s="2" t="s">
        <v>5</v>
      </c>
      <c r="F2" s="2" t="s">
        <v>32</v>
      </c>
      <c r="G2" s="2" t="s">
        <v>24</v>
      </c>
      <c r="H2" s="2" t="s">
        <v>6</v>
      </c>
    </row>
    <row r="3" spans="1:10" x14ac:dyDescent="0.3">
      <c r="A3" s="7" t="s">
        <v>0</v>
      </c>
      <c r="B3" s="8">
        <v>103</v>
      </c>
      <c r="C3" s="9">
        <v>106</v>
      </c>
      <c r="D3" s="35"/>
      <c r="E3" s="1">
        <v>1</v>
      </c>
      <c r="F3" s="29" t="s">
        <v>33</v>
      </c>
      <c r="G3" s="4">
        <f>19/475</f>
        <v>0.04</v>
      </c>
      <c r="H3" s="10">
        <f>40/475</f>
        <v>8.4210526315789472E-2</v>
      </c>
    </row>
    <row r="4" spans="1:10" x14ac:dyDescent="0.3">
      <c r="A4" s="7" t="s">
        <v>4</v>
      </c>
      <c r="B4" s="8">
        <v>3</v>
      </c>
      <c r="C4" s="9">
        <v>6</v>
      </c>
      <c r="D4" s="35"/>
      <c r="E4" s="1">
        <v>2</v>
      </c>
      <c r="F4" s="29" t="s">
        <v>34</v>
      </c>
      <c r="G4" s="4">
        <f>23/475</f>
        <v>4.8421052631578948E-2</v>
      </c>
      <c r="H4" s="10">
        <f>65/475</f>
        <v>0.1368421052631579</v>
      </c>
    </row>
    <row r="5" spans="1:10" ht="15" customHeight="1" x14ac:dyDescent="0.3">
      <c r="A5" s="7" t="s">
        <v>1</v>
      </c>
      <c r="B5" s="8">
        <v>100</v>
      </c>
      <c r="C5" s="9">
        <v>100</v>
      </c>
      <c r="D5" s="35"/>
      <c r="E5" s="1">
        <v>3</v>
      </c>
      <c r="F5" s="29" t="s">
        <v>35</v>
      </c>
      <c r="G5" s="4">
        <f>60/475</f>
        <v>0.12631578947368421</v>
      </c>
      <c r="H5" s="10">
        <f>105/475</f>
        <v>0.22105263157894736</v>
      </c>
    </row>
    <row r="6" spans="1:10" x14ac:dyDescent="0.3">
      <c r="A6" s="7" t="s">
        <v>102</v>
      </c>
      <c r="B6" s="8">
        <v>5</v>
      </c>
      <c r="C6" s="9">
        <v>5</v>
      </c>
      <c r="D6" s="35"/>
      <c r="E6" s="1">
        <v>4</v>
      </c>
      <c r="F6" s="29" t="s">
        <v>36</v>
      </c>
      <c r="G6" s="4">
        <f>147/475</f>
        <v>0.30947368421052629</v>
      </c>
      <c r="H6" s="10">
        <f>164/475</f>
        <v>0.34526315789473683</v>
      </c>
    </row>
    <row r="7" spans="1:10" x14ac:dyDescent="0.3">
      <c r="A7" s="7" t="s">
        <v>2</v>
      </c>
      <c r="B7" s="8">
        <v>95</v>
      </c>
      <c r="C7" s="9">
        <v>95</v>
      </c>
      <c r="D7" s="35"/>
      <c r="E7" s="1">
        <v>5</v>
      </c>
      <c r="F7" s="29" t="s">
        <v>37</v>
      </c>
      <c r="G7" s="4">
        <f>226/475</f>
        <v>0.47578947368421054</v>
      </c>
      <c r="H7" s="10">
        <f>101/475</f>
        <v>0.21263157894736842</v>
      </c>
    </row>
    <row r="8" spans="1:10" x14ac:dyDescent="0.3">
      <c r="A8" s="7" t="s">
        <v>3</v>
      </c>
      <c r="B8" s="8">
        <v>475</v>
      </c>
      <c r="C8" s="9">
        <v>475</v>
      </c>
      <c r="D8" s="35"/>
      <c r="E8" s="37" t="s">
        <v>10</v>
      </c>
      <c r="F8" s="37"/>
      <c r="G8" s="37"/>
      <c r="H8" s="37"/>
    </row>
    <row r="9" spans="1:10" x14ac:dyDescent="0.3">
      <c r="A9" s="11" t="s">
        <v>8</v>
      </c>
      <c r="B9" s="8">
        <v>3.47</v>
      </c>
      <c r="C9" s="18">
        <v>4.13</v>
      </c>
      <c r="D9" s="35"/>
      <c r="E9" s="3" t="s">
        <v>39</v>
      </c>
      <c r="F9" s="3" t="s">
        <v>38</v>
      </c>
      <c r="G9" s="3" t="s">
        <v>24</v>
      </c>
      <c r="H9" s="3" t="s">
        <v>6</v>
      </c>
    </row>
    <row r="10" spans="1:10" x14ac:dyDescent="0.3">
      <c r="A10" s="11" t="s">
        <v>103</v>
      </c>
      <c r="B10" s="12">
        <v>1.21</v>
      </c>
      <c r="C10" s="19">
        <v>1.0668637860336898</v>
      </c>
      <c r="D10" s="35"/>
      <c r="E10" s="40" t="s">
        <v>13</v>
      </c>
      <c r="F10" s="26" t="s">
        <v>20</v>
      </c>
      <c r="G10" s="13">
        <v>4.08</v>
      </c>
      <c r="H10" s="13">
        <v>3.5305555555555554</v>
      </c>
    </row>
    <row r="11" spans="1:10" x14ac:dyDescent="0.3">
      <c r="A11" s="39" t="s">
        <v>65</v>
      </c>
      <c r="B11" s="39" t="s">
        <v>40</v>
      </c>
      <c r="C11" s="39" t="s">
        <v>41</v>
      </c>
      <c r="D11" s="35"/>
      <c r="E11" s="40"/>
      <c r="F11" s="27" t="s">
        <v>21</v>
      </c>
      <c r="G11" s="13">
        <v>3.82</v>
      </c>
      <c r="H11" s="13">
        <v>2.6843575418994412</v>
      </c>
      <c r="I11" s="14"/>
      <c r="J11" s="14"/>
    </row>
    <row r="12" spans="1:10" x14ac:dyDescent="0.3">
      <c r="A12" s="34" t="s">
        <v>56</v>
      </c>
      <c r="B12" s="34"/>
      <c r="C12" s="34"/>
      <c r="D12" s="35"/>
      <c r="E12" s="40"/>
      <c r="F12" s="28" t="s">
        <v>22</v>
      </c>
      <c r="G12" s="13">
        <v>3.73</v>
      </c>
      <c r="H12" s="13">
        <v>3.2547368421052632</v>
      </c>
    </row>
    <row r="13" spans="1:10" x14ac:dyDescent="0.3">
      <c r="A13" t="s">
        <v>57</v>
      </c>
      <c r="B13" s="9" t="s">
        <v>67</v>
      </c>
      <c r="C13" s="9" t="s">
        <v>68</v>
      </c>
      <c r="D13" s="35"/>
      <c r="E13" s="40"/>
      <c r="F13" s="28" t="s">
        <v>23</v>
      </c>
      <c r="G13" s="13">
        <v>4.25</v>
      </c>
      <c r="H13" s="13">
        <v>3.5178947368421052</v>
      </c>
    </row>
    <row r="14" spans="1:10" x14ac:dyDescent="0.3">
      <c r="A14" t="s">
        <v>58</v>
      </c>
      <c r="B14" s="9" t="s">
        <v>70</v>
      </c>
      <c r="C14" s="9" t="s">
        <v>69</v>
      </c>
      <c r="D14" s="35"/>
      <c r="E14" s="40"/>
      <c r="F14" s="28" t="s">
        <v>25</v>
      </c>
      <c r="G14" s="13">
        <v>4.0199999999999996</v>
      </c>
      <c r="H14" s="13">
        <v>3.3789473684210525</v>
      </c>
    </row>
    <row r="15" spans="1:10" x14ac:dyDescent="0.3">
      <c r="A15" t="s">
        <v>66</v>
      </c>
      <c r="B15" s="9" t="s">
        <v>71</v>
      </c>
      <c r="C15" s="9">
        <v>0</v>
      </c>
      <c r="D15" s="35"/>
      <c r="E15" s="37" t="s">
        <v>30</v>
      </c>
      <c r="F15" s="37"/>
      <c r="G15" s="37"/>
      <c r="H15" s="37"/>
    </row>
    <row r="16" spans="1:10" x14ac:dyDescent="0.3">
      <c r="A16" s="34" t="s">
        <v>42</v>
      </c>
      <c r="B16" s="34"/>
      <c r="C16" s="34"/>
      <c r="D16" s="35"/>
      <c r="E16" s="38" t="s">
        <v>26</v>
      </c>
      <c r="F16" s="21" t="s">
        <v>19</v>
      </c>
      <c r="G16" s="13">
        <v>3.7473684210526317</v>
      </c>
      <c r="H16" s="13">
        <v>3.3052631578947369</v>
      </c>
    </row>
    <row r="17" spans="1:8" x14ac:dyDescent="0.3">
      <c r="A17" t="s">
        <v>43</v>
      </c>
      <c r="B17" s="9" t="s">
        <v>76</v>
      </c>
      <c r="C17" s="9" t="s">
        <v>75</v>
      </c>
      <c r="D17" s="35"/>
      <c r="E17" s="38"/>
      <c r="F17" s="22" t="s">
        <v>18</v>
      </c>
      <c r="G17" s="13">
        <v>4.51</v>
      </c>
      <c r="H17" s="13">
        <v>4.2947368421052632</v>
      </c>
    </row>
    <row r="18" spans="1:8" x14ac:dyDescent="0.3">
      <c r="A18" t="s">
        <v>72</v>
      </c>
      <c r="B18" s="9" t="s">
        <v>78</v>
      </c>
      <c r="C18" s="9" t="s">
        <v>77</v>
      </c>
      <c r="D18" s="35"/>
      <c r="E18" s="38"/>
      <c r="F18" s="23" t="s">
        <v>17</v>
      </c>
      <c r="G18" s="15">
        <v>3.5473684210526315</v>
      </c>
      <c r="H18" s="15">
        <v>3.0842105263157893</v>
      </c>
    </row>
    <row r="19" spans="1:8" x14ac:dyDescent="0.3">
      <c r="A19" t="s">
        <v>73</v>
      </c>
      <c r="B19" s="9" t="s">
        <v>80</v>
      </c>
      <c r="C19" s="9" t="s">
        <v>79</v>
      </c>
      <c r="D19" s="35"/>
      <c r="E19" s="30" t="s">
        <v>27</v>
      </c>
      <c r="F19" s="24" t="s">
        <v>16</v>
      </c>
      <c r="G19" s="13">
        <v>3.9368421052631577</v>
      </c>
      <c r="H19" s="13">
        <v>3.1263157894736842</v>
      </c>
    </row>
    <row r="20" spans="1:8" x14ac:dyDescent="0.3">
      <c r="A20" t="s">
        <v>74</v>
      </c>
      <c r="B20" s="9" t="s">
        <v>82</v>
      </c>
      <c r="C20" s="9" t="s">
        <v>81</v>
      </c>
      <c r="D20" s="35"/>
      <c r="E20" s="31" t="s">
        <v>14</v>
      </c>
      <c r="F20" s="25" t="s">
        <v>15</v>
      </c>
      <c r="G20" s="13">
        <v>3.5473684210526315</v>
      </c>
      <c r="H20" s="13">
        <v>2.6315789473684212</v>
      </c>
    </row>
    <row r="21" spans="1:8" x14ac:dyDescent="0.3">
      <c r="A21" t="s">
        <v>44</v>
      </c>
      <c r="B21" s="9" t="s">
        <v>83</v>
      </c>
      <c r="C21" s="9" t="s">
        <v>84</v>
      </c>
      <c r="D21" s="35"/>
      <c r="E21" s="36" t="s">
        <v>29</v>
      </c>
      <c r="F21" s="36"/>
      <c r="G21" s="36"/>
      <c r="H21" s="36"/>
    </row>
    <row r="22" spans="1:8" x14ac:dyDescent="0.3">
      <c r="A22" s="34" t="s">
        <v>45</v>
      </c>
      <c r="B22" s="34"/>
      <c r="C22" s="34"/>
      <c r="D22" s="35"/>
      <c r="E22" s="32"/>
      <c r="F22" s="6" t="s">
        <v>12</v>
      </c>
      <c r="G22" s="2" t="s">
        <v>9</v>
      </c>
      <c r="H22" s="2" t="s">
        <v>11</v>
      </c>
    </row>
    <row r="23" spans="1:8" x14ac:dyDescent="0.3">
      <c r="A23" t="s">
        <v>46</v>
      </c>
      <c r="B23" s="9" t="s">
        <v>86</v>
      </c>
      <c r="C23" s="9" t="s">
        <v>85</v>
      </c>
      <c r="D23" s="35"/>
      <c r="E23" s="32"/>
      <c r="F23" s="5" t="s">
        <v>7</v>
      </c>
      <c r="G23" s="4">
        <f>360/475</f>
        <v>0.75789473684210529</v>
      </c>
      <c r="H23" s="4">
        <f>115/475</f>
        <v>0.24210526315789474</v>
      </c>
    </row>
    <row r="24" spans="1:8" x14ac:dyDescent="0.3">
      <c r="A24" t="s">
        <v>47</v>
      </c>
      <c r="B24" s="9" t="s">
        <v>87</v>
      </c>
      <c r="C24" s="9" t="s">
        <v>85</v>
      </c>
      <c r="D24" s="35"/>
      <c r="E24" s="32"/>
      <c r="F24" s="5" t="s">
        <v>6</v>
      </c>
      <c r="G24" s="4">
        <f>360/475</f>
        <v>0.75789473684210529</v>
      </c>
      <c r="H24" s="4">
        <f>115/475</f>
        <v>0.24210526315789474</v>
      </c>
    </row>
    <row r="25" spans="1:8" x14ac:dyDescent="0.3">
      <c r="A25" t="s">
        <v>48</v>
      </c>
      <c r="B25" s="9" t="s">
        <v>85</v>
      </c>
      <c r="C25" s="9" t="s">
        <v>87</v>
      </c>
      <c r="D25" s="35"/>
    </row>
    <row r="26" spans="1:8" x14ac:dyDescent="0.3">
      <c r="A26" t="s">
        <v>49</v>
      </c>
      <c r="B26" s="9" t="s">
        <v>88</v>
      </c>
      <c r="C26" s="9" t="s">
        <v>88</v>
      </c>
      <c r="D26" s="35"/>
    </row>
    <row r="27" spans="1:8" x14ac:dyDescent="0.3">
      <c r="A27" t="s">
        <v>50</v>
      </c>
      <c r="B27" s="9" t="s">
        <v>90</v>
      </c>
      <c r="C27" s="9" t="s">
        <v>89</v>
      </c>
      <c r="D27" s="35"/>
    </row>
    <row r="28" spans="1:8" x14ac:dyDescent="0.3">
      <c r="A28" s="34" t="s">
        <v>51</v>
      </c>
      <c r="B28" s="34"/>
      <c r="C28" s="34"/>
      <c r="D28" s="35"/>
    </row>
    <row r="29" spans="1:8" x14ac:dyDescent="0.3">
      <c r="A29" t="s">
        <v>52</v>
      </c>
      <c r="B29" s="9">
        <v>0</v>
      </c>
      <c r="C29" s="9" t="s">
        <v>91</v>
      </c>
      <c r="D29" s="35"/>
    </row>
    <row r="30" spans="1:8" x14ac:dyDescent="0.3">
      <c r="A30" t="s">
        <v>53</v>
      </c>
      <c r="B30" s="9">
        <v>0</v>
      </c>
      <c r="C30" s="9">
        <v>0</v>
      </c>
      <c r="D30" s="35"/>
    </row>
    <row r="31" spans="1:8" x14ac:dyDescent="0.3">
      <c r="A31" t="s">
        <v>54</v>
      </c>
      <c r="B31" s="9" t="s">
        <v>93</v>
      </c>
      <c r="C31" s="9" t="s">
        <v>92</v>
      </c>
      <c r="D31" s="35"/>
    </row>
    <row r="32" spans="1:8" x14ac:dyDescent="0.3">
      <c r="A32" t="s">
        <v>55</v>
      </c>
      <c r="B32" s="9" t="s">
        <v>94</v>
      </c>
      <c r="C32" s="9" t="s">
        <v>83</v>
      </c>
      <c r="D32" s="35"/>
    </row>
    <row r="33" spans="1:8" x14ac:dyDescent="0.3">
      <c r="A33" s="34" t="s">
        <v>59</v>
      </c>
      <c r="B33" s="34"/>
      <c r="C33" s="34"/>
      <c r="D33" s="35"/>
    </row>
    <row r="34" spans="1:8" x14ac:dyDescent="0.3">
      <c r="A34" t="s">
        <v>60</v>
      </c>
      <c r="B34" s="9" t="s">
        <v>96</v>
      </c>
      <c r="C34" s="9" t="s">
        <v>95</v>
      </c>
      <c r="D34" s="35"/>
    </row>
    <row r="35" spans="1:8" x14ac:dyDescent="0.3">
      <c r="A35" t="s">
        <v>61</v>
      </c>
      <c r="B35" s="9" t="s">
        <v>88</v>
      </c>
      <c r="C35" s="9" t="s">
        <v>97</v>
      </c>
      <c r="D35" s="35"/>
    </row>
    <row r="36" spans="1:8" x14ac:dyDescent="0.3">
      <c r="A36" t="s">
        <v>62</v>
      </c>
      <c r="B36" s="9" t="s">
        <v>99</v>
      </c>
      <c r="C36" s="9" t="s">
        <v>97</v>
      </c>
      <c r="D36" s="35"/>
    </row>
    <row r="37" spans="1:8" x14ac:dyDescent="0.3">
      <c r="A37" t="s">
        <v>63</v>
      </c>
      <c r="B37" s="9" t="s">
        <v>100</v>
      </c>
      <c r="C37" s="9" t="s">
        <v>80</v>
      </c>
      <c r="D37" s="35"/>
    </row>
    <row r="38" spans="1:8" x14ac:dyDescent="0.3">
      <c r="A38" t="s">
        <v>64</v>
      </c>
      <c r="B38" s="20" t="s">
        <v>101</v>
      </c>
      <c r="C38" s="9" t="s">
        <v>98</v>
      </c>
      <c r="D38" s="35"/>
    </row>
    <row r="39" spans="1:8" x14ac:dyDescent="0.3">
      <c r="A39" s="33"/>
      <c r="B39" s="33"/>
      <c r="C39" s="33"/>
      <c r="D39" s="33"/>
      <c r="E39" s="33"/>
      <c r="F39" s="33"/>
      <c r="G39" s="33"/>
      <c r="H39" s="33"/>
    </row>
    <row r="40" spans="1:8" x14ac:dyDescent="0.3">
      <c r="B40" s="17"/>
    </row>
    <row r="41" spans="1:8" x14ac:dyDescent="0.3">
      <c r="B41" s="17"/>
    </row>
  </sheetData>
  <mergeCells count="15">
    <mergeCell ref="A39:H39"/>
    <mergeCell ref="A33:C33"/>
    <mergeCell ref="D1:D38"/>
    <mergeCell ref="E21:H21"/>
    <mergeCell ref="E15:H15"/>
    <mergeCell ref="E16:E18"/>
    <mergeCell ref="E1:H1"/>
    <mergeCell ref="A1:C1"/>
    <mergeCell ref="E8:H8"/>
    <mergeCell ref="E10:E14"/>
    <mergeCell ref="A11:C11"/>
    <mergeCell ref="A12:C12"/>
    <mergeCell ref="A16:C16"/>
    <mergeCell ref="A22:C22"/>
    <mergeCell ref="A28:C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2021-03-09T10:15:34Z</dcterms:created>
  <dcterms:modified xsi:type="dcterms:W3CDTF">2023-12-09T19:15:03Z</dcterms:modified>
</cp:coreProperties>
</file>