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tth_9lb83h2\Desktop\TONIK\Coding Projects\competitor-uploader\data\2025-03\"/>
    </mc:Choice>
  </mc:AlternateContent>
  <xr:revisionPtr revIDLastSave="0" documentId="13_ncr:1_{CF003E47-D140-43A4-AD8C-4C83DA33096D}" xr6:coauthVersionLast="47" xr6:coauthVersionMax="47" xr10:uidLastSave="{00000000-0000-0000-0000-000000000000}"/>
  <bookViews>
    <workbookView xWindow="16080" yWindow="3420" windowWidth="18570" windowHeight="15345" xr2:uid="{B0BD463D-BFA0-474B-99C4-15F25C7DDA6C}"/>
  </bookViews>
  <sheets>
    <sheet name="Visayas" sheetId="4" r:id="rId1"/>
  </sheets>
  <definedNames>
    <definedName name="_xlnm._FilterDatabase" localSheetId="0" hidden="1">Visayas!$U$1:$U$54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4" l="1"/>
  <c r="Z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2" i="4"/>
  <c r="V3" i="4"/>
  <c r="W3" i="4"/>
  <c r="V4" i="4"/>
  <c r="W4" i="4"/>
  <c r="V5" i="4"/>
  <c r="W5" i="4"/>
  <c r="V6" i="4"/>
  <c r="W6" i="4"/>
  <c r="V7" i="4"/>
  <c r="W7" i="4"/>
  <c r="V8" i="4"/>
  <c r="W8" i="4"/>
  <c r="V9" i="4"/>
  <c r="W9" i="4"/>
  <c r="V10" i="4"/>
  <c r="W10" i="4"/>
  <c r="V11" i="4"/>
  <c r="W11" i="4"/>
  <c r="V12" i="4"/>
  <c r="W12" i="4"/>
  <c r="V13" i="4"/>
  <c r="W13" i="4"/>
  <c r="V14" i="4"/>
  <c r="W14" i="4"/>
  <c r="V15" i="4"/>
  <c r="W15" i="4"/>
  <c r="V16" i="4"/>
  <c r="W16" i="4"/>
  <c r="V17" i="4"/>
  <c r="W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V25" i="4"/>
  <c r="W25" i="4"/>
  <c r="V26" i="4"/>
  <c r="W26" i="4"/>
  <c r="V27" i="4"/>
  <c r="W27" i="4"/>
  <c r="V28" i="4"/>
  <c r="W28" i="4"/>
  <c r="V29" i="4"/>
  <c r="W29" i="4"/>
  <c r="V30" i="4"/>
  <c r="W30" i="4"/>
  <c r="V31" i="4"/>
  <c r="W31" i="4"/>
  <c r="V32" i="4"/>
  <c r="W32" i="4"/>
  <c r="V33" i="4"/>
  <c r="W33" i="4"/>
  <c r="V34" i="4"/>
  <c r="W34" i="4"/>
  <c r="V35" i="4"/>
  <c r="W35" i="4"/>
  <c r="V36" i="4"/>
  <c r="W36" i="4"/>
  <c r="V37" i="4"/>
  <c r="W37" i="4"/>
  <c r="V38" i="4"/>
  <c r="W38" i="4"/>
  <c r="V39" i="4"/>
  <c r="W39" i="4"/>
  <c r="V40" i="4"/>
  <c r="W40" i="4"/>
  <c r="V41" i="4"/>
  <c r="W41" i="4"/>
  <c r="V42" i="4"/>
  <c r="W42" i="4"/>
  <c r="V43" i="4"/>
  <c r="W43" i="4"/>
  <c r="V44" i="4"/>
  <c r="W44" i="4"/>
  <c r="V45" i="4"/>
  <c r="W45" i="4"/>
  <c r="V46" i="4"/>
  <c r="W46" i="4"/>
  <c r="V47" i="4"/>
  <c r="W47" i="4"/>
  <c r="V48" i="4"/>
  <c r="W48" i="4"/>
  <c r="V49" i="4"/>
  <c r="W49" i="4"/>
  <c r="V50" i="4"/>
  <c r="W50" i="4"/>
  <c r="V51" i="4"/>
  <c r="W51" i="4"/>
  <c r="V52" i="4"/>
  <c r="W52" i="4"/>
  <c r="V53" i="4"/>
  <c r="W53" i="4"/>
  <c r="W2" i="4"/>
  <c r="V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2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16" i="4"/>
  <c r="I17" i="4"/>
  <c r="I18" i="4"/>
  <c r="I19" i="4"/>
  <c r="I20" i="4"/>
  <c r="I21" i="4"/>
  <c r="I22" i="4"/>
  <c r="I23" i="4"/>
  <c r="I24" i="4"/>
  <c r="I11" i="4"/>
  <c r="I12" i="4"/>
  <c r="I13" i="4"/>
  <c r="I14" i="4"/>
  <c r="I15" i="4"/>
  <c r="I7" i="4"/>
  <c r="I8" i="4"/>
  <c r="I9" i="4"/>
  <c r="I10" i="4"/>
  <c r="I4" i="4"/>
  <c r="I5" i="4"/>
  <c r="I6" i="4"/>
  <c r="I3" i="4"/>
  <c r="I2" i="4"/>
</calcChain>
</file>

<file path=xl/sharedStrings.xml><?xml version="1.0" encoding="utf-8"?>
<sst xmlns="http://schemas.openxmlformats.org/spreadsheetml/2006/main" count="417" uniqueCount="106">
  <si>
    <t>Store Name</t>
  </si>
  <si>
    <t>Retailer Name</t>
  </si>
  <si>
    <t>Store Tagging</t>
  </si>
  <si>
    <t>Territory</t>
  </si>
  <si>
    <t>TSM</t>
  </si>
  <si>
    <t>TSS</t>
  </si>
  <si>
    <t>RSM</t>
  </si>
  <si>
    <t>Region</t>
  </si>
  <si>
    <t>Retail Sales</t>
  </si>
  <si>
    <t>Tonik Sales</t>
  </si>
  <si>
    <t>Tonik Promoter Count</t>
  </si>
  <si>
    <t>HC Sales</t>
  </si>
  <si>
    <t>HC Promoter Count</t>
  </si>
  <si>
    <t>Skyro Sales</t>
  </si>
  <si>
    <t>In-House</t>
  </si>
  <si>
    <t>Credit card</t>
  </si>
  <si>
    <t>Cash Sales</t>
  </si>
  <si>
    <t>Others</t>
  </si>
  <si>
    <t>Appliances</t>
  </si>
  <si>
    <t>Eleazer Ojales</t>
  </si>
  <si>
    <t>VISAYAS</t>
  </si>
  <si>
    <t>Alexander Limosnero</t>
  </si>
  <si>
    <t>Prince Minglanilla</t>
  </si>
  <si>
    <t>Prince Retail</t>
  </si>
  <si>
    <t>Prince Argao</t>
  </si>
  <si>
    <t>Prince Badian</t>
  </si>
  <si>
    <t>Prince Asturias</t>
  </si>
  <si>
    <t>Prince San Remigio</t>
  </si>
  <si>
    <t>Prince Medellin</t>
  </si>
  <si>
    <t>Prince Sibonga</t>
  </si>
  <si>
    <t>Prince Daan Bantayan</t>
  </si>
  <si>
    <t>Prince Dalaguete</t>
  </si>
  <si>
    <t>Robinsons Appliances</t>
  </si>
  <si>
    <t>Prince Bantayan Island</t>
  </si>
  <si>
    <t>Prince Danao</t>
  </si>
  <si>
    <t>Prince Camotes Island</t>
  </si>
  <si>
    <t>Prince Tanjay</t>
  </si>
  <si>
    <t>Prince Bayawan</t>
  </si>
  <si>
    <t>Reign Appliance Center Mambaling</t>
  </si>
  <si>
    <t>Reign Appliance</t>
  </si>
  <si>
    <t>Reign Appliance Center Lapu Lapu</t>
  </si>
  <si>
    <t>Shilo's Carcar</t>
  </si>
  <si>
    <t>Shilo's Toledo</t>
  </si>
  <si>
    <t>Shilo's Argao</t>
  </si>
  <si>
    <t>Shilo's Main Mambaling</t>
  </si>
  <si>
    <t>Shilo's Bogo</t>
  </si>
  <si>
    <t>Robinsons Appliances Dumaguete</t>
  </si>
  <si>
    <t>Robinsons Appliances Perdices</t>
  </si>
  <si>
    <t>Robinsons Appliances Tacloban</t>
  </si>
  <si>
    <t>Leyte</t>
  </si>
  <si>
    <t>Anceto Nim</t>
  </si>
  <si>
    <t>Robinsons Appliances North Tacloban</t>
  </si>
  <si>
    <t>Robinsons Appliances Fuente Cebu</t>
  </si>
  <si>
    <t>Robinsons Appliances Galleria Cebu</t>
  </si>
  <si>
    <t>Reign Appliance Center Consolacion</t>
  </si>
  <si>
    <t>Prince Hypermart Dulag</t>
  </si>
  <si>
    <t>Prince Hypermart Hilongos</t>
  </si>
  <si>
    <t>Prince Tanauan</t>
  </si>
  <si>
    <t>Asian Home Appliance Carcar</t>
  </si>
  <si>
    <t>Asian Home Appliance Balamban</t>
  </si>
  <si>
    <t>Asian Home Appliance Toledo</t>
  </si>
  <si>
    <t>Asian Home Appliance Magallanes</t>
  </si>
  <si>
    <t>Asian Home Appliance NRA</t>
  </si>
  <si>
    <t>Asian Home Appliance Lapu-lapu</t>
  </si>
  <si>
    <t>Asian Home Appliance City Mall Danao</t>
  </si>
  <si>
    <t>Asian Home Appliance Grandmall Mactan</t>
  </si>
  <si>
    <t>Asian Home Smartzone Cebu</t>
  </si>
  <si>
    <t>Asian Home Appliance Mandaue</t>
  </si>
  <si>
    <t>Asian Home Appliance Sto Nino</t>
  </si>
  <si>
    <t>Asian Home Appliance Ayala Cebu</t>
  </si>
  <si>
    <t>Asian Home Appliance Liloan</t>
  </si>
  <si>
    <t>Prince Hypermart Catbalogan</t>
  </si>
  <si>
    <t>Prince Town Baybay</t>
  </si>
  <si>
    <t>Prince Tuburan</t>
  </si>
  <si>
    <t>Robinsons Appliances Ormoc</t>
  </si>
  <si>
    <t>Skyro</t>
  </si>
  <si>
    <t>Remarks</t>
  </si>
  <si>
    <t>Asian Home Appliance Center Co. Inc.</t>
  </si>
  <si>
    <t>South</t>
  </si>
  <si>
    <t>For Additional of 1 Pro</t>
  </si>
  <si>
    <t>Asian Home Appliance Tabunok</t>
  </si>
  <si>
    <t>aldi</t>
  </si>
  <si>
    <t>Shilo's Appliance</t>
  </si>
  <si>
    <t>1 From Prince Employee</t>
  </si>
  <si>
    <t>Prince Town Abuyog</t>
  </si>
  <si>
    <t>Asian Home Appliance Bogo</t>
  </si>
  <si>
    <t>North</t>
  </si>
  <si>
    <t>Chrishan Ofialda</t>
  </si>
  <si>
    <t>New Store</t>
  </si>
  <si>
    <t>for removal 1 pro</t>
  </si>
  <si>
    <t>for transfer Prince San Remigio</t>
  </si>
  <si>
    <t>Maternity Leave</t>
  </si>
  <si>
    <t>Central</t>
  </si>
  <si>
    <t>Rona Sinangote</t>
  </si>
  <si>
    <t>Roving</t>
  </si>
  <si>
    <t>1 Roving</t>
  </si>
  <si>
    <t>ALDI</t>
  </si>
  <si>
    <t>Asian Home Appliance Country Mall</t>
  </si>
  <si>
    <t> </t>
  </si>
  <si>
    <t>HC Pro vs Tonik</t>
  </si>
  <si>
    <t>Tonik Share</t>
  </si>
  <si>
    <t>HC Share</t>
  </si>
  <si>
    <t>Tonik #1</t>
  </si>
  <si>
    <t>#2</t>
  </si>
  <si>
    <t>#1</t>
  </si>
  <si>
    <t>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</si>
</sst>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0"/>
      <name val="Aptos Display"/>
      <family val="2"/>
      <scheme val="major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11"/>
      <color rgb="FF000000"/>
      <name val="Aptos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FF"/>
        <bgColor rgb="FF000000"/>
      </patternFill>
    </fill>
  </fills>
  <borders count="4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rgb="FF0D0D0D"/>
      </left>
      <right style="thin">
        <color rgb="FF0D0D0D"/>
      </right>
      <top style="thin">
        <color rgb="FF0D0D0D"/>
      </top>
      <bottom style="thin">
        <color rgb="FF0D0D0D"/>
      </bottom>
      <diagonal/>
    </border>
    <border>
      <left/>
      <right style="thin">
        <color rgb="FF0D0D0D"/>
      </right>
      <top style="thin">
        <color rgb="FF0D0D0D"/>
      </top>
      <bottom style="thin">
        <color rgb="FF0D0D0D"/>
      </bottom>
      <diagonal/>
    </border>
    <border>
      <left style="thin">
        <color rgb="FF0D0D0D"/>
      </left>
      <right style="thin">
        <color rgb="FF0D0D0D"/>
      </right>
      <top/>
      <bottom style="thin">
        <color rgb="FF0D0D0D"/>
      </bottom>
      <diagonal/>
    </border>
    <border>
      <left/>
      <right style="thin">
        <color rgb="FF0D0D0D"/>
      </right>
      <top/>
      <bottom style="thin">
        <color rgb="FF0D0D0D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rgb="FF9BC2E6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03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left"/>
    </xf>
    <xf numFmtId="0" fontId="0" fillId="0" borderId="1" xfId="0" applyBorder="1"/>
    <xf numFmtId="2" fontId="0" fillId="0" borderId="0" xfId="0" applyNumberFormat="1"/>
    <xf numFmtId="3" fontId="0" fillId="0" borderId="0" xfId="0" applyNumberFormat="1"/>
    <xf numFmtId="0" fontId="0" fillId="0" borderId="3" xfId="0" applyBorder="1"/>
    <xf numFmtId="3" fontId="0" fillId="0" borderId="2" xfId="0" applyNumberFormat="1" applyBorder="1"/>
    <xf numFmtId="3" fontId="3" fillId="0" borderId="13" xfId="0" applyNumberFormat="1" applyFont="1" applyBorder="1"/>
    <xf numFmtId="3" fontId="3" fillId="0" borderId="14" xfId="0" applyNumberFormat="1" applyFont="1" applyBorder="1"/>
    <xf numFmtId="3" fontId="3" fillId="0" borderId="15" xfId="0" applyNumberFormat="1" applyFont="1" applyBorder="1"/>
    <xf numFmtId="3" fontId="3" fillId="10" borderId="14" xfId="0" applyNumberFormat="1" applyFont="1" applyFill="1" applyBorder="1"/>
    <xf numFmtId="3" fontId="3" fillId="0" borderId="16" xfId="0" applyNumberFormat="1" applyFont="1" applyBorder="1"/>
    <xf numFmtId="3" fontId="0" fillId="0" borderId="15" xfId="0" applyNumberFormat="1" applyBorder="1"/>
    <xf numFmtId="3" fontId="0" fillId="0" borderId="13" xfId="0" applyNumberFormat="1" applyBorder="1"/>
    <xf numFmtId="3" fontId="0" fillId="0" borderId="19" xfId="0" applyNumberFormat="1" applyBorder="1"/>
    <xf numFmtId="3" fontId="0" fillId="0" borderId="20" xfId="0" applyNumberFormat="1" applyBorder="1"/>
    <xf numFmtId="3" fontId="0" fillId="0" borderId="21" xfId="0" applyNumberFormat="1" applyBorder="1"/>
    <xf numFmtId="1" fontId="0" fillId="0" borderId="17" xfId="0" applyNumberFormat="1" applyBorder="1"/>
    <xf numFmtId="1" fontId="0" fillId="0" borderId="2" xfId="0" applyNumberFormat="1" applyBorder="1"/>
    <xf numFmtId="1" fontId="0" fillId="0" borderId="6" xfId="0" applyNumberFormat="1" applyBorder="1"/>
    <xf numFmtId="1" fontId="0" fillId="0" borderId="5" xfId="0" applyNumberFormat="1" applyBorder="1"/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3" fillId="10" borderId="16" xfId="0" applyNumberFormat="1" applyFont="1" applyFill="1" applyBorder="1"/>
    <xf numFmtId="3" fontId="1" fillId="7" borderId="4" xfId="0" applyNumberFormat="1" applyFont="1" applyFill="1" applyBorder="1" applyAlignment="1">
      <alignment horizontal="right"/>
    </xf>
    <xf numFmtId="3" fontId="1" fillId="5" borderId="4" xfId="0" applyNumberFormat="1" applyFont="1" applyFill="1" applyBorder="1" applyAlignment="1">
      <alignment horizontal="left"/>
    </xf>
    <xf numFmtId="2" fontId="1" fillId="3" borderId="4" xfId="0" applyNumberFormat="1" applyFont="1" applyFill="1" applyBorder="1" applyAlignment="1">
      <alignment horizontal="left"/>
    </xf>
    <xf numFmtId="2" fontId="1" fillId="6" borderId="4" xfId="0" applyNumberFormat="1" applyFont="1" applyFill="1" applyBorder="1" applyAlignment="1">
      <alignment horizontal="left"/>
    </xf>
    <xf numFmtId="2" fontId="1" fillId="4" borderId="4" xfId="0" applyNumberFormat="1" applyFont="1" applyFill="1" applyBorder="1" applyAlignment="1">
      <alignment horizontal="left"/>
    </xf>
    <xf numFmtId="2" fontId="1" fillId="8" borderId="4" xfId="0" applyNumberFormat="1" applyFont="1" applyFill="1" applyBorder="1" applyAlignment="1">
      <alignment horizontal="left"/>
    </xf>
    <xf numFmtId="2" fontId="1" fillId="9" borderId="4" xfId="0" applyNumberFormat="1" applyFont="1" applyFill="1" applyBorder="1" applyAlignment="1">
      <alignment horizontal="left"/>
    </xf>
    <xf numFmtId="3" fontId="0" fillId="0" borderId="11" xfId="0" applyNumberFormat="1" applyBorder="1"/>
    <xf numFmtId="1" fontId="2" fillId="0" borderId="22" xfId="0" applyNumberFormat="1" applyFont="1" applyBorder="1"/>
    <xf numFmtId="3" fontId="3" fillId="0" borderId="12" xfId="0" applyNumberFormat="1" applyFont="1" applyBorder="1"/>
    <xf numFmtId="0" fontId="3" fillId="0" borderId="27" xfId="0" applyFont="1" applyBorder="1"/>
    <xf numFmtId="3" fontId="3" fillId="0" borderId="9" xfId="0" applyNumberFormat="1" applyFont="1" applyBorder="1"/>
    <xf numFmtId="3" fontId="3" fillId="0" borderId="10" xfId="0" applyNumberFormat="1" applyFont="1" applyBorder="1"/>
    <xf numFmtId="1" fontId="2" fillId="0" borderId="23" xfId="0" applyNumberFormat="1" applyFont="1" applyBorder="1"/>
    <xf numFmtId="1" fontId="2" fillId="0" borderId="25" xfId="0" applyNumberFormat="1" applyFont="1" applyBorder="1"/>
    <xf numFmtId="1" fontId="2" fillId="0" borderId="24" xfId="0" applyNumberFormat="1" applyFont="1" applyBorder="1"/>
    <xf numFmtId="1" fontId="0" fillId="0" borderId="1" xfId="0" applyNumberFormat="1" applyBorder="1"/>
    <xf numFmtId="0" fontId="0" fillId="0" borderId="22" xfId="0" applyBorder="1"/>
    <xf numFmtId="0" fontId="0" fillId="0" borderId="4" xfId="0" applyBorder="1"/>
    <xf numFmtId="0" fontId="0" fillId="0" borderId="15" xfId="0" applyBorder="1"/>
    <xf numFmtId="3" fontId="4" fillId="0" borderId="12" xfId="0" applyNumberFormat="1" applyFont="1" applyBorder="1"/>
    <xf numFmtId="3" fontId="3" fillId="0" borderId="19" xfId="0" applyNumberFormat="1" applyFont="1" applyBorder="1"/>
    <xf numFmtId="0" fontId="3" fillId="0" borderId="15" xfId="0" applyFont="1" applyBorder="1"/>
    <xf numFmtId="3" fontId="4" fillId="0" borderId="11" xfId="0" applyNumberFormat="1" applyFont="1" applyBorder="1"/>
    <xf numFmtId="3" fontId="5" fillId="10" borderId="2" xfId="0" applyNumberFormat="1" applyFont="1" applyFill="1" applyBorder="1"/>
    <xf numFmtId="3" fontId="3" fillId="0" borderId="28" xfId="0" applyNumberFormat="1" applyFont="1" applyBorder="1"/>
    <xf numFmtId="3" fontId="5" fillId="10" borderId="29" xfId="0" applyNumberFormat="1" applyFont="1" applyFill="1" applyBorder="1"/>
    <xf numFmtId="1" fontId="0" fillId="0" borderId="30" xfId="0" applyNumberFormat="1" applyBorder="1"/>
    <xf numFmtId="3" fontId="3" fillId="0" borderId="8" xfId="0" applyNumberFormat="1" applyFont="1" applyBorder="1"/>
    <xf numFmtId="0" fontId="3" fillId="0" borderId="31" xfId="0" applyFont="1" applyBorder="1"/>
    <xf numFmtId="0" fontId="3" fillId="0" borderId="2" xfId="0" applyFont="1" applyBorder="1"/>
    <xf numFmtId="0" fontId="3" fillId="0" borderId="26" xfId="0" applyFont="1" applyBorder="1"/>
    <xf numFmtId="0" fontId="7" fillId="0" borderId="0" xfId="0" applyFont="1"/>
    <xf numFmtId="2" fontId="1" fillId="5" borderId="3" xfId="0" applyNumberFormat="1" applyFont="1" applyFill="1" applyBorder="1" applyAlignment="1">
      <alignment horizontal="left"/>
    </xf>
    <xf numFmtId="1" fontId="0" fillId="0" borderId="32" xfId="0" applyNumberFormat="1" applyBorder="1"/>
    <xf numFmtId="1" fontId="0" fillId="0" borderId="33" xfId="0" applyNumberFormat="1" applyBorder="1"/>
    <xf numFmtId="1" fontId="0" fillId="0" borderId="34" xfId="0" applyNumberFormat="1" applyBorder="1"/>
    <xf numFmtId="3" fontId="3" fillId="0" borderId="9" xfId="0" applyNumberFormat="1" applyFont="1" applyBorder="1" applyAlignment="1">
      <alignment horizontal="right"/>
    </xf>
    <xf numFmtId="1" fontId="0" fillId="0" borderId="35" xfId="0" applyNumberFormat="1" applyBorder="1"/>
    <xf numFmtId="3" fontId="0" fillId="0" borderId="14" xfId="0" applyNumberFormat="1" applyBorder="1"/>
    <xf numFmtId="3" fontId="6" fillId="0" borderId="2" xfId="0" applyNumberFormat="1" applyFont="1" applyBorder="1"/>
    <xf numFmtId="3" fontId="0" fillId="0" borderId="18" xfId="0" applyNumberFormat="1" applyBorder="1"/>
    <xf numFmtId="3" fontId="0" fillId="0" borderId="5" xfId="0" applyNumberFormat="1" applyBorder="1"/>
    <xf numFmtId="3" fontId="3" fillId="0" borderId="6" xfId="0" applyNumberFormat="1" applyFont="1" applyBorder="1"/>
    <xf numFmtId="3" fontId="0" fillId="0" borderId="6" xfId="0" applyNumberFormat="1" applyBorder="1"/>
    <xf numFmtId="3" fontId="3" fillId="0" borderId="5" xfId="0" applyNumberFormat="1" applyFont="1" applyBorder="1"/>
    <xf numFmtId="3" fontId="0" fillId="0" borderId="26" xfId="0" applyNumberFormat="1" applyBorder="1"/>
    <xf numFmtId="3" fontId="0" fillId="0" borderId="27" xfId="0" applyNumberFormat="1" applyBorder="1"/>
    <xf numFmtId="3" fontId="3" fillId="0" borderId="21" xfId="0" applyNumberFormat="1" applyFont="1" applyBorder="1"/>
    <xf numFmtId="3" fontId="3" fillId="0" borderId="27" xfId="0" applyNumberFormat="1" applyFont="1" applyBorder="1"/>
    <xf numFmtId="3" fontId="3" fillId="10" borderId="7" xfId="0" applyNumberFormat="1" applyFont="1" applyFill="1" applyBorder="1"/>
    <xf numFmtId="3" fontId="3" fillId="10" borderId="8" xfId="0" applyNumberFormat="1" applyFont="1" applyFill="1" applyBorder="1"/>
    <xf numFmtId="3" fontId="3" fillId="0" borderId="2" xfId="0" applyNumberFormat="1" applyFont="1" applyBorder="1"/>
    <xf numFmtId="1" fontId="1" fillId="3" borderId="17" xfId="0" applyNumberFormat="1" applyFont="1" applyFill="1" applyBorder="1" applyAlignment="1">
      <alignment horizontal="right"/>
    </xf>
    <xf numFmtId="1" fontId="2" fillId="0" borderId="32" xfId="0" applyNumberFormat="1" applyFont="1" applyBorder="1"/>
    <xf numFmtId="1" fontId="2" fillId="0" borderId="36" xfId="0" applyNumberFormat="1" applyFont="1" applyBorder="1"/>
    <xf numFmtId="1" fontId="2" fillId="0" borderId="37" xfId="0" applyNumberFormat="1" applyFont="1" applyBorder="1"/>
    <xf numFmtId="1" fontId="2" fillId="0" borderId="32" xfId="0" applyNumberFormat="1" applyFont="1" applyBorder="1" applyAlignment="1">
      <alignment horizontal="right"/>
    </xf>
    <xf numFmtId="1" fontId="0" fillId="0" borderId="3" xfId="0" applyNumberFormat="1" applyBorder="1" applyAlignment="1">
      <alignment horizontal="right"/>
    </xf>
    <xf numFmtId="1" fontId="2" fillId="0" borderId="3" xfId="0" applyNumberFormat="1" applyFont="1" applyBorder="1" applyAlignment="1">
      <alignment horizontal="right"/>
    </xf>
    <xf numFmtId="1" fontId="2" fillId="0" borderId="17" xfId="0" applyNumberFormat="1" applyFont="1" applyBorder="1" applyAlignment="1">
      <alignment horizontal="right"/>
    </xf>
    <xf numFmtId="1" fontId="2" fillId="0" borderId="33" xfId="0" applyNumberFormat="1" applyFont="1" applyBorder="1"/>
    <xf numFmtId="1" fontId="0" fillId="0" borderId="33" xfId="0" applyNumberFormat="1" applyBorder="1" applyAlignment="1">
      <alignment horizontal="right"/>
    </xf>
    <xf numFmtId="1" fontId="0" fillId="0" borderId="34" xfId="0" applyNumberFormat="1" applyBorder="1" applyAlignment="1">
      <alignment horizontal="right"/>
    </xf>
    <xf numFmtId="1" fontId="0" fillId="0" borderId="38" xfId="0" applyNumberFormat="1" applyBorder="1" applyAlignment="1">
      <alignment horizontal="right"/>
    </xf>
    <xf numFmtId="1" fontId="0" fillId="0" borderId="3" xfId="0" applyNumberFormat="1" applyBorder="1"/>
    <xf numFmtId="0" fontId="3" fillId="0" borderId="3" xfId="0" applyFont="1" applyBorder="1"/>
    <xf numFmtId="0" fontId="3" fillId="0" borderId="39" xfId="0" applyFont="1" applyBorder="1"/>
    <xf numFmtId="0" fontId="3" fillId="0" borderId="40" xfId="0" applyFont="1" applyBorder="1"/>
    <xf numFmtId="0" fontId="3" fillId="0" borderId="0" xfId="0" applyFont="1"/>
    <xf numFmtId="0" fontId="3" fillId="0" borderId="35" xfId="0" applyFont="1" applyBorder="1"/>
    <xf numFmtId="1" fontId="1" fillId="3" borderId="15" xfId="0" applyNumberFormat="1" applyFont="1" applyFill="1" applyBorder="1" applyAlignment="1">
      <alignment horizontal="right"/>
    </xf>
    <xf numFmtId="1" fontId="2" fillId="0" borderId="15" xfId="0" applyNumberFormat="1" applyFont="1" applyBorder="1"/>
    <xf numFmtId="1" fontId="0" fillId="0" borderId="15" xfId="0" applyNumberFormat="1" applyBorder="1"/>
    <xf numFmtId="1" fontId="2" fillId="0" borderId="15" xfId="0" applyNumberFormat="1" applyFont="1" applyBorder="1" applyAlignment="1">
      <alignment horizontal="right"/>
    </xf>
    <xf numFmtId="1" fontId="0" fillId="0" borderId="15" xfId="0" applyNumberFormat="1" applyBorder="1" applyAlignment="1">
      <alignment horizontal="right"/>
    </xf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FAA4-8013-459F-BD4B-CDC3FE21A455}">
  <dimension ref="A1:Z54"/>
  <sheetViews>
    <sheetView tabSelected="1" zoomScaleNormal="100" workbookViewId="0">
      <pane xSplit="1" topLeftCell="C1" activePane="topRight" state="frozen"/>
      <selection pane="topRight" activeCell="D20" sqref="D20"/>
    </sheetView>
  </sheetViews>
  <sheetFormatPr defaultRowHeight="15" x14ac:dyDescent="0.25"/>
  <cols>
    <col min="1" max="1" width="38.140625" bestFit="1" customWidth="1"/>
    <col min="2" max="2" width="18.5703125" bestFit="1" customWidth="1"/>
    <col min="3" max="3" width="17.28515625" bestFit="1" customWidth="1"/>
    <col min="4" max="4" width="13.28515625" bestFit="1" customWidth="1"/>
    <col min="5" max="5" width="17.85546875" bestFit="1" customWidth="1"/>
    <col min="6" max="6" width="9.5703125" bestFit="1" customWidth="1"/>
    <col min="7" max="7" width="13" bestFit="1" customWidth="1"/>
    <col min="8" max="8" width="9.7109375" bestFit="1" customWidth="1"/>
    <col min="9" max="9" width="15.85546875" style="23" customWidth="1"/>
    <col min="10" max="10" width="15.85546875" style="5" customWidth="1"/>
    <col min="11" max="15" width="15.85546875" style="4" customWidth="1"/>
    <col min="16" max="16" width="15.85546875" customWidth="1"/>
    <col min="17" max="17" width="23" style="4" bestFit="1" customWidth="1"/>
    <col min="18" max="19" width="22" style="22" customWidth="1"/>
    <col min="20" max="20" width="27" bestFit="1" customWidth="1"/>
    <col min="21" max="21" width="13.28515625" bestFit="1" customWidth="1"/>
    <col min="23" max="23" width="10.1406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5" t="s">
        <v>8</v>
      </c>
      <c r="J1" s="26" t="s">
        <v>9</v>
      </c>
      <c r="K1" s="27" t="s">
        <v>11</v>
      </c>
      <c r="L1" s="28" t="s">
        <v>13</v>
      </c>
      <c r="M1" s="29" t="s">
        <v>14</v>
      </c>
      <c r="N1" s="30" t="s">
        <v>15</v>
      </c>
      <c r="O1" s="31" t="s">
        <v>16</v>
      </c>
      <c r="P1" s="31" t="s">
        <v>17</v>
      </c>
      <c r="Q1" s="58" t="s">
        <v>10</v>
      </c>
      <c r="R1" s="78" t="s">
        <v>12</v>
      </c>
      <c r="S1" s="96" t="s">
        <v>75</v>
      </c>
      <c r="T1" t="s">
        <v>76</v>
      </c>
      <c r="U1" t="s">
        <v>99</v>
      </c>
      <c r="V1" t="s">
        <v>101</v>
      </c>
      <c r="W1" t="s">
        <v>100</v>
      </c>
      <c r="X1" t="s">
        <v>102</v>
      </c>
      <c r="Z1" t="s">
        <v>105</v>
      </c>
    </row>
    <row r="2" spans="1:26" x14ac:dyDescent="0.25">
      <c r="A2" s="3" t="s">
        <v>59</v>
      </c>
      <c r="B2" s="3" t="s">
        <v>77</v>
      </c>
      <c r="C2" s="3" t="s">
        <v>18</v>
      </c>
      <c r="D2" s="3" t="s">
        <v>78</v>
      </c>
      <c r="E2" s="3" t="s">
        <v>21</v>
      </c>
      <c r="F2" s="3"/>
      <c r="G2" s="3" t="s">
        <v>19</v>
      </c>
      <c r="H2" s="6" t="s">
        <v>20</v>
      </c>
      <c r="I2" s="65">
        <f>SUM(J2:P2)</f>
        <v>2500000</v>
      </c>
      <c r="J2" s="65">
        <v>160492</v>
      </c>
      <c r="K2" s="65">
        <v>510630</v>
      </c>
      <c r="L2" s="65">
        <v>0</v>
      </c>
      <c r="M2" s="65">
        <v>0</v>
      </c>
      <c r="N2" s="65">
        <v>190000</v>
      </c>
      <c r="O2" s="65">
        <v>1638878</v>
      </c>
      <c r="P2" s="65">
        <v>0</v>
      </c>
      <c r="Q2" s="38">
        <v>1</v>
      </c>
      <c r="R2" s="79">
        <v>2</v>
      </c>
      <c r="S2" s="97"/>
      <c r="T2" t="s">
        <v>79</v>
      </c>
      <c r="U2" s="5">
        <f>IFERROR(R2-Q2,0)</f>
        <v>1</v>
      </c>
      <c r="V2" s="101">
        <f>IFERROR(K2/I2,0)</f>
        <v>0.20425199999999999</v>
      </c>
      <c r="W2" s="101">
        <f>IFERROR(J2/I2,0)</f>
        <v>6.4196799999999998E-2</v>
      </c>
      <c r="X2" s="102" t="str">
        <f>IF(W2&gt;V2,"#1","#2")</f>
        <v>#2</v>
      </c>
      <c r="Y2" t="s">
        <v>103</v>
      </c>
      <c r="Z2">
        <f>COUNTIF(X:X,Y2)</f>
        <v>22</v>
      </c>
    </row>
    <row r="3" spans="1:26" x14ac:dyDescent="0.25">
      <c r="A3" s="3" t="s">
        <v>58</v>
      </c>
      <c r="B3" s="3" t="s">
        <v>77</v>
      </c>
      <c r="C3" s="3" t="s">
        <v>18</v>
      </c>
      <c r="D3" s="3" t="s">
        <v>78</v>
      </c>
      <c r="E3" s="3" t="s">
        <v>21</v>
      </c>
      <c r="F3" s="3"/>
      <c r="G3" s="3" t="s">
        <v>19</v>
      </c>
      <c r="H3" s="6" t="s">
        <v>20</v>
      </c>
      <c r="I3" s="65">
        <f>SUM(J3:P3)</f>
        <v>4000000</v>
      </c>
      <c r="J3" s="65">
        <v>332000</v>
      </c>
      <c r="K3" s="65">
        <v>1118000</v>
      </c>
      <c r="L3" s="65">
        <v>0</v>
      </c>
      <c r="M3" s="65">
        <v>0</v>
      </c>
      <c r="N3" s="65">
        <v>1000000</v>
      </c>
      <c r="O3" s="65">
        <v>1400000</v>
      </c>
      <c r="P3" s="65">
        <v>150000</v>
      </c>
      <c r="Q3" s="40">
        <v>1</v>
      </c>
      <c r="R3" s="80">
        <v>2</v>
      </c>
      <c r="S3" s="97"/>
      <c r="U3" s="5">
        <f t="shared" ref="U3:U53" si="0">IFERROR(R3-Q3,0)</f>
        <v>1</v>
      </c>
      <c r="V3" s="101">
        <f t="shared" ref="V3:V53" si="1">IFERROR(K3/I3,0)</f>
        <v>0.27950000000000003</v>
      </c>
      <c r="W3" s="101">
        <f t="shared" ref="W3:W53" si="2">IFERROR(J3/I3,0)</f>
        <v>8.3000000000000004E-2</v>
      </c>
      <c r="X3" s="102" t="str">
        <f t="shared" ref="X3:X53" si="3">IF(W3&gt;V3,"#1","#2")</f>
        <v>#2</v>
      </c>
      <c r="Y3" t="s">
        <v>104</v>
      </c>
      <c r="Z3">
        <f>COUNTIF(X:X,Y3)</f>
        <v>30</v>
      </c>
    </row>
    <row r="4" spans="1:26" x14ac:dyDescent="0.25">
      <c r="A4" s="3" t="s">
        <v>80</v>
      </c>
      <c r="B4" s="3" t="s">
        <v>77</v>
      </c>
      <c r="C4" s="3" t="s">
        <v>18</v>
      </c>
      <c r="D4" s="3" t="s">
        <v>78</v>
      </c>
      <c r="E4" s="3" t="s">
        <v>21</v>
      </c>
      <c r="F4" s="3"/>
      <c r="G4" s="3" t="s">
        <v>19</v>
      </c>
      <c r="H4" s="6" t="s">
        <v>20</v>
      </c>
      <c r="I4" s="65">
        <f t="shared" ref="I4:I6" si="4">SUM(J4:P4)</f>
        <v>4902000</v>
      </c>
      <c r="J4" s="65">
        <v>33000</v>
      </c>
      <c r="K4" s="65">
        <v>900000</v>
      </c>
      <c r="L4" s="65">
        <v>0</v>
      </c>
      <c r="M4" s="65">
        <v>0</v>
      </c>
      <c r="N4" s="65">
        <v>1200000</v>
      </c>
      <c r="O4" s="65">
        <v>2500000</v>
      </c>
      <c r="P4" s="65">
        <v>269000</v>
      </c>
      <c r="Q4" s="40">
        <v>1</v>
      </c>
      <c r="R4" s="81">
        <v>2</v>
      </c>
      <c r="S4" s="97"/>
      <c r="U4" s="5">
        <f t="shared" si="0"/>
        <v>1</v>
      </c>
      <c r="V4" s="101">
        <f t="shared" si="1"/>
        <v>0.18359853121175029</v>
      </c>
      <c r="W4" s="101">
        <f t="shared" si="2"/>
        <v>6.7319461444308448E-3</v>
      </c>
      <c r="X4" s="102" t="str">
        <f t="shared" si="3"/>
        <v>#2</v>
      </c>
    </row>
    <row r="5" spans="1:26" x14ac:dyDescent="0.25">
      <c r="A5" s="3" t="s">
        <v>60</v>
      </c>
      <c r="B5" s="3" t="s">
        <v>77</v>
      </c>
      <c r="C5" s="3" t="s">
        <v>18</v>
      </c>
      <c r="D5" s="3" t="s">
        <v>78</v>
      </c>
      <c r="E5" s="3" t="s">
        <v>21</v>
      </c>
      <c r="F5" s="3"/>
      <c r="G5" s="3" t="s">
        <v>19</v>
      </c>
      <c r="H5" s="6" t="s">
        <v>20</v>
      </c>
      <c r="I5" s="65">
        <f t="shared" si="4"/>
        <v>2900000</v>
      </c>
      <c r="J5" s="65">
        <v>206987</v>
      </c>
      <c r="K5" s="65">
        <v>500000</v>
      </c>
      <c r="L5" s="65">
        <v>0</v>
      </c>
      <c r="M5" s="65">
        <v>0</v>
      </c>
      <c r="N5" s="65">
        <v>896013</v>
      </c>
      <c r="O5" s="65">
        <v>1046000</v>
      </c>
      <c r="P5" s="65">
        <v>251000</v>
      </c>
      <c r="Q5" s="63">
        <v>1</v>
      </c>
      <c r="R5" s="18">
        <v>2</v>
      </c>
      <c r="S5" s="98"/>
      <c r="U5" s="5">
        <f t="shared" si="0"/>
        <v>1</v>
      </c>
      <c r="V5" s="101">
        <f t="shared" si="1"/>
        <v>0.17241379310344829</v>
      </c>
      <c r="W5" s="101">
        <f t="shared" si="2"/>
        <v>7.137482758620689E-2</v>
      </c>
      <c r="X5" s="102" t="str">
        <f t="shared" si="3"/>
        <v>#2</v>
      </c>
    </row>
    <row r="6" spans="1:26" x14ac:dyDescent="0.25">
      <c r="A6" s="3" t="s">
        <v>24</v>
      </c>
      <c r="B6" s="3" t="s">
        <v>23</v>
      </c>
      <c r="C6" s="3" t="s">
        <v>18</v>
      </c>
      <c r="D6" s="3" t="s">
        <v>78</v>
      </c>
      <c r="E6" s="3" t="s">
        <v>21</v>
      </c>
      <c r="F6" s="3"/>
      <c r="G6" s="3" t="s">
        <v>19</v>
      </c>
      <c r="H6" s="6" t="s">
        <v>20</v>
      </c>
      <c r="I6" s="65">
        <f t="shared" si="4"/>
        <v>2915799</v>
      </c>
      <c r="J6" s="65">
        <v>127916</v>
      </c>
      <c r="K6" s="65">
        <v>0</v>
      </c>
      <c r="L6" s="65">
        <v>27850</v>
      </c>
      <c r="M6" s="65"/>
      <c r="N6" s="65">
        <v>902650</v>
      </c>
      <c r="O6" s="65">
        <v>1411837</v>
      </c>
      <c r="P6" s="65">
        <v>445546</v>
      </c>
      <c r="Q6" s="39">
        <v>1</v>
      </c>
      <c r="R6" s="82" t="s">
        <v>81</v>
      </c>
      <c r="S6" s="99"/>
      <c r="U6" s="5">
        <f t="shared" si="0"/>
        <v>0</v>
      </c>
      <c r="V6" s="101">
        <f t="shared" si="1"/>
        <v>0</v>
      </c>
      <c r="W6" s="101">
        <f t="shared" si="2"/>
        <v>4.3869964973580138E-2</v>
      </c>
      <c r="X6" s="102" t="str">
        <f t="shared" si="3"/>
        <v>#1</v>
      </c>
    </row>
    <row r="7" spans="1:26" x14ac:dyDescent="0.25">
      <c r="A7" s="3" t="s">
        <v>26</v>
      </c>
      <c r="B7" s="3" t="s">
        <v>23</v>
      </c>
      <c r="C7" s="3" t="s">
        <v>18</v>
      </c>
      <c r="D7" s="3" t="s">
        <v>78</v>
      </c>
      <c r="E7" s="3" t="s">
        <v>21</v>
      </c>
      <c r="F7" s="3"/>
      <c r="G7" s="3" t="s">
        <v>19</v>
      </c>
      <c r="H7" s="6" t="s">
        <v>20</v>
      </c>
      <c r="I7" s="65">
        <f>SUM(J7:P7)</f>
        <v>428562</v>
      </c>
      <c r="J7" s="65">
        <v>128290</v>
      </c>
      <c r="K7" s="65">
        <v>26210</v>
      </c>
      <c r="L7" s="65">
        <v>28126</v>
      </c>
      <c r="M7" s="65">
        <v>0</v>
      </c>
      <c r="N7" s="65">
        <v>0</v>
      </c>
      <c r="O7" s="65">
        <v>93176</v>
      </c>
      <c r="P7" s="65">
        <v>152760</v>
      </c>
      <c r="Q7" s="33">
        <v>1</v>
      </c>
      <c r="R7" s="83"/>
      <c r="S7" s="100"/>
      <c r="U7" s="5">
        <f t="shared" si="0"/>
        <v>-1</v>
      </c>
      <c r="V7" s="101">
        <f t="shared" si="1"/>
        <v>6.1158012142933808E-2</v>
      </c>
      <c r="W7" s="101">
        <f t="shared" si="2"/>
        <v>0.299349919031552</v>
      </c>
      <c r="X7" s="102" t="str">
        <f t="shared" si="3"/>
        <v>#1</v>
      </c>
    </row>
    <row r="8" spans="1:26" x14ac:dyDescent="0.25">
      <c r="A8" s="3" t="s">
        <v>25</v>
      </c>
      <c r="B8" s="3" t="s">
        <v>23</v>
      </c>
      <c r="C8" s="3" t="s">
        <v>18</v>
      </c>
      <c r="D8" s="3" t="s">
        <v>78</v>
      </c>
      <c r="E8" s="3" t="s">
        <v>21</v>
      </c>
      <c r="F8" s="3"/>
      <c r="G8" s="3" t="s">
        <v>19</v>
      </c>
      <c r="H8" s="6" t="s">
        <v>20</v>
      </c>
      <c r="I8" s="65">
        <f>SUM(J8:P8)</f>
        <v>680000</v>
      </c>
      <c r="J8" s="65">
        <v>87000</v>
      </c>
      <c r="K8" s="65">
        <v>0</v>
      </c>
      <c r="L8" s="65">
        <v>0</v>
      </c>
      <c r="M8" s="65"/>
      <c r="N8" s="65">
        <v>0</v>
      </c>
      <c r="O8" s="65">
        <v>165000</v>
      </c>
      <c r="P8" s="65">
        <v>428000</v>
      </c>
      <c r="Q8" s="33">
        <v>1</v>
      </c>
      <c r="R8" s="84" t="s">
        <v>81</v>
      </c>
      <c r="S8" s="99"/>
      <c r="U8" s="5">
        <f t="shared" si="0"/>
        <v>0</v>
      </c>
      <c r="V8" s="101">
        <f t="shared" si="1"/>
        <v>0</v>
      </c>
      <c r="W8" s="101">
        <f t="shared" si="2"/>
        <v>0.12794117647058822</v>
      </c>
      <c r="X8" s="102" t="str">
        <f t="shared" si="3"/>
        <v>#1</v>
      </c>
    </row>
    <row r="9" spans="1:26" x14ac:dyDescent="0.25">
      <c r="A9" s="3" t="s">
        <v>37</v>
      </c>
      <c r="B9" s="3" t="s">
        <v>23</v>
      </c>
      <c r="C9" s="3" t="s">
        <v>18</v>
      </c>
      <c r="D9" s="3" t="s">
        <v>78</v>
      </c>
      <c r="E9" s="3" t="s">
        <v>21</v>
      </c>
      <c r="F9" s="3"/>
      <c r="G9" s="3" t="s">
        <v>19</v>
      </c>
      <c r="H9" s="6" t="s">
        <v>20</v>
      </c>
      <c r="I9" s="65">
        <f t="shared" ref="I9:I10" si="5">SUM(J9:P9)</f>
        <v>2774102</v>
      </c>
      <c r="J9" s="65">
        <v>233332</v>
      </c>
      <c r="K9" s="65">
        <v>26100</v>
      </c>
      <c r="L9" s="65">
        <v>150000</v>
      </c>
      <c r="M9" s="65"/>
      <c r="N9" s="65">
        <v>1085086</v>
      </c>
      <c r="O9" s="65">
        <v>1236352</v>
      </c>
      <c r="P9" s="65">
        <v>43232</v>
      </c>
      <c r="Q9" s="38">
        <v>1</v>
      </c>
      <c r="R9" s="83"/>
      <c r="S9" s="100"/>
      <c r="U9" s="5">
        <f t="shared" si="0"/>
        <v>-1</v>
      </c>
      <c r="V9" s="101">
        <f t="shared" si="1"/>
        <v>9.408450013734174E-3</v>
      </c>
      <c r="W9" s="101">
        <f t="shared" si="2"/>
        <v>8.411082216875948E-2</v>
      </c>
      <c r="X9" s="102" t="str">
        <f t="shared" si="3"/>
        <v>#1</v>
      </c>
    </row>
    <row r="10" spans="1:26" x14ac:dyDescent="0.25">
      <c r="A10" s="3" t="s">
        <v>31</v>
      </c>
      <c r="B10" s="3" t="s">
        <v>23</v>
      </c>
      <c r="C10" s="3" t="s">
        <v>18</v>
      </c>
      <c r="D10" s="3" t="s">
        <v>78</v>
      </c>
      <c r="E10" s="3" t="s">
        <v>21</v>
      </c>
      <c r="F10" s="3"/>
      <c r="G10" s="3" t="s">
        <v>19</v>
      </c>
      <c r="H10" s="6" t="s">
        <v>20</v>
      </c>
      <c r="I10" s="65">
        <f t="shared" si="5"/>
        <v>1181174</v>
      </c>
      <c r="J10" s="65">
        <v>189158</v>
      </c>
      <c r="K10" s="65">
        <v>0</v>
      </c>
      <c r="L10" s="65">
        <v>87478</v>
      </c>
      <c r="M10" s="65">
        <v>0</v>
      </c>
      <c r="N10" s="65">
        <v>58657</v>
      </c>
      <c r="O10" s="65">
        <v>845881</v>
      </c>
      <c r="P10" s="65">
        <v>0</v>
      </c>
      <c r="Q10" s="40">
        <v>1</v>
      </c>
      <c r="R10" s="85" t="s">
        <v>81</v>
      </c>
      <c r="S10" s="99"/>
      <c r="U10" s="5">
        <f t="shared" si="0"/>
        <v>0</v>
      </c>
      <c r="V10" s="101">
        <f t="shared" si="1"/>
        <v>0</v>
      </c>
      <c r="W10" s="101">
        <f t="shared" si="2"/>
        <v>0.16014406006227702</v>
      </c>
      <c r="X10" s="102" t="str">
        <f t="shared" si="3"/>
        <v>#1</v>
      </c>
    </row>
    <row r="11" spans="1:26" x14ac:dyDescent="0.25">
      <c r="A11" s="3" t="s">
        <v>22</v>
      </c>
      <c r="B11" s="3" t="s">
        <v>23</v>
      </c>
      <c r="C11" s="3" t="s">
        <v>18</v>
      </c>
      <c r="D11" s="3" t="s">
        <v>78</v>
      </c>
      <c r="E11" s="3" t="s">
        <v>21</v>
      </c>
      <c r="F11" s="3"/>
      <c r="G11" s="3" t="s">
        <v>19</v>
      </c>
      <c r="H11" s="6" t="s">
        <v>20</v>
      </c>
      <c r="I11" s="65">
        <f>SUM(J11:P11)</f>
        <v>680090</v>
      </c>
      <c r="J11" s="65">
        <v>302766</v>
      </c>
      <c r="K11" s="65">
        <v>0</v>
      </c>
      <c r="L11" s="65">
        <v>0</v>
      </c>
      <c r="M11" s="65">
        <v>0</v>
      </c>
      <c r="N11" s="65">
        <v>50000</v>
      </c>
      <c r="O11" s="65">
        <v>327324</v>
      </c>
      <c r="P11" s="65">
        <v>0</v>
      </c>
      <c r="Q11" s="39">
        <v>1</v>
      </c>
      <c r="R11" s="82"/>
      <c r="S11" s="99"/>
      <c r="U11" s="5">
        <f t="shared" si="0"/>
        <v>-1</v>
      </c>
      <c r="V11" s="101">
        <f t="shared" si="1"/>
        <v>0</v>
      </c>
      <c r="W11" s="101">
        <f t="shared" si="2"/>
        <v>0.44518519607698981</v>
      </c>
      <c r="X11" s="102" t="str">
        <f t="shared" si="3"/>
        <v>#1</v>
      </c>
    </row>
    <row r="12" spans="1:26" x14ac:dyDescent="0.25">
      <c r="A12" s="3" t="s">
        <v>29</v>
      </c>
      <c r="B12" s="3" t="s">
        <v>23</v>
      </c>
      <c r="C12" s="3" t="s">
        <v>18</v>
      </c>
      <c r="D12" s="3" t="s">
        <v>78</v>
      </c>
      <c r="E12" s="3" t="s">
        <v>21</v>
      </c>
      <c r="F12" s="3"/>
      <c r="G12" s="3" t="s">
        <v>19</v>
      </c>
      <c r="H12" s="6" t="s">
        <v>20</v>
      </c>
      <c r="I12" s="65">
        <f>SUM(J12:P12)</f>
        <v>987309</v>
      </c>
      <c r="J12" s="65">
        <v>150290</v>
      </c>
      <c r="K12" s="65">
        <v>50414</v>
      </c>
      <c r="L12" s="65">
        <v>100109</v>
      </c>
      <c r="M12" s="65">
        <v>0</v>
      </c>
      <c r="N12" s="65">
        <v>0</v>
      </c>
      <c r="O12" s="65">
        <v>686496</v>
      </c>
      <c r="P12" s="65">
        <v>0</v>
      </c>
      <c r="Q12" s="33">
        <v>1</v>
      </c>
      <c r="R12" s="84" t="s">
        <v>81</v>
      </c>
      <c r="S12" s="99"/>
      <c r="U12" s="5">
        <f t="shared" si="0"/>
        <v>0</v>
      </c>
      <c r="V12" s="101">
        <f t="shared" si="1"/>
        <v>5.1062028199884736E-2</v>
      </c>
      <c r="W12" s="101">
        <f t="shared" si="2"/>
        <v>0.15222184746619347</v>
      </c>
      <c r="X12" s="102" t="str">
        <f t="shared" si="3"/>
        <v>#1</v>
      </c>
    </row>
    <row r="13" spans="1:26" x14ac:dyDescent="0.25">
      <c r="A13" s="3" t="s">
        <v>36</v>
      </c>
      <c r="B13" s="3" t="s">
        <v>23</v>
      </c>
      <c r="C13" s="3" t="s">
        <v>18</v>
      </c>
      <c r="D13" s="3" t="s">
        <v>78</v>
      </c>
      <c r="E13" s="3" t="s">
        <v>21</v>
      </c>
      <c r="F13" s="3"/>
      <c r="G13" s="3" t="s">
        <v>19</v>
      </c>
      <c r="H13" s="6" t="s">
        <v>20</v>
      </c>
      <c r="I13" s="65">
        <f t="shared" ref="I13:I15" si="6">SUM(J13:P13)</f>
        <v>2100001</v>
      </c>
      <c r="J13" s="65">
        <v>55592</v>
      </c>
      <c r="K13" s="65">
        <v>8000</v>
      </c>
      <c r="L13" s="65">
        <v>33258</v>
      </c>
      <c r="M13" s="65">
        <v>0</v>
      </c>
      <c r="N13" s="65">
        <v>0</v>
      </c>
      <c r="O13" s="65">
        <v>1823129</v>
      </c>
      <c r="P13" s="65">
        <v>180022</v>
      </c>
      <c r="Q13" s="33">
        <v>1</v>
      </c>
      <c r="R13" s="83">
        <v>1</v>
      </c>
      <c r="S13" s="100"/>
      <c r="U13" s="5">
        <f t="shared" si="0"/>
        <v>0</v>
      </c>
      <c r="V13" s="101">
        <f t="shared" si="1"/>
        <v>3.8095219954657165E-3</v>
      </c>
      <c r="W13" s="101">
        <f t="shared" si="2"/>
        <v>2.6472368346491262E-2</v>
      </c>
      <c r="X13" s="102" t="str">
        <f t="shared" si="3"/>
        <v>#1</v>
      </c>
    </row>
    <row r="14" spans="1:26" x14ac:dyDescent="0.25">
      <c r="A14" s="3" t="s">
        <v>73</v>
      </c>
      <c r="B14" s="3" t="s">
        <v>23</v>
      </c>
      <c r="C14" s="3" t="s">
        <v>18</v>
      </c>
      <c r="D14" s="3" t="s">
        <v>78</v>
      </c>
      <c r="E14" s="3" t="s">
        <v>21</v>
      </c>
      <c r="F14" s="3"/>
      <c r="G14" s="3" t="s">
        <v>19</v>
      </c>
      <c r="H14" s="6" t="s">
        <v>20</v>
      </c>
      <c r="I14" s="65">
        <f t="shared" si="6"/>
        <v>1828334</v>
      </c>
      <c r="J14" s="65">
        <v>146700</v>
      </c>
      <c r="K14" s="65">
        <v>0</v>
      </c>
      <c r="L14" s="65">
        <v>0</v>
      </c>
      <c r="M14" s="65">
        <v>0</v>
      </c>
      <c r="N14" s="65">
        <v>532100</v>
      </c>
      <c r="O14" s="65">
        <v>732642</v>
      </c>
      <c r="P14" s="65">
        <v>416892</v>
      </c>
      <c r="Q14" s="40">
        <v>1</v>
      </c>
      <c r="R14" s="83" t="s">
        <v>81</v>
      </c>
      <c r="S14" s="100"/>
      <c r="U14" s="5">
        <f t="shared" si="0"/>
        <v>0</v>
      </c>
      <c r="V14" s="101">
        <f t="shared" si="1"/>
        <v>0</v>
      </c>
      <c r="W14" s="101">
        <f t="shared" si="2"/>
        <v>8.0236980770471922E-2</v>
      </c>
      <c r="X14" s="102" t="str">
        <f t="shared" si="3"/>
        <v>#1</v>
      </c>
    </row>
    <row r="15" spans="1:26" x14ac:dyDescent="0.25">
      <c r="A15" s="3" t="s">
        <v>46</v>
      </c>
      <c r="B15" s="3" t="s">
        <v>32</v>
      </c>
      <c r="C15" s="3" t="s">
        <v>18</v>
      </c>
      <c r="D15" s="3" t="s">
        <v>78</v>
      </c>
      <c r="E15" s="3" t="s">
        <v>21</v>
      </c>
      <c r="F15" s="3"/>
      <c r="G15" s="3" t="s">
        <v>19</v>
      </c>
      <c r="H15" s="6" t="s">
        <v>20</v>
      </c>
      <c r="I15" s="65">
        <f t="shared" si="6"/>
        <v>7001014</v>
      </c>
      <c r="J15" s="65">
        <v>799764</v>
      </c>
      <c r="K15" s="65">
        <v>1000000</v>
      </c>
      <c r="L15" s="65">
        <v>0</v>
      </c>
      <c r="M15" s="65">
        <v>0</v>
      </c>
      <c r="N15" s="65">
        <v>3206250</v>
      </c>
      <c r="O15" s="65">
        <v>1995000</v>
      </c>
      <c r="P15" s="65">
        <v>0</v>
      </c>
      <c r="Q15" s="33">
        <v>3</v>
      </c>
      <c r="R15" s="83">
        <v>4</v>
      </c>
      <c r="S15" s="100"/>
      <c r="T15" t="s">
        <v>79</v>
      </c>
      <c r="U15" s="5">
        <f t="shared" si="0"/>
        <v>1</v>
      </c>
      <c r="V15" s="101">
        <f t="shared" si="1"/>
        <v>0.14283645197681363</v>
      </c>
      <c r="W15" s="101">
        <f t="shared" si="2"/>
        <v>0.11423545217878439</v>
      </c>
      <c r="X15" s="102" t="str">
        <f t="shared" si="3"/>
        <v>#2</v>
      </c>
    </row>
    <row r="16" spans="1:26" x14ac:dyDescent="0.25">
      <c r="A16" s="3" t="s">
        <v>47</v>
      </c>
      <c r="B16" s="3" t="s">
        <v>32</v>
      </c>
      <c r="C16" s="3" t="s">
        <v>18</v>
      </c>
      <c r="D16" s="3" t="s">
        <v>78</v>
      </c>
      <c r="E16" s="3" t="s">
        <v>21</v>
      </c>
      <c r="F16" s="3"/>
      <c r="G16" s="3" t="s">
        <v>19</v>
      </c>
      <c r="H16" s="6" t="s">
        <v>20</v>
      </c>
      <c r="I16" s="65">
        <f>SUM(J16:P16)</f>
        <v>770892</v>
      </c>
      <c r="J16" s="65">
        <v>45892</v>
      </c>
      <c r="K16" s="65">
        <v>75000</v>
      </c>
      <c r="L16" s="65"/>
      <c r="M16" s="65"/>
      <c r="N16" s="65">
        <v>330000</v>
      </c>
      <c r="O16" s="65">
        <v>320000</v>
      </c>
      <c r="P16" s="65">
        <v>0</v>
      </c>
      <c r="Q16" s="38"/>
      <c r="R16" s="86">
        <v>1</v>
      </c>
      <c r="S16" s="97"/>
      <c r="U16" s="5">
        <f t="shared" si="0"/>
        <v>1</v>
      </c>
      <c r="V16" s="101">
        <f t="shared" si="1"/>
        <v>9.7289892747622231E-2</v>
      </c>
      <c r="W16" s="101">
        <f t="shared" si="2"/>
        <v>5.953103677298506E-2</v>
      </c>
      <c r="X16" s="102" t="str">
        <f t="shared" si="3"/>
        <v>#2</v>
      </c>
    </row>
    <row r="17" spans="1:24" x14ac:dyDescent="0.25">
      <c r="A17" s="3" t="s">
        <v>43</v>
      </c>
      <c r="B17" s="3" t="s">
        <v>82</v>
      </c>
      <c r="C17" s="3" t="s">
        <v>18</v>
      </c>
      <c r="D17" s="3" t="s">
        <v>78</v>
      </c>
      <c r="E17" s="3" t="s">
        <v>21</v>
      </c>
      <c r="F17" s="3"/>
      <c r="G17" s="3" t="s">
        <v>19</v>
      </c>
      <c r="H17" s="6" t="s">
        <v>20</v>
      </c>
      <c r="I17" s="65">
        <f>SUM(J17:P17)</f>
        <v>727760</v>
      </c>
      <c r="J17" s="65">
        <v>134760</v>
      </c>
      <c r="K17" s="65">
        <v>64800</v>
      </c>
      <c r="L17" s="65">
        <v>12600</v>
      </c>
      <c r="M17" s="65"/>
      <c r="N17" s="65"/>
      <c r="O17" s="65">
        <v>500000</v>
      </c>
      <c r="P17" s="65">
        <v>15600</v>
      </c>
      <c r="Q17" s="40">
        <v>1</v>
      </c>
      <c r="R17" s="85" t="s">
        <v>81</v>
      </c>
      <c r="S17" s="99"/>
      <c r="U17" s="5">
        <f t="shared" si="0"/>
        <v>0</v>
      </c>
      <c r="V17" s="101">
        <f t="shared" si="1"/>
        <v>8.9040342970209962E-2</v>
      </c>
      <c r="W17" s="101">
        <f t="shared" si="2"/>
        <v>0.18517093547323293</v>
      </c>
      <c r="X17" s="102" t="str">
        <f t="shared" si="3"/>
        <v>#1</v>
      </c>
    </row>
    <row r="18" spans="1:24" x14ac:dyDescent="0.25">
      <c r="A18" s="3" t="s">
        <v>41</v>
      </c>
      <c r="B18" s="3" t="s">
        <v>82</v>
      </c>
      <c r="C18" s="3" t="s">
        <v>18</v>
      </c>
      <c r="D18" s="3" t="s">
        <v>78</v>
      </c>
      <c r="E18" s="3" t="s">
        <v>21</v>
      </c>
      <c r="F18" s="3"/>
      <c r="G18" s="3" t="s">
        <v>19</v>
      </c>
      <c r="H18" s="6" t="s">
        <v>20</v>
      </c>
      <c r="I18" s="65">
        <f t="shared" ref="I18:I20" si="7">SUM(J18:P18)</f>
        <v>1152549</v>
      </c>
      <c r="J18" s="65">
        <v>319800</v>
      </c>
      <c r="K18" s="65">
        <v>0</v>
      </c>
      <c r="L18" s="65">
        <v>23000</v>
      </c>
      <c r="M18" s="65">
        <v>0</v>
      </c>
      <c r="N18" s="65">
        <v>0</v>
      </c>
      <c r="O18" s="65">
        <v>589071</v>
      </c>
      <c r="P18" s="65">
        <v>220678</v>
      </c>
      <c r="Q18" s="40">
        <v>1</v>
      </c>
      <c r="R18" s="85" t="s">
        <v>81</v>
      </c>
      <c r="S18" s="99"/>
      <c r="U18" s="5">
        <f t="shared" si="0"/>
        <v>0</v>
      </c>
      <c r="V18" s="101">
        <f t="shared" si="1"/>
        <v>0</v>
      </c>
      <c r="W18" s="101">
        <f t="shared" si="2"/>
        <v>0.27747193394814451</v>
      </c>
      <c r="X18" s="102" t="str">
        <f t="shared" si="3"/>
        <v>#1</v>
      </c>
    </row>
    <row r="19" spans="1:24" x14ac:dyDescent="0.25">
      <c r="A19" s="3" t="s">
        <v>42</v>
      </c>
      <c r="B19" s="3" t="s">
        <v>82</v>
      </c>
      <c r="C19" s="3" t="s">
        <v>18</v>
      </c>
      <c r="D19" s="3" t="s">
        <v>78</v>
      </c>
      <c r="E19" s="3" t="s">
        <v>21</v>
      </c>
      <c r="F19" s="3"/>
      <c r="G19" s="3" t="s">
        <v>19</v>
      </c>
      <c r="H19" s="6" t="s">
        <v>20</v>
      </c>
      <c r="I19" s="65">
        <f t="shared" si="7"/>
        <v>785444</v>
      </c>
      <c r="J19" s="65">
        <v>222600</v>
      </c>
      <c r="K19" s="65">
        <v>0</v>
      </c>
      <c r="L19" s="65">
        <v>48360</v>
      </c>
      <c r="M19" s="65">
        <v>0</v>
      </c>
      <c r="N19" s="65">
        <v>0</v>
      </c>
      <c r="O19" s="65">
        <v>448425</v>
      </c>
      <c r="P19" s="65">
        <v>66059</v>
      </c>
      <c r="Q19" s="40">
        <v>1</v>
      </c>
      <c r="R19" s="87" t="s">
        <v>81</v>
      </c>
      <c r="S19" s="100"/>
      <c r="U19" s="5">
        <f t="shared" si="0"/>
        <v>0</v>
      </c>
      <c r="V19" s="101">
        <f t="shared" si="1"/>
        <v>0</v>
      </c>
      <c r="W19" s="101">
        <f t="shared" si="2"/>
        <v>0.28340658277356501</v>
      </c>
      <c r="X19" s="102" t="str">
        <f t="shared" si="3"/>
        <v>#1</v>
      </c>
    </row>
    <row r="20" spans="1:24" x14ac:dyDescent="0.25">
      <c r="A20" s="3" t="s">
        <v>57</v>
      </c>
      <c r="B20" s="3" t="s">
        <v>23</v>
      </c>
      <c r="C20" s="3" t="s">
        <v>18</v>
      </c>
      <c r="D20" s="3" t="s">
        <v>49</v>
      </c>
      <c r="E20" s="3" t="s">
        <v>50</v>
      </c>
      <c r="F20" s="3"/>
      <c r="G20" s="3" t="s">
        <v>19</v>
      </c>
      <c r="H20" s="6" t="s">
        <v>20</v>
      </c>
      <c r="I20" s="65">
        <f t="shared" si="7"/>
        <v>356954</v>
      </c>
      <c r="J20" s="64">
        <v>328954</v>
      </c>
      <c r="K20" s="14">
        <v>0</v>
      </c>
      <c r="L20" s="32">
        <v>28000</v>
      </c>
      <c r="M20" s="32"/>
      <c r="N20" s="14"/>
      <c r="O20" s="14"/>
      <c r="P20" s="32"/>
      <c r="Q20" s="18"/>
      <c r="R20" s="18"/>
      <c r="S20" s="98"/>
      <c r="U20" s="5">
        <f t="shared" si="0"/>
        <v>0</v>
      </c>
      <c r="V20" s="101">
        <f t="shared" si="1"/>
        <v>0</v>
      </c>
      <c r="W20" s="101">
        <f t="shared" si="2"/>
        <v>0.92155852014545292</v>
      </c>
      <c r="X20" s="102" t="str">
        <f t="shared" si="3"/>
        <v>#1</v>
      </c>
    </row>
    <row r="21" spans="1:24" x14ac:dyDescent="0.25">
      <c r="A21" s="3" t="s">
        <v>55</v>
      </c>
      <c r="B21" s="3" t="s">
        <v>23</v>
      </c>
      <c r="C21" s="3" t="s">
        <v>18</v>
      </c>
      <c r="D21" s="3" t="s">
        <v>49</v>
      </c>
      <c r="E21" s="3" t="s">
        <v>50</v>
      </c>
      <c r="F21" s="3"/>
      <c r="G21" s="3" t="s">
        <v>19</v>
      </c>
      <c r="H21" s="6" t="s">
        <v>20</v>
      </c>
      <c r="I21" s="65">
        <f>SUM(J21:P21)</f>
        <v>688538.04</v>
      </c>
      <c r="J21" s="13">
        <v>294893</v>
      </c>
      <c r="K21" s="15">
        <v>72474.649999999994</v>
      </c>
      <c r="L21" s="15">
        <v>321170.39</v>
      </c>
      <c r="M21" s="7">
        <v>0</v>
      </c>
      <c r="N21" s="7">
        <v>0</v>
      </c>
      <c r="O21" s="15"/>
      <c r="P21" s="7"/>
      <c r="Q21" s="18">
        <v>1</v>
      </c>
      <c r="R21" s="18" t="s">
        <v>83</v>
      </c>
      <c r="S21" s="98">
        <v>1</v>
      </c>
      <c r="U21" s="5">
        <f t="shared" si="0"/>
        <v>0</v>
      </c>
      <c r="V21" s="101">
        <f t="shared" si="1"/>
        <v>0.10525874503607671</v>
      </c>
      <c r="W21" s="101">
        <f t="shared" si="2"/>
        <v>0.42828860987840262</v>
      </c>
      <c r="X21" s="102" t="str">
        <f t="shared" si="3"/>
        <v>#1</v>
      </c>
    </row>
    <row r="22" spans="1:24" x14ac:dyDescent="0.25">
      <c r="A22" s="3" t="s">
        <v>56</v>
      </c>
      <c r="B22" s="3" t="s">
        <v>23</v>
      </c>
      <c r="C22" s="3" t="s">
        <v>18</v>
      </c>
      <c r="D22" s="3" t="s">
        <v>49</v>
      </c>
      <c r="E22" s="3" t="s">
        <v>50</v>
      </c>
      <c r="F22" s="3"/>
      <c r="G22" s="3" t="s">
        <v>19</v>
      </c>
      <c r="H22" s="6" t="s">
        <v>20</v>
      </c>
      <c r="I22" s="65">
        <f>SUM(J22:P22)</f>
        <v>471182.8</v>
      </c>
      <c r="J22" s="13">
        <v>331857</v>
      </c>
      <c r="K22" s="13">
        <v>104020.5</v>
      </c>
      <c r="L22" s="13">
        <v>35305.300000000003</v>
      </c>
      <c r="M22" s="66">
        <v>0</v>
      </c>
      <c r="N22" s="66"/>
      <c r="O22" s="13"/>
      <c r="P22" s="66"/>
      <c r="Q22" s="18">
        <v>1</v>
      </c>
      <c r="R22" s="18">
        <v>1</v>
      </c>
      <c r="S22" s="98">
        <v>1</v>
      </c>
      <c r="U22" s="5">
        <f t="shared" si="0"/>
        <v>0</v>
      </c>
      <c r="V22" s="101">
        <f t="shared" si="1"/>
        <v>0.22076463741885316</v>
      </c>
      <c r="W22" s="101">
        <f t="shared" si="2"/>
        <v>0.70430626924412354</v>
      </c>
      <c r="X22" s="102" t="str">
        <f t="shared" si="3"/>
        <v>#1</v>
      </c>
    </row>
    <row r="23" spans="1:24" x14ac:dyDescent="0.25">
      <c r="A23" s="3" t="s">
        <v>51</v>
      </c>
      <c r="B23" s="3" t="s">
        <v>32</v>
      </c>
      <c r="C23" s="3" t="s">
        <v>18</v>
      </c>
      <c r="D23" s="3" t="s">
        <v>49</v>
      </c>
      <c r="E23" s="3" t="s">
        <v>50</v>
      </c>
      <c r="F23" s="3"/>
      <c r="G23" s="3" t="s">
        <v>19</v>
      </c>
      <c r="H23" s="3" t="s">
        <v>20</v>
      </c>
      <c r="I23" s="65">
        <f t="shared" ref="I23:I53" si="8">SUM(J23:P23)</f>
        <v>6312701</v>
      </c>
      <c r="J23" s="13">
        <v>812701</v>
      </c>
      <c r="K23" s="67">
        <v>1000000</v>
      </c>
      <c r="L23" s="13">
        <v>200000</v>
      </c>
      <c r="M23" s="7">
        <v>0</v>
      </c>
      <c r="N23" s="7">
        <v>1300000</v>
      </c>
      <c r="O23" s="14">
        <v>3000000</v>
      </c>
      <c r="P23" s="7"/>
      <c r="Q23" s="59">
        <v>2</v>
      </c>
      <c r="R23" s="18">
        <v>2</v>
      </c>
      <c r="S23" s="98">
        <v>1</v>
      </c>
      <c r="U23" s="5">
        <f t="shared" si="0"/>
        <v>0</v>
      </c>
      <c r="V23" s="101">
        <f t="shared" si="1"/>
        <v>0.15841079753341716</v>
      </c>
      <c r="W23" s="101">
        <f t="shared" si="2"/>
        <v>0.12874061356620564</v>
      </c>
      <c r="X23" s="102" t="str">
        <f t="shared" si="3"/>
        <v>#2</v>
      </c>
    </row>
    <row r="24" spans="1:24" x14ac:dyDescent="0.25">
      <c r="A24" s="3" t="s">
        <v>48</v>
      </c>
      <c r="B24" s="3" t="s">
        <v>32</v>
      </c>
      <c r="C24" s="3" t="s">
        <v>18</v>
      </c>
      <c r="D24" s="3" t="s">
        <v>49</v>
      </c>
      <c r="E24" s="3" t="s">
        <v>50</v>
      </c>
      <c r="F24" s="3"/>
      <c r="G24" s="3" t="s">
        <v>19</v>
      </c>
      <c r="H24" s="3" t="s">
        <v>20</v>
      </c>
      <c r="I24" s="65">
        <f t="shared" si="8"/>
        <v>18782092</v>
      </c>
      <c r="J24" s="16">
        <v>1248937</v>
      </c>
      <c r="K24" s="17">
        <v>2182163</v>
      </c>
      <c r="L24" s="17">
        <v>178736</v>
      </c>
      <c r="M24" s="66">
        <v>0</v>
      </c>
      <c r="N24" s="66">
        <v>6244623</v>
      </c>
      <c r="O24" s="17">
        <v>8927633</v>
      </c>
      <c r="P24" s="66"/>
      <c r="Q24" s="60">
        <v>3</v>
      </c>
      <c r="R24" s="18">
        <v>3</v>
      </c>
      <c r="S24" s="98">
        <v>1</v>
      </c>
      <c r="U24" s="5">
        <f t="shared" si="0"/>
        <v>0</v>
      </c>
      <c r="V24" s="101">
        <f t="shared" si="1"/>
        <v>0.11618317065000001</v>
      </c>
      <c r="W24" s="101">
        <f t="shared" si="2"/>
        <v>6.6496160278631367E-2</v>
      </c>
      <c r="X24" s="102" t="str">
        <f t="shared" si="3"/>
        <v>#2</v>
      </c>
    </row>
    <row r="25" spans="1:24" x14ac:dyDescent="0.25">
      <c r="A25" s="3" t="s">
        <v>72</v>
      </c>
      <c r="B25" s="3" t="s">
        <v>23</v>
      </c>
      <c r="C25" s="3" t="s">
        <v>18</v>
      </c>
      <c r="D25" s="3" t="s">
        <v>49</v>
      </c>
      <c r="E25" s="3" t="s">
        <v>50</v>
      </c>
      <c r="F25" s="3"/>
      <c r="G25" s="3" t="s">
        <v>19</v>
      </c>
      <c r="H25" s="6" t="s">
        <v>20</v>
      </c>
      <c r="I25" s="65">
        <f t="shared" si="8"/>
        <v>439462</v>
      </c>
      <c r="J25" s="7">
        <v>37883</v>
      </c>
      <c r="K25" s="7">
        <v>0</v>
      </c>
      <c r="L25" s="7">
        <v>100000</v>
      </c>
      <c r="M25" s="7"/>
      <c r="N25" s="7"/>
      <c r="O25" s="7"/>
      <c r="P25" s="7">
        <v>301579</v>
      </c>
      <c r="Q25" s="18"/>
      <c r="R25" s="18"/>
      <c r="S25" s="98"/>
      <c r="U25" s="5">
        <f t="shared" si="0"/>
        <v>0</v>
      </c>
      <c r="V25" s="101">
        <f t="shared" si="1"/>
        <v>0</v>
      </c>
      <c r="W25" s="101">
        <f t="shared" si="2"/>
        <v>8.6203130191006269E-2</v>
      </c>
      <c r="X25" s="102" t="str">
        <f t="shared" si="3"/>
        <v>#1</v>
      </c>
    </row>
    <row r="26" spans="1:24" x14ac:dyDescent="0.25">
      <c r="A26" s="3" t="s">
        <v>71</v>
      </c>
      <c r="B26" s="3" t="s">
        <v>23</v>
      </c>
      <c r="C26" s="3" t="s">
        <v>18</v>
      </c>
      <c r="D26" s="3" t="s">
        <v>49</v>
      </c>
      <c r="E26" s="3" t="s">
        <v>50</v>
      </c>
      <c r="F26" s="3"/>
      <c r="G26" s="3" t="s">
        <v>19</v>
      </c>
      <c r="H26" s="6" t="s">
        <v>20</v>
      </c>
      <c r="I26" s="65">
        <f t="shared" si="8"/>
        <v>832237.2</v>
      </c>
      <c r="J26" s="7">
        <v>411796</v>
      </c>
      <c r="K26" s="7">
        <v>75735.5</v>
      </c>
      <c r="L26" s="7">
        <v>344705.7</v>
      </c>
      <c r="M26" s="7">
        <v>0</v>
      </c>
      <c r="N26" s="7"/>
      <c r="O26" s="7"/>
      <c r="P26" s="7"/>
      <c r="Q26" s="18"/>
      <c r="R26" s="18"/>
      <c r="S26" s="98"/>
      <c r="T26" t="s">
        <v>79</v>
      </c>
      <c r="U26" s="5">
        <f t="shared" si="0"/>
        <v>0</v>
      </c>
      <c r="V26" s="101">
        <f t="shared" si="1"/>
        <v>9.1002300786362358E-2</v>
      </c>
      <c r="W26" s="101">
        <f t="shared" si="2"/>
        <v>0.494806048083407</v>
      </c>
      <c r="X26" s="102" t="str">
        <f t="shared" si="3"/>
        <v>#1</v>
      </c>
    </row>
    <row r="27" spans="1:24" x14ac:dyDescent="0.25">
      <c r="A27" s="3" t="s">
        <v>74</v>
      </c>
      <c r="B27" s="3" t="s">
        <v>32</v>
      </c>
      <c r="C27" s="3" t="s">
        <v>18</v>
      </c>
      <c r="D27" s="3" t="s">
        <v>49</v>
      </c>
      <c r="E27" s="3" t="s">
        <v>50</v>
      </c>
      <c r="F27" s="3"/>
      <c r="G27" s="3" t="s">
        <v>19</v>
      </c>
      <c r="H27" s="6" t="s">
        <v>20</v>
      </c>
      <c r="I27" s="65">
        <f t="shared" si="8"/>
        <v>1598333</v>
      </c>
      <c r="J27" s="24">
        <v>514609</v>
      </c>
      <c r="K27" s="10">
        <v>1000339</v>
      </c>
      <c r="L27" s="10">
        <v>83385</v>
      </c>
      <c r="M27" s="32">
        <v>0</v>
      </c>
      <c r="N27" s="10"/>
      <c r="O27" s="12"/>
      <c r="P27" s="12"/>
      <c r="Q27" s="61"/>
      <c r="R27" s="18"/>
      <c r="S27" s="98"/>
      <c r="U27" s="5">
        <f t="shared" si="0"/>
        <v>0</v>
      </c>
      <c r="V27" s="101">
        <f t="shared" si="1"/>
        <v>0.62586394699978043</v>
      </c>
      <c r="W27" s="101">
        <f t="shared" si="2"/>
        <v>0.32196607340272648</v>
      </c>
      <c r="X27" s="102" t="str">
        <f t="shared" si="3"/>
        <v>#2</v>
      </c>
    </row>
    <row r="28" spans="1:24" x14ac:dyDescent="0.25">
      <c r="A28" s="3" t="s">
        <v>84</v>
      </c>
      <c r="B28" s="3" t="s">
        <v>23</v>
      </c>
      <c r="C28" s="3" t="s">
        <v>18</v>
      </c>
      <c r="D28" s="3" t="s">
        <v>49</v>
      </c>
      <c r="E28" s="3" t="s">
        <v>50</v>
      </c>
      <c r="F28" s="3"/>
      <c r="G28" s="3" t="s">
        <v>19</v>
      </c>
      <c r="H28" s="6" t="s">
        <v>20</v>
      </c>
      <c r="I28" s="65">
        <f t="shared" si="8"/>
        <v>3162068.84</v>
      </c>
      <c r="J28" s="11">
        <v>562909</v>
      </c>
      <c r="K28" s="8">
        <v>0</v>
      </c>
      <c r="L28" s="8">
        <v>0</v>
      </c>
      <c r="M28" s="7">
        <v>0</v>
      </c>
      <c r="N28" s="8">
        <v>0</v>
      </c>
      <c r="O28" s="9">
        <v>1813203.6</v>
      </c>
      <c r="P28" s="9">
        <v>785956.24</v>
      </c>
      <c r="Q28" s="18">
        <v>1</v>
      </c>
      <c r="R28" s="18">
        <v>1</v>
      </c>
      <c r="S28" s="98"/>
      <c r="U28" s="5">
        <f t="shared" si="0"/>
        <v>0</v>
      </c>
      <c r="V28" s="101">
        <f t="shared" si="1"/>
        <v>0</v>
      </c>
      <c r="W28" s="101">
        <f t="shared" si="2"/>
        <v>0.17801921099225659</v>
      </c>
      <c r="X28" s="102" t="str">
        <f t="shared" si="3"/>
        <v>#1</v>
      </c>
    </row>
    <row r="29" spans="1:24" x14ac:dyDescent="0.25">
      <c r="A29" s="3" t="s">
        <v>85</v>
      </c>
      <c r="B29" s="3" t="s">
        <v>77</v>
      </c>
      <c r="C29" s="3" t="s">
        <v>18</v>
      </c>
      <c r="D29" s="3" t="s">
        <v>86</v>
      </c>
      <c r="E29" s="3" t="s">
        <v>87</v>
      </c>
      <c r="F29" s="3"/>
      <c r="G29" s="3" t="s">
        <v>19</v>
      </c>
      <c r="H29" s="3" t="s">
        <v>20</v>
      </c>
      <c r="I29" s="65">
        <f t="shared" si="8"/>
        <v>1795826</v>
      </c>
      <c r="J29" s="9">
        <v>0</v>
      </c>
      <c r="K29" s="8">
        <v>230456</v>
      </c>
      <c r="L29" s="8">
        <v>101200</v>
      </c>
      <c r="M29" s="68"/>
      <c r="N29" s="8">
        <v>511434</v>
      </c>
      <c r="O29" s="9">
        <v>899736</v>
      </c>
      <c r="P29" s="9">
        <v>53000</v>
      </c>
      <c r="Q29" s="52">
        <v>0</v>
      </c>
      <c r="R29" s="88">
        <v>1</v>
      </c>
      <c r="S29" s="100">
        <v>1</v>
      </c>
      <c r="T29" t="s">
        <v>88</v>
      </c>
      <c r="U29" s="5">
        <f t="shared" si="0"/>
        <v>1</v>
      </c>
      <c r="V29" s="101">
        <f t="shared" si="1"/>
        <v>0.1283286910869984</v>
      </c>
      <c r="W29" s="101">
        <f t="shared" si="2"/>
        <v>0</v>
      </c>
      <c r="X29" s="102" t="str">
        <f t="shared" si="3"/>
        <v>#2</v>
      </c>
    </row>
    <row r="30" spans="1:24" x14ac:dyDescent="0.25">
      <c r="A30" s="3" t="s">
        <v>64</v>
      </c>
      <c r="B30" s="3" t="s">
        <v>77</v>
      </c>
      <c r="C30" s="3" t="s">
        <v>18</v>
      </c>
      <c r="D30" s="3" t="s">
        <v>86</v>
      </c>
      <c r="E30" s="3" t="s">
        <v>87</v>
      </c>
      <c r="F30" s="3"/>
      <c r="G30" s="3" t="s">
        <v>19</v>
      </c>
      <c r="H30" s="6" t="s">
        <v>20</v>
      </c>
      <c r="I30" s="65">
        <f t="shared" si="8"/>
        <v>1652218</v>
      </c>
      <c r="J30" s="51">
        <v>84976</v>
      </c>
      <c r="K30" s="8">
        <v>275139</v>
      </c>
      <c r="L30" s="8">
        <v>0</v>
      </c>
      <c r="M30" s="7">
        <v>0</v>
      </c>
      <c r="N30" s="8">
        <v>168727</v>
      </c>
      <c r="O30" s="9">
        <v>1003100</v>
      </c>
      <c r="P30" s="9">
        <v>120276</v>
      </c>
      <c r="Q30" s="19">
        <v>1</v>
      </c>
      <c r="R30" s="61">
        <v>1</v>
      </c>
      <c r="S30" s="98">
        <v>0</v>
      </c>
      <c r="U30" s="5">
        <f t="shared" si="0"/>
        <v>0</v>
      </c>
      <c r="V30" s="101">
        <f t="shared" si="1"/>
        <v>0.16652705635696985</v>
      </c>
      <c r="W30" s="101">
        <f t="shared" si="2"/>
        <v>5.1431469697098081E-2</v>
      </c>
      <c r="X30" s="102" t="str">
        <f t="shared" si="3"/>
        <v>#2</v>
      </c>
    </row>
    <row r="31" spans="1:24" x14ac:dyDescent="0.25">
      <c r="A31" s="3" t="s">
        <v>65</v>
      </c>
      <c r="B31" s="3" t="s">
        <v>77</v>
      </c>
      <c r="C31" s="3" t="s">
        <v>18</v>
      </c>
      <c r="D31" s="3" t="s">
        <v>86</v>
      </c>
      <c r="E31" s="3" t="s">
        <v>87</v>
      </c>
      <c r="F31" s="3"/>
      <c r="G31" s="3" t="s">
        <v>19</v>
      </c>
      <c r="H31" s="6" t="s">
        <v>20</v>
      </c>
      <c r="I31" s="65">
        <f t="shared" si="8"/>
        <v>3969579</v>
      </c>
      <c r="J31" s="49">
        <v>301490</v>
      </c>
      <c r="K31" s="9">
        <v>365240</v>
      </c>
      <c r="L31" s="8">
        <v>68500</v>
      </c>
      <c r="M31" s="7">
        <v>0</v>
      </c>
      <c r="N31" s="8">
        <v>2183999</v>
      </c>
      <c r="O31" s="9">
        <v>850000</v>
      </c>
      <c r="P31" s="9">
        <v>200350</v>
      </c>
      <c r="Q31" s="19">
        <v>1</v>
      </c>
      <c r="R31" s="18">
        <v>1</v>
      </c>
      <c r="S31" s="98">
        <v>1</v>
      </c>
      <c r="U31" s="5">
        <f t="shared" si="0"/>
        <v>0</v>
      </c>
      <c r="V31" s="101">
        <f t="shared" si="1"/>
        <v>9.2009757205990861E-2</v>
      </c>
      <c r="W31" s="101">
        <f t="shared" si="2"/>
        <v>7.5950119647448758E-2</v>
      </c>
      <c r="X31" s="102" t="str">
        <f t="shared" si="3"/>
        <v>#2</v>
      </c>
    </row>
    <row r="32" spans="1:24" x14ac:dyDescent="0.25">
      <c r="A32" s="3" t="s">
        <v>63</v>
      </c>
      <c r="B32" s="3" t="s">
        <v>77</v>
      </c>
      <c r="C32" s="3" t="s">
        <v>18</v>
      </c>
      <c r="D32" s="3" t="s">
        <v>86</v>
      </c>
      <c r="E32" s="3" t="s">
        <v>87</v>
      </c>
      <c r="F32" s="3"/>
      <c r="G32" s="3" t="s">
        <v>19</v>
      </c>
      <c r="H32" s="6" t="s">
        <v>20</v>
      </c>
      <c r="I32" s="65">
        <f t="shared" si="8"/>
        <v>6142148</v>
      </c>
      <c r="J32" s="49">
        <v>514836</v>
      </c>
      <c r="K32" s="9">
        <v>784450</v>
      </c>
      <c r="L32" s="8">
        <v>285000</v>
      </c>
      <c r="M32" s="7">
        <v>105350</v>
      </c>
      <c r="N32" s="8">
        <v>180850</v>
      </c>
      <c r="O32" s="9">
        <v>4011112</v>
      </c>
      <c r="P32" s="9">
        <v>260550</v>
      </c>
      <c r="Q32" s="19">
        <v>1</v>
      </c>
      <c r="R32" s="18">
        <v>2</v>
      </c>
      <c r="S32" s="98">
        <v>1</v>
      </c>
      <c r="U32" s="5">
        <f t="shared" si="0"/>
        <v>1</v>
      </c>
      <c r="V32" s="101">
        <f t="shared" si="1"/>
        <v>0.1277159065525611</v>
      </c>
      <c r="W32" s="101">
        <f t="shared" si="2"/>
        <v>8.3820187986352657E-2</v>
      </c>
      <c r="X32" s="102" t="str">
        <f t="shared" si="3"/>
        <v>#2</v>
      </c>
    </row>
    <row r="33" spans="1:24" x14ac:dyDescent="0.25">
      <c r="A33" s="3" t="s">
        <v>70</v>
      </c>
      <c r="B33" s="3" t="s">
        <v>77</v>
      </c>
      <c r="C33" s="3" t="s">
        <v>18</v>
      </c>
      <c r="D33" s="3" t="s">
        <v>86</v>
      </c>
      <c r="E33" s="3" t="s">
        <v>87</v>
      </c>
      <c r="F33" s="3"/>
      <c r="G33" s="3" t="s">
        <v>19</v>
      </c>
      <c r="H33" s="3" t="s">
        <v>20</v>
      </c>
      <c r="I33" s="65">
        <f t="shared" si="8"/>
        <v>4549999</v>
      </c>
      <c r="J33" s="49">
        <v>313554</v>
      </c>
      <c r="K33" s="9">
        <v>633800</v>
      </c>
      <c r="L33" s="8">
        <v>22000</v>
      </c>
      <c r="M33" s="69">
        <v>0</v>
      </c>
      <c r="N33" s="8">
        <v>696403</v>
      </c>
      <c r="O33" s="9">
        <v>2614846</v>
      </c>
      <c r="P33" s="9">
        <v>269396</v>
      </c>
      <c r="Q33" s="20">
        <v>2</v>
      </c>
      <c r="R33" s="52">
        <v>2</v>
      </c>
      <c r="S33" s="98">
        <v>1</v>
      </c>
      <c r="U33" s="5">
        <f t="shared" si="0"/>
        <v>0</v>
      </c>
      <c r="V33" s="101">
        <f t="shared" si="1"/>
        <v>0.1392967339113701</v>
      </c>
      <c r="W33" s="101">
        <f t="shared" si="2"/>
        <v>6.8912982178677404E-2</v>
      </c>
      <c r="X33" s="102" t="str">
        <f t="shared" si="3"/>
        <v>#2</v>
      </c>
    </row>
    <row r="34" spans="1:24" x14ac:dyDescent="0.25">
      <c r="A34" s="3" t="s">
        <v>33</v>
      </c>
      <c r="B34" s="3" t="s">
        <v>23</v>
      </c>
      <c r="C34" s="3" t="s">
        <v>18</v>
      </c>
      <c r="D34" s="3" t="s">
        <v>86</v>
      </c>
      <c r="E34" s="3" t="s">
        <v>87</v>
      </c>
      <c r="F34" s="3"/>
      <c r="G34" s="3" t="s">
        <v>19</v>
      </c>
      <c r="H34" s="6" t="s">
        <v>20</v>
      </c>
      <c r="I34" s="65">
        <f t="shared" si="8"/>
        <v>1766005</v>
      </c>
      <c r="J34" s="49">
        <v>495876</v>
      </c>
      <c r="K34" s="9">
        <v>231913</v>
      </c>
      <c r="L34" s="8">
        <v>0</v>
      </c>
      <c r="M34" s="7">
        <v>0</v>
      </c>
      <c r="N34" s="8">
        <v>0</v>
      </c>
      <c r="O34" s="9">
        <v>988560</v>
      </c>
      <c r="P34" s="9">
        <v>49656</v>
      </c>
      <c r="Q34" s="19">
        <v>2</v>
      </c>
      <c r="R34" s="18">
        <v>2</v>
      </c>
      <c r="S34" s="98">
        <v>0</v>
      </c>
      <c r="U34" s="5">
        <f t="shared" si="0"/>
        <v>0</v>
      </c>
      <c r="V34" s="101">
        <f t="shared" si="1"/>
        <v>0.13132069275002053</v>
      </c>
      <c r="W34" s="101">
        <f t="shared" si="2"/>
        <v>0.28078969198841452</v>
      </c>
      <c r="X34" s="102" t="str">
        <f t="shared" si="3"/>
        <v>#1</v>
      </c>
    </row>
    <row r="35" spans="1:24" x14ac:dyDescent="0.25">
      <c r="A35" s="3" t="s">
        <v>35</v>
      </c>
      <c r="B35" s="3" t="s">
        <v>23</v>
      </c>
      <c r="C35" s="3" t="s">
        <v>18</v>
      </c>
      <c r="D35" s="3" t="s">
        <v>86</v>
      </c>
      <c r="E35" s="3" t="s">
        <v>87</v>
      </c>
      <c r="F35" s="3"/>
      <c r="G35" s="3" t="s">
        <v>19</v>
      </c>
      <c r="H35" s="3" t="s">
        <v>20</v>
      </c>
      <c r="I35" s="65">
        <f t="shared" si="8"/>
        <v>367908</v>
      </c>
      <c r="J35" s="49">
        <v>134684</v>
      </c>
      <c r="K35" s="50">
        <v>44540</v>
      </c>
      <c r="L35" s="8">
        <v>0</v>
      </c>
      <c r="M35" s="67">
        <v>0</v>
      </c>
      <c r="N35" s="46">
        <v>0</v>
      </c>
      <c r="O35" s="46">
        <v>156324</v>
      </c>
      <c r="P35" s="12">
        <v>32360</v>
      </c>
      <c r="Q35" s="21">
        <v>1</v>
      </c>
      <c r="R35" s="59">
        <v>1</v>
      </c>
      <c r="S35" s="98">
        <v>0</v>
      </c>
      <c r="U35" s="5">
        <f t="shared" si="0"/>
        <v>0</v>
      </c>
      <c r="V35" s="101">
        <f t="shared" si="1"/>
        <v>0.12106287441425574</v>
      </c>
      <c r="W35" s="101">
        <f t="shared" si="2"/>
        <v>0.36608065059743194</v>
      </c>
      <c r="X35" s="102" t="str">
        <f t="shared" si="3"/>
        <v>#1</v>
      </c>
    </row>
    <row r="36" spans="1:24" x14ac:dyDescent="0.25">
      <c r="A36" s="3" t="s">
        <v>30</v>
      </c>
      <c r="B36" s="3" t="s">
        <v>23</v>
      </c>
      <c r="C36" s="3" t="s">
        <v>18</v>
      </c>
      <c r="D36" s="3" t="s">
        <v>86</v>
      </c>
      <c r="E36" s="3" t="s">
        <v>87</v>
      </c>
      <c r="F36" s="3"/>
      <c r="G36" s="3" t="s">
        <v>19</v>
      </c>
      <c r="H36" s="3" t="s">
        <v>20</v>
      </c>
      <c r="I36" s="65">
        <f t="shared" si="8"/>
        <v>1449076</v>
      </c>
      <c r="J36" s="49">
        <v>109277</v>
      </c>
      <c r="K36" s="24">
        <v>169416</v>
      </c>
      <c r="L36" s="24">
        <v>0</v>
      </c>
      <c r="M36" s="70">
        <v>0</v>
      </c>
      <c r="N36" s="24">
        <v>0</v>
      </c>
      <c r="O36" s="24">
        <v>920589</v>
      </c>
      <c r="P36" s="12">
        <v>249794</v>
      </c>
      <c r="Q36" s="21">
        <v>1</v>
      </c>
      <c r="R36" s="89">
        <v>1</v>
      </c>
      <c r="S36" s="100">
        <v>0</v>
      </c>
      <c r="U36" s="5">
        <f t="shared" si="0"/>
        <v>0</v>
      </c>
      <c r="V36" s="101">
        <f t="shared" si="1"/>
        <v>0.11691312256914062</v>
      </c>
      <c r="W36" s="101">
        <f t="shared" si="2"/>
        <v>7.5411503606436101E-2</v>
      </c>
      <c r="X36" s="102" t="str">
        <f t="shared" si="3"/>
        <v>#2</v>
      </c>
    </row>
    <row r="37" spans="1:24" x14ac:dyDescent="0.25">
      <c r="A37" s="3" t="s">
        <v>34</v>
      </c>
      <c r="B37" s="3" t="s">
        <v>23</v>
      </c>
      <c r="C37" s="3" t="s">
        <v>18</v>
      </c>
      <c r="D37" s="3" t="s">
        <v>86</v>
      </c>
      <c r="E37" s="3" t="s">
        <v>87</v>
      </c>
      <c r="F37" s="3"/>
      <c r="G37" s="3" t="s">
        <v>19</v>
      </c>
      <c r="H37" s="3" t="s">
        <v>20</v>
      </c>
      <c r="I37" s="65">
        <f t="shared" si="8"/>
        <v>494850</v>
      </c>
      <c r="J37" s="49">
        <v>76348</v>
      </c>
      <c r="K37" s="45">
        <v>77625</v>
      </c>
      <c r="L37" s="34">
        <v>23625</v>
      </c>
      <c r="M37" s="71">
        <v>0</v>
      </c>
      <c r="N37" s="48">
        <v>34199</v>
      </c>
      <c r="O37" s="45">
        <v>146525</v>
      </c>
      <c r="P37" s="34">
        <v>136528</v>
      </c>
      <c r="Q37" s="41">
        <v>2</v>
      </c>
      <c r="R37" s="90">
        <v>2</v>
      </c>
      <c r="S37" s="98">
        <v>1</v>
      </c>
      <c r="T37" t="s">
        <v>89</v>
      </c>
      <c r="U37" s="5">
        <f t="shared" si="0"/>
        <v>0</v>
      </c>
      <c r="V37" s="101">
        <f t="shared" si="1"/>
        <v>0.15686571688390422</v>
      </c>
      <c r="W37" s="101">
        <f t="shared" si="2"/>
        <v>0.15428513691017481</v>
      </c>
      <c r="X37" s="102" t="str">
        <f t="shared" si="3"/>
        <v>#2</v>
      </c>
    </row>
    <row r="38" spans="1:24" x14ac:dyDescent="0.25">
      <c r="A38" s="3" t="s">
        <v>28</v>
      </c>
      <c r="B38" s="3" t="s">
        <v>23</v>
      </c>
      <c r="C38" s="3" t="s">
        <v>18</v>
      </c>
      <c r="D38" s="3" t="s">
        <v>86</v>
      </c>
      <c r="E38" s="3" t="s">
        <v>87</v>
      </c>
      <c r="F38" s="3"/>
      <c r="G38" s="3" t="s">
        <v>19</v>
      </c>
      <c r="H38" s="3" t="s">
        <v>20</v>
      </c>
      <c r="I38" s="65">
        <f t="shared" si="8"/>
        <v>247200</v>
      </c>
      <c r="J38" s="49">
        <v>114988</v>
      </c>
      <c r="K38" s="34">
        <v>0</v>
      </c>
      <c r="L38" s="36">
        <v>35890</v>
      </c>
      <c r="M38" s="72">
        <v>0</v>
      </c>
      <c r="N38" s="36">
        <v>0</v>
      </c>
      <c r="O38" s="37">
        <v>80566</v>
      </c>
      <c r="P38" s="37">
        <v>15756</v>
      </c>
      <c r="Q38" s="41">
        <v>1</v>
      </c>
      <c r="R38" s="91">
        <v>0</v>
      </c>
      <c r="S38" s="47">
        <v>1</v>
      </c>
      <c r="T38" t="s">
        <v>90</v>
      </c>
      <c r="U38" s="5">
        <f t="shared" si="0"/>
        <v>-1</v>
      </c>
      <c r="V38" s="101">
        <f t="shared" si="1"/>
        <v>0</v>
      </c>
      <c r="W38" s="101">
        <f t="shared" si="2"/>
        <v>0.46516181229773462</v>
      </c>
      <c r="X38" s="102" t="str">
        <f t="shared" si="3"/>
        <v>#1</v>
      </c>
    </row>
    <row r="39" spans="1:24" x14ac:dyDescent="0.25">
      <c r="A39" s="3" t="s">
        <v>27</v>
      </c>
      <c r="B39" s="3" t="s">
        <v>23</v>
      </c>
      <c r="C39" s="3" t="s">
        <v>18</v>
      </c>
      <c r="D39" s="3" t="s">
        <v>86</v>
      </c>
      <c r="E39" s="3" t="s">
        <v>87</v>
      </c>
      <c r="F39" s="3"/>
      <c r="G39" s="3" t="s">
        <v>19</v>
      </c>
      <c r="H39" s="3" t="s">
        <v>20</v>
      </c>
      <c r="I39" s="65">
        <f t="shared" si="8"/>
        <v>0</v>
      </c>
      <c r="J39" s="73"/>
      <c r="K39" s="37"/>
      <c r="L39" s="37"/>
      <c r="M39" s="74"/>
      <c r="N39" s="36"/>
      <c r="O39" s="37"/>
      <c r="P39" s="37"/>
      <c r="Q39" s="41"/>
      <c r="R39" s="83"/>
      <c r="S39" s="100"/>
      <c r="T39" t="s">
        <v>91</v>
      </c>
      <c r="U39" s="5">
        <f t="shared" si="0"/>
        <v>0</v>
      </c>
      <c r="V39" s="101">
        <f t="shared" si="1"/>
        <v>0</v>
      </c>
      <c r="W39" s="101">
        <f t="shared" si="2"/>
        <v>0</v>
      </c>
      <c r="X39" s="102" t="str">
        <f t="shared" si="3"/>
        <v>#2</v>
      </c>
    </row>
    <row r="40" spans="1:24" x14ac:dyDescent="0.25">
      <c r="A40" s="3" t="s">
        <v>54</v>
      </c>
      <c r="B40" s="3" t="s">
        <v>39</v>
      </c>
      <c r="C40" s="3" t="s">
        <v>18</v>
      </c>
      <c r="D40" s="3" t="s">
        <v>86</v>
      </c>
      <c r="E40" s="3" t="s">
        <v>87</v>
      </c>
      <c r="F40" s="3"/>
      <c r="G40" s="3" t="s">
        <v>19</v>
      </c>
      <c r="H40" s="3" t="s">
        <v>20</v>
      </c>
      <c r="I40" s="65">
        <f t="shared" si="8"/>
        <v>652581</v>
      </c>
      <c r="J40" s="49">
        <v>240163</v>
      </c>
      <c r="K40" s="12">
        <v>112575</v>
      </c>
      <c r="L40" s="12">
        <v>0</v>
      </c>
      <c r="M40" s="74">
        <v>0</v>
      </c>
      <c r="N40" s="10">
        <v>0</v>
      </c>
      <c r="O40" s="12">
        <v>172655</v>
      </c>
      <c r="P40" s="12">
        <v>127188</v>
      </c>
      <c r="Q40" s="41">
        <v>2</v>
      </c>
      <c r="R40" s="83">
        <v>1</v>
      </c>
      <c r="S40" s="100">
        <v>0</v>
      </c>
      <c r="U40" s="5">
        <f t="shared" si="0"/>
        <v>-1</v>
      </c>
      <c r="V40" s="101">
        <f t="shared" si="1"/>
        <v>0.17250732093027532</v>
      </c>
      <c r="W40" s="101">
        <f t="shared" si="2"/>
        <v>0.3680202151150585</v>
      </c>
      <c r="X40" s="102" t="str">
        <f t="shared" si="3"/>
        <v>#1</v>
      </c>
    </row>
    <row r="41" spans="1:24" x14ac:dyDescent="0.25">
      <c r="A41" s="3" t="s">
        <v>40</v>
      </c>
      <c r="B41" s="3" t="s">
        <v>39</v>
      </c>
      <c r="C41" s="3" t="s">
        <v>18</v>
      </c>
      <c r="D41" s="3" t="s">
        <v>86</v>
      </c>
      <c r="E41" s="3" t="s">
        <v>87</v>
      </c>
      <c r="F41" s="3"/>
      <c r="G41" s="3" t="s">
        <v>19</v>
      </c>
      <c r="H41" s="3" t="s">
        <v>20</v>
      </c>
      <c r="I41" s="65">
        <f t="shared" si="8"/>
        <v>964141</v>
      </c>
      <c r="J41" s="49">
        <v>208682</v>
      </c>
      <c r="K41" s="9">
        <v>135468</v>
      </c>
      <c r="L41" s="9">
        <v>0</v>
      </c>
      <c r="M41" s="74">
        <v>0</v>
      </c>
      <c r="N41" s="8">
        <v>0</v>
      </c>
      <c r="O41" s="9">
        <v>389536</v>
      </c>
      <c r="P41" s="9">
        <v>230455</v>
      </c>
      <c r="Q41" s="41">
        <v>1</v>
      </c>
      <c r="R41" s="83">
        <v>1</v>
      </c>
      <c r="S41" s="100">
        <v>0</v>
      </c>
      <c r="U41" s="5">
        <f t="shared" si="0"/>
        <v>0</v>
      </c>
      <c r="V41" s="101">
        <f t="shared" si="1"/>
        <v>0.14050641970417191</v>
      </c>
      <c r="W41" s="101">
        <f t="shared" si="2"/>
        <v>0.21644344551263767</v>
      </c>
      <c r="X41" s="102" t="str">
        <f t="shared" si="3"/>
        <v>#1</v>
      </c>
    </row>
    <row r="42" spans="1:24" x14ac:dyDescent="0.25">
      <c r="A42" s="3" t="s">
        <v>45</v>
      </c>
      <c r="B42" s="3" t="s">
        <v>82</v>
      </c>
      <c r="C42" s="3" t="s">
        <v>18</v>
      </c>
      <c r="D42" s="3" t="s">
        <v>86</v>
      </c>
      <c r="E42" s="3" t="s">
        <v>87</v>
      </c>
      <c r="F42" s="3"/>
      <c r="G42" s="3" t="s">
        <v>19</v>
      </c>
      <c r="H42" s="3" t="s">
        <v>20</v>
      </c>
      <c r="I42" s="65">
        <f t="shared" si="8"/>
        <v>871569</v>
      </c>
      <c r="J42" s="49">
        <v>129308</v>
      </c>
      <c r="K42" s="53">
        <v>60460</v>
      </c>
      <c r="L42" s="53">
        <v>17720</v>
      </c>
      <c r="M42" s="74">
        <v>0</v>
      </c>
      <c r="N42" s="75">
        <v>0</v>
      </c>
      <c r="O42" s="76">
        <v>584029</v>
      </c>
      <c r="P42" s="53">
        <v>80052</v>
      </c>
      <c r="Q42" s="41">
        <v>1</v>
      </c>
      <c r="R42" s="83">
        <v>1</v>
      </c>
      <c r="S42" s="100">
        <v>1</v>
      </c>
      <c r="U42" s="5">
        <f t="shared" si="0"/>
        <v>0</v>
      </c>
      <c r="V42" s="101">
        <f t="shared" si="1"/>
        <v>6.9369149201038593E-2</v>
      </c>
      <c r="W42" s="101">
        <f t="shared" si="2"/>
        <v>0.14836232128494703</v>
      </c>
      <c r="X42" s="102" t="str">
        <f t="shared" si="3"/>
        <v>#1</v>
      </c>
    </row>
    <row r="43" spans="1:24" x14ac:dyDescent="0.25">
      <c r="A43" s="3" t="s">
        <v>62</v>
      </c>
      <c r="B43" s="3" t="s">
        <v>77</v>
      </c>
      <c r="C43" s="3" t="s">
        <v>18</v>
      </c>
      <c r="D43" s="3" t="s">
        <v>92</v>
      </c>
      <c r="E43" s="3" t="s">
        <v>93</v>
      </c>
      <c r="F43" s="3"/>
      <c r="G43" s="3" t="s">
        <v>19</v>
      </c>
      <c r="H43" s="3" t="s">
        <v>20</v>
      </c>
      <c r="I43" s="65">
        <f t="shared" si="8"/>
        <v>3753989</v>
      </c>
      <c r="J43" s="37">
        <v>202279</v>
      </c>
      <c r="K43" s="37">
        <v>29861</v>
      </c>
      <c r="L43" s="37">
        <v>0</v>
      </c>
      <c r="M43" s="74">
        <v>0</v>
      </c>
      <c r="N43" s="36">
        <v>1490509</v>
      </c>
      <c r="O43" s="37">
        <v>1955390</v>
      </c>
      <c r="P43" s="37">
        <v>75950</v>
      </c>
      <c r="Q43" s="56">
        <v>1</v>
      </c>
      <c r="R43" s="92" t="s">
        <v>94</v>
      </c>
      <c r="S43" s="47"/>
      <c r="T43" s="57"/>
      <c r="U43" s="5">
        <f t="shared" si="0"/>
        <v>0</v>
      </c>
      <c r="V43" s="101">
        <f t="shared" si="1"/>
        <v>7.9544718964280389E-3</v>
      </c>
      <c r="W43" s="101">
        <f t="shared" si="2"/>
        <v>5.3883748727020779E-2</v>
      </c>
      <c r="X43" s="102" t="str">
        <f t="shared" si="3"/>
        <v>#1</v>
      </c>
    </row>
    <row r="44" spans="1:24" x14ac:dyDescent="0.25">
      <c r="A44" s="3" t="s">
        <v>61</v>
      </c>
      <c r="B44" s="3" t="s">
        <v>77</v>
      </c>
      <c r="C44" s="3" t="s">
        <v>18</v>
      </c>
      <c r="D44" s="3" t="s">
        <v>92</v>
      </c>
      <c r="E44" s="3" t="s">
        <v>93</v>
      </c>
      <c r="F44" s="3"/>
      <c r="G44" s="3" t="s">
        <v>19</v>
      </c>
      <c r="H44" s="3" t="s">
        <v>20</v>
      </c>
      <c r="I44" s="65">
        <f t="shared" si="8"/>
        <v>6152943</v>
      </c>
      <c r="J44" s="37">
        <v>146155</v>
      </c>
      <c r="K44" s="37">
        <v>250122</v>
      </c>
      <c r="L44" s="37">
        <v>72108</v>
      </c>
      <c r="M44" s="74">
        <v>0</v>
      </c>
      <c r="N44" s="62">
        <v>2614000</v>
      </c>
      <c r="O44" s="37">
        <v>3007850</v>
      </c>
      <c r="P44" s="37">
        <v>62708</v>
      </c>
      <c r="Q44" s="35">
        <v>1</v>
      </c>
      <c r="R44" s="93">
        <v>1</v>
      </c>
      <c r="S44" s="47"/>
      <c r="T44" s="57"/>
      <c r="U44" s="5">
        <f t="shared" si="0"/>
        <v>0</v>
      </c>
      <c r="V44" s="101">
        <f t="shared" si="1"/>
        <v>4.0650791011715856E-2</v>
      </c>
      <c r="W44" s="101">
        <f t="shared" si="2"/>
        <v>2.3753673648528841E-2</v>
      </c>
      <c r="X44" s="102" t="str">
        <f t="shared" si="3"/>
        <v>#2</v>
      </c>
    </row>
    <row r="45" spans="1:24" x14ac:dyDescent="0.25">
      <c r="A45" s="3" t="s">
        <v>67</v>
      </c>
      <c r="B45" s="3" t="s">
        <v>77</v>
      </c>
      <c r="C45" s="3" t="s">
        <v>18</v>
      </c>
      <c r="D45" s="3" t="s">
        <v>92</v>
      </c>
      <c r="E45" s="3" t="s">
        <v>93</v>
      </c>
      <c r="F45" s="3"/>
      <c r="G45" s="3" t="s">
        <v>19</v>
      </c>
      <c r="H45" s="3" t="s">
        <v>20</v>
      </c>
      <c r="I45" s="65">
        <f t="shared" si="8"/>
        <v>3904597</v>
      </c>
      <c r="J45" s="37">
        <v>243390</v>
      </c>
      <c r="K45" s="37">
        <v>562200</v>
      </c>
      <c r="L45" s="37">
        <v>0</v>
      </c>
      <c r="M45" s="74">
        <v>0</v>
      </c>
      <c r="N45" s="36">
        <v>776545</v>
      </c>
      <c r="O45" s="37">
        <v>2240889</v>
      </c>
      <c r="P45" s="37">
        <v>81573</v>
      </c>
      <c r="Q45" s="35">
        <v>1</v>
      </c>
      <c r="R45" s="93">
        <v>1</v>
      </c>
      <c r="S45" s="47"/>
      <c r="T45" s="57"/>
      <c r="U45" s="5">
        <f t="shared" si="0"/>
        <v>0</v>
      </c>
      <c r="V45" s="101">
        <f t="shared" si="1"/>
        <v>0.14398412947610215</v>
      </c>
      <c r="W45" s="101">
        <f t="shared" si="2"/>
        <v>6.2334217846297585E-2</v>
      </c>
      <c r="X45" s="102" t="str">
        <f t="shared" si="3"/>
        <v>#2</v>
      </c>
    </row>
    <row r="46" spans="1:24" x14ac:dyDescent="0.25">
      <c r="A46" s="3" t="s">
        <v>68</v>
      </c>
      <c r="B46" s="3" t="s">
        <v>77</v>
      </c>
      <c r="C46" s="3" t="s">
        <v>18</v>
      </c>
      <c r="D46" s="3" t="s">
        <v>92</v>
      </c>
      <c r="E46" s="3" t="s">
        <v>93</v>
      </c>
      <c r="F46" s="3"/>
      <c r="G46" s="3" t="s">
        <v>19</v>
      </c>
      <c r="H46" s="3" t="s">
        <v>20</v>
      </c>
      <c r="I46" s="65">
        <f t="shared" si="8"/>
        <v>4696267</v>
      </c>
      <c r="J46" s="10">
        <v>405285</v>
      </c>
      <c r="K46" s="36">
        <v>518202</v>
      </c>
      <c r="L46" s="37">
        <v>116740</v>
      </c>
      <c r="M46" s="74">
        <v>0</v>
      </c>
      <c r="N46" s="36">
        <v>1009540</v>
      </c>
      <c r="O46" s="37">
        <v>2540700</v>
      </c>
      <c r="P46" s="37">
        <v>105800</v>
      </c>
      <c r="Q46" s="35">
        <v>1</v>
      </c>
      <c r="R46" s="93">
        <v>1</v>
      </c>
      <c r="S46" s="47"/>
      <c r="T46" s="57"/>
      <c r="U46" s="5">
        <f t="shared" si="0"/>
        <v>0</v>
      </c>
      <c r="V46" s="101">
        <f t="shared" si="1"/>
        <v>0.11034338550171871</v>
      </c>
      <c r="W46" s="101">
        <f t="shared" si="2"/>
        <v>8.6299394817202682E-2</v>
      </c>
      <c r="X46" s="102" t="str">
        <f t="shared" si="3"/>
        <v>#2</v>
      </c>
    </row>
    <row r="47" spans="1:24" x14ac:dyDescent="0.25">
      <c r="A47" s="3" t="s">
        <v>69</v>
      </c>
      <c r="B47" s="3" t="s">
        <v>77</v>
      </c>
      <c r="C47" s="3" t="s">
        <v>18</v>
      </c>
      <c r="D47" s="3" t="s">
        <v>92</v>
      </c>
      <c r="E47" s="3" t="s">
        <v>93</v>
      </c>
      <c r="F47" s="3"/>
      <c r="G47" s="3" t="s">
        <v>19</v>
      </c>
      <c r="H47" s="3" t="s">
        <v>20</v>
      </c>
      <c r="I47" s="65">
        <f t="shared" si="8"/>
        <v>5756282</v>
      </c>
      <c r="J47" s="53">
        <v>99846</v>
      </c>
      <c r="K47" s="37">
        <v>197599</v>
      </c>
      <c r="L47" s="37">
        <v>0</v>
      </c>
      <c r="M47" s="53">
        <v>0</v>
      </c>
      <c r="N47" s="37">
        <v>2397500</v>
      </c>
      <c r="O47" s="37">
        <v>2500626</v>
      </c>
      <c r="P47" s="37">
        <v>560711</v>
      </c>
      <c r="Q47" s="54">
        <v>1</v>
      </c>
      <c r="R47" s="94" t="s">
        <v>95</v>
      </c>
      <c r="S47" s="47"/>
      <c r="T47" s="57"/>
      <c r="U47" s="5">
        <f t="shared" si="0"/>
        <v>0</v>
      </c>
      <c r="V47" s="101">
        <f t="shared" si="1"/>
        <v>3.4327539894675067E-2</v>
      </c>
      <c r="W47" s="101">
        <f t="shared" si="2"/>
        <v>1.7345571325379821E-2</v>
      </c>
      <c r="X47" s="102" t="str">
        <f t="shared" si="3"/>
        <v>#2</v>
      </c>
    </row>
    <row r="48" spans="1:24" x14ac:dyDescent="0.25">
      <c r="A48" s="3" t="s">
        <v>66</v>
      </c>
      <c r="B48" s="3" t="s">
        <v>77</v>
      </c>
      <c r="C48" s="3" t="s">
        <v>18</v>
      </c>
      <c r="D48" s="3" t="s">
        <v>92</v>
      </c>
      <c r="E48" s="3" t="s">
        <v>93</v>
      </c>
      <c r="F48" s="3"/>
      <c r="G48" s="3" t="s">
        <v>19</v>
      </c>
      <c r="H48" s="6" t="s">
        <v>20</v>
      </c>
      <c r="I48" s="65">
        <f t="shared" si="8"/>
        <v>2879630</v>
      </c>
      <c r="J48" s="10">
        <v>205144</v>
      </c>
      <c r="K48" s="36">
        <v>0</v>
      </c>
      <c r="L48" s="37">
        <v>0</v>
      </c>
      <c r="M48" s="77">
        <v>0</v>
      </c>
      <c r="N48" s="36">
        <v>617044</v>
      </c>
      <c r="O48" s="37">
        <v>1899520</v>
      </c>
      <c r="P48" s="37">
        <v>157922</v>
      </c>
      <c r="Q48" s="55">
        <v>1</v>
      </c>
      <c r="R48" s="95">
        <v>0</v>
      </c>
      <c r="S48" s="47"/>
      <c r="T48" s="57"/>
      <c r="U48" s="5">
        <f t="shared" si="0"/>
        <v>-1</v>
      </c>
      <c r="V48" s="101">
        <f t="shared" si="1"/>
        <v>0</v>
      </c>
      <c r="W48" s="101">
        <f t="shared" si="2"/>
        <v>7.1239707879137248E-2</v>
      </c>
      <c r="X48" s="102" t="str">
        <f t="shared" si="3"/>
        <v>#1</v>
      </c>
    </row>
    <row r="49" spans="1:24" x14ac:dyDescent="0.25">
      <c r="A49" s="43" t="s">
        <v>38</v>
      </c>
      <c r="B49" s="43" t="s">
        <v>39</v>
      </c>
      <c r="C49" s="43" t="s">
        <v>18</v>
      </c>
      <c r="D49" s="43" t="s">
        <v>92</v>
      </c>
      <c r="E49" s="43" t="s">
        <v>93</v>
      </c>
      <c r="F49" s="3"/>
      <c r="G49" s="3" t="s">
        <v>19</v>
      </c>
      <c r="H49" s="3" t="s">
        <v>20</v>
      </c>
      <c r="I49" s="65">
        <f t="shared" si="8"/>
        <v>1346143</v>
      </c>
      <c r="J49" s="8">
        <v>62593</v>
      </c>
      <c r="K49" s="36">
        <v>201681</v>
      </c>
      <c r="L49" s="37">
        <v>0</v>
      </c>
      <c r="M49" s="74">
        <v>0</v>
      </c>
      <c r="N49" s="36">
        <v>250799</v>
      </c>
      <c r="O49" s="37">
        <v>500852</v>
      </c>
      <c r="P49" s="37">
        <v>330218</v>
      </c>
      <c r="Q49" s="35">
        <v>1</v>
      </c>
      <c r="R49" s="93" t="s">
        <v>96</v>
      </c>
      <c r="S49" s="47"/>
      <c r="T49" s="57"/>
      <c r="U49" s="5">
        <f t="shared" si="0"/>
        <v>0</v>
      </c>
      <c r="V49" s="101">
        <f t="shared" si="1"/>
        <v>0.14982137856082156</v>
      </c>
      <c r="W49" s="101">
        <f t="shared" si="2"/>
        <v>4.6498031784141802E-2</v>
      </c>
      <c r="X49" s="102" t="str">
        <f t="shared" si="3"/>
        <v>#2</v>
      </c>
    </row>
    <row r="50" spans="1:24" x14ac:dyDescent="0.25">
      <c r="A50" s="44" t="s">
        <v>53</v>
      </c>
      <c r="B50" s="44" t="s">
        <v>32</v>
      </c>
      <c r="C50" s="44" t="s">
        <v>18</v>
      </c>
      <c r="D50" s="44" t="s">
        <v>92</v>
      </c>
      <c r="E50" s="44" t="s">
        <v>93</v>
      </c>
      <c r="F50" s="42"/>
      <c r="G50" s="3" t="s">
        <v>19</v>
      </c>
      <c r="H50" s="3" t="s">
        <v>20</v>
      </c>
      <c r="I50" s="65">
        <f t="shared" si="8"/>
        <v>8370394</v>
      </c>
      <c r="J50" s="8">
        <v>358840</v>
      </c>
      <c r="K50" s="36">
        <v>300500</v>
      </c>
      <c r="L50" s="37">
        <v>51310</v>
      </c>
      <c r="M50" s="74">
        <v>0</v>
      </c>
      <c r="N50" s="36">
        <v>5562199</v>
      </c>
      <c r="O50" s="37">
        <v>1826744</v>
      </c>
      <c r="P50" s="37">
        <v>270801</v>
      </c>
      <c r="Q50" s="35">
        <v>2</v>
      </c>
      <c r="R50" s="93">
        <v>1</v>
      </c>
      <c r="S50" s="47"/>
      <c r="T50" s="57"/>
      <c r="U50" s="5">
        <f t="shared" si="0"/>
        <v>-1</v>
      </c>
      <c r="V50" s="101">
        <f t="shared" si="1"/>
        <v>3.5900341130895394E-2</v>
      </c>
      <c r="W50" s="101">
        <f t="shared" si="2"/>
        <v>4.2870144463928457E-2</v>
      </c>
      <c r="X50" s="102" t="str">
        <f t="shared" si="3"/>
        <v>#1</v>
      </c>
    </row>
    <row r="51" spans="1:24" x14ac:dyDescent="0.25">
      <c r="A51" s="44" t="s">
        <v>52</v>
      </c>
      <c r="B51" s="44" t="s">
        <v>32</v>
      </c>
      <c r="C51" s="44" t="s">
        <v>18</v>
      </c>
      <c r="D51" s="44" t="s">
        <v>92</v>
      </c>
      <c r="E51" s="44" t="s">
        <v>93</v>
      </c>
      <c r="F51" s="42"/>
      <c r="G51" s="3" t="s">
        <v>19</v>
      </c>
      <c r="H51" s="3" t="s">
        <v>20</v>
      </c>
      <c r="I51" s="65">
        <f t="shared" si="8"/>
        <v>4071220</v>
      </c>
      <c r="J51" s="8">
        <v>638003</v>
      </c>
      <c r="K51" s="36">
        <v>401005</v>
      </c>
      <c r="L51" s="37">
        <v>80179</v>
      </c>
      <c r="M51" s="74">
        <v>0</v>
      </c>
      <c r="N51" s="36">
        <v>1909870</v>
      </c>
      <c r="O51" s="37">
        <v>987500</v>
      </c>
      <c r="P51" s="37">
        <v>54663</v>
      </c>
      <c r="Q51" s="35">
        <v>2</v>
      </c>
      <c r="R51" s="93">
        <v>1</v>
      </c>
      <c r="S51" s="47"/>
      <c r="T51" s="57"/>
      <c r="U51" s="5">
        <f t="shared" si="0"/>
        <v>-1</v>
      </c>
      <c r="V51" s="101">
        <f t="shared" si="1"/>
        <v>9.8497501977294274E-2</v>
      </c>
      <c r="W51" s="101">
        <f t="shared" si="2"/>
        <v>0.15671051920554527</v>
      </c>
      <c r="X51" s="102" t="str">
        <f t="shared" si="3"/>
        <v>#1</v>
      </c>
    </row>
    <row r="52" spans="1:24" x14ac:dyDescent="0.25">
      <c r="A52" s="44" t="s">
        <v>44</v>
      </c>
      <c r="B52" s="44" t="s">
        <v>82</v>
      </c>
      <c r="C52" s="44" t="s">
        <v>18</v>
      </c>
      <c r="D52" s="44" t="s">
        <v>92</v>
      </c>
      <c r="E52" s="44" t="s">
        <v>93</v>
      </c>
      <c r="F52" s="42"/>
      <c r="G52" s="3" t="s">
        <v>19</v>
      </c>
      <c r="H52" s="3" t="s">
        <v>20</v>
      </c>
      <c r="I52" s="65">
        <f t="shared" si="8"/>
        <v>1262971</v>
      </c>
      <c r="J52" s="8">
        <v>157460</v>
      </c>
      <c r="K52" s="36">
        <v>63500</v>
      </c>
      <c r="L52" s="37">
        <v>79800</v>
      </c>
      <c r="M52" s="74">
        <v>0</v>
      </c>
      <c r="N52" s="36">
        <v>29100</v>
      </c>
      <c r="O52" s="37">
        <v>570641</v>
      </c>
      <c r="P52" s="37">
        <v>362470</v>
      </c>
      <c r="Q52" s="35">
        <v>1</v>
      </c>
      <c r="R52" s="93" t="s">
        <v>96</v>
      </c>
      <c r="S52" s="47"/>
      <c r="T52" s="57"/>
      <c r="U52" s="5">
        <f t="shared" si="0"/>
        <v>0</v>
      </c>
      <c r="V52" s="101">
        <f t="shared" si="1"/>
        <v>5.0278272422723876E-2</v>
      </c>
      <c r="W52" s="101">
        <f t="shared" si="2"/>
        <v>0.1246742799320016</v>
      </c>
      <c r="X52" s="102" t="str">
        <f t="shared" si="3"/>
        <v>#1</v>
      </c>
    </row>
    <row r="53" spans="1:24" x14ac:dyDescent="0.25">
      <c r="A53" s="44" t="s">
        <v>97</v>
      </c>
      <c r="B53" s="44" t="s">
        <v>77</v>
      </c>
      <c r="C53" s="44" t="s">
        <v>18</v>
      </c>
      <c r="D53" s="44" t="s">
        <v>92</v>
      </c>
      <c r="E53" s="44" t="s">
        <v>93</v>
      </c>
      <c r="F53" s="42"/>
      <c r="G53" s="3" t="s">
        <v>19</v>
      </c>
      <c r="H53" s="3" t="s">
        <v>20</v>
      </c>
      <c r="I53" s="65">
        <f t="shared" si="8"/>
        <v>6650</v>
      </c>
      <c r="J53" s="8">
        <v>6650</v>
      </c>
      <c r="K53" s="36" t="s">
        <v>98</v>
      </c>
      <c r="L53" s="37" t="s">
        <v>98</v>
      </c>
      <c r="M53" s="74" t="s">
        <v>98</v>
      </c>
      <c r="N53" s="36" t="s">
        <v>98</v>
      </c>
      <c r="O53" s="37" t="s">
        <v>98</v>
      </c>
      <c r="P53" s="37" t="s">
        <v>98</v>
      </c>
      <c r="Q53" s="35">
        <v>1</v>
      </c>
      <c r="R53" s="93">
        <v>2</v>
      </c>
      <c r="S53" s="47"/>
      <c r="T53" s="57"/>
      <c r="U53" s="5">
        <f t="shared" si="0"/>
        <v>1</v>
      </c>
      <c r="V53" s="101">
        <f t="shared" si="1"/>
        <v>0</v>
      </c>
      <c r="W53" s="101">
        <f t="shared" si="2"/>
        <v>1</v>
      </c>
      <c r="X53" s="102" t="str">
        <f t="shared" si="3"/>
        <v>#1</v>
      </c>
    </row>
    <row r="54" spans="1:24" x14ac:dyDescent="0.25">
      <c r="J54" s="23"/>
      <c r="K54" s="23"/>
      <c r="L54" s="23"/>
      <c r="M54" s="23"/>
      <c r="N54" s="23"/>
      <c r="O54" s="23"/>
      <c r="P54" s="23"/>
      <c r="V54" s="101"/>
    </row>
  </sheetData>
  <autoFilter ref="U1:U54" xr:uid="{9A94FAA4-8013-459F-BD4B-CDC3FE21A45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Visayas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Heaven Kabigting</dc:creator>
  <cp:keywords/>
  <dc:description/>
  <cp:lastModifiedBy>Matthew Oco</cp:lastModifiedBy>
  <cp:revision/>
  <dcterms:created xsi:type="dcterms:W3CDTF">2025-02-12T05:44:16Z</dcterms:created>
  <dcterms:modified xsi:type="dcterms:W3CDTF">2025-04-23T07:12:16Z</dcterms:modified>
  <cp:category/>
  <cp:contentStatus/>
</cp:coreProperties>
</file>