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\Documents\MTG Online Courses\Crypto Trading Course\"/>
    </mc:Choice>
  </mc:AlternateContent>
  <xr:revisionPtr revIDLastSave="0" documentId="13_ncr:1_{BA2454D9-29A1-46C7-8920-4A82A6F87D36}" xr6:coauthVersionLast="44" xr6:coauthVersionMax="44" xr10:uidLastSave="{00000000-0000-0000-0000-000000000000}"/>
  <bookViews>
    <workbookView xWindow="-120" yWindow="-120" windowWidth="20640" windowHeight="11160" xr2:uid="{6B3D3E22-FFDD-4D97-85FB-65462F946E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J13" i="1" l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E10" i="1" l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0" i="1" l="1"/>
  <c r="E32" i="1"/>
  <c r="E37" i="1"/>
  <c r="E45" i="1"/>
  <c r="E34" i="1"/>
  <c r="E42" i="1"/>
  <c r="E41" i="1"/>
  <c r="E33" i="1"/>
  <c r="E35" i="1"/>
  <c r="E39" i="1"/>
  <c r="E31" i="1"/>
  <c r="E29" i="1"/>
  <c r="E46" i="1"/>
  <c r="E36" i="1"/>
  <c r="E43" i="1"/>
  <c r="E30" i="1"/>
  <c r="E27" i="1"/>
  <c r="E38" i="1"/>
  <c r="E44" i="1"/>
  <c r="E28" i="1"/>
  <c r="E26" i="1"/>
  <c r="E12" i="1" l="1"/>
  <c r="E14" i="1"/>
  <c r="E16" i="1"/>
  <c r="E17" i="1"/>
  <c r="E20" i="1"/>
  <c r="E21" i="1"/>
  <c r="E3" i="1"/>
  <c r="E4" i="1"/>
  <c r="E15" i="1" l="1"/>
  <c r="E22" i="1"/>
  <c r="E19" i="1"/>
  <c r="E13" i="1"/>
  <c r="E9" i="1"/>
  <c r="E24" i="1"/>
  <c r="J16" i="1"/>
  <c r="J17" i="1" s="1"/>
  <c r="E8" i="1"/>
  <c r="E23" i="1"/>
  <c r="E11" i="1"/>
  <c r="I13" i="1"/>
  <c r="E25" i="1"/>
  <c r="E7" i="1"/>
  <c r="E18" i="1"/>
  <c r="H13" i="1"/>
  <c r="H16" i="1"/>
  <c r="H17" i="1" s="1"/>
  <c r="E5" i="1"/>
  <c r="E6" i="1"/>
  <c r="I16" i="1"/>
  <c r="I17" i="1" s="1"/>
  <c r="J14" i="1" l="1"/>
  <c r="J15" i="1" s="1"/>
  <c r="H18" i="1"/>
  <c r="I18" i="1"/>
  <c r="H14" i="1"/>
  <c r="H15" i="1" s="1"/>
  <c r="I14" i="1"/>
  <c r="I15" i="1" s="1"/>
  <c r="J18" i="1"/>
  <c r="G22" i="1" l="1"/>
  <c r="P3" i="1" l="1"/>
  <c r="O3" i="1"/>
  <c r="N3" i="1"/>
  <c r="N5" i="1" l="1"/>
  <c r="P5" i="1"/>
  <c r="O5" i="1"/>
  <c r="O4" i="1"/>
  <c r="N4" i="1"/>
  <c r="P4" i="1"/>
  <c r="S3" i="1"/>
  <c r="Q3" i="1"/>
  <c r="R3" i="1"/>
  <c r="Q4" i="1" l="1"/>
  <c r="Q5" i="1" s="1"/>
  <c r="S4" i="1"/>
  <c r="S5" i="1" s="1"/>
  <c r="R4" i="1"/>
  <c r="R5" i="1" s="1"/>
  <c r="P6" i="1"/>
  <c r="O6" i="1"/>
  <c r="N6" i="1"/>
  <c r="Q6" i="1" l="1"/>
  <c r="R6" i="1"/>
  <c r="S6" i="1"/>
  <c r="P7" i="1"/>
  <c r="N7" i="1"/>
  <c r="Q7" i="1" s="1"/>
  <c r="O7" i="1"/>
  <c r="R7" i="1" s="1"/>
  <c r="S7" i="1" l="1"/>
  <c r="N8" i="1"/>
  <c r="Q8" i="1" s="1"/>
  <c r="O8" i="1"/>
  <c r="R8" i="1" s="1"/>
  <c r="P8" i="1"/>
  <c r="S8" i="1" s="1"/>
  <c r="N9" i="1" l="1"/>
  <c r="Q9" i="1" s="1"/>
  <c r="P9" i="1"/>
  <c r="S9" i="1" s="1"/>
  <c r="O9" i="1"/>
  <c r="R9" i="1" s="1"/>
  <c r="O10" i="1" l="1"/>
  <c r="R10" i="1" s="1"/>
  <c r="P10" i="1"/>
  <c r="S10" i="1" s="1"/>
  <c r="N10" i="1"/>
  <c r="Q10" i="1" s="1"/>
  <c r="P11" i="1" l="1"/>
  <c r="S11" i="1" s="1"/>
  <c r="N11" i="1"/>
  <c r="Q11" i="1" s="1"/>
  <c r="O11" i="1"/>
  <c r="R11" i="1" s="1"/>
  <c r="O12" i="1" l="1"/>
  <c r="R12" i="1" s="1"/>
  <c r="N12" i="1"/>
  <c r="Q12" i="1" s="1"/>
  <c r="P12" i="1"/>
  <c r="S12" i="1" s="1"/>
  <c r="P13" i="1" l="1"/>
  <c r="S13" i="1" s="1"/>
  <c r="O13" i="1"/>
  <c r="R13" i="1" s="1"/>
  <c r="N13" i="1"/>
  <c r="Q13" i="1" s="1"/>
  <c r="P14" i="1" l="1"/>
  <c r="S14" i="1" s="1"/>
  <c r="N14" i="1"/>
  <c r="Q14" i="1" s="1"/>
  <c r="O14" i="1"/>
  <c r="R14" i="1" s="1"/>
  <c r="N15" i="1" l="1"/>
  <c r="Q15" i="1" s="1"/>
  <c r="O15" i="1"/>
  <c r="R15" i="1" s="1"/>
  <c r="P15" i="1"/>
  <c r="S15" i="1" s="1"/>
  <c r="N16" i="1" l="1"/>
  <c r="Q16" i="1" s="1"/>
  <c r="O16" i="1"/>
  <c r="R16" i="1" s="1"/>
  <c r="P16" i="1"/>
  <c r="S16" i="1" s="1"/>
  <c r="O17" i="1" l="1"/>
  <c r="R17" i="1" s="1"/>
  <c r="P17" i="1"/>
  <c r="S17" i="1" s="1"/>
  <c r="N17" i="1"/>
  <c r="Q17" i="1" s="1"/>
  <c r="P18" i="1" l="1"/>
  <c r="S18" i="1" s="1"/>
  <c r="O18" i="1"/>
  <c r="R18" i="1" s="1"/>
  <c r="N18" i="1"/>
  <c r="Q18" i="1" s="1"/>
  <c r="O19" i="1" l="1"/>
  <c r="R19" i="1" s="1"/>
  <c r="P19" i="1"/>
  <c r="S19" i="1" s="1"/>
  <c r="N19" i="1"/>
  <c r="Q19" i="1" s="1"/>
  <c r="O20" i="1" l="1"/>
  <c r="R20" i="1" s="1"/>
  <c r="N20" i="1"/>
  <c r="Q20" i="1" s="1"/>
  <c r="P20" i="1"/>
  <c r="S20" i="1" s="1"/>
  <c r="N21" i="1" l="1"/>
  <c r="Q21" i="1" s="1"/>
  <c r="O21" i="1"/>
  <c r="R21" i="1" s="1"/>
  <c r="P21" i="1"/>
  <c r="S21" i="1" s="1"/>
  <c r="N22" i="1" l="1"/>
  <c r="Q22" i="1" s="1"/>
  <c r="P22" i="1"/>
  <c r="S22" i="1" s="1"/>
  <c r="O22" i="1"/>
  <c r="R22" i="1" s="1"/>
  <c r="O23" i="1" l="1"/>
  <c r="R23" i="1" s="1"/>
  <c r="P23" i="1"/>
  <c r="S23" i="1" s="1"/>
  <c r="N23" i="1"/>
  <c r="Q23" i="1" s="1"/>
  <c r="N24" i="1" l="1"/>
  <c r="Q24" i="1" s="1"/>
  <c r="O24" i="1"/>
  <c r="R24" i="1" s="1"/>
  <c r="P24" i="1"/>
  <c r="S24" i="1" s="1"/>
  <c r="N25" i="1" l="1"/>
  <c r="Q25" i="1" s="1"/>
  <c r="P25" i="1"/>
  <c r="S25" i="1" s="1"/>
  <c r="O25" i="1"/>
  <c r="R25" i="1" s="1"/>
  <c r="O26" i="1" l="1"/>
  <c r="R26" i="1" s="1"/>
  <c r="N26" i="1"/>
  <c r="Q26" i="1" s="1"/>
  <c r="P26" i="1"/>
  <c r="S26" i="1" s="1"/>
  <c r="O27" i="1" l="1"/>
  <c r="R27" i="1" s="1"/>
  <c r="P27" i="1"/>
  <c r="S27" i="1" s="1"/>
  <c r="N27" i="1"/>
  <c r="Q27" i="1" s="1"/>
  <c r="P28" i="1" l="1"/>
  <c r="S28" i="1" s="1"/>
  <c r="N28" i="1"/>
  <c r="Q28" i="1" s="1"/>
  <c r="O28" i="1"/>
  <c r="R28" i="1" s="1"/>
  <c r="P29" i="1" l="1"/>
  <c r="S29" i="1" s="1"/>
  <c r="O29" i="1"/>
  <c r="R29" i="1" s="1"/>
  <c r="N29" i="1"/>
  <c r="Q29" i="1" s="1"/>
  <c r="P30" i="1" l="1"/>
  <c r="S30" i="1" s="1"/>
  <c r="O30" i="1"/>
  <c r="R30" i="1" s="1"/>
  <c r="N30" i="1"/>
  <c r="Q30" i="1" s="1"/>
  <c r="N31" i="1" l="1"/>
  <c r="Q31" i="1" s="1"/>
  <c r="O31" i="1"/>
  <c r="R31" i="1" s="1"/>
  <c r="P31" i="1"/>
  <c r="S31" i="1" s="1"/>
  <c r="N32" i="1" l="1"/>
  <c r="Q32" i="1" s="1"/>
  <c r="P32" i="1"/>
  <c r="S32" i="1" s="1"/>
  <c r="O32" i="1"/>
  <c r="R32" i="1" s="1"/>
  <c r="P33" i="1" l="1"/>
  <c r="S33" i="1" s="1"/>
  <c r="O33" i="1"/>
  <c r="R33" i="1" s="1"/>
  <c r="N33" i="1"/>
  <c r="Q33" i="1" s="1"/>
  <c r="P34" i="1" l="1"/>
  <c r="S34" i="1" s="1"/>
  <c r="N34" i="1"/>
  <c r="Q34" i="1" s="1"/>
  <c r="O34" i="1"/>
  <c r="R34" i="1" s="1"/>
  <c r="P35" i="1" l="1"/>
  <c r="S35" i="1" s="1"/>
  <c r="O35" i="1"/>
  <c r="R35" i="1" s="1"/>
  <c r="N35" i="1"/>
  <c r="Q35" i="1" s="1"/>
  <c r="P36" i="1" l="1"/>
  <c r="S36" i="1" s="1"/>
  <c r="O36" i="1"/>
  <c r="R36" i="1" s="1"/>
  <c r="N36" i="1"/>
  <c r="Q36" i="1" s="1"/>
  <c r="N37" i="1" l="1"/>
  <c r="Q37" i="1" s="1"/>
  <c r="O37" i="1"/>
  <c r="R37" i="1" s="1"/>
  <c r="P37" i="1"/>
  <c r="S37" i="1" s="1"/>
  <c r="P38" i="1" l="1"/>
  <c r="S38" i="1" s="1"/>
  <c r="N38" i="1"/>
  <c r="Q38" i="1" s="1"/>
  <c r="O38" i="1"/>
  <c r="R38" i="1" s="1"/>
  <c r="P39" i="1" l="1"/>
  <c r="S39" i="1" s="1"/>
  <c r="N39" i="1"/>
  <c r="Q39" i="1" s="1"/>
  <c r="O39" i="1"/>
  <c r="R39" i="1" s="1"/>
  <c r="N40" i="1" l="1"/>
  <c r="Q40" i="1" s="1"/>
  <c r="O40" i="1"/>
  <c r="R40" i="1" s="1"/>
  <c r="P40" i="1"/>
  <c r="S40" i="1" s="1"/>
  <c r="N41" i="1" l="1"/>
  <c r="Q41" i="1" s="1"/>
  <c r="O41" i="1"/>
  <c r="R41" i="1" s="1"/>
  <c r="P41" i="1"/>
  <c r="S41" i="1" s="1"/>
  <c r="P42" i="1" l="1"/>
  <c r="S42" i="1" s="1"/>
  <c r="N42" i="1"/>
  <c r="Q42" i="1" s="1"/>
  <c r="O42" i="1"/>
  <c r="R42" i="1" s="1"/>
  <c r="P43" i="1" l="1"/>
  <c r="S43" i="1" s="1"/>
  <c r="N43" i="1"/>
  <c r="Q43" i="1" s="1"/>
  <c r="O43" i="1"/>
  <c r="R43" i="1" s="1"/>
  <c r="N44" i="1" l="1"/>
  <c r="Q44" i="1" s="1"/>
  <c r="P44" i="1"/>
  <c r="S44" i="1" s="1"/>
  <c r="O44" i="1"/>
  <c r="R44" i="1" s="1"/>
  <c r="O45" i="1" l="1"/>
  <c r="R45" i="1" s="1"/>
  <c r="P45" i="1"/>
  <c r="S45" i="1" s="1"/>
  <c r="N45" i="1"/>
  <c r="Q45" i="1" s="1"/>
  <c r="O46" i="1" l="1"/>
  <c r="R46" i="1" s="1"/>
  <c r="P46" i="1"/>
  <c r="S46" i="1" s="1"/>
  <c r="N46" i="1"/>
  <c r="Q46" i="1" s="1"/>
  <c r="N47" i="1" l="1"/>
  <c r="Q47" i="1" s="1"/>
  <c r="O47" i="1"/>
  <c r="R47" i="1" s="1"/>
  <c r="P47" i="1"/>
  <c r="S47" i="1" s="1"/>
  <c r="N48" i="1" l="1"/>
  <c r="Q48" i="1" s="1"/>
  <c r="P48" i="1"/>
  <c r="S48" i="1" s="1"/>
  <c r="O48" i="1"/>
  <c r="R48" i="1" s="1"/>
  <c r="O49" i="1" l="1"/>
  <c r="R49" i="1" s="1"/>
  <c r="P49" i="1"/>
  <c r="S49" i="1" s="1"/>
  <c r="N49" i="1"/>
  <c r="Q49" i="1" s="1"/>
  <c r="P50" i="1" l="1"/>
  <c r="S50" i="1" s="1"/>
  <c r="O50" i="1"/>
  <c r="R50" i="1" s="1"/>
  <c r="N50" i="1"/>
  <c r="Q50" i="1" s="1"/>
  <c r="O51" i="1" l="1"/>
  <c r="R51" i="1" s="1"/>
  <c r="P51" i="1"/>
  <c r="S51" i="1" s="1"/>
  <c r="N51" i="1"/>
  <c r="Q51" i="1" s="1"/>
  <c r="N52" i="1" l="1"/>
  <c r="Q52" i="1" s="1"/>
  <c r="P52" i="1"/>
  <c r="S52" i="1" s="1"/>
  <c r="O52" i="1"/>
  <c r="R52" i="1" s="1"/>
  <c r="N53" i="1" l="1"/>
  <c r="Q53" i="1" s="1"/>
  <c r="P53" i="1"/>
  <c r="S53" i="1" s="1"/>
  <c r="O53" i="1"/>
  <c r="R53" i="1" s="1"/>
  <c r="P54" i="1" l="1"/>
  <c r="S54" i="1" s="1"/>
  <c r="N54" i="1"/>
  <c r="Q54" i="1" s="1"/>
  <c r="O54" i="1"/>
  <c r="R54" i="1" s="1"/>
  <c r="O55" i="1" l="1"/>
  <c r="R55" i="1" s="1"/>
  <c r="P55" i="1"/>
  <c r="S55" i="1" s="1"/>
  <c r="N55" i="1"/>
  <c r="Q55" i="1" s="1"/>
  <c r="O56" i="1" l="1"/>
  <c r="R56" i="1" s="1"/>
  <c r="N56" i="1"/>
  <c r="Q56" i="1" s="1"/>
  <c r="P56" i="1"/>
  <c r="S56" i="1" s="1"/>
  <c r="N57" i="1" l="1"/>
  <c r="Q57" i="1" s="1"/>
  <c r="P57" i="1"/>
  <c r="S57" i="1" s="1"/>
  <c r="O57" i="1"/>
  <c r="R57" i="1" s="1"/>
  <c r="N58" i="1" l="1"/>
  <c r="Q58" i="1" s="1"/>
  <c r="P58" i="1"/>
  <c r="S58" i="1" s="1"/>
  <c r="O58" i="1"/>
  <c r="R58" i="1" s="1"/>
  <c r="O59" i="1" l="1"/>
  <c r="R59" i="1" s="1"/>
  <c r="P59" i="1"/>
  <c r="S59" i="1" s="1"/>
  <c r="N59" i="1"/>
  <c r="Q59" i="1" s="1"/>
  <c r="N60" i="1" l="1"/>
  <c r="Q60" i="1" s="1"/>
  <c r="O60" i="1"/>
  <c r="R60" i="1" s="1"/>
  <c r="P60" i="1"/>
  <c r="S60" i="1" s="1"/>
  <c r="P61" i="1" l="1"/>
  <c r="S61" i="1" s="1"/>
  <c r="O61" i="1"/>
  <c r="R61" i="1" s="1"/>
  <c r="N61" i="1"/>
  <c r="Q61" i="1" s="1"/>
  <c r="P62" i="1" l="1"/>
  <c r="S62" i="1" s="1"/>
  <c r="N62" i="1"/>
  <c r="Q62" i="1" s="1"/>
  <c r="O62" i="1"/>
  <c r="R62" i="1" s="1"/>
  <c r="N63" i="1" l="1"/>
  <c r="Q63" i="1" s="1"/>
  <c r="O63" i="1"/>
  <c r="R63" i="1" s="1"/>
  <c r="P63" i="1"/>
  <c r="S63" i="1" s="1"/>
  <c r="N64" i="1" l="1"/>
  <c r="Q64" i="1" s="1"/>
  <c r="P64" i="1"/>
  <c r="S64" i="1" s="1"/>
  <c r="O64" i="1"/>
  <c r="R64" i="1" s="1"/>
  <c r="P65" i="1" l="1"/>
  <c r="S65" i="1" s="1"/>
  <c r="O65" i="1"/>
  <c r="R65" i="1" s="1"/>
  <c r="N65" i="1"/>
  <c r="Q65" i="1" s="1"/>
  <c r="P66" i="1" l="1"/>
  <c r="S66" i="1" s="1"/>
  <c r="N66" i="1"/>
  <c r="Q66" i="1" s="1"/>
  <c r="O66" i="1"/>
  <c r="R66" i="1" s="1"/>
  <c r="P67" i="1" l="1"/>
  <c r="S67" i="1" s="1"/>
  <c r="O67" i="1"/>
  <c r="R67" i="1" s="1"/>
  <c r="N67" i="1"/>
  <c r="Q67" i="1" s="1"/>
  <c r="O68" i="1" l="1"/>
  <c r="R68" i="1" s="1"/>
  <c r="N68" i="1"/>
  <c r="Q68" i="1" s="1"/>
  <c r="P68" i="1"/>
  <c r="S68" i="1" s="1"/>
  <c r="N69" i="1" l="1"/>
  <c r="Q69" i="1" s="1"/>
  <c r="O69" i="1"/>
  <c r="R69" i="1" s="1"/>
  <c r="P69" i="1"/>
  <c r="S69" i="1" s="1"/>
  <c r="P70" i="1" l="1"/>
  <c r="S70" i="1" s="1"/>
  <c r="O70" i="1"/>
  <c r="R70" i="1" s="1"/>
  <c r="N70" i="1"/>
  <c r="Q70" i="1" s="1"/>
  <c r="P71" i="1" l="1"/>
  <c r="S71" i="1" s="1"/>
  <c r="N71" i="1"/>
  <c r="Q71" i="1" s="1"/>
  <c r="O71" i="1"/>
  <c r="R71" i="1" s="1"/>
  <c r="P72" i="1" l="1"/>
  <c r="S72" i="1" s="1"/>
  <c r="N72" i="1"/>
  <c r="Q72" i="1" s="1"/>
  <c r="O72" i="1"/>
  <c r="R72" i="1" s="1"/>
  <c r="N73" i="1" l="1"/>
  <c r="Q73" i="1" s="1"/>
  <c r="O73" i="1"/>
  <c r="R73" i="1" s="1"/>
  <c r="P73" i="1"/>
  <c r="S73" i="1" s="1"/>
  <c r="O74" i="1" l="1"/>
  <c r="R74" i="1" s="1"/>
  <c r="P74" i="1"/>
  <c r="S74" i="1" s="1"/>
  <c r="N74" i="1"/>
  <c r="Q74" i="1" s="1"/>
  <c r="P75" i="1" l="1"/>
  <c r="S75" i="1" s="1"/>
  <c r="N75" i="1"/>
  <c r="Q75" i="1" s="1"/>
  <c r="O75" i="1"/>
  <c r="R75" i="1" s="1"/>
  <c r="N76" i="1" l="1"/>
  <c r="Q76" i="1" s="1"/>
  <c r="O76" i="1"/>
  <c r="R76" i="1" s="1"/>
  <c r="P76" i="1"/>
  <c r="S76" i="1" s="1"/>
  <c r="O77" i="1" l="1"/>
  <c r="R77" i="1" s="1"/>
  <c r="P77" i="1"/>
  <c r="S77" i="1" s="1"/>
  <c r="N77" i="1"/>
  <c r="Q77" i="1" s="1"/>
  <c r="P78" i="1" l="1"/>
  <c r="S78" i="1" s="1"/>
  <c r="N78" i="1"/>
  <c r="Q78" i="1" s="1"/>
  <c r="O78" i="1"/>
  <c r="R78" i="1" s="1"/>
  <c r="N79" i="1" l="1"/>
  <c r="Q79" i="1" s="1"/>
  <c r="O79" i="1"/>
  <c r="R79" i="1" s="1"/>
  <c r="P79" i="1"/>
  <c r="S79" i="1" s="1"/>
  <c r="N80" i="1" l="1"/>
  <c r="Q80" i="1" s="1"/>
  <c r="O80" i="1"/>
  <c r="R80" i="1" s="1"/>
  <c r="P80" i="1"/>
  <c r="S80" i="1" s="1"/>
  <c r="O81" i="1" l="1"/>
  <c r="R81" i="1" s="1"/>
  <c r="P81" i="1"/>
  <c r="S81" i="1" s="1"/>
  <c r="N81" i="1"/>
  <c r="Q81" i="1" s="1"/>
  <c r="P82" i="1" l="1"/>
  <c r="S82" i="1" s="1"/>
  <c r="O82" i="1"/>
  <c r="R82" i="1" s="1"/>
  <c r="N82" i="1"/>
  <c r="Q82" i="1" s="1"/>
  <c r="O83" i="1" l="1"/>
  <c r="R83" i="1" s="1"/>
  <c r="P83" i="1"/>
  <c r="S83" i="1" s="1"/>
  <c r="N83" i="1"/>
  <c r="Q83" i="1" s="1"/>
  <c r="N84" i="1" l="1"/>
  <c r="Q84" i="1" s="1"/>
  <c r="P84" i="1"/>
  <c r="S84" i="1" s="1"/>
  <c r="O84" i="1"/>
  <c r="R84" i="1" s="1"/>
  <c r="N85" i="1" l="1"/>
  <c r="Q85" i="1" s="1"/>
  <c r="O85" i="1"/>
  <c r="R85" i="1" s="1"/>
  <c r="P85" i="1"/>
  <c r="S85" i="1" s="1"/>
  <c r="O86" i="1" l="1"/>
  <c r="R86" i="1" s="1"/>
  <c r="N86" i="1"/>
  <c r="Q86" i="1" s="1"/>
  <c r="P86" i="1"/>
  <c r="S86" i="1" s="1"/>
  <c r="O87" i="1" l="1"/>
  <c r="R87" i="1" s="1"/>
  <c r="P87" i="1"/>
  <c r="S87" i="1" s="1"/>
  <c r="N87" i="1"/>
  <c r="Q87" i="1" s="1"/>
  <c r="O88" i="1" l="1"/>
  <c r="R88" i="1" s="1"/>
  <c r="N88" i="1"/>
  <c r="Q88" i="1" s="1"/>
  <c r="P88" i="1"/>
  <c r="S88" i="1" s="1"/>
  <c r="N89" i="1" l="1"/>
  <c r="Q89" i="1" s="1"/>
  <c r="P89" i="1"/>
  <c r="S89" i="1" s="1"/>
  <c r="O89" i="1"/>
  <c r="R89" i="1" s="1"/>
  <c r="O90" i="1" l="1"/>
  <c r="R90" i="1" s="1"/>
  <c r="P90" i="1"/>
  <c r="S90" i="1" s="1"/>
  <c r="N90" i="1"/>
  <c r="Q90" i="1" s="1"/>
  <c r="O91" i="1" l="1"/>
  <c r="R91" i="1" s="1"/>
  <c r="P91" i="1"/>
  <c r="S91" i="1" s="1"/>
  <c r="N91" i="1"/>
  <c r="Q91" i="1" s="1"/>
  <c r="N92" i="1" l="1"/>
  <c r="Q92" i="1" s="1"/>
  <c r="P92" i="1"/>
  <c r="S92" i="1" s="1"/>
  <c r="O92" i="1"/>
  <c r="R92" i="1" s="1"/>
  <c r="P93" i="1" l="1"/>
  <c r="S93" i="1" s="1"/>
  <c r="O93" i="1"/>
  <c r="R93" i="1" s="1"/>
  <c r="N93" i="1"/>
  <c r="Q93" i="1" s="1"/>
  <c r="N94" i="1" l="1"/>
  <c r="Q94" i="1" s="1"/>
  <c r="P94" i="1"/>
  <c r="S94" i="1" s="1"/>
  <c r="O94" i="1"/>
  <c r="R94" i="1" s="1"/>
  <c r="N95" i="1" l="1"/>
  <c r="Q95" i="1" s="1"/>
  <c r="O95" i="1"/>
  <c r="R95" i="1" s="1"/>
  <c r="P95" i="1"/>
  <c r="S95" i="1" s="1"/>
  <c r="N96" i="1" l="1"/>
  <c r="Q96" i="1" s="1"/>
  <c r="O96" i="1"/>
  <c r="R96" i="1" s="1"/>
  <c r="P96" i="1"/>
  <c r="S96" i="1" s="1"/>
  <c r="P97" i="1" l="1"/>
  <c r="S97" i="1" s="1"/>
  <c r="O97" i="1"/>
  <c r="R97" i="1" s="1"/>
  <c r="N97" i="1"/>
  <c r="Q97" i="1" s="1"/>
  <c r="P98" i="1" l="1"/>
  <c r="S98" i="1" s="1"/>
  <c r="O98" i="1"/>
  <c r="R98" i="1" s="1"/>
  <c r="N98" i="1"/>
  <c r="Q98" i="1" s="1"/>
  <c r="P99" i="1" l="1"/>
  <c r="S99" i="1" s="1"/>
  <c r="O99" i="1"/>
  <c r="R99" i="1" s="1"/>
  <c r="N99" i="1"/>
  <c r="Q99" i="1" s="1"/>
  <c r="P100" i="1" l="1"/>
  <c r="O100" i="1"/>
  <c r="N100" i="1"/>
  <c r="Q100" i="1" l="1"/>
  <c r="W3" i="1"/>
  <c r="Y3" i="1" s="1"/>
  <c r="X3" i="1"/>
  <c r="R100" i="1"/>
  <c r="W4" i="1"/>
  <c r="Y4" i="1" s="1"/>
  <c r="X4" i="1"/>
  <c r="S100" i="1"/>
  <c r="X5" i="1"/>
  <c r="W5" i="1"/>
  <c r="Y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B5D6B-ACA5-4CFC-81F7-E7BE01B28A2E}" keepAlive="1" name="Query - Table2" description="Connection to the 'Table2' query in the workbook." type="5" refreshedVersion="6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<sst xmlns="http://schemas.openxmlformats.org/spreadsheetml/2006/main" count="40" uniqueCount="34">
  <si>
    <t>Date</t>
  </si>
  <si>
    <t>Side</t>
  </si>
  <si>
    <t>PnL</t>
  </si>
  <si>
    <t>% Return</t>
  </si>
  <si>
    <t>Account Size</t>
  </si>
  <si>
    <t>Long</t>
  </si>
  <si>
    <t>Short</t>
  </si>
  <si>
    <t>Account Balance</t>
  </si>
  <si>
    <t>Entry Price</t>
  </si>
  <si>
    <t>Max Loss Per Trade</t>
  </si>
  <si>
    <t>Position Sizing</t>
  </si>
  <si>
    <t>All Trades</t>
  </si>
  <si>
    <t>Long Trades</t>
  </si>
  <si>
    <t>Short Trades</t>
  </si>
  <si>
    <t>Total PnL</t>
  </si>
  <si>
    <t>Total Return</t>
  </si>
  <si>
    <t>Batting Avg</t>
  </si>
  <si>
    <t>Win/Loss Ratio</t>
  </si>
  <si>
    <t>Average Return Per Trade</t>
  </si>
  <si>
    <t>Total Number Of Trades</t>
  </si>
  <si>
    <t>Longs</t>
  </si>
  <si>
    <t>Shorts</t>
  </si>
  <si>
    <t>Total</t>
  </si>
  <si>
    <t>Daily Return</t>
  </si>
  <si>
    <t>Cummulative Return</t>
  </si>
  <si>
    <t>Sharp Ratio</t>
  </si>
  <si>
    <t>Average Return</t>
  </si>
  <si>
    <t>Standerd Deviation</t>
  </si>
  <si>
    <t>CumLongs</t>
  </si>
  <si>
    <t>CumShorts</t>
  </si>
  <si>
    <t>CumTotal</t>
  </si>
  <si>
    <t>Coin Quantity</t>
  </si>
  <si>
    <t>Max $ Loss</t>
  </si>
  <si>
    <t>Stop Loss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</si>
</sst>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rgb="FF0088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8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9" fontId="3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10" fontId="3" fillId="0" borderId="0" xfId="2" applyNumberFormat="1" applyFont="1"/>
    <xf numFmtId="10" fontId="3" fillId="0" borderId="0" xfId="0" applyNumberFormat="1" applyFont="1"/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65" fontId="5" fillId="2" borderId="0" xfId="2" applyNumberFormat="1" applyFont="1" applyFill="1" applyAlignment="1">
      <alignment horizontal="center" vertical="center"/>
    </xf>
    <xf numFmtId="165" fontId="3" fillId="0" borderId="0" xfId="0" applyNumberFormat="1" applyFont="1"/>
    <xf numFmtId="165" fontId="3" fillId="0" borderId="0" xfId="2" applyNumberFormat="1" applyFont="1" applyAlignment="1">
      <alignment horizontal="center"/>
    </xf>
    <xf numFmtId="10" fontId="5" fillId="2" borderId="0" xfId="2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/>
    </xf>
    <xf numFmtId="2" fontId="2" fillId="2" borderId="0" xfId="0" applyNumberFormat="1" applyFont="1" applyFill="1" applyBorder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10" fontId="3" fillId="0" borderId="1" xfId="2" applyNumberFormat="1" applyFont="1" applyBorder="1"/>
    <xf numFmtId="0" fontId="3" fillId="0" borderId="1" xfId="0" applyFont="1" applyBorder="1"/>
    <xf numFmtId="0" fontId="6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0" fontId="3" fillId="3" borderId="1" xfId="0" applyFont="1" applyFill="1" applyBorder="1"/>
    <xf numFmtId="0" fontId="6" fillId="4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166" fontId="3" fillId="3" borderId="1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/>
    </xf>
    <xf numFmtId="164" fontId="3" fillId="0" borderId="0" xfId="0" applyNumberFormat="1" applyFont="1"/>
    <xf numFmtId="164" fontId="3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0088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3"/>
        <color theme="0"/>
        <name val="Calibri"/>
        <family val="2"/>
        <scheme val="minor"/>
      </font>
    </dxf>
  </dxfs>
  <tableStyles count="0" defaultTableStyle="TableStyleMedium2" defaultPivotStyle="PivotStyleLight16"/>
  <colors>
    <mruColors>
      <color rgb="FF008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CumLongs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Sheet1!$M$2:$M$100</c:f>
              <c:strCache>
                <c:ptCount val="99"/>
                <c:pt idx="0">
                  <c:v>Date</c:v>
                </c:pt>
                <c:pt idx="1">
                  <c:v>1/0/1900</c:v>
                </c:pt>
                <c:pt idx="2">
                  <c:v>1/1/1900</c:v>
                </c:pt>
                <c:pt idx="3">
                  <c:v>1/2/1900</c:v>
                </c:pt>
                <c:pt idx="4">
                  <c:v>1/3/1900</c:v>
                </c:pt>
                <c:pt idx="5">
                  <c:v>1/4/1900</c:v>
                </c:pt>
                <c:pt idx="6">
                  <c:v>1/5/1900</c:v>
                </c:pt>
                <c:pt idx="7">
                  <c:v>1/6/1900</c:v>
                </c:pt>
                <c:pt idx="8">
                  <c:v>1/7/1900</c:v>
                </c:pt>
                <c:pt idx="9">
                  <c:v>1/8/1900</c:v>
                </c:pt>
                <c:pt idx="10">
                  <c:v>1/9/1900</c:v>
                </c:pt>
                <c:pt idx="11">
                  <c:v>1/10/1900</c:v>
                </c:pt>
                <c:pt idx="12">
                  <c:v>1/11/1900</c:v>
                </c:pt>
                <c:pt idx="13">
                  <c:v>1/12/1900</c:v>
                </c:pt>
                <c:pt idx="14">
                  <c:v>1/13/1900</c:v>
                </c:pt>
                <c:pt idx="15">
                  <c:v>1/14/1900</c:v>
                </c:pt>
                <c:pt idx="16">
                  <c:v>1/15/1900</c:v>
                </c:pt>
                <c:pt idx="17">
                  <c:v>1/16/1900</c:v>
                </c:pt>
                <c:pt idx="18">
                  <c:v>1/17/1900</c:v>
                </c:pt>
                <c:pt idx="19">
                  <c:v>1/18/1900</c:v>
                </c:pt>
                <c:pt idx="20">
                  <c:v>1/19/1900</c:v>
                </c:pt>
                <c:pt idx="21">
                  <c:v>1/20/1900</c:v>
                </c:pt>
                <c:pt idx="22">
                  <c:v>1/21/1900</c:v>
                </c:pt>
                <c:pt idx="23">
                  <c:v>1/22/1900</c:v>
                </c:pt>
                <c:pt idx="24">
                  <c:v>1/23/1900</c:v>
                </c:pt>
                <c:pt idx="25">
                  <c:v>1/24/1900</c:v>
                </c:pt>
                <c:pt idx="26">
                  <c:v>1/25/1900</c:v>
                </c:pt>
                <c:pt idx="27">
                  <c:v>1/26/1900</c:v>
                </c:pt>
                <c:pt idx="28">
                  <c:v>1/27/1900</c:v>
                </c:pt>
                <c:pt idx="29">
                  <c:v>1/28/1900</c:v>
                </c:pt>
                <c:pt idx="30">
                  <c:v>1/29/1900</c:v>
                </c:pt>
                <c:pt idx="31">
                  <c:v>1/30/1900</c:v>
                </c:pt>
                <c:pt idx="32">
                  <c:v>1/31/1900</c:v>
                </c:pt>
                <c:pt idx="33">
                  <c:v>2/1/1900</c:v>
                </c:pt>
                <c:pt idx="34">
                  <c:v>2/2/1900</c:v>
                </c:pt>
                <c:pt idx="35">
                  <c:v>2/3/1900</c:v>
                </c:pt>
                <c:pt idx="36">
                  <c:v>2/4/1900</c:v>
                </c:pt>
                <c:pt idx="37">
                  <c:v>2/5/1900</c:v>
                </c:pt>
                <c:pt idx="38">
                  <c:v>2/6/1900</c:v>
                </c:pt>
                <c:pt idx="39">
                  <c:v>2/7/1900</c:v>
                </c:pt>
                <c:pt idx="40">
                  <c:v>2/8/1900</c:v>
                </c:pt>
                <c:pt idx="41">
                  <c:v>2/9/1900</c:v>
                </c:pt>
                <c:pt idx="42">
                  <c:v>2/10/1900</c:v>
                </c:pt>
                <c:pt idx="43">
                  <c:v>2/11/1900</c:v>
                </c:pt>
                <c:pt idx="44">
                  <c:v>2/12/1900</c:v>
                </c:pt>
                <c:pt idx="45">
                  <c:v>2/13/1900</c:v>
                </c:pt>
                <c:pt idx="46">
                  <c:v>2/14/1900</c:v>
                </c:pt>
                <c:pt idx="47">
                  <c:v>2/15/1900</c:v>
                </c:pt>
                <c:pt idx="48">
                  <c:v>2/16/1900</c:v>
                </c:pt>
                <c:pt idx="49">
                  <c:v>2/17/1900</c:v>
                </c:pt>
                <c:pt idx="50">
                  <c:v>2/18/1900</c:v>
                </c:pt>
                <c:pt idx="51">
                  <c:v>2/19/1900</c:v>
                </c:pt>
                <c:pt idx="52">
                  <c:v>2/20/1900</c:v>
                </c:pt>
                <c:pt idx="53">
                  <c:v>2/21/1900</c:v>
                </c:pt>
                <c:pt idx="54">
                  <c:v>2/22/1900</c:v>
                </c:pt>
                <c:pt idx="55">
                  <c:v>2/23/1900</c:v>
                </c:pt>
                <c:pt idx="56">
                  <c:v>2/24/1900</c:v>
                </c:pt>
                <c:pt idx="57">
                  <c:v>2/25/1900</c:v>
                </c:pt>
                <c:pt idx="58">
                  <c:v>2/26/1900</c:v>
                </c:pt>
                <c:pt idx="59">
                  <c:v>2/27/1900</c:v>
                </c:pt>
                <c:pt idx="60">
                  <c:v>2/28/1900</c:v>
                </c:pt>
                <c:pt idx="61">
                  <c:v>2/29/1900</c:v>
                </c:pt>
                <c:pt idx="62">
                  <c:v>3/1/1900</c:v>
                </c:pt>
                <c:pt idx="63">
                  <c:v>3/2/1900</c:v>
                </c:pt>
                <c:pt idx="64">
                  <c:v>3/3/1900</c:v>
                </c:pt>
                <c:pt idx="65">
                  <c:v>3/4/1900</c:v>
                </c:pt>
                <c:pt idx="66">
                  <c:v>3/5/1900</c:v>
                </c:pt>
                <c:pt idx="67">
                  <c:v>3/6/1900</c:v>
                </c:pt>
                <c:pt idx="68">
                  <c:v>3/7/1900</c:v>
                </c:pt>
                <c:pt idx="69">
                  <c:v>3/8/1900</c:v>
                </c:pt>
                <c:pt idx="70">
                  <c:v>3/9/1900</c:v>
                </c:pt>
                <c:pt idx="71">
                  <c:v>3/10/1900</c:v>
                </c:pt>
                <c:pt idx="72">
                  <c:v>3/11/1900</c:v>
                </c:pt>
                <c:pt idx="73">
                  <c:v>3/12/1900</c:v>
                </c:pt>
                <c:pt idx="74">
                  <c:v>3/13/1900</c:v>
                </c:pt>
                <c:pt idx="75">
                  <c:v>3/14/1900</c:v>
                </c:pt>
                <c:pt idx="76">
                  <c:v>3/15/1900</c:v>
                </c:pt>
                <c:pt idx="77">
                  <c:v>3/16/1900</c:v>
                </c:pt>
                <c:pt idx="78">
                  <c:v>3/17/1900</c:v>
                </c:pt>
                <c:pt idx="79">
                  <c:v>3/18/1900</c:v>
                </c:pt>
                <c:pt idx="80">
                  <c:v>3/19/1900</c:v>
                </c:pt>
                <c:pt idx="81">
                  <c:v>3/20/1900</c:v>
                </c:pt>
                <c:pt idx="82">
                  <c:v>3/21/1900</c:v>
                </c:pt>
                <c:pt idx="83">
                  <c:v>3/22/1900</c:v>
                </c:pt>
                <c:pt idx="84">
                  <c:v>3/23/1900</c:v>
                </c:pt>
                <c:pt idx="85">
                  <c:v>3/24/1900</c:v>
                </c:pt>
                <c:pt idx="86">
                  <c:v>3/25/1900</c:v>
                </c:pt>
                <c:pt idx="87">
                  <c:v>3/26/1900</c:v>
                </c:pt>
                <c:pt idx="88">
                  <c:v>3/27/1900</c:v>
                </c:pt>
                <c:pt idx="89">
                  <c:v>3/28/1900</c:v>
                </c:pt>
                <c:pt idx="90">
                  <c:v>3/29/1900</c:v>
                </c:pt>
                <c:pt idx="91">
                  <c:v>3/30/1900</c:v>
                </c:pt>
                <c:pt idx="92">
                  <c:v>3/31/1900</c:v>
                </c:pt>
                <c:pt idx="93">
                  <c:v>4/1/1900</c:v>
                </c:pt>
                <c:pt idx="94">
                  <c:v>4/2/1900</c:v>
                </c:pt>
                <c:pt idx="95">
                  <c:v>4/3/1900</c:v>
                </c:pt>
                <c:pt idx="96">
                  <c:v>4/4/1900</c:v>
                </c:pt>
                <c:pt idx="97">
                  <c:v>4/5/1900</c:v>
                </c:pt>
                <c:pt idx="98">
                  <c:v>4/6/1900</c:v>
                </c:pt>
              </c:strCache>
            </c:strRef>
          </c:cat>
          <c:val>
            <c:numRef>
              <c:f>Sheet1!$Q$2:$Q$100</c:f>
              <c:numCache>
                <c:formatCode>0.00%</c:formatCode>
                <c:ptCount val="99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D-440D-BC56-7A73BCE6E8F8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CumShorts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Sheet1!$M$2:$M$100</c:f>
              <c:strCache>
                <c:ptCount val="99"/>
                <c:pt idx="0">
                  <c:v>Date</c:v>
                </c:pt>
                <c:pt idx="1">
                  <c:v>1/0/1900</c:v>
                </c:pt>
                <c:pt idx="2">
                  <c:v>1/1/1900</c:v>
                </c:pt>
                <c:pt idx="3">
                  <c:v>1/2/1900</c:v>
                </c:pt>
                <c:pt idx="4">
                  <c:v>1/3/1900</c:v>
                </c:pt>
                <c:pt idx="5">
                  <c:v>1/4/1900</c:v>
                </c:pt>
                <c:pt idx="6">
                  <c:v>1/5/1900</c:v>
                </c:pt>
                <c:pt idx="7">
                  <c:v>1/6/1900</c:v>
                </c:pt>
                <c:pt idx="8">
                  <c:v>1/7/1900</c:v>
                </c:pt>
                <c:pt idx="9">
                  <c:v>1/8/1900</c:v>
                </c:pt>
                <c:pt idx="10">
                  <c:v>1/9/1900</c:v>
                </c:pt>
                <c:pt idx="11">
                  <c:v>1/10/1900</c:v>
                </c:pt>
                <c:pt idx="12">
                  <c:v>1/11/1900</c:v>
                </c:pt>
                <c:pt idx="13">
                  <c:v>1/12/1900</c:v>
                </c:pt>
                <c:pt idx="14">
                  <c:v>1/13/1900</c:v>
                </c:pt>
                <c:pt idx="15">
                  <c:v>1/14/1900</c:v>
                </c:pt>
                <c:pt idx="16">
                  <c:v>1/15/1900</c:v>
                </c:pt>
                <c:pt idx="17">
                  <c:v>1/16/1900</c:v>
                </c:pt>
                <c:pt idx="18">
                  <c:v>1/17/1900</c:v>
                </c:pt>
                <c:pt idx="19">
                  <c:v>1/18/1900</c:v>
                </c:pt>
                <c:pt idx="20">
                  <c:v>1/19/1900</c:v>
                </c:pt>
                <c:pt idx="21">
                  <c:v>1/20/1900</c:v>
                </c:pt>
                <c:pt idx="22">
                  <c:v>1/21/1900</c:v>
                </c:pt>
                <c:pt idx="23">
                  <c:v>1/22/1900</c:v>
                </c:pt>
                <c:pt idx="24">
                  <c:v>1/23/1900</c:v>
                </c:pt>
                <c:pt idx="25">
                  <c:v>1/24/1900</c:v>
                </c:pt>
                <c:pt idx="26">
                  <c:v>1/25/1900</c:v>
                </c:pt>
                <c:pt idx="27">
                  <c:v>1/26/1900</c:v>
                </c:pt>
                <c:pt idx="28">
                  <c:v>1/27/1900</c:v>
                </c:pt>
                <c:pt idx="29">
                  <c:v>1/28/1900</c:v>
                </c:pt>
                <c:pt idx="30">
                  <c:v>1/29/1900</c:v>
                </c:pt>
                <c:pt idx="31">
                  <c:v>1/30/1900</c:v>
                </c:pt>
                <c:pt idx="32">
                  <c:v>1/31/1900</c:v>
                </c:pt>
                <c:pt idx="33">
                  <c:v>2/1/1900</c:v>
                </c:pt>
                <c:pt idx="34">
                  <c:v>2/2/1900</c:v>
                </c:pt>
                <c:pt idx="35">
                  <c:v>2/3/1900</c:v>
                </c:pt>
                <c:pt idx="36">
                  <c:v>2/4/1900</c:v>
                </c:pt>
                <c:pt idx="37">
                  <c:v>2/5/1900</c:v>
                </c:pt>
                <c:pt idx="38">
                  <c:v>2/6/1900</c:v>
                </c:pt>
                <c:pt idx="39">
                  <c:v>2/7/1900</c:v>
                </c:pt>
                <c:pt idx="40">
                  <c:v>2/8/1900</c:v>
                </c:pt>
                <c:pt idx="41">
                  <c:v>2/9/1900</c:v>
                </c:pt>
                <c:pt idx="42">
                  <c:v>2/10/1900</c:v>
                </c:pt>
                <c:pt idx="43">
                  <c:v>2/11/1900</c:v>
                </c:pt>
                <c:pt idx="44">
                  <c:v>2/12/1900</c:v>
                </c:pt>
                <c:pt idx="45">
                  <c:v>2/13/1900</c:v>
                </c:pt>
                <c:pt idx="46">
                  <c:v>2/14/1900</c:v>
                </c:pt>
                <c:pt idx="47">
                  <c:v>2/15/1900</c:v>
                </c:pt>
                <c:pt idx="48">
                  <c:v>2/16/1900</c:v>
                </c:pt>
                <c:pt idx="49">
                  <c:v>2/17/1900</c:v>
                </c:pt>
                <c:pt idx="50">
                  <c:v>2/18/1900</c:v>
                </c:pt>
                <c:pt idx="51">
                  <c:v>2/19/1900</c:v>
                </c:pt>
                <c:pt idx="52">
                  <c:v>2/20/1900</c:v>
                </c:pt>
                <c:pt idx="53">
                  <c:v>2/21/1900</c:v>
                </c:pt>
                <c:pt idx="54">
                  <c:v>2/22/1900</c:v>
                </c:pt>
                <c:pt idx="55">
                  <c:v>2/23/1900</c:v>
                </c:pt>
                <c:pt idx="56">
                  <c:v>2/24/1900</c:v>
                </c:pt>
                <c:pt idx="57">
                  <c:v>2/25/1900</c:v>
                </c:pt>
                <c:pt idx="58">
                  <c:v>2/26/1900</c:v>
                </c:pt>
                <c:pt idx="59">
                  <c:v>2/27/1900</c:v>
                </c:pt>
                <c:pt idx="60">
                  <c:v>2/28/1900</c:v>
                </c:pt>
                <c:pt idx="61">
                  <c:v>2/29/1900</c:v>
                </c:pt>
                <c:pt idx="62">
                  <c:v>3/1/1900</c:v>
                </c:pt>
                <c:pt idx="63">
                  <c:v>3/2/1900</c:v>
                </c:pt>
                <c:pt idx="64">
                  <c:v>3/3/1900</c:v>
                </c:pt>
                <c:pt idx="65">
                  <c:v>3/4/1900</c:v>
                </c:pt>
                <c:pt idx="66">
                  <c:v>3/5/1900</c:v>
                </c:pt>
                <c:pt idx="67">
                  <c:v>3/6/1900</c:v>
                </c:pt>
                <c:pt idx="68">
                  <c:v>3/7/1900</c:v>
                </c:pt>
                <c:pt idx="69">
                  <c:v>3/8/1900</c:v>
                </c:pt>
                <c:pt idx="70">
                  <c:v>3/9/1900</c:v>
                </c:pt>
                <c:pt idx="71">
                  <c:v>3/10/1900</c:v>
                </c:pt>
                <c:pt idx="72">
                  <c:v>3/11/1900</c:v>
                </c:pt>
                <c:pt idx="73">
                  <c:v>3/12/1900</c:v>
                </c:pt>
                <c:pt idx="74">
                  <c:v>3/13/1900</c:v>
                </c:pt>
                <c:pt idx="75">
                  <c:v>3/14/1900</c:v>
                </c:pt>
                <c:pt idx="76">
                  <c:v>3/15/1900</c:v>
                </c:pt>
                <c:pt idx="77">
                  <c:v>3/16/1900</c:v>
                </c:pt>
                <c:pt idx="78">
                  <c:v>3/17/1900</c:v>
                </c:pt>
                <c:pt idx="79">
                  <c:v>3/18/1900</c:v>
                </c:pt>
                <c:pt idx="80">
                  <c:v>3/19/1900</c:v>
                </c:pt>
                <c:pt idx="81">
                  <c:v>3/20/1900</c:v>
                </c:pt>
                <c:pt idx="82">
                  <c:v>3/21/1900</c:v>
                </c:pt>
                <c:pt idx="83">
                  <c:v>3/22/1900</c:v>
                </c:pt>
                <c:pt idx="84">
                  <c:v>3/23/1900</c:v>
                </c:pt>
                <c:pt idx="85">
                  <c:v>3/24/1900</c:v>
                </c:pt>
                <c:pt idx="86">
                  <c:v>3/25/1900</c:v>
                </c:pt>
                <c:pt idx="87">
                  <c:v>3/26/1900</c:v>
                </c:pt>
                <c:pt idx="88">
                  <c:v>3/27/1900</c:v>
                </c:pt>
                <c:pt idx="89">
                  <c:v>3/28/1900</c:v>
                </c:pt>
                <c:pt idx="90">
                  <c:v>3/29/1900</c:v>
                </c:pt>
                <c:pt idx="91">
                  <c:v>3/30/1900</c:v>
                </c:pt>
                <c:pt idx="92">
                  <c:v>3/31/1900</c:v>
                </c:pt>
                <c:pt idx="93">
                  <c:v>4/1/1900</c:v>
                </c:pt>
                <c:pt idx="94">
                  <c:v>4/2/1900</c:v>
                </c:pt>
                <c:pt idx="95">
                  <c:v>4/3/1900</c:v>
                </c:pt>
                <c:pt idx="96">
                  <c:v>4/4/1900</c:v>
                </c:pt>
                <c:pt idx="97">
                  <c:v>4/5/1900</c:v>
                </c:pt>
                <c:pt idx="98">
                  <c:v>4/6/1900</c:v>
                </c:pt>
              </c:strCache>
            </c:strRef>
          </c:cat>
          <c:val>
            <c:numRef>
              <c:f>Sheet1!$R$2:$R$100</c:f>
              <c:numCache>
                <c:formatCode>0.00%</c:formatCode>
                <c:ptCount val="99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D-440D-BC56-7A73BCE6E8F8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CumTotal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Sheet1!$M$2:$M$100</c:f>
              <c:strCache>
                <c:ptCount val="99"/>
                <c:pt idx="0">
                  <c:v>Date</c:v>
                </c:pt>
                <c:pt idx="1">
                  <c:v>1/0/1900</c:v>
                </c:pt>
                <c:pt idx="2">
                  <c:v>1/1/1900</c:v>
                </c:pt>
                <c:pt idx="3">
                  <c:v>1/2/1900</c:v>
                </c:pt>
                <c:pt idx="4">
                  <c:v>1/3/1900</c:v>
                </c:pt>
                <c:pt idx="5">
                  <c:v>1/4/1900</c:v>
                </c:pt>
                <c:pt idx="6">
                  <c:v>1/5/1900</c:v>
                </c:pt>
                <c:pt idx="7">
                  <c:v>1/6/1900</c:v>
                </c:pt>
                <c:pt idx="8">
                  <c:v>1/7/1900</c:v>
                </c:pt>
                <c:pt idx="9">
                  <c:v>1/8/1900</c:v>
                </c:pt>
                <c:pt idx="10">
                  <c:v>1/9/1900</c:v>
                </c:pt>
                <c:pt idx="11">
                  <c:v>1/10/1900</c:v>
                </c:pt>
                <c:pt idx="12">
                  <c:v>1/11/1900</c:v>
                </c:pt>
                <c:pt idx="13">
                  <c:v>1/12/1900</c:v>
                </c:pt>
                <c:pt idx="14">
                  <c:v>1/13/1900</c:v>
                </c:pt>
                <c:pt idx="15">
                  <c:v>1/14/1900</c:v>
                </c:pt>
                <c:pt idx="16">
                  <c:v>1/15/1900</c:v>
                </c:pt>
                <c:pt idx="17">
                  <c:v>1/16/1900</c:v>
                </c:pt>
                <c:pt idx="18">
                  <c:v>1/17/1900</c:v>
                </c:pt>
                <c:pt idx="19">
                  <c:v>1/18/1900</c:v>
                </c:pt>
                <c:pt idx="20">
                  <c:v>1/19/1900</c:v>
                </c:pt>
                <c:pt idx="21">
                  <c:v>1/20/1900</c:v>
                </c:pt>
                <c:pt idx="22">
                  <c:v>1/21/1900</c:v>
                </c:pt>
                <c:pt idx="23">
                  <c:v>1/22/1900</c:v>
                </c:pt>
                <c:pt idx="24">
                  <c:v>1/23/1900</c:v>
                </c:pt>
                <c:pt idx="25">
                  <c:v>1/24/1900</c:v>
                </c:pt>
                <c:pt idx="26">
                  <c:v>1/25/1900</c:v>
                </c:pt>
                <c:pt idx="27">
                  <c:v>1/26/1900</c:v>
                </c:pt>
                <c:pt idx="28">
                  <c:v>1/27/1900</c:v>
                </c:pt>
                <c:pt idx="29">
                  <c:v>1/28/1900</c:v>
                </c:pt>
                <c:pt idx="30">
                  <c:v>1/29/1900</c:v>
                </c:pt>
                <c:pt idx="31">
                  <c:v>1/30/1900</c:v>
                </c:pt>
                <c:pt idx="32">
                  <c:v>1/31/1900</c:v>
                </c:pt>
                <c:pt idx="33">
                  <c:v>2/1/1900</c:v>
                </c:pt>
                <c:pt idx="34">
                  <c:v>2/2/1900</c:v>
                </c:pt>
                <c:pt idx="35">
                  <c:v>2/3/1900</c:v>
                </c:pt>
                <c:pt idx="36">
                  <c:v>2/4/1900</c:v>
                </c:pt>
                <c:pt idx="37">
                  <c:v>2/5/1900</c:v>
                </c:pt>
                <c:pt idx="38">
                  <c:v>2/6/1900</c:v>
                </c:pt>
                <c:pt idx="39">
                  <c:v>2/7/1900</c:v>
                </c:pt>
                <c:pt idx="40">
                  <c:v>2/8/1900</c:v>
                </c:pt>
                <c:pt idx="41">
                  <c:v>2/9/1900</c:v>
                </c:pt>
                <c:pt idx="42">
                  <c:v>2/10/1900</c:v>
                </c:pt>
                <c:pt idx="43">
                  <c:v>2/11/1900</c:v>
                </c:pt>
                <c:pt idx="44">
                  <c:v>2/12/1900</c:v>
                </c:pt>
                <c:pt idx="45">
                  <c:v>2/13/1900</c:v>
                </c:pt>
                <c:pt idx="46">
                  <c:v>2/14/1900</c:v>
                </c:pt>
                <c:pt idx="47">
                  <c:v>2/15/1900</c:v>
                </c:pt>
                <c:pt idx="48">
                  <c:v>2/16/1900</c:v>
                </c:pt>
                <c:pt idx="49">
                  <c:v>2/17/1900</c:v>
                </c:pt>
                <c:pt idx="50">
                  <c:v>2/18/1900</c:v>
                </c:pt>
                <c:pt idx="51">
                  <c:v>2/19/1900</c:v>
                </c:pt>
                <c:pt idx="52">
                  <c:v>2/20/1900</c:v>
                </c:pt>
                <c:pt idx="53">
                  <c:v>2/21/1900</c:v>
                </c:pt>
                <c:pt idx="54">
                  <c:v>2/22/1900</c:v>
                </c:pt>
                <c:pt idx="55">
                  <c:v>2/23/1900</c:v>
                </c:pt>
                <c:pt idx="56">
                  <c:v>2/24/1900</c:v>
                </c:pt>
                <c:pt idx="57">
                  <c:v>2/25/1900</c:v>
                </c:pt>
                <c:pt idx="58">
                  <c:v>2/26/1900</c:v>
                </c:pt>
                <c:pt idx="59">
                  <c:v>2/27/1900</c:v>
                </c:pt>
                <c:pt idx="60">
                  <c:v>2/28/1900</c:v>
                </c:pt>
                <c:pt idx="61">
                  <c:v>2/29/1900</c:v>
                </c:pt>
                <c:pt idx="62">
                  <c:v>3/1/1900</c:v>
                </c:pt>
                <c:pt idx="63">
                  <c:v>3/2/1900</c:v>
                </c:pt>
                <c:pt idx="64">
                  <c:v>3/3/1900</c:v>
                </c:pt>
                <c:pt idx="65">
                  <c:v>3/4/1900</c:v>
                </c:pt>
                <c:pt idx="66">
                  <c:v>3/5/1900</c:v>
                </c:pt>
                <c:pt idx="67">
                  <c:v>3/6/1900</c:v>
                </c:pt>
                <c:pt idx="68">
                  <c:v>3/7/1900</c:v>
                </c:pt>
                <c:pt idx="69">
                  <c:v>3/8/1900</c:v>
                </c:pt>
                <c:pt idx="70">
                  <c:v>3/9/1900</c:v>
                </c:pt>
                <c:pt idx="71">
                  <c:v>3/10/1900</c:v>
                </c:pt>
                <c:pt idx="72">
                  <c:v>3/11/1900</c:v>
                </c:pt>
                <c:pt idx="73">
                  <c:v>3/12/1900</c:v>
                </c:pt>
                <c:pt idx="74">
                  <c:v>3/13/1900</c:v>
                </c:pt>
                <c:pt idx="75">
                  <c:v>3/14/1900</c:v>
                </c:pt>
                <c:pt idx="76">
                  <c:v>3/15/1900</c:v>
                </c:pt>
                <c:pt idx="77">
                  <c:v>3/16/1900</c:v>
                </c:pt>
                <c:pt idx="78">
                  <c:v>3/17/1900</c:v>
                </c:pt>
                <c:pt idx="79">
                  <c:v>3/18/1900</c:v>
                </c:pt>
                <c:pt idx="80">
                  <c:v>3/19/1900</c:v>
                </c:pt>
                <c:pt idx="81">
                  <c:v>3/20/1900</c:v>
                </c:pt>
                <c:pt idx="82">
                  <c:v>3/21/1900</c:v>
                </c:pt>
                <c:pt idx="83">
                  <c:v>3/22/1900</c:v>
                </c:pt>
                <c:pt idx="84">
                  <c:v>3/23/1900</c:v>
                </c:pt>
                <c:pt idx="85">
                  <c:v>3/24/1900</c:v>
                </c:pt>
                <c:pt idx="86">
                  <c:v>3/25/1900</c:v>
                </c:pt>
                <c:pt idx="87">
                  <c:v>3/26/1900</c:v>
                </c:pt>
                <c:pt idx="88">
                  <c:v>3/27/1900</c:v>
                </c:pt>
                <c:pt idx="89">
                  <c:v>3/28/1900</c:v>
                </c:pt>
                <c:pt idx="90">
                  <c:v>3/29/1900</c:v>
                </c:pt>
                <c:pt idx="91">
                  <c:v>3/30/1900</c:v>
                </c:pt>
                <c:pt idx="92">
                  <c:v>3/31/1900</c:v>
                </c:pt>
                <c:pt idx="93">
                  <c:v>4/1/1900</c:v>
                </c:pt>
                <c:pt idx="94">
                  <c:v>4/2/1900</c:v>
                </c:pt>
                <c:pt idx="95">
                  <c:v>4/3/1900</c:v>
                </c:pt>
                <c:pt idx="96">
                  <c:v>4/4/1900</c:v>
                </c:pt>
                <c:pt idx="97">
                  <c:v>4/5/1900</c:v>
                </c:pt>
                <c:pt idx="98">
                  <c:v>4/6/1900</c:v>
                </c:pt>
              </c:strCache>
            </c:strRef>
          </c:cat>
          <c:val>
            <c:numRef>
              <c:f>Sheet1!$S$2:$S$100</c:f>
              <c:numCache>
                <c:formatCode>0.00%</c:formatCode>
                <c:ptCount val="99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D-440D-BC56-7A73BCE6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849320"/>
        <c:axId val="917850632"/>
      </c:lineChart>
      <c:catAx>
        <c:axId val="9178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0632"/>
        <c:crosses val="autoZero"/>
        <c:auto val="1"/>
        <c:lblAlgn val="ctr"/>
        <c:lblOffset val="100"/>
        <c:noMultiLvlLbl val="1"/>
      </c:catAx>
      <c:valAx>
        <c:axId val="9178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Longs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Sheet1!$M$3:$M$100</c:f>
              <c:numCache>
                <c:formatCode>m/d/yyyy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Sheet1!$N$3:$N$100</c:f>
              <c:numCache>
                <c:formatCode>0.00%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F-4843-A300-5F720BD948A3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Sheet1!$M$3:$M$100</c:f>
              <c:numCache>
                <c:formatCode>m/d/yyyy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Sheet1!$O$3:$O$100</c:f>
              <c:numCache>
                <c:formatCode>0.00%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F-4843-A300-5F720BD948A3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Sheet1!$M$3:$M$100</c:f>
              <c:numCache>
                <c:formatCode>m/d/yyyy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Sheet1!$P$3:$P$100</c:f>
              <c:numCache>
                <c:formatCode>0.00%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F-4843-A300-5F720BD9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851568"/>
        <c:axId val="1165855504"/>
      </c:barChart>
      <c:dateAx>
        <c:axId val="116585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5504"/>
        <c:crosses val="autoZero"/>
        <c:auto val="1"/>
        <c:lblOffset val="100"/>
        <c:baseTimeUnit val="days"/>
      </c:dateAx>
      <c:valAx>
        <c:axId val="11658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983366</xdr:colOff>
      <xdr:row>8</xdr:row>
      <xdr:rowOff>112938</xdr:rowOff>
    </xdr:from>
    <xdr:to>
      <xdr:col>28</xdr:col>
      <xdr:colOff>0</xdr:colOff>
      <xdr:row>32</xdr:row>
      <xdr:rowOff>48403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16"/>
        <a:stretch/>
      </xdr:blipFill>
      <xdr:spPr>
        <a:xfrm flipH="1">
          <a:off x="21121937" y="1881867"/>
          <a:ext cx="2881063" cy="4834036"/>
        </a:xfrm>
        <a:prstGeom prst="rect">
          <a:avLst/>
        </a:prstGeom>
      </xdr:spPr>
    </xdr:pic>
    <xdr:clientData/>
  </xdr:twoCellAnchor>
  <xdr:twoCellAnchor>
    <xdr:from>
      <xdr:col>8</xdr:col>
      <xdr:colOff>336174</xdr:colOff>
      <xdr:row>0</xdr:row>
      <xdr:rowOff>0</xdr:rowOff>
    </xdr:from>
    <xdr:to>
      <xdr:col>11</xdr:col>
      <xdr:colOff>312964</xdr:colOff>
      <xdr:row>5</xdr:row>
      <xdr:rowOff>81643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346949" y="0"/>
          <a:ext cx="2853340" cy="1224643"/>
          <a:chOff x="9903563" y="1445558"/>
          <a:chExt cx="5996122" cy="2407805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903563" y="1445558"/>
            <a:ext cx="5996122" cy="2407805"/>
          </a:xfrm>
          <a:prstGeom prst="rect">
            <a:avLst/>
          </a:prstGeom>
          <a:solidFill>
            <a:srgbClr val="0088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73358" y="1588310"/>
            <a:ext cx="5312562" cy="20774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3</xdr:row>
          <xdr:rowOff>9525</xdr:rowOff>
        </xdr:from>
        <xdr:to>
          <xdr:col>8</xdr:col>
          <xdr:colOff>9525</xdr:colOff>
          <xdr:row>4</xdr:row>
          <xdr:rowOff>0</xdr:rowOff>
        </xdr:to>
        <xdr:sp macro="" textlink="">
          <xdr:nvSpPr>
            <xdr:cNvPr id="1051" name="ComboBox1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5</xdr:col>
      <xdr:colOff>809990</xdr:colOff>
      <xdr:row>21</xdr:row>
      <xdr:rowOff>20608</xdr:rowOff>
    </xdr:from>
    <xdr:to>
      <xdr:col>10</xdr:col>
      <xdr:colOff>311328</xdr:colOff>
      <xdr:row>39</xdr:row>
      <xdr:rowOff>19488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601463</xdr:colOff>
      <xdr:row>41</xdr:row>
      <xdr:rowOff>101340</xdr:rowOff>
    </xdr:from>
    <xdr:to>
      <xdr:col>10</xdr:col>
      <xdr:colOff>405361</xdr:colOff>
      <xdr:row>60</xdr:row>
      <xdr:rowOff>176857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TG%20Historical%20Trad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V5" t="str">
            <v>Long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568F0-8457-48E3-ADCE-ABDA0E18D404}" name="Table2" displayName="Table2" ref="A1:E100" headerRowDxfId="20" dataDxfId="19">
  <tableColumns count="5">
    <tableColumn id="1" xr3:uid="{4FB862B4-E9E6-4ECC-8674-AF5D9E11C6A1}" name="Date" totalsRowLabel="Total" dataDxfId="18"/>
    <tableColumn id="2" xr3:uid="{3310CB1C-CF5B-4875-A3C0-3E94579000DE}" name="Account Size" dataDxfId="17" totalsRowDxfId="16" dataCellStyle="Percent"/>
    <tableColumn id="3" xr3:uid="{16F42576-1C76-4503-9E54-EC953AF589B2}" name="Side" dataDxfId="15" totalsRowDxfId="14"/>
    <tableColumn id="4" xr3:uid="{B70F5372-7B1C-4695-BB0C-DF1A2DC284EB}" name="PnL" dataDxfId="13" totalsRowDxfId="12" dataCellStyle="Currency"/>
    <tableColumn id="5" xr3:uid="{9F38278B-1AA3-45E1-924E-2A5E91DA57CD}" name="% Return" totalsRowFunction="sum" dataDxfId="11" totalsRowDxfId="10" dataCellStyle="Percent">
      <calculatedColumnFormula>IFERROR(Table2[[#This Row],[PnL]]/Table2[[#This Row],[Account Size]],"")</calculatedColumnFormula>
    </tableColumn>
  </tableColumns>
  <tableStyleInfo name="TableStyleMedium16" showFirstColumn="0" showLastColumn="1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23076-AF01-461A-8CAD-8932AFFACCC4}" name="Table1" displayName="Table1" ref="M2:S100" headerRowDxfId="9" dataDxfId="8" tableBorderDxfId="7">
  <autoFilter ref="M2:S100" xr:uid="{1FEC27F0-B178-47FA-96DD-56A8C761C9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444FBF8-7C2B-49C0-B482-49BB18252D45}" name="Date" totalsRowLabel="Total" dataDxfId="6">
      <calculatedColumnFormula>Table2[[#This Row],[Date]]</calculatedColumnFormula>
    </tableColumn>
    <tableColumn id="2" xr3:uid="{695775EA-3529-4E52-B778-5AB86C5BEC26}" name="Longs" dataDxfId="5" dataCellStyle="Percent">
      <calculatedColumnFormula>IF( SUMIFS($E:$E,$A:$A,$M3,$C:$C,"Long") = 0, "", SUMIFS($E:$E,$A:$A,$M3,$C:$C,"Long") )</calculatedColumnFormula>
    </tableColumn>
    <tableColumn id="3" xr3:uid="{785A3325-877D-479B-A551-6EEC7B8694E1}" name="Shorts" dataDxfId="4" dataCellStyle="Percent">
      <calculatedColumnFormula>IF(SUMIFS($E:$E,$A:$A,$M3,$C:$C,"Short")=0,"",SUMIFS($E:$E,$A:$A,$M3,$C:$C,"Short"))</calculatedColumnFormula>
    </tableColumn>
    <tableColumn id="4" xr3:uid="{BBA51FAB-5262-4F51-BE5A-64F689FF5779}" name="Total" dataDxfId="3" dataCellStyle="Percent">
      <calculatedColumnFormula>IF(SUMIF($A:$A,$M3,$E:$E)=0,"",SUMIF($A:$A,$M3,$E:$E))</calculatedColumnFormula>
    </tableColumn>
    <tableColumn id="5" xr3:uid="{A38BB5EA-912F-4AA8-B55A-A86FDF88B88F}" name="CumLongs" dataDxfId="2">
      <calculatedColumnFormula>IF(Table1[[#This Row],[Longs]]="",0,Table1[[#This Row],[Longs]])</calculatedColumnFormula>
    </tableColumn>
    <tableColumn id="6" xr3:uid="{750BC6A8-8C6C-41B8-9453-77001D6A29B4}" name="CumShorts" dataDxfId="1">
      <calculatedColumnFormula>O3+R2</calculatedColumnFormula>
    </tableColumn>
    <tableColumn id="7" xr3:uid="{0630FE51-3BF9-48E1-82C6-B7EA387B3589}" name="CumTotal" totalsRowFunction="sum" dataDxfId="0">
      <calculatedColumnFormula>P3+S2</calculatedColumnFormula>
    </tableColumn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MTG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08800"/>
      </a:accent1>
      <a:accent2>
        <a:srgbClr val="A5A5A5"/>
      </a:accent2>
      <a:accent3>
        <a:srgbClr val="ED7D31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523C-7495-4EA3-8FD7-1299A36E0C47}">
  <sheetPr codeName="Sheet1"/>
  <dimension ref="A1:AB112"/>
  <sheetViews>
    <sheetView tabSelected="1" zoomScaleNormal="100" workbookViewId="0">
      <selection activeCell="F11" sqref="F11"/>
    </sheetView>
  </sheetViews>
  <sheetFormatPr defaultColWidth="0" defaultRowHeight="15.75" x14ac:dyDescent="0.25"/>
  <cols>
    <col min="1" max="1" width="13.140625" style="12" bestFit="1" customWidth="1"/>
    <col min="2" max="2" width="19.7109375" style="15" customWidth="1"/>
    <col min="3" max="3" width="13.42578125" style="3" customWidth="1"/>
    <col min="4" max="4" width="18.28515625" style="41" bestFit="1" customWidth="1"/>
    <col min="5" max="5" width="17.7109375" style="17" customWidth="1"/>
    <col min="6" max="6" width="21.140625" style="2" customWidth="1"/>
    <col min="7" max="7" width="33.5703125" style="4" bestFit="1" customWidth="1"/>
    <col min="8" max="8" width="13.140625" style="1" customWidth="1"/>
    <col min="9" max="9" width="20" style="1" bestFit="1" customWidth="1"/>
    <col min="10" max="10" width="14" style="1" customWidth="1"/>
    <col min="11" max="12" width="9.140625" style="1" customWidth="1"/>
    <col min="13" max="13" width="13.140625" style="1" bestFit="1" customWidth="1"/>
    <col min="14" max="14" width="9.140625" style="1" customWidth="1"/>
    <col min="15" max="15" width="9.7109375" style="1" customWidth="1"/>
    <col min="16" max="16" width="7.7109375" style="1" bestFit="1" customWidth="1"/>
    <col min="17" max="17" width="10.85546875" style="1" bestFit="1" customWidth="1"/>
    <col min="18" max="18" width="11.5703125" style="1" bestFit="1" customWidth="1"/>
    <col min="19" max="19" width="10.28515625" style="1" bestFit="1" customWidth="1"/>
    <col min="20" max="21" width="9.140625" style="1" customWidth="1"/>
    <col min="22" max="22" width="0" style="1" hidden="1" customWidth="1"/>
    <col min="23" max="23" width="15.42578125" style="1" bestFit="1" customWidth="1"/>
    <col min="24" max="24" width="18.85546875" style="1" bestFit="1" customWidth="1"/>
    <col min="25" max="25" width="11.5703125" style="1" bestFit="1" customWidth="1"/>
    <col min="26" max="28" width="9.140625" style="1" customWidth="1"/>
    <col min="29" max="16384" width="9.140625" style="1" hidden="1"/>
  </cols>
  <sheetData>
    <row r="1" spans="1:25" ht="27" customHeight="1" x14ac:dyDescent="0.25">
      <c r="A1" s="10" t="s">
        <v>0</v>
      </c>
      <c r="B1" s="13" t="s">
        <v>4</v>
      </c>
      <c r="C1" s="5" t="s">
        <v>1</v>
      </c>
      <c r="D1" s="37" t="s">
        <v>2</v>
      </c>
      <c r="E1" s="16" t="s">
        <v>3</v>
      </c>
      <c r="F1" s="1"/>
      <c r="G1" s="43" t="s">
        <v>10</v>
      </c>
      <c r="H1" s="43"/>
      <c r="N1" s="44" t="s">
        <v>23</v>
      </c>
      <c r="O1" s="44"/>
      <c r="P1" s="44"/>
      <c r="Q1" s="44" t="s">
        <v>24</v>
      </c>
      <c r="R1" s="44"/>
      <c r="S1" s="44"/>
    </row>
    <row r="2" spans="1:25" ht="15.75" customHeight="1" x14ac:dyDescent="0.25">
      <c r="A2" s="10"/>
      <c r="B2" s="13"/>
      <c r="C2" s="5"/>
      <c r="D2" s="37"/>
      <c r="E2" s="16"/>
      <c r="F2" s="1"/>
      <c r="G2" s="34" t="s">
        <v>7</v>
      </c>
      <c r="H2" s="36">
        <v>10000</v>
      </c>
      <c r="M2" s="18" t="s">
        <v>0</v>
      </c>
      <c r="N2" s="18" t="s">
        <v>20</v>
      </c>
      <c r="O2" s="18" t="s">
        <v>21</v>
      </c>
      <c r="P2" s="18" t="s">
        <v>22</v>
      </c>
      <c r="Q2" s="18" t="s">
        <v>28</v>
      </c>
      <c r="R2" s="18" t="s">
        <v>29</v>
      </c>
      <c r="S2" s="18" t="s">
        <v>30</v>
      </c>
      <c r="V2" s="1" t="s">
        <v>5</v>
      </c>
      <c r="W2" s="27" t="s">
        <v>26</v>
      </c>
      <c r="X2" s="27" t="s">
        <v>27</v>
      </c>
      <c r="Y2" s="27" t="s">
        <v>25</v>
      </c>
    </row>
    <row r="3" spans="1:25" x14ac:dyDescent="0.25">
      <c r="A3" s="19"/>
      <c r="B3" s="20"/>
      <c r="C3" s="21"/>
      <c r="D3" s="38"/>
      <c r="E3" s="17" t="str">
        <f>IFERROR(Table2[[#This Row],[PnL]]/Table2[[#This Row],[Account Size]],"")</f>
        <v/>
      </c>
      <c r="F3" s="1"/>
      <c r="G3" s="34" t="s">
        <v>9</v>
      </c>
      <c r="H3" s="32">
        <v>0.02</v>
      </c>
      <c r="M3" s="11">
        <f>Table2[[#This Row],[Date]]</f>
        <v>0</v>
      </c>
      <c r="N3" s="6" t="str">
        <f>IF( SUMIFS($E:$E,$A:$A,$M3,$C:$C,"Long") = 0, "", SUMIFS($E:$E,$A:$A,$M3,$C:$C,"Long") )</f>
        <v/>
      </c>
      <c r="O3" s="6" t="str">
        <f t="shared" ref="O3:O34" si="0">IF(SUMIFS($E:$E,$A:$A,$M3,$C:$C,"Short")=0,"",SUMIFS($E:$E,$A:$A,$M3,$C:$C,"Short"))</f>
        <v/>
      </c>
      <c r="P3" s="6" t="str">
        <f t="shared" ref="P3:P34" si="1">IF(SUMIF($A:$A,$M3,$E:$E)=0,"",SUMIF($A:$A,$M3,$E:$E))</f>
        <v/>
      </c>
      <c r="Q3" s="7">
        <f>IF(Table1[[#This Row],[Longs]]="",0,Table1[[#This Row],[Longs]])</f>
        <v>0</v>
      </c>
      <c r="R3" s="7">
        <f>IF(Table1[[#This Row],[Shorts]]="",0,Table1[[#This Row],[Shorts]])</f>
        <v>0</v>
      </c>
      <c r="S3" s="7">
        <f>IF(Table1[[#This Row],[Total]]="",0,Table1[[#This Row],[Total]])</f>
        <v>0</v>
      </c>
      <c r="U3" s="27" t="s">
        <v>20</v>
      </c>
      <c r="V3" s="1" t="s">
        <v>6</v>
      </c>
      <c r="W3" s="28" t="e">
        <f>AVERAGEIF(N:N,"&lt;&gt;0")</f>
        <v>#DIV/0!</v>
      </c>
      <c r="X3" s="28" t="e">
        <f>_xlfn.STDEV.S(N:N)</f>
        <v>#DIV/0!</v>
      </c>
      <c r="Y3" s="29" t="e">
        <f>(W3/X3)*SQRT(365)</f>
        <v>#DIV/0!</v>
      </c>
    </row>
    <row r="4" spans="1:25" x14ac:dyDescent="0.25">
      <c r="A4" s="19"/>
      <c r="B4" s="20"/>
      <c r="C4" s="21"/>
      <c r="D4" s="38"/>
      <c r="E4" s="17" t="str">
        <f>IFERROR(Table2[[#This Row],[PnL]]/Table2[[#This Row],[Account Size]],"")</f>
        <v/>
      </c>
      <c r="G4" s="30" t="s">
        <v>1</v>
      </c>
      <c r="H4" s="33"/>
      <c r="M4" s="11">
        <f>M3+1</f>
        <v>1</v>
      </c>
      <c r="N4" s="6" t="str">
        <f>IF( SUMIFS($E:$E,$A:$A,$M4,$C:$C,"Long") = 0, "", SUMIFS($E:$E,$A:$A,$M4,$C:$C,"Long") )</f>
        <v/>
      </c>
      <c r="O4" s="6" t="str">
        <f t="shared" si="0"/>
        <v/>
      </c>
      <c r="P4" s="6" t="str">
        <f t="shared" si="1"/>
        <v/>
      </c>
      <c r="Q4" s="7">
        <f>IF(Table1[[#This Row],[Longs]]="",0,Table1[[#This Row],[Longs]])+Q3</f>
        <v>0</v>
      </c>
      <c r="R4" s="7">
        <f>IF(Table1[[#This Row],[Shorts]]="",0,Table1[[#This Row],[Shorts]])+R3</f>
        <v>0</v>
      </c>
      <c r="S4" s="7">
        <f>IF(Table1[[#This Row],[Total]]="",0,Table1[[#This Row],[Total]])+S3</f>
        <v>0</v>
      </c>
      <c r="U4" s="27" t="s">
        <v>21</v>
      </c>
      <c r="W4" s="28" t="e">
        <f>AVERAGEIF(O:O,"&lt;&gt;0")</f>
        <v>#DIV/0!</v>
      </c>
      <c r="X4" s="28" t="e">
        <f>_xlfn.STDEV.S(O:O)</f>
        <v>#DIV/0!</v>
      </c>
      <c r="Y4" s="29" t="e">
        <f t="shared" ref="Y4:Y5" si="2">(W4/X4)*SQRT(365)</f>
        <v>#DIV/0!</v>
      </c>
    </row>
    <row r="5" spans="1:25" x14ac:dyDescent="0.25">
      <c r="A5" s="19"/>
      <c r="B5" s="20"/>
      <c r="C5" s="21"/>
      <c r="D5" s="38"/>
      <c r="E5" s="17" t="str">
        <f>IFERROR(Table2[[#This Row],[PnL]]/Table2[[#This Row],[Account Size]],"")</f>
        <v/>
      </c>
      <c r="F5" s="1"/>
      <c r="G5" s="34" t="s">
        <v>8</v>
      </c>
      <c r="H5" s="31">
        <v>6.21</v>
      </c>
      <c r="M5" s="11">
        <f t="shared" ref="M5:M68" si="3">M4+1</f>
        <v>2</v>
      </c>
      <c r="N5" s="6" t="str">
        <f t="shared" ref="N5:N34" si="4">IF( SUMIFS($E:$E,$A:$A,$M5,$C:$C,"Long") = 0, "", SUMIFS($E:$E,$A:$A,$M5,$C:$C,"Long") )</f>
        <v/>
      </c>
      <c r="O5" s="6" t="str">
        <f t="shared" si="0"/>
        <v/>
      </c>
      <c r="P5" s="6" t="str">
        <f t="shared" si="1"/>
        <v/>
      </c>
      <c r="Q5" s="7">
        <f>IF(Table1[[#This Row],[Longs]]="",0,Table1[[#This Row],[Longs]])+Q4</f>
        <v>0</v>
      </c>
      <c r="R5" s="7">
        <f>IF(Table1[[#This Row],[Shorts]]="",0,Table1[[#This Row],[Shorts]])+R4</f>
        <v>0</v>
      </c>
      <c r="S5" s="7">
        <f>IF(Table1[[#This Row],[Total]]="",0,Table1[[#This Row],[Total]])+S4</f>
        <v>0</v>
      </c>
      <c r="U5" s="27" t="s">
        <v>22</v>
      </c>
      <c r="V5" s="1" t="s">
        <v>5</v>
      </c>
      <c r="W5" s="28" t="e">
        <f>AVERAGEIF(P:P,"&lt;&gt;0")</f>
        <v>#DIV/0!</v>
      </c>
      <c r="X5" s="28" t="e">
        <f>_xlfn.STDEV.S(P:P)</f>
        <v>#DIV/0!</v>
      </c>
      <c r="Y5" s="29" t="e">
        <f t="shared" si="2"/>
        <v>#DIV/0!</v>
      </c>
    </row>
    <row r="6" spans="1:25" x14ac:dyDescent="0.25">
      <c r="A6" s="19"/>
      <c r="B6" s="20"/>
      <c r="C6" s="21"/>
      <c r="D6" s="38"/>
      <c r="E6" s="17" t="str">
        <f>IFERROR(Table2[[#This Row],[PnL]]/Table2[[#This Row],[Account Size]],"")</f>
        <v/>
      </c>
      <c r="F6" s="1"/>
      <c r="G6" s="34" t="s">
        <v>33</v>
      </c>
      <c r="H6" s="31">
        <v>5.99</v>
      </c>
      <c r="M6" s="11">
        <f t="shared" si="3"/>
        <v>3</v>
      </c>
      <c r="N6" s="6" t="str">
        <f t="shared" si="4"/>
        <v/>
      </c>
      <c r="O6" s="6" t="str">
        <f t="shared" si="0"/>
        <v/>
      </c>
      <c r="P6" s="6" t="str">
        <f t="shared" si="1"/>
        <v/>
      </c>
      <c r="Q6" s="7">
        <f>IF(Table1[[#This Row],[Longs]]="",0,Table1[[#This Row],[Longs]])+Q5</f>
        <v>0</v>
      </c>
      <c r="R6" s="7">
        <f>IF(Table1[[#This Row],[Shorts]]="",0,Table1[[#This Row],[Shorts]])+R5</f>
        <v>0</v>
      </c>
      <c r="S6" s="7">
        <f>IF(Table1[[#This Row],[Total]]="",0,Table1[[#This Row],[Total]])+S5</f>
        <v>0</v>
      </c>
    </row>
    <row r="7" spans="1:25" x14ac:dyDescent="0.25">
      <c r="A7" s="19"/>
      <c r="B7" s="20"/>
      <c r="C7" s="21"/>
      <c r="D7" s="38"/>
      <c r="E7" s="17" t="str">
        <f>IFERROR(Table2[[#This Row],[PnL]]/Table2[[#This Row],[Account Size]],"")</f>
        <v/>
      </c>
      <c r="F7" s="1"/>
      <c r="G7" s="34" t="s">
        <v>32</v>
      </c>
      <c r="H7" s="35">
        <f>Sheet1!H3*Sheet1!H2</f>
        <v>200</v>
      </c>
      <c r="M7" s="11">
        <f t="shared" si="3"/>
        <v>4</v>
      </c>
      <c r="N7" s="6" t="str">
        <f t="shared" si="4"/>
        <v/>
      </c>
      <c r="O7" s="6" t="str">
        <f t="shared" si="0"/>
        <v/>
      </c>
      <c r="P7" s="6" t="str">
        <f t="shared" si="1"/>
        <v/>
      </c>
      <c r="Q7" s="7">
        <f>IF(Table1[[#This Row],[Longs]]="",0,Table1[[#This Row],[Longs]])+Q6</f>
        <v>0</v>
      </c>
      <c r="R7" s="7">
        <f>IF(Table1[[#This Row],[Shorts]]="",0,Table1[[#This Row],[Shorts]])+R6</f>
        <v>0</v>
      </c>
      <c r="S7" s="7">
        <f>IF(Table1[[#This Row],[Total]]="",0,Table1[[#This Row],[Total]])+S6</f>
        <v>0</v>
      </c>
    </row>
    <row r="8" spans="1:25" x14ac:dyDescent="0.25">
      <c r="A8" s="19"/>
      <c r="B8" s="20"/>
      <c r="C8" s="21"/>
      <c r="D8" s="38"/>
      <c r="E8" s="17" t="str">
        <f>IFERROR(Table2[[#This Row],[PnL]]/Table2[[#This Row],[Account Size]],"")</f>
        <v/>
      </c>
      <c r="F8" s="1"/>
      <c r="G8" s="34" t="s">
        <v>31</v>
      </c>
      <c r="H8" s="42">
        <f>IF([1]Sheet1!V5="Long",IF(H5&gt;H6,H7/(H5-H6),"For a long position, entry price has to be higher than stop loss price."),IF([1]Sheet1!V5="Short",IF(H6&gt;H5,H7/(H6-H5),"For a short position, entry price has to be lower than stop loss price."),0))</f>
        <v>909.09090909091015</v>
      </c>
      <c r="M8" s="11">
        <f t="shared" si="3"/>
        <v>5</v>
      </c>
      <c r="N8" s="6" t="str">
        <f t="shared" si="4"/>
        <v/>
      </c>
      <c r="O8" s="6" t="str">
        <f t="shared" si="0"/>
        <v/>
      </c>
      <c r="P8" s="6" t="str">
        <f t="shared" si="1"/>
        <v/>
      </c>
      <c r="Q8" s="7">
        <f>IF(Table1[[#This Row],[Longs]]="",0,Table1[[#This Row],[Longs]])+Q7</f>
        <v>0</v>
      </c>
      <c r="R8" s="7">
        <f>IF(Table1[[#This Row],[Shorts]]="",0,Table1[[#This Row],[Shorts]])+R7</f>
        <v>0</v>
      </c>
      <c r="S8" s="7">
        <f>IF(Table1[[#This Row],[Total]]="",0,Table1[[#This Row],[Total]])+S7</f>
        <v>0</v>
      </c>
    </row>
    <row r="9" spans="1:25" x14ac:dyDescent="0.25">
      <c r="A9" s="19"/>
      <c r="B9" s="20"/>
      <c r="C9" s="21"/>
      <c r="D9" s="38"/>
      <c r="E9" s="17" t="str">
        <f>IFERROR(Table2[[#This Row],[PnL]]/Table2[[#This Row],[Account Size]],"")</f>
        <v/>
      </c>
      <c r="F9" s="1"/>
      <c r="I9" s="14"/>
      <c r="M9" s="11">
        <f t="shared" si="3"/>
        <v>6</v>
      </c>
      <c r="N9" s="6" t="str">
        <f t="shared" si="4"/>
        <v/>
      </c>
      <c r="O9" s="6" t="str">
        <f t="shared" si="0"/>
        <v/>
      </c>
      <c r="P9" s="6" t="str">
        <f t="shared" si="1"/>
        <v/>
      </c>
      <c r="Q9" s="7">
        <f>IF(Table1[[#This Row],[Longs]]="",0,Table1[[#This Row],[Longs]])+Q8</f>
        <v>0</v>
      </c>
      <c r="R9" s="7">
        <f>IF(Table1[[#This Row],[Shorts]]="",0,Table1[[#This Row],[Shorts]])+R8</f>
        <v>0</v>
      </c>
      <c r="S9" s="7">
        <f>IF(Table1[[#This Row],[Total]]="",0,Table1[[#This Row],[Total]])+S8</f>
        <v>0</v>
      </c>
    </row>
    <row r="10" spans="1:25" x14ac:dyDescent="0.25">
      <c r="A10" s="19"/>
      <c r="B10" s="20"/>
      <c r="C10" s="21"/>
      <c r="D10" s="38"/>
      <c r="E10" s="17" t="str">
        <f>IFERROR(Table2[[#This Row],[PnL]]/Table2[[#This Row],[Account Size]],"")</f>
        <v/>
      </c>
      <c r="G10" s="1"/>
      <c r="M10" s="11">
        <f t="shared" si="3"/>
        <v>7</v>
      </c>
      <c r="N10" s="6" t="str">
        <f t="shared" si="4"/>
        <v/>
      </c>
      <c r="O10" s="6" t="str">
        <f t="shared" si="0"/>
        <v/>
      </c>
      <c r="P10" s="6" t="str">
        <f t="shared" si="1"/>
        <v/>
      </c>
      <c r="Q10" s="7">
        <f>IF(Table1[[#This Row],[Longs]]="",0,Table1[[#This Row],[Longs]])+Q9</f>
        <v>0</v>
      </c>
      <c r="R10" s="7">
        <f>IF(Table1[[#This Row],[Shorts]]="",0,Table1[[#This Row],[Shorts]])+R9</f>
        <v>0</v>
      </c>
      <c r="S10" s="7">
        <f>IF(Table1[[#This Row],[Total]]="",0,Table1[[#This Row],[Total]])+S9</f>
        <v>0</v>
      </c>
    </row>
    <row r="11" spans="1:25" x14ac:dyDescent="0.25">
      <c r="A11" s="19"/>
      <c r="B11" s="20"/>
      <c r="C11" s="21"/>
      <c r="D11" s="38"/>
      <c r="E11" s="17" t="str">
        <f>IFERROR(Table2[[#This Row],[PnL]]/Table2[[#This Row],[Account Size]],"")</f>
        <v/>
      </c>
      <c r="G11" s="1"/>
      <c r="M11" s="11">
        <f t="shared" si="3"/>
        <v>8</v>
      </c>
      <c r="N11" s="6" t="str">
        <f t="shared" si="4"/>
        <v/>
      </c>
      <c r="O11" s="6" t="str">
        <f t="shared" si="0"/>
        <v/>
      </c>
      <c r="P11" s="6" t="str">
        <f t="shared" si="1"/>
        <v/>
      </c>
      <c r="Q11" s="7">
        <f>IF(Table1[[#This Row],[Longs]]="",0,Table1[[#This Row],[Longs]])+Q10</f>
        <v>0</v>
      </c>
      <c r="R11" s="7">
        <f>IF(Table1[[#This Row],[Shorts]]="",0,Table1[[#This Row],[Shorts]])+R10</f>
        <v>0</v>
      </c>
      <c r="S11" s="7">
        <f>IF(Table1[[#This Row],[Total]]="",0,Table1[[#This Row],[Total]])+S10</f>
        <v>0</v>
      </c>
    </row>
    <row r="12" spans="1:25" x14ac:dyDescent="0.25">
      <c r="A12" s="19"/>
      <c r="B12" s="20"/>
      <c r="C12" s="21"/>
      <c r="D12" s="38"/>
      <c r="E12" s="17" t="str">
        <f>IFERROR(Table2[[#This Row],[PnL]]/Table2[[#This Row],[Account Size]],"")</f>
        <v/>
      </c>
      <c r="G12"/>
      <c r="H12" s="8" t="s">
        <v>11</v>
      </c>
      <c r="I12" s="9" t="s">
        <v>12</v>
      </c>
      <c r="J12" s="8" t="s">
        <v>13</v>
      </c>
      <c r="M12" s="11">
        <f t="shared" si="3"/>
        <v>9</v>
      </c>
      <c r="N12" s="6" t="str">
        <f t="shared" si="4"/>
        <v/>
      </c>
      <c r="O12" s="6" t="str">
        <f t="shared" si="0"/>
        <v/>
      </c>
      <c r="P12" s="6" t="str">
        <f t="shared" si="1"/>
        <v/>
      </c>
      <c r="Q12" s="7">
        <f>IF(Table1[[#This Row],[Longs]]="",0,Table1[[#This Row],[Longs]])+Q11</f>
        <v>0</v>
      </c>
      <c r="R12" s="7">
        <f>IF(Table1[[#This Row],[Shorts]]="",0,Table1[[#This Row],[Shorts]])+R11</f>
        <v>0</v>
      </c>
      <c r="S12" s="7">
        <f>IF(Table1[[#This Row],[Total]]="",0,Table1[[#This Row],[Total]])+S11</f>
        <v>0</v>
      </c>
    </row>
    <row r="13" spans="1:25" x14ac:dyDescent="0.25">
      <c r="A13" s="19"/>
      <c r="B13" s="20"/>
      <c r="C13" s="21"/>
      <c r="D13" s="38"/>
      <c r="E13" s="17" t="str">
        <f>IFERROR(Table2[[#This Row],[PnL]]/Table2[[#This Row],[Account Size]],"")</f>
        <v/>
      </c>
      <c r="G13" s="8" t="s">
        <v>14</v>
      </c>
      <c r="H13" s="22">
        <f>SUM(D:D)</f>
        <v>0</v>
      </c>
      <c r="I13" s="22">
        <f>SUMIF(C:C,"=Long",D:D)</f>
        <v>0</v>
      </c>
      <c r="J13" s="22">
        <f>SUMIF(C:C,"=Short",D:D)</f>
        <v>0</v>
      </c>
      <c r="M13" s="11">
        <f t="shared" si="3"/>
        <v>10</v>
      </c>
      <c r="N13" s="6" t="str">
        <f t="shared" si="4"/>
        <v/>
      </c>
      <c r="O13" s="6" t="str">
        <f t="shared" si="0"/>
        <v/>
      </c>
      <c r="P13" s="6" t="str">
        <f t="shared" si="1"/>
        <v/>
      </c>
      <c r="Q13" s="7">
        <f>IF(Table1[[#This Row],[Longs]]="",0,Table1[[#This Row],[Longs]])+Q12</f>
        <v>0</v>
      </c>
      <c r="R13" s="7">
        <f>IF(Table1[[#This Row],[Shorts]]="",0,Table1[[#This Row],[Shorts]])+R12</f>
        <v>0</v>
      </c>
      <c r="S13" s="7">
        <f>IF(Table1[[#This Row],[Total]]="",0,Table1[[#This Row],[Total]])+S12</f>
        <v>0</v>
      </c>
    </row>
    <row r="14" spans="1:25" x14ac:dyDescent="0.25">
      <c r="A14" s="19"/>
      <c r="B14" s="20"/>
      <c r="C14" s="21"/>
      <c r="D14" s="38"/>
      <c r="E14" s="17" t="str">
        <f>IFERROR(Table2[[#This Row],[PnL]]/Table2[[#This Row],[Account Size]],"")</f>
        <v/>
      </c>
      <c r="G14" s="8" t="s">
        <v>15</v>
      </c>
      <c r="H14" s="23">
        <f>IFERROR(SUM($E:$E),"")</f>
        <v>0</v>
      </c>
      <c r="I14" s="23">
        <f>IFERROR(SUMIF(C:C,"=Long",E:E),"")</f>
        <v>0</v>
      </c>
      <c r="J14" s="23">
        <f>IFERROR(SUMIF(C:C,"=Short",E:E),"")</f>
        <v>0</v>
      </c>
      <c r="M14" s="11">
        <f t="shared" si="3"/>
        <v>11</v>
      </c>
      <c r="N14" s="6" t="str">
        <f t="shared" si="4"/>
        <v/>
      </c>
      <c r="O14" s="6" t="str">
        <f t="shared" si="0"/>
        <v/>
      </c>
      <c r="P14" s="6" t="str">
        <f t="shared" si="1"/>
        <v/>
      </c>
      <c r="Q14" s="7">
        <f>IF(Table1[[#This Row],[Longs]]="",0,Table1[[#This Row],[Longs]])+Q13</f>
        <v>0</v>
      </c>
      <c r="R14" s="7">
        <f>IF(Table1[[#This Row],[Shorts]]="",0,Table1[[#This Row],[Shorts]])+R13</f>
        <v>0</v>
      </c>
      <c r="S14" s="7">
        <f>IF(Table1[[#This Row],[Total]]="",0,Table1[[#This Row],[Total]])+S13</f>
        <v>0</v>
      </c>
    </row>
    <row r="15" spans="1:25" x14ac:dyDescent="0.25">
      <c r="A15" s="19"/>
      <c r="B15" s="20"/>
      <c r="C15" s="21"/>
      <c r="D15" s="38"/>
      <c r="E15" s="17" t="str">
        <f>IFERROR(Table2[[#This Row],[PnL]]/Table2[[#This Row],[Account Size]],"")</f>
        <v/>
      </c>
      <c r="G15" s="8" t="s">
        <v>18</v>
      </c>
      <c r="H15" s="23" t="str">
        <f>IFERROR(H14/H16,"")</f>
        <v/>
      </c>
      <c r="I15" s="23" t="str">
        <f>IFERROR(I14/I16,"")</f>
        <v/>
      </c>
      <c r="J15" s="23" t="str">
        <f>IFERROR(J14/J16,"")</f>
        <v/>
      </c>
      <c r="M15" s="11">
        <f t="shared" si="3"/>
        <v>12</v>
      </c>
      <c r="N15" s="6" t="str">
        <f t="shared" si="4"/>
        <v/>
      </c>
      <c r="O15" s="6" t="str">
        <f t="shared" si="0"/>
        <v/>
      </c>
      <c r="P15" s="6" t="str">
        <f t="shared" si="1"/>
        <v/>
      </c>
      <c r="Q15" s="7">
        <f>IF(Table1[[#This Row],[Longs]]="",0,Table1[[#This Row],[Longs]])+Q14</f>
        <v>0</v>
      </c>
      <c r="R15" s="7">
        <f>IF(Table1[[#This Row],[Shorts]]="",0,Table1[[#This Row],[Shorts]])+R14</f>
        <v>0</v>
      </c>
      <c r="S15" s="7">
        <f>IF(Table1[[#This Row],[Total]]="",0,Table1[[#This Row],[Total]])+S14</f>
        <v>0</v>
      </c>
    </row>
    <row r="16" spans="1:25" x14ac:dyDescent="0.25">
      <c r="A16" s="19"/>
      <c r="B16" s="20"/>
      <c r="C16" s="21"/>
      <c r="D16" s="38"/>
      <c r="E16" s="17" t="str">
        <f>IFERROR(Table2[[#This Row],[PnL]]/Table2[[#This Row],[Account Size]],"")</f>
        <v/>
      </c>
      <c r="G16" s="8" t="s">
        <v>19</v>
      </c>
      <c r="H16" s="24">
        <f>COUNT(D:D)</f>
        <v>0</v>
      </c>
      <c r="I16" s="24">
        <f>COUNTIF(C:C,"=Long")</f>
        <v>0</v>
      </c>
      <c r="J16" s="24">
        <f>COUNTIF(C:C,"=Short")</f>
        <v>0</v>
      </c>
      <c r="M16" s="11">
        <f t="shared" si="3"/>
        <v>13</v>
      </c>
      <c r="N16" s="6" t="str">
        <f t="shared" si="4"/>
        <v/>
      </c>
      <c r="O16" s="6" t="str">
        <f t="shared" si="0"/>
        <v/>
      </c>
      <c r="P16" s="6" t="str">
        <f t="shared" si="1"/>
        <v/>
      </c>
      <c r="Q16" s="7">
        <f>IF(Table1[[#This Row],[Longs]]="",0,Table1[[#This Row],[Longs]])+Q15</f>
        <v>0</v>
      </c>
      <c r="R16" s="7">
        <f>IF(Table1[[#This Row],[Shorts]]="",0,Table1[[#This Row],[Shorts]])+R15</f>
        <v>0</v>
      </c>
      <c r="S16" s="7">
        <f>IF(Table1[[#This Row],[Total]]="",0,Table1[[#This Row],[Total]])+S15</f>
        <v>0</v>
      </c>
    </row>
    <row r="17" spans="1:19" x14ac:dyDescent="0.25">
      <c r="A17" s="19"/>
      <c r="B17" s="20"/>
      <c r="C17" s="21"/>
      <c r="D17" s="38"/>
      <c r="E17" s="17" t="str">
        <f>IFERROR(Table2[[#This Row],[PnL]]/Table2[[#This Row],[Account Size]],"")</f>
        <v/>
      </c>
      <c r="G17" s="8" t="s">
        <v>16</v>
      </c>
      <c r="H17" s="25" t="str">
        <f>IFERROR(COUNTIF(D:D,"&gt;0")/H16,"")</f>
        <v/>
      </c>
      <c r="I17" s="25" t="str">
        <f>IFERROR(COUNTIFS(C:C,"=Long",D:D,"&gt;0")/I16,"")</f>
        <v/>
      </c>
      <c r="J17" s="25" t="str">
        <f>IFERROR(COUNTIFS(C:C,"=Short",D:D,"&gt;0")/J16,"")</f>
        <v/>
      </c>
      <c r="M17" s="11">
        <f t="shared" si="3"/>
        <v>14</v>
      </c>
      <c r="N17" s="6" t="str">
        <f t="shared" si="4"/>
        <v/>
      </c>
      <c r="O17" s="6" t="str">
        <f t="shared" si="0"/>
        <v/>
      </c>
      <c r="P17" s="6" t="str">
        <f t="shared" si="1"/>
        <v/>
      </c>
      <c r="Q17" s="7">
        <f>IF(Table1[[#This Row],[Longs]]="",0,Table1[[#This Row],[Longs]])+Q16</f>
        <v>0</v>
      </c>
      <c r="R17" s="7">
        <f>IF(Table1[[#This Row],[Shorts]]="",0,Table1[[#This Row],[Shorts]])+R16</f>
        <v>0</v>
      </c>
      <c r="S17" s="7">
        <f>IF(Table1[[#This Row],[Total]]="",0,Table1[[#This Row],[Total]])+S16</f>
        <v>0</v>
      </c>
    </row>
    <row r="18" spans="1:19" x14ac:dyDescent="0.25">
      <c r="A18" s="19"/>
      <c r="B18" s="20"/>
      <c r="C18" s="21"/>
      <c r="D18" s="38"/>
      <c r="E18" s="17" t="str">
        <f>IFERROR(Table2[[#This Row],[PnL]]/Table2[[#This Row],[Account Size]],"")</f>
        <v/>
      </c>
      <c r="G18" s="8" t="s">
        <v>17</v>
      </c>
      <c r="H18" s="26" t="str">
        <f>IFERROR(AVERAGEIF(E:E,"&gt;0")/ABS(AVERAGEIF(E:E,"&lt;0")),"")</f>
        <v/>
      </c>
      <c r="I18" s="26" t="str">
        <f>IFERROR(AVERAGEIFS(E:E,C:C,"=Long",E:E,"&gt;0")/ABS(AVERAGEIFS(E:E,C:C,"=Long",E:E,"&lt;0")),"")</f>
        <v/>
      </c>
      <c r="J18" s="26" t="str">
        <f>IFERROR(AVERAGEIFS(E:E,C:C,"=Short",E:E,"&gt;0")/ABS(AVERAGEIFS(E:E,C:C,"=Short",E:E,"&lt;0")),"")</f>
        <v/>
      </c>
      <c r="M18" s="11">
        <f t="shared" si="3"/>
        <v>15</v>
      </c>
      <c r="N18" s="6" t="str">
        <f t="shared" si="4"/>
        <v/>
      </c>
      <c r="O18" s="6" t="str">
        <f t="shared" si="0"/>
        <v/>
      </c>
      <c r="P18" s="6" t="str">
        <f t="shared" si="1"/>
        <v/>
      </c>
      <c r="Q18" s="7">
        <f>IF(Table1[[#This Row],[Longs]]="",0,Table1[[#This Row],[Longs]])+Q17</f>
        <v>0</v>
      </c>
      <c r="R18" s="7">
        <f>IF(Table1[[#This Row],[Shorts]]="",0,Table1[[#This Row],[Shorts]])+R17</f>
        <v>0</v>
      </c>
      <c r="S18" s="7">
        <f>IF(Table1[[#This Row],[Total]]="",0,Table1[[#This Row],[Total]])+S17</f>
        <v>0</v>
      </c>
    </row>
    <row r="19" spans="1:19" x14ac:dyDescent="0.25">
      <c r="A19" s="19"/>
      <c r="B19" s="20"/>
      <c r="C19" s="21"/>
      <c r="D19" s="38"/>
      <c r="E19" s="17" t="str">
        <f>IFERROR(Table2[[#This Row],[PnL]]/Table2[[#This Row],[Account Size]],"")</f>
        <v/>
      </c>
      <c r="M19" s="11">
        <f t="shared" si="3"/>
        <v>16</v>
      </c>
      <c r="N19" s="6" t="str">
        <f t="shared" si="4"/>
        <v/>
      </c>
      <c r="O19" s="6" t="str">
        <f t="shared" si="0"/>
        <v/>
      </c>
      <c r="P19" s="6" t="str">
        <f t="shared" si="1"/>
        <v/>
      </c>
      <c r="Q19" s="7">
        <f>IF(Table1[[#This Row],[Longs]]="",0,Table1[[#This Row],[Longs]])+Q18</f>
        <v>0</v>
      </c>
      <c r="R19" s="7">
        <f>IF(Table1[[#This Row],[Shorts]]="",0,Table1[[#This Row],[Shorts]])+R18</f>
        <v>0</v>
      </c>
      <c r="S19" s="7">
        <f>IF(Table1[[#This Row],[Total]]="",0,Table1[[#This Row],[Total]])+S18</f>
        <v>0</v>
      </c>
    </row>
    <row r="20" spans="1:19" x14ac:dyDescent="0.25">
      <c r="A20" s="19"/>
      <c r="B20" s="20"/>
      <c r="C20" s="21"/>
      <c r="D20" s="38"/>
      <c r="E20" s="17" t="str">
        <f>IFERROR(Table2[[#This Row],[PnL]]/Table2[[#This Row],[Account Size]],"")</f>
        <v/>
      </c>
      <c r="G20" s="1"/>
      <c r="M20" s="11">
        <f t="shared" si="3"/>
        <v>17</v>
      </c>
      <c r="N20" s="6" t="str">
        <f t="shared" si="4"/>
        <v/>
      </c>
      <c r="O20" s="6" t="str">
        <f t="shared" si="0"/>
        <v/>
      </c>
      <c r="P20" s="6" t="str">
        <f t="shared" si="1"/>
        <v/>
      </c>
      <c r="Q20" s="7">
        <f>IF(Table1[[#This Row],[Longs]]="",0,Table1[[#This Row],[Longs]])+Q19</f>
        <v>0</v>
      </c>
      <c r="R20" s="7">
        <f>IF(Table1[[#This Row],[Shorts]]="",0,Table1[[#This Row],[Shorts]])+R19</f>
        <v>0</v>
      </c>
      <c r="S20" s="7">
        <f>IF(Table1[[#This Row],[Total]]="",0,Table1[[#This Row],[Total]])+S19</f>
        <v>0</v>
      </c>
    </row>
    <row r="21" spans="1:19" x14ac:dyDescent="0.25">
      <c r="A21" s="19"/>
      <c r="B21" s="20"/>
      <c r="C21" s="21"/>
      <c r="D21" s="38"/>
      <c r="E21" s="17" t="str">
        <f>IFERROR(Table2[[#This Row],[PnL]]/Table2[[#This Row],[Account Size]],"")</f>
        <v/>
      </c>
      <c r="G21" s="1"/>
      <c r="M21" s="11">
        <f t="shared" si="3"/>
        <v>18</v>
      </c>
      <c r="N21" s="6" t="str">
        <f t="shared" si="4"/>
        <v/>
      </c>
      <c r="O21" s="6" t="str">
        <f t="shared" si="0"/>
        <v/>
      </c>
      <c r="P21" s="6" t="str">
        <f t="shared" si="1"/>
        <v/>
      </c>
      <c r="Q21" s="7">
        <f>IF(Table1[[#This Row],[Longs]]="",0,Table1[[#This Row],[Longs]])+Q20</f>
        <v>0</v>
      </c>
      <c r="R21" s="7">
        <f>IF(Table1[[#This Row],[Shorts]]="",0,Table1[[#This Row],[Shorts]])+R20</f>
        <v>0</v>
      </c>
      <c r="S21" s="7">
        <f>IF(Table1[[#This Row],[Total]]="",0,Table1[[#This Row],[Total]])+S20</f>
        <v>0</v>
      </c>
    </row>
    <row r="22" spans="1:19" x14ac:dyDescent="0.25">
      <c r="A22" s="19"/>
      <c r="B22" s="20"/>
      <c r="C22" s="21"/>
      <c r="D22" s="38"/>
      <c r="E22" s="17" t="str">
        <f>IFERROR(Table2[[#This Row],[PnL]]/Table2[[#This Row],[Account Size]],"")</f>
        <v/>
      </c>
      <c r="F22" s="6"/>
      <c r="G22" s="1" t="str">
        <f>IFERROR(IF(B10*$K$12/D10-C10 &lt; 0,"Sell  "&amp;ABS(FIXED(B10*$K$12/D10-C10,8-INT(LOG10(ABS(B10*$K$12/D10-C10)))-1))&amp;"  "&amp;A10,IF(B10*$K$12/D10-C10 &gt;0,"Buy  "&amp;ABS(FIXED(B10*$K$12/D10-C10,8-INT(LOG10(ABS(B10*$K$12/D10-C10)))-1) )&amp;"  "&amp;A10,"")),"")</f>
        <v/>
      </c>
      <c r="M22" s="11">
        <f t="shared" si="3"/>
        <v>19</v>
      </c>
      <c r="N22" s="6" t="str">
        <f t="shared" si="4"/>
        <v/>
      </c>
      <c r="O22" s="6" t="str">
        <f t="shared" si="0"/>
        <v/>
      </c>
      <c r="P22" s="6" t="str">
        <f t="shared" si="1"/>
        <v/>
      </c>
      <c r="Q22" s="7">
        <f>IF(Table1[[#This Row],[Longs]]="",0,Table1[[#This Row],[Longs]])+Q21</f>
        <v>0</v>
      </c>
      <c r="R22" s="7">
        <f>IF(Table1[[#This Row],[Shorts]]="",0,Table1[[#This Row],[Shorts]])+R21</f>
        <v>0</v>
      </c>
      <c r="S22" s="7">
        <f>IF(Table1[[#This Row],[Total]]="",0,Table1[[#This Row],[Total]])+S21</f>
        <v>0</v>
      </c>
    </row>
    <row r="23" spans="1:19" x14ac:dyDescent="0.25">
      <c r="A23" s="19"/>
      <c r="B23" s="20"/>
      <c r="C23" s="21"/>
      <c r="D23" s="38"/>
      <c r="E23" s="17" t="str">
        <f>IFERROR(Table2[[#This Row],[PnL]]/Table2[[#This Row],[Account Size]],"")</f>
        <v/>
      </c>
      <c r="F23" s="6"/>
      <c r="M23" s="11">
        <f t="shared" si="3"/>
        <v>20</v>
      </c>
      <c r="N23" s="6" t="str">
        <f t="shared" si="4"/>
        <v/>
      </c>
      <c r="O23" s="6" t="str">
        <f t="shared" si="0"/>
        <v/>
      </c>
      <c r="P23" s="6" t="str">
        <f t="shared" si="1"/>
        <v/>
      </c>
      <c r="Q23" s="7">
        <f>IF(Table1[[#This Row],[Longs]]="",0,Table1[[#This Row],[Longs]])+Q22</f>
        <v>0</v>
      </c>
      <c r="R23" s="7">
        <f>IF(Table1[[#This Row],[Shorts]]="",0,Table1[[#This Row],[Shorts]])+R22</f>
        <v>0</v>
      </c>
      <c r="S23" s="7">
        <f>IF(Table1[[#This Row],[Total]]="",0,Table1[[#This Row],[Total]])+S22</f>
        <v>0</v>
      </c>
    </row>
    <row r="24" spans="1:19" x14ac:dyDescent="0.25">
      <c r="A24" s="19"/>
      <c r="B24" s="20"/>
      <c r="C24" s="21"/>
      <c r="D24" s="38"/>
      <c r="E24" s="17" t="str">
        <f>IFERROR(Table2[[#This Row],[PnL]]/Table2[[#This Row],[Account Size]],"")</f>
        <v/>
      </c>
      <c r="F24" s="1"/>
      <c r="M24" s="11">
        <f t="shared" si="3"/>
        <v>21</v>
      </c>
      <c r="N24" s="6" t="str">
        <f t="shared" si="4"/>
        <v/>
      </c>
      <c r="O24" s="6" t="str">
        <f t="shared" si="0"/>
        <v/>
      </c>
      <c r="P24" s="6" t="str">
        <f t="shared" si="1"/>
        <v/>
      </c>
      <c r="Q24" s="7">
        <f>IF(Table1[[#This Row],[Longs]]="",0,Table1[[#This Row],[Longs]])+Q23</f>
        <v>0</v>
      </c>
      <c r="R24" s="7">
        <f>IF(Table1[[#This Row],[Shorts]]="",0,Table1[[#This Row],[Shorts]])+R23</f>
        <v>0</v>
      </c>
      <c r="S24" s="7">
        <f>IF(Table1[[#This Row],[Total]]="",0,Table1[[#This Row],[Total]])+S23</f>
        <v>0</v>
      </c>
    </row>
    <row r="25" spans="1:19" x14ac:dyDescent="0.25">
      <c r="A25" s="19"/>
      <c r="B25" s="20"/>
      <c r="C25" s="21"/>
      <c r="D25" s="38"/>
      <c r="E25" s="17" t="str">
        <f>IFERROR(Table2[[#This Row],[PnL]]/Table2[[#This Row],[Account Size]],"")</f>
        <v/>
      </c>
      <c r="F25" s="1"/>
      <c r="M25" s="11">
        <f t="shared" si="3"/>
        <v>22</v>
      </c>
      <c r="N25" s="6" t="str">
        <f t="shared" si="4"/>
        <v/>
      </c>
      <c r="O25" s="6" t="str">
        <f t="shared" si="0"/>
        <v/>
      </c>
      <c r="P25" s="6" t="str">
        <f t="shared" si="1"/>
        <v/>
      </c>
      <c r="Q25" s="7">
        <f>IF(Table1[[#This Row],[Longs]]="",0,Table1[[#This Row],[Longs]])+Q24</f>
        <v>0</v>
      </c>
      <c r="R25" s="7">
        <f>IF(Table1[[#This Row],[Shorts]]="",0,Table1[[#This Row],[Shorts]])+R24</f>
        <v>0</v>
      </c>
      <c r="S25" s="7">
        <f>IF(Table1[[#This Row],[Total]]="",0,Table1[[#This Row],[Total]])+S24</f>
        <v>0</v>
      </c>
    </row>
    <row r="26" spans="1:19" x14ac:dyDescent="0.25">
      <c r="A26" s="19"/>
      <c r="B26" s="20"/>
      <c r="C26" s="21"/>
      <c r="D26" s="38"/>
      <c r="E26" s="17" t="str">
        <f>IFERROR(Table2[[#This Row],[PnL]]/Table2[[#This Row],[Account Size]],"")</f>
        <v/>
      </c>
      <c r="F26" s="1"/>
      <c r="M26" s="11">
        <f t="shared" si="3"/>
        <v>23</v>
      </c>
      <c r="N26" s="6" t="str">
        <f t="shared" si="4"/>
        <v/>
      </c>
      <c r="O26" s="6" t="str">
        <f t="shared" si="0"/>
        <v/>
      </c>
      <c r="P26" s="6" t="str">
        <f t="shared" si="1"/>
        <v/>
      </c>
      <c r="Q26" s="7">
        <f>IF(Table1[[#This Row],[Longs]]="",0,Table1[[#This Row],[Longs]])+Q25</f>
        <v>0</v>
      </c>
      <c r="R26" s="7">
        <f>IF(Table1[[#This Row],[Shorts]]="",0,Table1[[#This Row],[Shorts]])+R25</f>
        <v>0</v>
      </c>
      <c r="S26" s="7">
        <f>IF(Table1[[#This Row],[Total]]="",0,Table1[[#This Row],[Total]])+S25</f>
        <v>0</v>
      </c>
    </row>
    <row r="27" spans="1:19" x14ac:dyDescent="0.25">
      <c r="A27" s="19"/>
      <c r="B27" s="20"/>
      <c r="C27" s="21"/>
      <c r="D27" s="38"/>
      <c r="E27" s="17" t="str">
        <f>IFERROR(Table2[[#This Row],[PnL]]/Table2[[#This Row],[Account Size]],"")</f>
        <v/>
      </c>
      <c r="F27" s="1"/>
      <c r="M27" s="11">
        <f t="shared" si="3"/>
        <v>24</v>
      </c>
      <c r="N27" s="6" t="str">
        <f t="shared" si="4"/>
        <v/>
      </c>
      <c r="O27" s="6" t="str">
        <f t="shared" si="0"/>
        <v/>
      </c>
      <c r="P27" s="6" t="str">
        <f t="shared" si="1"/>
        <v/>
      </c>
      <c r="Q27" s="7">
        <f>IF(Table1[[#This Row],[Longs]]="",0,Table1[[#This Row],[Longs]])+Q26</f>
        <v>0</v>
      </c>
      <c r="R27" s="7">
        <f>IF(Table1[[#This Row],[Shorts]]="",0,Table1[[#This Row],[Shorts]])+R26</f>
        <v>0</v>
      </c>
      <c r="S27" s="7">
        <f>IF(Table1[[#This Row],[Total]]="",0,Table1[[#This Row],[Total]])+S26</f>
        <v>0</v>
      </c>
    </row>
    <row r="28" spans="1:19" x14ac:dyDescent="0.25">
      <c r="A28" s="19"/>
      <c r="B28" s="20"/>
      <c r="C28" s="21"/>
      <c r="D28" s="38"/>
      <c r="E28" s="17" t="str">
        <f>IFERROR(Table2[[#This Row],[PnL]]/Table2[[#This Row],[Account Size]],"")</f>
        <v/>
      </c>
      <c r="M28" s="11">
        <f t="shared" si="3"/>
        <v>25</v>
      </c>
      <c r="N28" s="6" t="str">
        <f t="shared" si="4"/>
        <v/>
      </c>
      <c r="O28" s="6" t="str">
        <f t="shared" si="0"/>
        <v/>
      </c>
      <c r="P28" s="6" t="str">
        <f t="shared" si="1"/>
        <v/>
      </c>
      <c r="Q28" s="7">
        <f>IF(Table1[[#This Row],[Longs]]="",0,Table1[[#This Row],[Longs]])+Q27</f>
        <v>0</v>
      </c>
      <c r="R28" s="7">
        <f>IF(Table1[[#This Row],[Shorts]]="",0,Table1[[#This Row],[Shorts]])+R27</f>
        <v>0</v>
      </c>
      <c r="S28" s="7">
        <f>IF(Table1[[#This Row],[Total]]="",0,Table1[[#This Row],[Total]])+S27</f>
        <v>0</v>
      </c>
    </row>
    <row r="29" spans="1:19" x14ac:dyDescent="0.25">
      <c r="A29" s="19"/>
      <c r="B29" s="20"/>
      <c r="C29" s="21"/>
      <c r="D29" s="38"/>
      <c r="E29" s="17" t="str">
        <f>IFERROR(Table2[[#This Row],[PnL]]/Table2[[#This Row],[Account Size]],"")</f>
        <v/>
      </c>
      <c r="F29" s="1"/>
      <c r="M29" s="11">
        <f t="shared" si="3"/>
        <v>26</v>
      </c>
      <c r="N29" s="6" t="str">
        <f t="shared" si="4"/>
        <v/>
      </c>
      <c r="O29" s="6" t="str">
        <f t="shared" si="0"/>
        <v/>
      </c>
      <c r="P29" s="6" t="str">
        <f t="shared" si="1"/>
        <v/>
      </c>
      <c r="Q29" s="7">
        <f>IF(Table1[[#This Row],[Longs]]="",0,Table1[[#This Row],[Longs]])+Q28</f>
        <v>0</v>
      </c>
      <c r="R29" s="7">
        <f>IF(Table1[[#This Row],[Shorts]]="",0,Table1[[#This Row],[Shorts]])+R28</f>
        <v>0</v>
      </c>
      <c r="S29" s="7">
        <f>IF(Table1[[#This Row],[Total]]="",0,Table1[[#This Row],[Total]])+S28</f>
        <v>0</v>
      </c>
    </row>
    <row r="30" spans="1:19" x14ac:dyDescent="0.25">
      <c r="A30" s="19"/>
      <c r="B30" s="20"/>
      <c r="C30" s="21"/>
      <c r="D30" s="38"/>
      <c r="E30" s="17" t="str">
        <f>IFERROR(Table2[[#This Row],[PnL]]/Table2[[#This Row],[Account Size]],"")</f>
        <v/>
      </c>
      <c r="F30" s="1"/>
      <c r="G30" s="1"/>
      <c r="M30" s="11">
        <f t="shared" si="3"/>
        <v>27</v>
      </c>
      <c r="N30" s="6" t="str">
        <f t="shared" si="4"/>
        <v/>
      </c>
      <c r="O30" s="6" t="str">
        <f t="shared" si="0"/>
        <v/>
      </c>
      <c r="P30" s="6" t="str">
        <f t="shared" si="1"/>
        <v/>
      </c>
      <c r="Q30" s="7">
        <f>IF(Table1[[#This Row],[Longs]]="",0,Table1[[#This Row],[Longs]])+Q29</f>
        <v>0</v>
      </c>
      <c r="R30" s="7">
        <f>IF(Table1[[#This Row],[Shorts]]="",0,Table1[[#This Row],[Shorts]])+R29</f>
        <v>0</v>
      </c>
      <c r="S30" s="7">
        <f>IF(Table1[[#This Row],[Total]]="",0,Table1[[#This Row],[Total]])+S29</f>
        <v>0</v>
      </c>
    </row>
    <row r="31" spans="1:19" x14ac:dyDescent="0.25">
      <c r="A31" s="19"/>
      <c r="B31" s="20"/>
      <c r="C31" s="21"/>
      <c r="D31" s="38"/>
      <c r="E31" s="17" t="str">
        <f>IFERROR(Table2[[#This Row],[PnL]]/Table2[[#This Row],[Account Size]],"")</f>
        <v/>
      </c>
      <c r="F31" s="1"/>
      <c r="G31" s="1"/>
      <c r="M31" s="11">
        <f t="shared" si="3"/>
        <v>28</v>
      </c>
      <c r="N31" s="6" t="str">
        <f t="shared" si="4"/>
        <v/>
      </c>
      <c r="O31" s="6" t="str">
        <f t="shared" si="0"/>
        <v/>
      </c>
      <c r="P31" s="6" t="str">
        <f t="shared" si="1"/>
        <v/>
      </c>
      <c r="Q31" s="7">
        <f>IF(Table1[[#This Row],[Longs]]="",0,Table1[[#This Row],[Longs]])+Q30</f>
        <v>0</v>
      </c>
      <c r="R31" s="7">
        <f>IF(Table1[[#This Row],[Shorts]]="",0,Table1[[#This Row],[Shorts]])+R30</f>
        <v>0</v>
      </c>
      <c r="S31" s="7">
        <f>IF(Table1[[#This Row],[Total]]="",0,Table1[[#This Row],[Total]])+S30</f>
        <v>0</v>
      </c>
    </row>
    <row r="32" spans="1:19" x14ac:dyDescent="0.25">
      <c r="A32" s="19"/>
      <c r="B32" s="20"/>
      <c r="C32" s="21"/>
      <c r="D32" s="38"/>
      <c r="E32" s="17" t="str">
        <f>IFERROR(Table2[[#This Row],[PnL]]/Table2[[#This Row],[Account Size]],"")</f>
        <v/>
      </c>
      <c r="F32" s="1"/>
      <c r="G32" s="1"/>
      <c r="M32" s="11">
        <f t="shared" si="3"/>
        <v>29</v>
      </c>
      <c r="N32" s="6" t="str">
        <f t="shared" si="4"/>
        <v/>
      </c>
      <c r="O32" s="6" t="str">
        <f t="shared" si="0"/>
        <v/>
      </c>
      <c r="P32" s="6" t="str">
        <f t="shared" si="1"/>
        <v/>
      </c>
      <c r="Q32" s="7">
        <f>IF(Table1[[#This Row],[Longs]]="",0,Table1[[#This Row],[Longs]])+Q31</f>
        <v>0</v>
      </c>
      <c r="R32" s="7">
        <f>IF(Table1[[#This Row],[Shorts]]="",0,Table1[[#This Row],[Shorts]])+R31</f>
        <v>0</v>
      </c>
      <c r="S32" s="7">
        <f>IF(Table1[[#This Row],[Total]]="",0,Table1[[#This Row],[Total]])+S31</f>
        <v>0</v>
      </c>
    </row>
    <row r="33" spans="1:19" x14ac:dyDescent="0.25">
      <c r="A33" s="19"/>
      <c r="B33" s="20"/>
      <c r="C33" s="21"/>
      <c r="D33" s="38"/>
      <c r="E33" s="17" t="str">
        <f>IFERROR(Table2[[#This Row],[PnL]]/Table2[[#This Row],[Account Size]],"")</f>
        <v/>
      </c>
      <c r="F33" s="1"/>
      <c r="G33" s="1"/>
      <c r="M33" s="11">
        <f t="shared" si="3"/>
        <v>30</v>
      </c>
      <c r="N33" s="6" t="str">
        <f t="shared" si="4"/>
        <v/>
      </c>
      <c r="O33" s="6" t="str">
        <f t="shared" si="0"/>
        <v/>
      </c>
      <c r="P33" s="6" t="str">
        <f t="shared" si="1"/>
        <v/>
      </c>
      <c r="Q33" s="7">
        <f>IF(Table1[[#This Row],[Longs]]="",0,Table1[[#This Row],[Longs]])+Q32</f>
        <v>0</v>
      </c>
      <c r="R33" s="7">
        <f>IF(Table1[[#This Row],[Shorts]]="",0,Table1[[#This Row],[Shorts]])+R32</f>
        <v>0</v>
      </c>
      <c r="S33" s="7">
        <f>IF(Table1[[#This Row],[Total]]="",0,Table1[[#This Row],[Total]])+S32</f>
        <v>0</v>
      </c>
    </row>
    <row r="34" spans="1:19" x14ac:dyDescent="0.25">
      <c r="A34" s="19"/>
      <c r="B34" s="20"/>
      <c r="C34" s="21"/>
      <c r="D34" s="38"/>
      <c r="E34" s="17" t="str">
        <f>IFERROR(Table2[[#This Row],[PnL]]/Table2[[#This Row],[Account Size]],"")</f>
        <v/>
      </c>
      <c r="M34" s="11">
        <f t="shared" si="3"/>
        <v>31</v>
      </c>
      <c r="N34" s="6" t="str">
        <f t="shared" si="4"/>
        <v/>
      </c>
      <c r="O34" s="6" t="str">
        <f t="shared" si="0"/>
        <v/>
      </c>
      <c r="P34" s="6" t="str">
        <f t="shared" si="1"/>
        <v/>
      </c>
      <c r="Q34" s="7">
        <f>IF(Table1[[#This Row],[Longs]]="",0,Table1[[#This Row],[Longs]])+Q33</f>
        <v>0</v>
      </c>
      <c r="R34" s="7">
        <f>IF(Table1[[#This Row],[Shorts]]="",0,Table1[[#This Row],[Shorts]])+R33</f>
        <v>0</v>
      </c>
      <c r="S34" s="7">
        <f>IF(Table1[[#This Row],[Total]]="",0,Table1[[#This Row],[Total]])+S33</f>
        <v>0</v>
      </c>
    </row>
    <row r="35" spans="1:19" x14ac:dyDescent="0.25">
      <c r="A35" s="19"/>
      <c r="B35" s="20"/>
      <c r="C35" s="21"/>
      <c r="D35" s="38"/>
      <c r="E35" s="17" t="str">
        <f>IFERROR(Table2[[#This Row],[PnL]]/Table2[[#This Row],[Account Size]],"")</f>
        <v/>
      </c>
      <c r="M35" s="11">
        <f t="shared" si="3"/>
        <v>32</v>
      </c>
      <c r="N35" s="6" t="str">
        <f t="shared" ref="N35:N66" si="5">IF( SUMIFS($E:$E,$A:$A,$M35,$C:$C,"Long") = 0, "", SUMIFS($E:$E,$A:$A,$M35,$C:$C,"Long") )</f>
        <v/>
      </c>
      <c r="O35" s="6" t="str">
        <f t="shared" ref="O35:O66" si="6">IF(SUMIFS($E:$E,$A:$A,$M35,$C:$C,"Short")=0,"",SUMIFS($E:$E,$A:$A,$M35,$C:$C,"Short"))</f>
        <v/>
      </c>
      <c r="P35" s="6" t="str">
        <f t="shared" ref="P35:P66" si="7">IF(SUMIF($A:$A,$M35,$E:$E)=0,"",SUMIF($A:$A,$M35,$E:$E))</f>
        <v/>
      </c>
      <c r="Q35" s="7">
        <f>IF(Table1[[#This Row],[Longs]]="",0,Table1[[#This Row],[Longs]])+Q34</f>
        <v>0</v>
      </c>
      <c r="R35" s="7">
        <f>IF(Table1[[#This Row],[Shorts]]="",0,Table1[[#This Row],[Shorts]])+R34</f>
        <v>0</v>
      </c>
      <c r="S35" s="7">
        <f>IF(Table1[[#This Row],[Total]]="",0,Table1[[#This Row],[Total]])+S34</f>
        <v>0</v>
      </c>
    </row>
    <row r="36" spans="1:19" x14ac:dyDescent="0.25">
      <c r="A36" s="19"/>
      <c r="B36" s="20"/>
      <c r="C36" s="21"/>
      <c r="D36" s="38"/>
      <c r="E36" s="17" t="str">
        <f>IFERROR(Table2[[#This Row],[PnL]]/Table2[[#This Row],[Account Size]],"")</f>
        <v/>
      </c>
      <c r="M36" s="11">
        <f t="shared" si="3"/>
        <v>33</v>
      </c>
      <c r="N36" s="6" t="str">
        <f t="shared" si="5"/>
        <v/>
      </c>
      <c r="O36" s="6" t="str">
        <f t="shared" si="6"/>
        <v/>
      </c>
      <c r="P36" s="6" t="str">
        <f t="shared" si="7"/>
        <v/>
      </c>
      <c r="Q36" s="7">
        <f>IF(Table1[[#This Row],[Longs]]="",0,Table1[[#This Row],[Longs]])+Q35</f>
        <v>0</v>
      </c>
      <c r="R36" s="7">
        <f>IF(Table1[[#This Row],[Shorts]]="",0,Table1[[#This Row],[Shorts]])+R35</f>
        <v>0</v>
      </c>
      <c r="S36" s="7">
        <f>IF(Table1[[#This Row],[Total]]="",0,Table1[[#This Row],[Total]])+S35</f>
        <v>0</v>
      </c>
    </row>
    <row r="37" spans="1:19" x14ac:dyDescent="0.25">
      <c r="A37" s="19"/>
      <c r="B37" s="20"/>
      <c r="C37" s="21"/>
      <c r="D37" s="38"/>
      <c r="E37" s="17" t="str">
        <f>IFERROR(Table2[[#This Row],[PnL]]/Table2[[#This Row],[Account Size]],"")</f>
        <v/>
      </c>
      <c r="M37" s="11">
        <f t="shared" si="3"/>
        <v>34</v>
      </c>
      <c r="N37" s="6" t="str">
        <f t="shared" si="5"/>
        <v/>
      </c>
      <c r="O37" s="6" t="str">
        <f t="shared" si="6"/>
        <v/>
      </c>
      <c r="P37" s="6" t="str">
        <f t="shared" si="7"/>
        <v/>
      </c>
      <c r="Q37" s="7">
        <f>IF(Table1[[#This Row],[Longs]]="",0,Table1[[#This Row],[Longs]])+Q36</f>
        <v>0</v>
      </c>
      <c r="R37" s="7">
        <f>IF(Table1[[#This Row],[Shorts]]="",0,Table1[[#This Row],[Shorts]])+R36</f>
        <v>0</v>
      </c>
      <c r="S37" s="7">
        <f>IF(Table1[[#This Row],[Total]]="",0,Table1[[#This Row],[Total]])+S36</f>
        <v>0</v>
      </c>
    </row>
    <row r="38" spans="1:19" x14ac:dyDescent="0.25">
      <c r="A38" s="19"/>
      <c r="B38" s="20"/>
      <c r="C38" s="21"/>
      <c r="D38" s="38"/>
      <c r="E38" s="17" t="str">
        <f>IFERROR(Table2[[#This Row],[PnL]]/Table2[[#This Row],[Account Size]],"")</f>
        <v/>
      </c>
      <c r="M38" s="11">
        <f t="shared" si="3"/>
        <v>35</v>
      </c>
      <c r="N38" s="6" t="str">
        <f t="shared" si="5"/>
        <v/>
      </c>
      <c r="O38" s="6" t="str">
        <f t="shared" si="6"/>
        <v/>
      </c>
      <c r="P38" s="6" t="str">
        <f t="shared" si="7"/>
        <v/>
      </c>
      <c r="Q38" s="7">
        <f>IF(Table1[[#This Row],[Longs]]="",0,Table1[[#This Row],[Longs]])+Q37</f>
        <v>0</v>
      </c>
      <c r="R38" s="7">
        <f>IF(Table1[[#This Row],[Shorts]]="",0,Table1[[#This Row],[Shorts]])+R37</f>
        <v>0</v>
      </c>
      <c r="S38" s="7">
        <f>IF(Table1[[#This Row],[Total]]="",0,Table1[[#This Row],[Total]])+S37</f>
        <v>0</v>
      </c>
    </row>
    <row r="39" spans="1:19" x14ac:dyDescent="0.25">
      <c r="A39" s="19"/>
      <c r="B39" s="20"/>
      <c r="C39" s="21"/>
      <c r="D39" s="38"/>
      <c r="E39" s="17" t="str">
        <f>IFERROR(Table2[[#This Row],[PnL]]/Table2[[#This Row],[Account Size]],"")</f>
        <v/>
      </c>
      <c r="M39" s="11">
        <f t="shared" si="3"/>
        <v>36</v>
      </c>
      <c r="N39" s="6" t="str">
        <f t="shared" si="5"/>
        <v/>
      </c>
      <c r="O39" s="6" t="str">
        <f t="shared" si="6"/>
        <v/>
      </c>
      <c r="P39" s="6" t="str">
        <f t="shared" si="7"/>
        <v/>
      </c>
      <c r="Q39" s="7">
        <f>IF(Table1[[#This Row],[Longs]]="",0,Table1[[#This Row],[Longs]])+Q38</f>
        <v>0</v>
      </c>
      <c r="R39" s="7">
        <f>IF(Table1[[#This Row],[Shorts]]="",0,Table1[[#This Row],[Shorts]])+R38</f>
        <v>0</v>
      </c>
      <c r="S39" s="7">
        <f>IF(Table1[[#This Row],[Total]]="",0,Table1[[#This Row],[Total]])+S38</f>
        <v>0</v>
      </c>
    </row>
    <row r="40" spans="1:19" x14ac:dyDescent="0.25">
      <c r="A40" s="19"/>
      <c r="B40" s="20"/>
      <c r="C40" s="21"/>
      <c r="D40" s="38"/>
      <c r="E40" s="17" t="str">
        <f>IFERROR(Table2[[#This Row],[PnL]]/Table2[[#This Row],[Account Size]],"")</f>
        <v/>
      </c>
      <c r="M40" s="11">
        <f t="shared" si="3"/>
        <v>37</v>
      </c>
      <c r="N40" s="6" t="str">
        <f t="shared" si="5"/>
        <v/>
      </c>
      <c r="O40" s="6" t="str">
        <f t="shared" si="6"/>
        <v/>
      </c>
      <c r="P40" s="6" t="str">
        <f t="shared" si="7"/>
        <v/>
      </c>
      <c r="Q40" s="7">
        <f>IF(Table1[[#This Row],[Longs]]="",0,Table1[[#This Row],[Longs]])+Q39</f>
        <v>0</v>
      </c>
      <c r="R40" s="7">
        <f>IF(Table1[[#This Row],[Shorts]]="",0,Table1[[#This Row],[Shorts]])+R39</f>
        <v>0</v>
      </c>
      <c r="S40" s="7">
        <f>IF(Table1[[#This Row],[Total]]="",0,Table1[[#This Row],[Total]])+S39</f>
        <v>0</v>
      </c>
    </row>
    <row r="41" spans="1:19" x14ac:dyDescent="0.25">
      <c r="A41" s="19"/>
      <c r="B41" s="20"/>
      <c r="C41" s="21"/>
      <c r="D41" s="38"/>
      <c r="E41" s="17" t="str">
        <f>IFERROR(Table2[[#This Row],[PnL]]/Table2[[#This Row],[Account Size]],"")</f>
        <v/>
      </c>
      <c r="M41" s="11">
        <f t="shared" si="3"/>
        <v>38</v>
      </c>
      <c r="N41" s="6" t="str">
        <f t="shared" si="5"/>
        <v/>
      </c>
      <c r="O41" s="6" t="str">
        <f t="shared" si="6"/>
        <v/>
      </c>
      <c r="P41" s="6" t="str">
        <f t="shared" si="7"/>
        <v/>
      </c>
      <c r="Q41" s="7">
        <f>IF(Table1[[#This Row],[Longs]]="",0,Table1[[#This Row],[Longs]])+Q40</f>
        <v>0</v>
      </c>
      <c r="R41" s="7">
        <f>IF(Table1[[#This Row],[Shorts]]="",0,Table1[[#This Row],[Shorts]])+R40</f>
        <v>0</v>
      </c>
      <c r="S41" s="7">
        <f>IF(Table1[[#This Row],[Total]]="",0,Table1[[#This Row],[Total]])+S40</f>
        <v>0</v>
      </c>
    </row>
    <row r="42" spans="1:19" x14ac:dyDescent="0.25">
      <c r="A42" s="19"/>
      <c r="B42" s="20"/>
      <c r="C42" s="21"/>
      <c r="D42" s="38"/>
      <c r="E42" s="17" t="str">
        <f>IFERROR(Table2[[#This Row],[PnL]]/Table2[[#This Row],[Account Size]],"")</f>
        <v/>
      </c>
      <c r="M42" s="11">
        <f t="shared" si="3"/>
        <v>39</v>
      </c>
      <c r="N42" s="6" t="str">
        <f t="shared" si="5"/>
        <v/>
      </c>
      <c r="O42" s="6" t="str">
        <f t="shared" si="6"/>
        <v/>
      </c>
      <c r="P42" s="6" t="str">
        <f t="shared" si="7"/>
        <v/>
      </c>
      <c r="Q42" s="7">
        <f>IF(Table1[[#This Row],[Longs]]="",0,Table1[[#This Row],[Longs]])+Q41</f>
        <v>0</v>
      </c>
      <c r="R42" s="7">
        <f>IF(Table1[[#This Row],[Shorts]]="",0,Table1[[#This Row],[Shorts]])+R41</f>
        <v>0</v>
      </c>
      <c r="S42" s="7">
        <f>IF(Table1[[#This Row],[Total]]="",0,Table1[[#This Row],[Total]])+S41</f>
        <v>0</v>
      </c>
    </row>
    <row r="43" spans="1:19" x14ac:dyDescent="0.25">
      <c r="A43" s="19"/>
      <c r="B43" s="20"/>
      <c r="C43" s="21"/>
      <c r="D43" s="38"/>
      <c r="E43" s="17" t="str">
        <f>IFERROR(Table2[[#This Row],[PnL]]/Table2[[#This Row],[Account Size]],"")</f>
        <v/>
      </c>
      <c r="M43" s="11">
        <f t="shared" si="3"/>
        <v>40</v>
      </c>
      <c r="N43" s="6" t="str">
        <f t="shared" si="5"/>
        <v/>
      </c>
      <c r="O43" s="6" t="str">
        <f t="shared" si="6"/>
        <v/>
      </c>
      <c r="P43" s="6" t="str">
        <f t="shared" si="7"/>
        <v/>
      </c>
      <c r="Q43" s="7">
        <f>IF(Table1[[#This Row],[Longs]]="",0,Table1[[#This Row],[Longs]])+Q42</f>
        <v>0</v>
      </c>
      <c r="R43" s="7">
        <f>IF(Table1[[#This Row],[Shorts]]="",0,Table1[[#This Row],[Shorts]])+R42</f>
        <v>0</v>
      </c>
      <c r="S43" s="7">
        <f>IF(Table1[[#This Row],[Total]]="",0,Table1[[#This Row],[Total]])+S42</f>
        <v>0</v>
      </c>
    </row>
    <row r="44" spans="1:19" x14ac:dyDescent="0.25">
      <c r="A44" s="19"/>
      <c r="B44" s="20"/>
      <c r="C44" s="21"/>
      <c r="D44" s="38"/>
      <c r="E44" s="17" t="str">
        <f>IFERROR(Table2[[#This Row],[PnL]]/Table2[[#This Row],[Account Size]],"")</f>
        <v/>
      </c>
      <c r="M44" s="11">
        <f t="shared" si="3"/>
        <v>41</v>
      </c>
      <c r="N44" s="6" t="str">
        <f t="shared" si="5"/>
        <v/>
      </c>
      <c r="O44" s="6" t="str">
        <f t="shared" si="6"/>
        <v/>
      </c>
      <c r="P44" s="6" t="str">
        <f t="shared" si="7"/>
        <v/>
      </c>
      <c r="Q44" s="7">
        <f>IF(Table1[[#This Row],[Longs]]="",0,Table1[[#This Row],[Longs]])+Q43</f>
        <v>0</v>
      </c>
      <c r="R44" s="7">
        <f>IF(Table1[[#This Row],[Shorts]]="",0,Table1[[#This Row],[Shorts]])+R43</f>
        <v>0</v>
      </c>
      <c r="S44" s="7">
        <f>IF(Table1[[#This Row],[Total]]="",0,Table1[[#This Row],[Total]])+S43</f>
        <v>0</v>
      </c>
    </row>
    <row r="45" spans="1:19" x14ac:dyDescent="0.25">
      <c r="A45" s="19"/>
      <c r="B45" s="20"/>
      <c r="C45" s="21"/>
      <c r="D45" s="38"/>
      <c r="E45" s="17" t="str">
        <f>IFERROR(Table2[[#This Row],[PnL]]/Table2[[#This Row],[Account Size]],"")</f>
        <v/>
      </c>
      <c r="M45" s="11">
        <f t="shared" si="3"/>
        <v>42</v>
      </c>
      <c r="N45" s="6" t="str">
        <f t="shared" si="5"/>
        <v/>
      </c>
      <c r="O45" s="6" t="str">
        <f t="shared" si="6"/>
        <v/>
      </c>
      <c r="P45" s="6" t="str">
        <f t="shared" si="7"/>
        <v/>
      </c>
      <c r="Q45" s="7">
        <f>IF(Table1[[#This Row],[Longs]]="",0,Table1[[#This Row],[Longs]])+Q44</f>
        <v>0</v>
      </c>
      <c r="R45" s="7">
        <f>IF(Table1[[#This Row],[Shorts]]="",0,Table1[[#This Row],[Shorts]])+R44</f>
        <v>0</v>
      </c>
      <c r="S45" s="7">
        <f>IF(Table1[[#This Row],[Total]]="",0,Table1[[#This Row],[Total]])+S44</f>
        <v>0</v>
      </c>
    </row>
    <row r="46" spans="1:19" x14ac:dyDescent="0.25">
      <c r="A46" s="19"/>
      <c r="B46" s="20"/>
      <c r="C46" s="21"/>
      <c r="D46" s="38"/>
      <c r="E46" s="17" t="str">
        <f>IFERROR(Table2[[#This Row],[PnL]]/Table2[[#This Row],[Account Size]],"")</f>
        <v/>
      </c>
      <c r="M46" s="11">
        <f t="shared" si="3"/>
        <v>43</v>
      </c>
      <c r="N46" s="6" t="str">
        <f t="shared" si="5"/>
        <v/>
      </c>
      <c r="O46" s="6" t="str">
        <f t="shared" si="6"/>
        <v/>
      </c>
      <c r="P46" s="6" t="str">
        <f t="shared" si="7"/>
        <v/>
      </c>
      <c r="Q46" s="7">
        <f>IF(Table1[[#This Row],[Longs]]="",0,Table1[[#This Row],[Longs]])+Q45</f>
        <v>0</v>
      </c>
      <c r="R46" s="7">
        <f>IF(Table1[[#This Row],[Shorts]]="",0,Table1[[#This Row],[Shorts]])+R45</f>
        <v>0</v>
      </c>
      <c r="S46" s="7">
        <f>IF(Table1[[#This Row],[Total]]="",0,Table1[[#This Row],[Total]])+S45</f>
        <v>0</v>
      </c>
    </row>
    <row r="47" spans="1:19" x14ac:dyDescent="0.25">
      <c r="A47" s="19"/>
      <c r="B47" s="20"/>
      <c r="C47" s="21"/>
      <c r="D47" s="38"/>
      <c r="E47" s="17" t="str">
        <f>IFERROR(Table2[[#This Row],[PnL]]/Table2[[#This Row],[Account Size]],"")</f>
        <v/>
      </c>
      <c r="M47" s="11">
        <f t="shared" si="3"/>
        <v>44</v>
      </c>
      <c r="N47" s="6" t="str">
        <f t="shared" si="5"/>
        <v/>
      </c>
      <c r="O47" s="6" t="str">
        <f t="shared" si="6"/>
        <v/>
      </c>
      <c r="P47" s="6" t="str">
        <f t="shared" si="7"/>
        <v/>
      </c>
      <c r="Q47" s="7">
        <f>IF(Table1[[#This Row],[Longs]]="",0,Table1[[#This Row],[Longs]])+Q46</f>
        <v>0</v>
      </c>
      <c r="R47" s="7">
        <f>IF(Table1[[#This Row],[Shorts]]="",0,Table1[[#This Row],[Shorts]])+R46</f>
        <v>0</v>
      </c>
      <c r="S47" s="7">
        <f>IF(Table1[[#This Row],[Total]]="",0,Table1[[#This Row],[Total]])+S46</f>
        <v>0</v>
      </c>
    </row>
    <row r="48" spans="1:19" x14ac:dyDescent="0.25">
      <c r="A48" s="19"/>
      <c r="B48" s="20"/>
      <c r="C48" s="21"/>
      <c r="D48" s="38"/>
      <c r="E48" s="17" t="str">
        <f>IFERROR(Table2[[#This Row],[PnL]]/Table2[[#This Row],[Account Size]],"")</f>
        <v/>
      </c>
      <c r="M48" s="11">
        <f t="shared" si="3"/>
        <v>45</v>
      </c>
      <c r="N48" s="6" t="str">
        <f t="shared" si="5"/>
        <v/>
      </c>
      <c r="O48" s="6" t="str">
        <f t="shared" si="6"/>
        <v/>
      </c>
      <c r="P48" s="6" t="str">
        <f t="shared" si="7"/>
        <v/>
      </c>
      <c r="Q48" s="7">
        <f>IF(Table1[[#This Row],[Longs]]="",0,Table1[[#This Row],[Longs]])+Q47</f>
        <v>0</v>
      </c>
      <c r="R48" s="7">
        <f>IF(Table1[[#This Row],[Shorts]]="",0,Table1[[#This Row],[Shorts]])+R47</f>
        <v>0</v>
      </c>
      <c r="S48" s="7">
        <f>IF(Table1[[#This Row],[Total]]="",0,Table1[[#This Row],[Total]])+S47</f>
        <v>0</v>
      </c>
    </row>
    <row r="49" spans="1:19" x14ac:dyDescent="0.25">
      <c r="A49" s="19"/>
      <c r="B49" s="20"/>
      <c r="C49" s="21"/>
      <c r="D49" s="38"/>
      <c r="E49" s="17" t="str">
        <f>IFERROR(Table2[[#This Row],[PnL]]/Table2[[#This Row],[Account Size]],"")</f>
        <v/>
      </c>
      <c r="M49" s="11">
        <f t="shared" si="3"/>
        <v>46</v>
      </c>
      <c r="N49" s="6" t="str">
        <f t="shared" si="5"/>
        <v/>
      </c>
      <c r="O49" s="6" t="str">
        <f t="shared" si="6"/>
        <v/>
      </c>
      <c r="P49" s="6" t="str">
        <f t="shared" si="7"/>
        <v/>
      </c>
      <c r="Q49" s="7">
        <f>IF(Table1[[#This Row],[Longs]]="",0,Table1[[#This Row],[Longs]])+Q48</f>
        <v>0</v>
      </c>
      <c r="R49" s="7">
        <f>IF(Table1[[#This Row],[Shorts]]="",0,Table1[[#This Row],[Shorts]])+R48</f>
        <v>0</v>
      </c>
      <c r="S49" s="7">
        <f>IF(Table1[[#This Row],[Total]]="",0,Table1[[#This Row],[Total]])+S48</f>
        <v>0</v>
      </c>
    </row>
    <row r="50" spans="1:19" x14ac:dyDescent="0.25">
      <c r="A50" s="19"/>
      <c r="B50" s="20"/>
      <c r="C50" s="21"/>
      <c r="D50" s="38"/>
      <c r="E50" s="17" t="str">
        <f>IFERROR(Table2[[#This Row],[PnL]]/Table2[[#This Row],[Account Size]],"")</f>
        <v/>
      </c>
      <c r="M50" s="11">
        <f t="shared" si="3"/>
        <v>47</v>
      </c>
      <c r="N50" s="6" t="str">
        <f t="shared" si="5"/>
        <v/>
      </c>
      <c r="O50" s="6" t="str">
        <f t="shared" si="6"/>
        <v/>
      </c>
      <c r="P50" s="6" t="str">
        <f t="shared" si="7"/>
        <v/>
      </c>
      <c r="Q50" s="7">
        <f>IF(Table1[[#This Row],[Longs]]="",0,Table1[[#This Row],[Longs]])+Q49</f>
        <v>0</v>
      </c>
      <c r="R50" s="7">
        <f>IF(Table1[[#This Row],[Shorts]]="",0,Table1[[#This Row],[Shorts]])+R49</f>
        <v>0</v>
      </c>
      <c r="S50" s="7">
        <f>IF(Table1[[#This Row],[Total]]="",0,Table1[[#This Row],[Total]])+S49</f>
        <v>0</v>
      </c>
    </row>
    <row r="51" spans="1:19" x14ac:dyDescent="0.25">
      <c r="A51" s="19"/>
      <c r="B51" s="20"/>
      <c r="C51" s="21"/>
      <c r="D51" s="38"/>
      <c r="E51" s="17" t="str">
        <f>IFERROR(Table2[[#This Row],[PnL]]/Table2[[#This Row],[Account Size]],"")</f>
        <v/>
      </c>
      <c r="M51" s="11">
        <f t="shared" si="3"/>
        <v>48</v>
      </c>
      <c r="N51" s="6" t="str">
        <f t="shared" si="5"/>
        <v/>
      </c>
      <c r="O51" s="6" t="str">
        <f t="shared" si="6"/>
        <v/>
      </c>
      <c r="P51" s="6" t="str">
        <f t="shared" si="7"/>
        <v/>
      </c>
      <c r="Q51" s="7">
        <f>IF(Table1[[#This Row],[Longs]]="",0,Table1[[#This Row],[Longs]])+Q50</f>
        <v>0</v>
      </c>
      <c r="R51" s="7">
        <f>IF(Table1[[#This Row],[Shorts]]="",0,Table1[[#This Row],[Shorts]])+R50</f>
        <v>0</v>
      </c>
      <c r="S51" s="7">
        <f>IF(Table1[[#This Row],[Total]]="",0,Table1[[#This Row],[Total]])+S50</f>
        <v>0</v>
      </c>
    </row>
    <row r="52" spans="1:19" x14ac:dyDescent="0.25">
      <c r="A52" s="19"/>
      <c r="B52" s="20"/>
      <c r="C52" s="21"/>
      <c r="D52" s="38"/>
      <c r="E52" s="17" t="str">
        <f>IFERROR(Table2[[#This Row],[PnL]]/Table2[[#This Row],[Account Size]],"")</f>
        <v/>
      </c>
      <c r="M52" s="11">
        <f t="shared" si="3"/>
        <v>49</v>
      </c>
      <c r="N52" s="6" t="str">
        <f t="shared" si="5"/>
        <v/>
      </c>
      <c r="O52" s="6" t="str">
        <f t="shared" si="6"/>
        <v/>
      </c>
      <c r="P52" s="6" t="str">
        <f t="shared" si="7"/>
        <v/>
      </c>
      <c r="Q52" s="7">
        <f>IF(Table1[[#This Row],[Longs]]="",0,Table1[[#This Row],[Longs]])+Q51</f>
        <v>0</v>
      </c>
      <c r="R52" s="7">
        <f>IF(Table1[[#This Row],[Shorts]]="",0,Table1[[#This Row],[Shorts]])+R51</f>
        <v>0</v>
      </c>
      <c r="S52" s="7">
        <f>IF(Table1[[#This Row],[Total]]="",0,Table1[[#This Row],[Total]])+S51</f>
        <v>0</v>
      </c>
    </row>
    <row r="53" spans="1:19" x14ac:dyDescent="0.25">
      <c r="A53" s="19"/>
      <c r="B53" s="20"/>
      <c r="C53" s="21"/>
      <c r="D53" s="38"/>
      <c r="E53" s="17" t="str">
        <f>IFERROR(Table2[[#This Row],[PnL]]/Table2[[#This Row],[Account Size]],"")</f>
        <v/>
      </c>
      <c r="M53" s="11">
        <f t="shared" si="3"/>
        <v>50</v>
      </c>
      <c r="N53" s="6" t="str">
        <f t="shared" si="5"/>
        <v/>
      </c>
      <c r="O53" s="6" t="str">
        <f t="shared" si="6"/>
        <v/>
      </c>
      <c r="P53" s="6" t="str">
        <f t="shared" si="7"/>
        <v/>
      </c>
      <c r="Q53" s="7">
        <f>IF(Table1[[#This Row],[Longs]]="",0,Table1[[#This Row],[Longs]])+Q52</f>
        <v>0</v>
      </c>
      <c r="R53" s="7">
        <f>IF(Table1[[#This Row],[Shorts]]="",0,Table1[[#This Row],[Shorts]])+R52</f>
        <v>0</v>
      </c>
      <c r="S53" s="7">
        <f>IF(Table1[[#This Row],[Total]]="",0,Table1[[#This Row],[Total]])+S52</f>
        <v>0</v>
      </c>
    </row>
    <row r="54" spans="1:19" x14ac:dyDescent="0.25">
      <c r="A54" s="19"/>
      <c r="B54" s="20"/>
      <c r="C54" s="21"/>
      <c r="D54" s="38"/>
      <c r="E54" s="17" t="str">
        <f>IFERROR(Table2[[#This Row],[PnL]]/Table2[[#This Row],[Account Size]],"")</f>
        <v/>
      </c>
      <c r="M54" s="11">
        <f t="shared" si="3"/>
        <v>51</v>
      </c>
      <c r="N54" s="6" t="str">
        <f t="shared" si="5"/>
        <v/>
      </c>
      <c r="O54" s="6" t="str">
        <f t="shared" si="6"/>
        <v/>
      </c>
      <c r="P54" s="6" t="str">
        <f t="shared" si="7"/>
        <v/>
      </c>
      <c r="Q54" s="7">
        <f>IF(Table1[[#This Row],[Longs]]="",0,Table1[[#This Row],[Longs]])+Q53</f>
        <v>0</v>
      </c>
      <c r="R54" s="7">
        <f>IF(Table1[[#This Row],[Shorts]]="",0,Table1[[#This Row],[Shorts]])+R53</f>
        <v>0</v>
      </c>
      <c r="S54" s="7">
        <f>IF(Table1[[#This Row],[Total]]="",0,Table1[[#This Row],[Total]])+S53</f>
        <v>0</v>
      </c>
    </row>
    <row r="55" spans="1:19" x14ac:dyDescent="0.25">
      <c r="A55" s="19"/>
      <c r="B55" s="20"/>
      <c r="C55" s="21"/>
      <c r="D55" s="38"/>
      <c r="E55" s="17" t="str">
        <f>IFERROR(Table2[[#This Row],[PnL]]/Table2[[#This Row],[Account Size]],"")</f>
        <v/>
      </c>
      <c r="M55" s="11">
        <f t="shared" si="3"/>
        <v>52</v>
      </c>
      <c r="N55" s="6" t="str">
        <f t="shared" si="5"/>
        <v/>
      </c>
      <c r="O55" s="6" t="str">
        <f t="shared" si="6"/>
        <v/>
      </c>
      <c r="P55" s="6" t="str">
        <f t="shared" si="7"/>
        <v/>
      </c>
      <c r="Q55" s="7">
        <f>IF(Table1[[#This Row],[Longs]]="",0,Table1[[#This Row],[Longs]])+Q54</f>
        <v>0</v>
      </c>
      <c r="R55" s="7">
        <f>IF(Table1[[#This Row],[Shorts]]="",0,Table1[[#This Row],[Shorts]])+R54</f>
        <v>0</v>
      </c>
      <c r="S55" s="7">
        <f>IF(Table1[[#This Row],[Total]]="",0,Table1[[#This Row],[Total]])+S54</f>
        <v>0</v>
      </c>
    </row>
    <row r="56" spans="1:19" x14ac:dyDescent="0.25">
      <c r="A56" s="19"/>
      <c r="B56" s="20"/>
      <c r="C56" s="21"/>
      <c r="D56" s="38"/>
      <c r="E56" s="17" t="str">
        <f>IFERROR(Table2[[#This Row],[PnL]]/Table2[[#This Row],[Account Size]],"")</f>
        <v/>
      </c>
      <c r="M56" s="11">
        <f t="shared" si="3"/>
        <v>53</v>
      </c>
      <c r="N56" s="6" t="str">
        <f t="shared" si="5"/>
        <v/>
      </c>
      <c r="O56" s="6" t="str">
        <f t="shared" si="6"/>
        <v/>
      </c>
      <c r="P56" s="6" t="str">
        <f t="shared" si="7"/>
        <v/>
      </c>
      <c r="Q56" s="7">
        <f>IF(Table1[[#This Row],[Longs]]="",0,Table1[[#This Row],[Longs]])+Q55</f>
        <v>0</v>
      </c>
      <c r="R56" s="7">
        <f>IF(Table1[[#This Row],[Shorts]]="",0,Table1[[#This Row],[Shorts]])+R55</f>
        <v>0</v>
      </c>
      <c r="S56" s="7">
        <f>IF(Table1[[#This Row],[Total]]="",0,Table1[[#This Row],[Total]])+S55</f>
        <v>0</v>
      </c>
    </row>
    <row r="57" spans="1:19" x14ac:dyDescent="0.25">
      <c r="A57" s="19"/>
      <c r="B57" s="20"/>
      <c r="C57" s="21"/>
      <c r="D57" s="38"/>
      <c r="E57" s="17" t="str">
        <f>IFERROR(Table2[[#This Row],[PnL]]/Table2[[#This Row],[Account Size]],"")</f>
        <v/>
      </c>
      <c r="M57" s="11">
        <f t="shared" si="3"/>
        <v>54</v>
      </c>
      <c r="N57" s="6" t="str">
        <f t="shared" si="5"/>
        <v/>
      </c>
      <c r="O57" s="6" t="str">
        <f t="shared" si="6"/>
        <v/>
      </c>
      <c r="P57" s="6" t="str">
        <f t="shared" si="7"/>
        <v/>
      </c>
      <c r="Q57" s="7">
        <f>IF(Table1[[#This Row],[Longs]]="",0,Table1[[#This Row],[Longs]])+Q56</f>
        <v>0</v>
      </c>
      <c r="R57" s="7">
        <f>IF(Table1[[#This Row],[Shorts]]="",0,Table1[[#This Row],[Shorts]])+R56</f>
        <v>0</v>
      </c>
      <c r="S57" s="7">
        <f>IF(Table1[[#This Row],[Total]]="",0,Table1[[#This Row],[Total]])+S56</f>
        <v>0</v>
      </c>
    </row>
    <row r="58" spans="1:19" x14ac:dyDescent="0.25">
      <c r="A58" s="19"/>
      <c r="B58" s="20"/>
      <c r="C58" s="21"/>
      <c r="D58" s="38"/>
      <c r="E58" s="17" t="str">
        <f>IFERROR(Table2[[#This Row],[PnL]]/Table2[[#This Row],[Account Size]],"")</f>
        <v/>
      </c>
      <c r="M58" s="11">
        <f t="shared" si="3"/>
        <v>55</v>
      </c>
      <c r="N58" s="6" t="str">
        <f t="shared" si="5"/>
        <v/>
      </c>
      <c r="O58" s="6" t="str">
        <f t="shared" si="6"/>
        <v/>
      </c>
      <c r="P58" s="6" t="str">
        <f t="shared" si="7"/>
        <v/>
      </c>
      <c r="Q58" s="7">
        <f>IF(Table1[[#This Row],[Longs]]="",0,Table1[[#This Row],[Longs]])+Q57</f>
        <v>0</v>
      </c>
      <c r="R58" s="7">
        <f>IF(Table1[[#This Row],[Shorts]]="",0,Table1[[#This Row],[Shorts]])+R57</f>
        <v>0</v>
      </c>
      <c r="S58" s="7">
        <f>IF(Table1[[#This Row],[Total]]="",0,Table1[[#This Row],[Total]])+S57</f>
        <v>0</v>
      </c>
    </row>
    <row r="59" spans="1:19" x14ac:dyDescent="0.25">
      <c r="A59" s="19"/>
      <c r="B59" s="20"/>
      <c r="C59" s="21"/>
      <c r="D59" s="38"/>
      <c r="E59" s="17" t="str">
        <f>IFERROR(Table2[[#This Row],[PnL]]/Table2[[#This Row],[Account Size]],"")</f>
        <v/>
      </c>
      <c r="M59" s="11">
        <f t="shared" si="3"/>
        <v>56</v>
      </c>
      <c r="N59" s="6" t="str">
        <f t="shared" si="5"/>
        <v/>
      </c>
      <c r="O59" s="6" t="str">
        <f t="shared" si="6"/>
        <v/>
      </c>
      <c r="P59" s="6" t="str">
        <f t="shared" si="7"/>
        <v/>
      </c>
      <c r="Q59" s="7">
        <f>IF(Table1[[#This Row],[Longs]]="",0,Table1[[#This Row],[Longs]])+Q58</f>
        <v>0</v>
      </c>
      <c r="R59" s="7">
        <f>IF(Table1[[#This Row],[Shorts]]="",0,Table1[[#This Row],[Shorts]])+R58</f>
        <v>0</v>
      </c>
      <c r="S59" s="7">
        <f>IF(Table1[[#This Row],[Total]]="",0,Table1[[#This Row],[Total]])+S58</f>
        <v>0</v>
      </c>
    </row>
    <row r="60" spans="1:19" x14ac:dyDescent="0.25">
      <c r="A60" s="19"/>
      <c r="B60" s="20"/>
      <c r="C60" s="21"/>
      <c r="D60" s="38"/>
      <c r="E60" s="17" t="str">
        <f>IFERROR(Table2[[#This Row],[PnL]]/Table2[[#This Row],[Account Size]],"")</f>
        <v/>
      </c>
      <c r="M60" s="11">
        <f t="shared" si="3"/>
        <v>57</v>
      </c>
      <c r="N60" s="6" t="str">
        <f t="shared" si="5"/>
        <v/>
      </c>
      <c r="O60" s="6" t="str">
        <f t="shared" si="6"/>
        <v/>
      </c>
      <c r="P60" s="6" t="str">
        <f t="shared" si="7"/>
        <v/>
      </c>
      <c r="Q60" s="7">
        <f>IF(Table1[[#This Row],[Longs]]="",0,Table1[[#This Row],[Longs]])+Q59</f>
        <v>0</v>
      </c>
      <c r="R60" s="7">
        <f>IF(Table1[[#This Row],[Shorts]]="",0,Table1[[#This Row],[Shorts]])+R59</f>
        <v>0</v>
      </c>
      <c r="S60" s="7">
        <f>IF(Table1[[#This Row],[Total]]="",0,Table1[[#This Row],[Total]])+S59</f>
        <v>0</v>
      </c>
    </row>
    <row r="61" spans="1:19" x14ac:dyDescent="0.25">
      <c r="A61" s="19"/>
      <c r="B61" s="20"/>
      <c r="C61" s="21"/>
      <c r="D61" s="38"/>
      <c r="E61" s="17" t="str">
        <f>IFERROR(Table2[[#This Row],[PnL]]/Table2[[#This Row],[Account Size]],"")</f>
        <v/>
      </c>
      <c r="M61" s="11">
        <f t="shared" si="3"/>
        <v>58</v>
      </c>
      <c r="N61" s="6" t="str">
        <f t="shared" si="5"/>
        <v/>
      </c>
      <c r="O61" s="6" t="str">
        <f t="shared" si="6"/>
        <v/>
      </c>
      <c r="P61" s="6" t="str">
        <f t="shared" si="7"/>
        <v/>
      </c>
      <c r="Q61" s="7">
        <f>IF(Table1[[#This Row],[Longs]]="",0,Table1[[#This Row],[Longs]])+Q60</f>
        <v>0</v>
      </c>
      <c r="R61" s="7">
        <f>IF(Table1[[#This Row],[Shorts]]="",0,Table1[[#This Row],[Shorts]])+R60</f>
        <v>0</v>
      </c>
      <c r="S61" s="7">
        <f>IF(Table1[[#This Row],[Total]]="",0,Table1[[#This Row],[Total]])+S60</f>
        <v>0</v>
      </c>
    </row>
    <row r="62" spans="1:19" x14ac:dyDescent="0.25">
      <c r="A62" s="19"/>
      <c r="B62" s="20"/>
      <c r="C62" s="21"/>
      <c r="D62" s="38"/>
      <c r="E62" s="17" t="str">
        <f>IFERROR(Table2[[#This Row],[PnL]]/Table2[[#This Row],[Account Size]],"")</f>
        <v/>
      </c>
      <c r="M62" s="11">
        <f t="shared" si="3"/>
        <v>59</v>
      </c>
      <c r="N62" s="6" t="str">
        <f t="shared" si="5"/>
        <v/>
      </c>
      <c r="O62" s="6" t="str">
        <f t="shared" si="6"/>
        <v/>
      </c>
      <c r="P62" s="6" t="str">
        <f t="shared" si="7"/>
        <v/>
      </c>
      <c r="Q62" s="7">
        <f>IF(Table1[[#This Row],[Longs]]="",0,Table1[[#This Row],[Longs]])+Q61</f>
        <v>0</v>
      </c>
      <c r="R62" s="7">
        <f>IF(Table1[[#This Row],[Shorts]]="",0,Table1[[#This Row],[Shorts]])+R61</f>
        <v>0</v>
      </c>
      <c r="S62" s="7">
        <f>IF(Table1[[#This Row],[Total]]="",0,Table1[[#This Row],[Total]])+S61</f>
        <v>0</v>
      </c>
    </row>
    <row r="63" spans="1:19" x14ac:dyDescent="0.25">
      <c r="A63" s="19"/>
      <c r="B63" s="20"/>
      <c r="C63" s="21"/>
      <c r="D63" s="38"/>
      <c r="E63" s="17" t="str">
        <f>IFERROR(Table2[[#This Row],[PnL]]/Table2[[#This Row],[Account Size]],"")</f>
        <v/>
      </c>
      <c r="M63" s="11">
        <f t="shared" si="3"/>
        <v>60</v>
      </c>
      <c r="N63" s="6" t="str">
        <f t="shared" si="5"/>
        <v/>
      </c>
      <c r="O63" s="6" t="str">
        <f t="shared" si="6"/>
        <v/>
      </c>
      <c r="P63" s="6" t="str">
        <f t="shared" si="7"/>
        <v/>
      </c>
      <c r="Q63" s="7">
        <f>IF(Table1[[#This Row],[Longs]]="",0,Table1[[#This Row],[Longs]])+Q62</f>
        <v>0</v>
      </c>
      <c r="R63" s="7">
        <f>IF(Table1[[#This Row],[Shorts]]="",0,Table1[[#This Row],[Shorts]])+R62</f>
        <v>0</v>
      </c>
      <c r="S63" s="7">
        <f>IF(Table1[[#This Row],[Total]]="",0,Table1[[#This Row],[Total]])+S62</f>
        <v>0</v>
      </c>
    </row>
    <row r="64" spans="1:19" x14ac:dyDescent="0.25">
      <c r="A64" s="19"/>
      <c r="B64" s="20"/>
      <c r="C64" s="21"/>
      <c r="D64" s="38"/>
      <c r="E64" s="17" t="str">
        <f>IFERROR(Table2[[#This Row],[PnL]]/Table2[[#This Row],[Account Size]],"")</f>
        <v/>
      </c>
      <c r="M64" s="11">
        <f t="shared" si="3"/>
        <v>61</v>
      </c>
      <c r="N64" s="6" t="str">
        <f t="shared" si="5"/>
        <v/>
      </c>
      <c r="O64" s="6" t="str">
        <f t="shared" si="6"/>
        <v/>
      </c>
      <c r="P64" s="6" t="str">
        <f t="shared" si="7"/>
        <v/>
      </c>
      <c r="Q64" s="7">
        <f>IF(Table1[[#This Row],[Longs]]="",0,Table1[[#This Row],[Longs]])+Q63</f>
        <v>0</v>
      </c>
      <c r="R64" s="7">
        <f>IF(Table1[[#This Row],[Shorts]]="",0,Table1[[#This Row],[Shorts]])+R63</f>
        <v>0</v>
      </c>
      <c r="S64" s="7">
        <f>IF(Table1[[#This Row],[Total]]="",0,Table1[[#This Row],[Total]])+S63</f>
        <v>0</v>
      </c>
    </row>
    <row r="65" spans="1:19" x14ac:dyDescent="0.25">
      <c r="A65" s="19"/>
      <c r="B65" s="20"/>
      <c r="C65" s="21"/>
      <c r="D65" s="38"/>
      <c r="E65" s="17" t="str">
        <f>IFERROR(Table2[[#This Row],[PnL]]/Table2[[#This Row],[Account Size]],"")</f>
        <v/>
      </c>
      <c r="M65" s="11">
        <f t="shared" si="3"/>
        <v>62</v>
      </c>
      <c r="N65" s="6" t="str">
        <f t="shared" si="5"/>
        <v/>
      </c>
      <c r="O65" s="6" t="str">
        <f t="shared" si="6"/>
        <v/>
      </c>
      <c r="P65" s="6" t="str">
        <f t="shared" si="7"/>
        <v/>
      </c>
      <c r="Q65" s="7">
        <f>IF(Table1[[#This Row],[Longs]]="",0,Table1[[#This Row],[Longs]])+Q64</f>
        <v>0</v>
      </c>
      <c r="R65" s="7">
        <f>IF(Table1[[#This Row],[Shorts]]="",0,Table1[[#This Row],[Shorts]])+R64</f>
        <v>0</v>
      </c>
      <c r="S65" s="7">
        <f>IF(Table1[[#This Row],[Total]]="",0,Table1[[#This Row],[Total]])+S64</f>
        <v>0</v>
      </c>
    </row>
    <row r="66" spans="1:19" x14ac:dyDescent="0.25">
      <c r="A66" s="19"/>
      <c r="B66" s="20"/>
      <c r="C66" s="21"/>
      <c r="D66" s="38"/>
      <c r="E66" s="17" t="str">
        <f>IFERROR(Table2[[#This Row],[PnL]]/Table2[[#This Row],[Account Size]],"")</f>
        <v/>
      </c>
      <c r="M66" s="11">
        <f t="shared" si="3"/>
        <v>63</v>
      </c>
      <c r="N66" s="6" t="str">
        <f t="shared" si="5"/>
        <v/>
      </c>
      <c r="O66" s="6" t="str">
        <f t="shared" si="6"/>
        <v/>
      </c>
      <c r="P66" s="6" t="str">
        <f t="shared" si="7"/>
        <v/>
      </c>
      <c r="Q66" s="7">
        <f>IF(Table1[[#This Row],[Longs]]="",0,Table1[[#This Row],[Longs]])+Q65</f>
        <v>0</v>
      </c>
      <c r="R66" s="7">
        <f>IF(Table1[[#This Row],[Shorts]]="",0,Table1[[#This Row],[Shorts]])+R65</f>
        <v>0</v>
      </c>
      <c r="S66" s="7">
        <f>IF(Table1[[#This Row],[Total]]="",0,Table1[[#This Row],[Total]])+S65</f>
        <v>0</v>
      </c>
    </row>
    <row r="67" spans="1:19" x14ac:dyDescent="0.25">
      <c r="A67" s="19"/>
      <c r="B67" s="20"/>
      <c r="C67" s="21"/>
      <c r="D67" s="38"/>
      <c r="E67" s="17" t="str">
        <f>IFERROR(Table2[[#This Row],[PnL]]/Table2[[#This Row],[Account Size]],"")</f>
        <v/>
      </c>
      <c r="M67" s="11">
        <f t="shared" si="3"/>
        <v>64</v>
      </c>
      <c r="N67" s="6" t="str">
        <f t="shared" ref="N67:N100" si="8">IF( SUMIFS($E:$E,$A:$A,$M67,$C:$C,"Long") = 0, "", SUMIFS($E:$E,$A:$A,$M67,$C:$C,"Long") )</f>
        <v/>
      </c>
      <c r="O67" s="6" t="str">
        <f t="shared" ref="O67:O100" si="9">IF(SUMIFS($E:$E,$A:$A,$M67,$C:$C,"Short")=0,"",SUMIFS($E:$E,$A:$A,$M67,$C:$C,"Short"))</f>
        <v/>
      </c>
      <c r="P67" s="6" t="str">
        <f t="shared" ref="P67:P100" si="10">IF(SUMIF($A:$A,$M67,$E:$E)=0,"",SUMIF($A:$A,$M67,$E:$E))</f>
        <v/>
      </c>
      <c r="Q67" s="7">
        <f>IF(Table1[[#This Row],[Longs]]="",0,Table1[[#This Row],[Longs]])+Q66</f>
        <v>0</v>
      </c>
      <c r="R67" s="7">
        <f>IF(Table1[[#This Row],[Shorts]]="",0,Table1[[#This Row],[Shorts]])+R66</f>
        <v>0</v>
      </c>
      <c r="S67" s="7">
        <f>IF(Table1[[#This Row],[Total]]="",0,Table1[[#This Row],[Total]])+S66</f>
        <v>0</v>
      </c>
    </row>
    <row r="68" spans="1:19" x14ac:dyDescent="0.25">
      <c r="A68" s="19"/>
      <c r="B68" s="20"/>
      <c r="C68" s="21"/>
      <c r="D68" s="38"/>
      <c r="E68" s="17" t="str">
        <f>IFERROR(Table2[[#This Row],[PnL]]/Table2[[#This Row],[Account Size]],"")</f>
        <v/>
      </c>
      <c r="M68" s="11">
        <f t="shared" si="3"/>
        <v>65</v>
      </c>
      <c r="N68" s="6" t="str">
        <f t="shared" si="8"/>
        <v/>
      </c>
      <c r="O68" s="6" t="str">
        <f t="shared" si="9"/>
        <v/>
      </c>
      <c r="P68" s="6" t="str">
        <f t="shared" si="10"/>
        <v/>
      </c>
      <c r="Q68" s="7">
        <f>IF(Table1[[#This Row],[Longs]]="",0,Table1[[#This Row],[Longs]])+Q67</f>
        <v>0</v>
      </c>
      <c r="R68" s="7">
        <f>IF(Table1[[#This Row],[Shorts]]="",0,Table1[[#This Row],[Shorts]])+R67</f>
        <v>0</v>
      </c>
      <c r="S68" s="7">
        <f>IF(Table1[[#This Row],[Total]]="",0,Table1[[#This Row],[Total]])+S67</f>
        <v>0</v>
      </c>
    </row>
    <row r="69" spans="1:19" x14ac:dyDescent="0.25">
      <c r="A69" s="19"/>
      <c r="B69" s="20"/>
      <c r="C69" s="21"/>
      <c r="D69" s="38"/>
      <c r="E69" s="17" t="str">
        <f>IFERROR(Table2[[#This Row],[PnL]]/Table2[[#This Row],[Account Size]],"")</f>
        <v/>
      </c>
      <c r="M69" s="11">
        <f t="shared" ref="M69:M100" si="11">M68+1</f>
        <v>66</v>
      </c>
      <c r="N69" s="6" t="str">
        <f t="shared" si="8"/>
        <v/>
      </c>
      <c r="O69" s="6" t="str">
        <f t="shared" si="9"/>
        <v/>
      </c>
      <c r="P69" s="6" t="str">
        <f t="shared" si="10"/>
        <v/>
      </c>
      <c r="Q69" s="7">
        <f>IF(Table1[[#This Row],[Longs]]="",0,Table1[[#This Row],[Longs]])+Q68</f>
        <v>0</v>
      </c>
      <c r="R69" s="7">
        <f>IF(Table1[[#This Row],[Shorts]]="",0,Table1[[#This Row],[Shorts]])+R68</f>
        <v>0</v>
      </c>
      <c r="S69" s="7">
        <f>IF(Table1[[#This Row],[Total]]="",0,Table1[[#This Row],[Total]])+S68</f>
        <v>0</v>
      </c>
    </row>
    <row r="70" spans="1:19" x14ac:dyDescent="0.25">
      <c r="A70" s="19"/>
      <c r="B70" s="20"/>
      <c r="C70" s="21"/>
      <c r="D70" s="38"/>
      <c r="E70" s="17" t="str">
        <f>IFERROR(Table2[[#This Row],[PnL]]/Table2[[#This Row],[Account Size]],"")</f>
        <v/>
      </c>
      <c r="M70" s="11">
        <f t="shared" si="11"/>
        <v>67</v>
      </c>
      <c r="N70" s="6" t="str">
        <f t="shared" si="8"/>
        <v/>
      </c>
      <c r="O70" s="6" t="str">
        <f t="shared" si="9"/>
        <v/>
      </c>
      <c r="P70" s="6" t="str">
        <f t="shared" si="10"/>
        <v/>
      </c>
      <c r="Q70" s="7">
        <f>IF(Table1[[#This Row],[Longs]]="",0,Table1[[#This Row],[Longs]])+Q69</f>
        <v>0</v>
      </c>
      <c r="R70" s="7">
        <f>IF(Table1[[#This Row],[Shorts]]="",0,Table1[[#This Row],[Shorts]])+R69</f>
        <v>0</v>
      </c>
      <c r="S70" s="7">
        <f>IF(Table1[[#This Row],[Total]]="",0,Table1[[#This Row],[Total]])+S69</f>
        <v>0</v>
      </c>
    </row>
    <row r="71" spans="1:19" x14ac:dyDescent="0.25">
      <c r="A71" s="19"/>
      <c r="B71" s="20"/>
      <c r="C71" s="21"/>
      <c r="D71" s="38"/>
      <c r="E71" s="17" t="str">
        <f>IFERROR(Table2[[#This Row],[PnL]]/Table2[[#This Row],[Account Size]],"")</f>
        <v/>
      </c>
      <c r="M71" s="11">
        <f t="shared" si="11"/>
        <v>68</v>
      </c>
      <c r="N71" s="6" t="str">
        <f t="shared" si="8"/>
        <v/>
      </c>
      <c r="O71" s="6" t="str">
        <f t="shared" si="9"/>
        <v/>
      </c>
      <c r="P71" s="6" t="str">
        <f t="shared" si="10"/>
        <v/>
      </c>
      <c r="Q71" s="7">
        <f>IF(Table1[[#This Row],[Longs]]="",0,Table1[[#This Row],[Longs]])+Q70</f>
        <v>0</v>
      </c>
      <c r="R71" s="7">
        <f>IF(Table1[[#This Row],[Shorts]]="",0,Table1[[#This Row],[Shorts]])+R70</f>
        <v>0</v>
      </c>
      <c r="S71" s="7">
        <f>IF(Table1[[#This Row],[Total]]="",0,Table1[[#This Row],[Total]])+S70</f>
        <v>0</v>
      </c>
    </row>
    <row r="72" spans="1:19" x14ac:dyDescent="0.25">
      <c r="A72" s="19"/>
      <c r="B72" s="20"/>
      <c r="C72" s="21"/>
      <c r="D72" s="38"/>
      <c r="E72" s="17" t="str">
        <f>IFERROR(Table2[[#This Row],[PnL]]/Table2[[#This Row],[Account Size]],"")</f>
        <v/>
      </c>
      <c r="M72" s="11">
        <f t="shared" si="11"/>
        <v>69</v>
      </c>
      <c r="N72" s="6" t="str">
        <f t="shared" si="8"/>
        <v/>
      </c>
      <c r="O72" s="6" t="str">
        <f t="shared" si="9"/>
        <v/>
      </c>
      <c r="P72" s="6" t="str">
        <f t="shared" si="10"/>
        <v/>
      </c>
      <c r="Q72" s="7">
        <f>IF(Table1[[#This Row],[Longs]]="",0,Table1[[#This Row],[Longs]])+Q71</f>
        <v>0</v>
      </c>
      <c r="R72" s="7">
        <f>IF(Table1[[#This Row],[Shorts]]="",0,Table1[[#This Row],[Shorts]])+R71</f>
        <v>0</v>
      </c>
      <c r="S72" s="7">
        <f>IF(Table1[[#This Row],[Total]]="",0,Table1[[#This Row],[Total]])+S71</f>
        <v>0</v>
      </c>
    </row>
    <row r="73" spans="1:19" x14ac:dyDescent="0.25">
      <c r="A73" s="19"/>
      <c r="B73" s="20"/>
      <c r="C73" s="21"/>
      <c r="D73" s="38"/>
      <c r="E73" s="17" t="str">
        <f>IFERROR(Table2[[#This Row],[PnL]]/Table2[[#This Row],[Account Size]],"")</f>
        <v/>
      </c>
      <c r="M73" s="11">
        <f t="shared" si="11"/>
        <v>70</v>
      </c>
      <c r="N73" s="6" t="str">
        <f t="shared" si="8"/>
        <v/>
      </c>
      <c r="O73" s="6" t="str">
        <f t="shared" si="9"/>
        <v/>
      </c>
      <c r="P73" s="6" t="str">
        <f t="shared" si="10"/>
        <v/>
      </c>
      <c r="Q73" s="7">
        <f>IF(Table1[[#This Row],[Longs]]="",0,Table1[[#This Row],[Longs]])+Q72</f>
        <v>0</v>
      </c>
      <c r="R73" s="7">
        <f>IF(Table1[[#This Row],[Shorts]]="",0,Table1[[#This Row],[Shorts]])+R72</f>
        <v>0</v>
      </c>
      <c r="S73" s="7">
        <f>IF(Table1[[#This Row],[Total]]="",0,Table1[[#This Row],[Total]])+S72</f>
        <v>0</v>
      </c>
    </row>
    <row r="74" spans="1:19" x14ac:dyDescent="0.25">
      <c r="A74" s="19"/>
      <c r="B74" s="20"/>
      <c r="C74" s="21"/>
      <c r="D74" s="38"/>
      <c r="E74" s="17" t="str">
        <f>IFERROR(Table2[[#This Row],[PnL]]/Table2[[#This Row],[Account Size]],"")</f>
        <v/>
      </c>
      <c r="M74" s="11">
        <f t="shared" si="11"/>
        <v>71</v>
      </c>
      <c r="N74" s="6" t="str">
        <f t="shared" si="8"/>
        <v/>
      </c>
      <c r="O74" s="6" t="str">
        <f t="shared" si="9"/>
        <v/>
      </c>
      <c r="P74" s="6" t="str">
        <f t="shared" si="10"/>
        <v/>
      </c>
      <c r="Q74" s="7">
        <f>IF(Table1[[#This Row],[Longs]]="",0,Table1[[#This Row],[Longs]])+Q73</f>
        <v>0</v>
      </c>
      <c r="R74" s="7">
        <f>IF(Table1[[#This Row],[Shorts]]="",0,Table1[[#This Row],[Shorts]])+R73</f>
        <v>0</v>
      </c>
      <c r="S74" s="7">
        <f>IF(Table1[[#This Row],[Total]]="",0,Table1[[#This Row],[Total]])+S73</f>
        <v>0</v>
      </c>
    </row>
    <row r="75" spans="1:19" x14ac:dyDescent="0.25">
      <c r="A75" s="19"/>
      <c r="B75" s="20"/>
      <c r="C75" s="21"/>
      <c r="D75" s="38"/>
      <c r="E75" s="17" t="str">
        <f>IFERROR(Table2[[#This Row],[PnL]]/Table2[[#This Row],[Account Size]],"")</f>
        <v/>
      </c>
      <c r="M75" s="11">
        <f t="shared" si="11"/>
        <v>72</v>
      </c>
      <c r="N75" s="6" t="str">
        <f t="shared" si="8"/>
        <v/>
      </c>
      <c r="O75" s="6" t="str">
        <f t="shared" si="9"/>
        <v/>
      </c>
      <c r="P75" s="6" t="str">
        <f t="shared" si="10"/>
        <v/>
      </c>
      <c r="Q75" s="7">
        <f>IF(Table1[[#This Row],[Longs]]="",0,Table1[[#This Row],[Longs]])+Q74</f>
        <v>0</v>
      </c>
      <c r="R75" s="7">
        <f>IF(Table1[[#This Row],[Shorts]]="",0,Table1[[#This Row],[Shorts]])+R74</f>
        <v>0</v>
      </c>
      <c r="S75" s="7">
        <f>IF(Table1[[#This Row],[Total]]="",0,Table1[[#This Row],[Total]])+S74</f>
        <v>0</v>
      </c>
    </row>
    <row r="76" spans="1:19" x14ac:dyDescent="0.25">
      <c r="A76" s="19"/>
      <c r="B76" s="20"/>
      <c r="C76" s="21"/>
      <c r="D76" s="38"/>
      <c r="E76" s="17" t="str">
        <f>IFERROR(Table2[[#This Row],[PnL]]/Table2[[#This Row],[Account Size]],"")</f>
        <v/>
      </c>
      <c r="M76" s="11">
        <f t="shared" si="11"/>
        <v>73</v>
      </c>
      <c r="N76" s="6" t="str">
        <f t="shared" si="8"/>
        <v/>
      </c>
      <c r="O76" s="6" t="str">
        <f t="shared" si="9"/>
        <v/>
      </c>
      <c r="P76" s="6" t="str">
        <f t="shared" si="10"/>
        <v/>
      </c>
      <c r="Q76" s="7">
        <f>IF(Table1[[#This Row],[Longs]]="",0,Table1[[#This Row],[Longs]])+Q75</f>
        <v>0</v>
      </c>
      <c r="R76" s="7">
        <f>IF(Table1[[#This Row],[Shorts]]="",0,Table1[[#This Row],[Shorts]])+R75</f>
        <v>0</v>
      </c>
      <c r="S76" s="7">
        <f>IF(Table1[[#This Row],[Total]]="",0,Table1[[#This Row],[Total]])+S75</f>
        <v>0</v>
      </c>
    </row>
    <row r="77" spans="1:19" x14ac:dyDescent="0.25">
      <c r="A77" s="19"/>
      <c r="B77" s="20"/>
      <c r="C77" s="21"/>
      <c r="D77" s="38"/>
      <c r="E77" s="17" t="str">
        <f>IFERROR(Table2[[#This Row],[PnL]]/Table2[[#This Row],[Account Size]],"")</f>
        <v/>
      </c>
      <c r="M77" s="11">
        <f t="shared" si="11"/>
        <v>74</v>
      </c>
      <c r="N77" s="6" t="str">
        <f t="shared" si="8"/>
        <v/>
      </c>
      <c r="O77" s="6" t="str">
        <f t="shared" si="9"/>
        <v/>
      </c>
      <c r="P77" s="6" t="str">
        <f t="shared" si="10"/>
        <v/>
      </c>
      <c r="Q77" s="7">
        <f>IF(Table1[[#This Row],[Longs]]="",0,Table1[[#This Row],[Longs]])+Q76</f>
        <v>0</v>
      </c>
      <c r="R77" s="7">
        <f>IF(Table1[[#This Row],[Shorts]]="",0,Table1[[#This Row],[Shorts]])+R76</f>
        <v>0</v>
      </c>
      <c r="S77" s="7">
        <f>IF(Table1[[#This Row],[Total]]="",0,Table1[[#This Row],[Total]])+S76</f>
        <v>0</v>
      </c>
    </row>
    <row r="78" spans="1:19" x14ac:dyDescent="0.25">
      <c r="A78" s="19"/>
      <c r="B78" s="20"/>
      <c r="C78" s="21"/>
      <c r="D78" s="38"/>
      <c r="E78" s="17" t="str">
        <f>IFERROR(Table2[[#This Row],[PnL]]/Table2[[#This Row],[Account Size]],"")</f>
        <v/>
      </c>
      <c r="M78" s="11">
        <f t="shared" si="11"/>
        <v>75</v>
      </c>
      <c r="N78" s="6" t="str">
        <f t="shared" si="8"/>
        <v/>
      </c>
      <c r="O78" s="6" t="str">
        <f t="shared" si="9"/>
        <v/>
      </c>
      <c r="P78" s="6" t="str">
        <f t="shared" si="10"/>
        <v/>
      </c>
      <c r="Q78" s="7">
        <f>IF(Table1[[#This Row],[Longs]]="",0,Table1[[#This Row],[Longs]])+Q77</f>
        <v>0</v>
      </c>
      <c r="R78" s="7">
        <f>IF(Table1[[#This Row],[Shorts]]="",0,Table1[[#This Row],[Shorts]])+R77</f>
        <v>0</v>
      </c>
      <c r="S78" s="7">
        <f>IF(Table1[[#This Row],[Total]]="",0,Table1[[#This Row],[Total]])+S77</f>
        <v>0</v>
      </c>
    </row>
    <row r="79" spans="1:19" x14ac:dyDescent="0.25">
      <c r="A79" s="19"/>
      <c r="B79" s="20"/>
      <c r="C79" s="21"/>
      <c r="D79" s="38"/>
      <c r="E79" s="17" t="str">
        <f>IFERROR(Table2[[#This Row],[PnL]]/Table2[[#This Row],[Account Size]],"")</f>
        <v/>
      </c>
      <c r="M79" s="11">
        <f t="shared" si="11"/>
        <v>76</v>
      </c>
      <c r="N79" s="6" t="str">
        <f t="shared" si="8"/>
        <v/>
      </c>
      <c r="O79" s="6" t="str">
        <f t="shared" si="9"/>
        <v/>
      </c>
      <c r="P79" s="6" t="str">
        <f t="shared" si="10"/>
        <v/>
      </c>
      <c r="Q79" s="7">
        <f>IF(Table1[[#This Row],[Longs]]="",0,Table1[[#This Row],[Longs]])+Q78</f>
        <v>0</v>
      </c>
      <c r="R79" s="7">
        <f>IF(Table1[[#This Row],[Shorts]]="",0,Table1[[#This Row],[Shorts]])+R78</f>
        <v>0</v>
      </c>
      <c r="S79" s="7">
        <f>IF(Table1[[#This Row],[Total]]="",0,Table1[[#This Row],[Total]])+S78</f>
        <v>0</v>
      </c>
    </row>
    <row r="80" spans="1:19" x14ac:dyDescent="0.25">
      <c r="A80" s="19"/>
      <c r="B80" s="20"/>
      <c r="C80" s="21"/>
      <c r="D80" s="38"/>
      <c r="E80" s="17" t="str">
        <f>IFERROR(Table2[[#This Row],[PnL]]/Table2[[#This Row],[Account Size]],"")</f>
        <v/>
      </c>
      <c r="M80" s="11">
        <f t="shared" si="11"/>
        <v>77</v>
      </c>
      <c r="N80" s="6" t="str">
        <f t="shared" si="8"/>
        <v/>
      </c>
      <c r="O80" s="6" t="str">
        <f t="shared" si="9"/>
        <v/>
      </c>
      <c r="P80" s="6" t="str">
        <f t="shared" si="10"/>
        <v/>
      </c>
      <c r="Q80" s="7">
        <f>IF(Table1[[#This Row],[Longs]]="",0,Table1[[#This Row],[Longs]])+Q79</f>
        <v>0</v>
      </c>
      <c r="R80" s="7">
        <f>IF(Table1[[#This Row],[Shorts]]="",0,Table1[[#This Row],[Shorts]])+R79</f>
        <v>0</v>
      </c>
      <c r="S80" s="7">
        <f>IF(Table1[[#This Row],[Total]]="",0,Table1[[#This Row],[Total]])+S79</f>
        <v>0</v>
      </c>
    </row>
    <row r="81" spans="1:19" x14ac:dyDescent="0.25">
      <c r="A81" s="19"/>
      <c r="B81" s="20"/>
      <c r="C81" s="21"/>
      <c r="D81" s="38"/>
      <c r="E81" s="17" t="str">
        <f>IFERROR(Table2[[#This Row],[PnL]]/Table2[[#This Row],[Account Size]],"")</f>
        <v/>
      </c>
      <c r="M81" s="11">
        <f t="shared" si="11"/>
        <v>78</v>
      </c>
      <c r="N81" s="6" t="str">
        <f t="shared" si="8"/>
        <v/>
      </c>
      <c r="O81" s="6" t="str">
        <f t="shared" si="9"/>
        <v/>
      </c>
      <c r="P81" s="6" t="str">
        <f t="shared" si="10"/>
        <v/>
      </c>
      <c r="Q81" s="7">
        <f>IF(Table1[[#This Row],[Longs]]="",0,Table1[[#This Row],[Longs]])+Q80</f>
        <v>0</v>
      </c>
      <c r="R81" s="7">
        <f>IF(Table1[[#This Row],[Shorts]]="",0,Table1[[#This Row],[Shorts]])+R80</f>
        <v>0</v>
      </c>
      <c r="S81" s="7">
        <f>IF(Table1[[#This Row],[Total]]="",0,Table1[[#This Row],[Total]])+S80</f>
        <v>0</v>
      </c>
    </row>
    <row r="82" spans="1:19" x14ac:dyDescent="0.25">
      <c r="A82" s="19"/>
      <c r="B82" s="20"/>
      <c r="C82" s="21"/>
      <c r="D82" s="38"/>
      <c r="E82" s="17" t="str">
        <f>IFERROR(Table2[[#This Row],[PnL]]/Table2[[#This Row],[Account Size]],"")</f>
        <v/>
      </c>
      <c r="M82" s="11">
        <f t="shared" si="11"/>
        <v>79</v>
      </c>
      <c r="N82" s="6" t="str">
        <f t="shared" si="8"/>
        <v/>
      </c>
      <c r="O82" s="6" t="str">
        <f t="shared" si="9"/>
        <v/>
      </c>
      <c r="P82" s="6" t="str">
        <f t="shared" si="10"/>
        <v/>
      </c>
      <c r="Q82" s="7">
        <f>IF(Table1[[#This Row],[Longs]]="",0,Table1[[#This Row],[Longs]])+Q81</f>
        <v>0</v>
      </c>
      <c r="R82" s="7">
        <f>IF(Table1[[#This Row],[Shorts]]="",0,Table1[[#This Row],[Shorts]])+R81</f>
        <v>0</v>
      </c>
      <c r="S82" s="7">
        <f>IF(Table1[[#This Row],[Total]]="",0,Table1[[#This Row],[Total]])+S81</f>
        <v>0</v>
      </c>
    </row>
    <row r="83" spans="1:19" x14ac:dyDescent="0.25">
      <c r="A83" s="19"/>
      <c r="B83" s="20"/>
      <c r="C83" s="21"/>
      <c r="D83" s="38"/>
      <c r="E83" s="17" t="str">
        <f>IFERROR(Table2[[#This Row],[PnL]]/Table2[[#This Row],[Account Size]],"")</f>
        <v/>
      </c>
      <c r="M83" s="11">
        <f t="shared" si="11"/>
        <v>80</v>
      </c>
      <c r="N83" s="6" t="str">
        <f t="shared" si="8"/>
        <v/>
      </c>
      <c r="O83" s="6" t="str">
        <f t="shared" si="9"/>
        <v/>
      </c>
      <c r="P83" s="6" t="str">
        <f t="shared" si="10"/>
        <v/>
      </c>
      <c r="Q83" s="7">
        <f>IF(Table1[[#This Row],[Longs]]="",0,Table1[[#This Row],[Longs]])+Q82</f>
        <v>0</v>
      </c>
      <c r="R83" s="7">
        <f>IF(Table1[[#This Row],[Shorts]]="",0,Table1[[#This Row],[Shorts]])+R82</f>
        <v>0</v>
      </c>
      <c r="S83" s="7">
        <f>IF(Table1[[#This Row],[Total]]="",0,Table1[[#This Row],[Total]])+S82</f>
        <v>0</v>
      </c>
    </row>
    <row r="84" spans="1:19" x14ac:dyDescent="0.25">
      <c r="A84" s="19"/>
      <c r="B84" s="20"/>
      <c r="C84" s="21"/>
      <c r="D84" s="38"/>
      <c r="E84" s="17" t="str">
        <f>IFERROR(Table2[[#This Row],[PnL]]/Table2[[#This Row],[Account Size]],"")</f>
        <v/>
      </c>
      <c r="M84" s="11">
        <f t="shared" si="11"/>
        <v>81</v>
      </c>
      <c r="N84" s="6" t="str">
        <f t="shared" si="8"/>
        <v/>
      </c>
      <c r="O84" s="6" t="str">
        <f t="shared" si="9"/>
        <v/>
      </c>
      <c r="P84" s="6" t="str">
        <f t="shared" si="10"/>
        <v/>
      </c>
      <c r="Q84" s="7">
        <f>IF(Table1[[#This Row],[Longs]]="",0,Table1[[#This Row],[Longs]])+Q83</f>
        <v>0</v>
      </c>
      <c r="R84" s="7">
        <f>IF(Table1[[#This Row],[Shorts]]="",0,Table1[[#This Row],[Shorts]])+R83</f>
        <v>0</v>
      </c>
      <c r="S84" s="7">
        <f>IF(Table1[[#This Row],[Total]]="",0,Table1[[#This Row],[Total]])+S83</f>
        <v>0</v>
      </c>
    </row>
    <row r="85" spans="1:19" x14ac:dyDescent="0.25">
      <c r="A85" s="19"/>
      <c r="B85" s="20"/>
      <c r="C85" s="21"/>
      <c r="D85" s="38"/>
      <c r="E85" s="17" t="str">
        <f>IFERROR(Table2[[#This Row],[PnL]]/Table2[[#This Row],[Account Size]],"")</f>
        <v/>
      </c>
      <c r="M85" s="11">
        <f t="shared" si="11"/>
        <v>82</v>
      </c>
      <c r="N85" s="6" t="str">
        <f t="shared" si="8"/>
        <v/>
      </c>
      <c r="O85" s="6" t="str">
        <f t="shared" si="9"/>
        <v/>
      </c>
      <c r="P85" s="6" t="str">
        <f t="shared" si="10"/>
        <v/>
      </c>
      <c r="Q85" s="7">
        <f>IF(Table1[[#This Row],[Longs]]="",0,Table1[[#This Row],[Longs]])+Q84</f>
        <v>0</v>
      </c>
      <c r="R85" s="7">
        <f>IF(Table1[[#This Row],[Shorts]]="",0,Table1[[#This Row],[Shorts]])+R84</f>
        <v>0</v>
      </c>
      <c r="S85" s="7">
        <f>IF(Table1[[#This Row],[Total]]="",0,Table1[[#This Row],[Total]])+S84</f>
        <v>0</v>
      </c>
    </row>
    <row r="86" spans="1:19" x14ac:dyDescent="0.25">
      <c r="A86" s="19"/>
      <c r="B86" s="20"/>
      <c r="C86" s="21"/>
      <c r="D86" s="38"/>
      <c r="E86" s="17" t="str">
        <f>IFERROR(Table2[[#This Row],[PnL]]/Table2[[#This Row],[Account Size]],"")</f>
        <v/>
      </c>
      <c r="M86" s="11">
        <f t="shared" si="11"/>
        <v>83</v>
      </c>
      <c r="N86" s="6" t="str">
        <f t="shared" si="8"/>
        <v/>
      </c>
      <c r="O86" s="6" t="str">
        <f t="shared" si="9"/>
        <v/>
      </c>
      <c r="P86" s="6" t="str">
        <f t="shared" si="10"/>
        <v/>
      </c>
      <c r="Q86" s="7">
        <f>IF(Table1[[#This Row],[Longs]]="",0,Table1[[#This Row],[Longs]])+Q85</f>
        <v>0</v>
      </c>
      <c r="R86" s="7">
        <f>IF(Table1[[#This Row],[Shorts]]="",0,Table1[[#This Row],[Shorts]])+R85</f>
        <v>0</v>
      </c>
      <c r="S86" s="7">
        <f>IF(Table1[[#This Row],[Total]]="",0,Table1[[#This Row],[Total]])+S85</f>
        <v>0</v>
      </c>
    </row>
    <row r="87" spans="1:19" x14ac:dyDescent="0.25">
      <c r="A87" s="19"/>
      <c r="B87" s="20"/>
      <c r="C87" s="21"/>
      <c r="D87" s="38"/>
      <c r="E87" s="17" t="str">
        <f>IFERROR(Table2[[#This Row],[PnL]]/Table2[[#This Row],[Account Size]],"")</f>
        <v/>
      </c>
      <c r="M87" s="11">
        <f t="shared" si="11"/>
        <v>84</v>
      </c>
      <c r="N87" s="6" t="str">
        <f t="shared" si="8"/>
        <v/>
      </c>
      <c r="O87" s="6" t="str">
        <f t="shared" si="9"/>
        <v/>
      </c>
      <c r="P87" s="6" t="str">
        <f t="shared" si="10"/>
        <v/>
      </c>
      <c r="Q87" s="7">
        <f>IF(Table1[[#This Row],[Longs]]="",0,Table1[[#This Row],[Longs]])+Q86</f>
        <v>0</v>
      </c>
      <c r="R87" s="7">
        <f>IF(Table1[[#This Row],[Shorts]]="",0,Table1[[#This Row],[Shorts]])+R86</f>
        <v>0</v>
      </c>
      <c r="S87" s="7">
        <f>IF(Table1[[#This Row],[Total]]="",0,Table1[[#This Row],[Total]])+S86</f>
        <v>0</v>
      </c>
    </row>
    <row r="88" spans="1:19" x14ac:dyDescent="0.25">
      <c r="A88" s="19"/>
      <c r="B88" s="20"/>
      <c r="C88" s="21"/>
      <c r="D88" s="38"/>
      <c r="E88" s="17" t="str">
        <f>IFERROR(Table2[[#This Row],[PnL]]/Table2[[#This Row],[Account Size]],"")</f>
        <v/>
      </c>
      <c r="M88" s="11">
        <f t="shared" si="11"/>
        <v>85</v>
      </c>
      <c r="N88" s="6" t="str">
        <f t="shared" si="8"/>
        <v/>
      </c>
      <c r="O88" s="6" t="str">
        <f t="shared" si="9"/>
        <v/>
      </c>
      <c r="P88" s="6" t="str">
        <f t="shared" si="10"/>
        <v/>
      </c>
      <c r="Q88" s="7">
        <f>IF(Table1[[#This Row],[Longs]]="",0,Table1[[#This Row],[Longs]])+Q87</f>
        <v>0</v>
      </c>
      <c r="R88" s="7">
        <f>IF(Table1[[#This Row],[Shorts]]="",0,Table1[[#This Row],[Shorts]])+R87</f>
        <v>0</v>
      </c>
      <c r="S88" s="7">
        <f>IF(Table1[[#This Row],[Total]]="",0,Table1[[#This Row],[Total]])+S87</f>
        <v>0</v>
      </c>
    </row>
    <row r="89" spans="1:19" x14ac:dyDescent="0.25">
      <c r="A89" s="19"/>
      <c r="B89" s="20"/>
      <c r="C89" s="21"/>
      <c r="D89" s="38"/>
      <c r="E89" s="17" t="str">
        <f>IFERROR(Table2[[#This Row],[PnL]]/Table2[[#This Row],[Account Size]],"")</f>
        <v/>
      </c>
      <c r="M89" s="11">
        <f t="shared" si="11"/>
        <v>86</v>
      </c>
      <c r="N89" s="6" t="str">
        <f t="shared" si="8"/>
        <v/>
      </c>
      <c r="O89" s="6" t="str">
        <f t="shared" si="9"/>
        <v/>
      </c>
      <c r="P89" s="6" t="str">
        <f t="shared" si="10"/>
        <v/>
      </c>
      <c r="Q89" s="7">
        <f>IF(Table1[[#This Row],[Longs]]="",0,Table1[[#This Row],[Longs]])+Q88</f>
        <v>0</v>
      </c>
      <c r="R89" s="7">
        <f>IF(Table1[[#This Row],[Shorts]]="",0,Table1[[#This Row],[Shorts]])+R88</f>
        <v>0</v>
      </c>
      <c r="S89" s="7">
        <f>IF(Table1[[#This Row],[Total]]="",0,Table1[[#This Row],[Total]])+S88</f>
        <v>0</v>
      </c>
    </row>
    <row r="90" spans="1:19" x14ac:dyDescent="0.25">
      <c r="A90" s="19"/>
      <c r="B90" s="20"/>
      <c r="C90" s="21"/>
      <c r="D90" s="38"/>
      <c r="E90" s="17" t="str">
        <f>IFERROR(Table2[[#This Row],[PnL]]/Table2[[#This Row],[Account Size]],"")</f>
        <v/>
      </c>
      <c r="M90" s="11">
        <f t="shared" si="11"/>
        <v>87</v>
      </c>
      <c r="N90" s="6" t="str">
        <f t="shared" si="8"/>
        <v/>
      </c>
      <c r="O90" s="6" t="str">
        <f t="shared" si="9"/>
        <v/>
      </c>
      <c r="P90" s="6" t="str">
        <f t="shared" si="10"/>
        <v/>
      </c>
      <c r="Q90" s="7">
        <f>IF(Table1[[#This Row],[Longs]]="",0,Table1[[#This Row],[Longs]])+Q89</f>
        <v>0</v>
      </c>
      <c r="R90" s="7">
        <f>IF(Table1[[#This Row],[Shorts]]="",0,Table1[[#This Row],[Shorts]])+R89</f>
        <v>0</v>
      </c>
      <c r="S90" s="7">
        <f>IF(Table1[[#This Row],[Total]]="",0,Table1[[#This Row],[Total]])+S89</f>
        <v>0</v>
      </c>
    </row>
    <row r="91" spans="1:19" x14ac:dyDescent="0.25">
      <c r="A91" s="19"/>
      <c r="B91" s="20"/>
      <c r="C91" s="21"/>
      <c r="D91" s="38"/>
      <c r="E91" s="17" t="str">
        <f>IFERROR(Table2[[#This Row],[PnL]]/Table2[[#This Row],[Account Size]],"")</f>
        <v/>
      </c>
      <c r="M91" s="11">
        <f t="shared" si="11"/>
        <v>88</v>
      </c>
      <c r="N91" s="6" t="str">
        <f t="shared" si="8"/>
        <v/>
      </c>
      <c r="O91" s="6" t="str">
        <f t="shared" si="9"/>
        <v/>
      </c>
      <c r="P91" s="6" t="str">
        <f t="shared" si="10"/>
        <v/>
      </c>
      <c r="Q91" s="7">
        <f>IF(Table1[[#This Row],[Longs]]="",0,Table1[[#This Row],[Longs]])+Q90</f>
        <v>0</v>
      </c>
      <c r="R91" s="7">
        <f>IF(Table1[[#This Row],[Shorts]]="",0,Table1[[#This Row],[Shorts]])+R90</f>
        <v>0</v>
      </c>
      <c r="S91" s="7">
        <f>IF(Table1[[#This Row],[Total]]="",0,Table1[[#This Row],[Total]])+S90</f>
        <v>0</v>
      </c>
    </row>
    <row r="92" spans="1:19" x14ac:dyDescent="0.25">
      <c r="A92" s="19"/>
      <c r="B92" s="20"/>
      <c r="C92" s="21"/>
      <c r="D92" s="38"/>
      <c r="E92" s="17" t="str">
        <f>IFERROR(Table2[[#This Row],[PnL]]/Table2[[#This Row],[Account Size]],"")</f>
        <v/>
      </c>
      <c r="M92" s="11">
        <f t="shared" si="11"/>
        <v>89</v>
      </c>
      <c r="N92" s="6" t="str">
        <f t="shared" si="8"/>
        <v/>
      </c>
      <c r="O92" s="6" t="str">
        <f t="shared" si="9"/>
        <v/>
      </c>
      <c r="P92" s="6" t="str">
        <f t="shared" si="10"/>
        <v/>
      </c>
      <c r="Q92" s="7">
        <f>IF(Table1[[#This Row],[Longs]]="",0,Table1[[#This Row],[Longs]])+Q91</f>
        <v>0</v>
      </c>
      <c r="R92" s="7">
        <f>IF(Table1[[#This Row],[Shorts]]="",0,Table1[[#This Row],[Shorts]])+R91</f>
        <v>0</v>
      </c>
      <c r="S92" s="7">
        <f>IF(Table1[[#This Row],[Total]]="",0,Table1[[#This Row],[Total]])+S91</f>
        <v>0</v>
      </c>
    </row>
    <row r="93" spans="1:19" x14ac:dyDescent="0.25">
      <c r="A93" s="19"/>
      <c r="B93" s="20"/>
      <c r="C93" s="21"/>
      <c r="D93" s="38"/>
      <c r="E93" s="17" t="str">
        <f>IFERROR(Table2[[#This Row],[PnL]]/Table2[[#This Row],[Account Size]],"")</f>
        <v/>
      </c>
      <c r="M93" s="11">
        <f t="shared" si="11"/>
        <v>90</v>
      </c>
      <c r="N93" s="6" t="str">
        <f t="shared" si="8"/>
        <v/>
      </c>
      <c r="O93" s="6" t="str">
        <f t="shared" si="9"/>
        <v/>
      </c>
      <c r="P93" s="6" t="str">
        <f t="shared" si="10"/>
        <v/>
      </c>
      <c r="Q93" s="7">
        <f>IF(Table1[[#This Row],[Longs]]="",0,Table1[[#This Row],[Longs]])+Q92</f>
        <v>0</v>
      </c>
      <c r="R93" s="7">
        <f>IF(Table1[[#This Row],[Shorts]]="",0,Table1[[#This Row],[Shorts]])+R92</f>
        <v>0</v>
      </c>
      <c r="S93" s="7">
        <f>IF(Table1[[#This Row],[Total]]="",0,Table1[[#This Row],[Total]])+S92</f>
        <v>0</v>
      </c>
    </row>
    <row r="94" spans="1:19" x14ac:dyDescent="0.25">
      <c r="A94" s="19"/>
      <c r="B94" s="20"/>
      <c r="C94" s="21"/>
      <c r="D94" s="38"/>
      <c r="E94" s="17" t="str">
        <f>IFERROR(Table2[[#This Row],[PnL]]/Table2[[#This Row],[Account Size]],"")</f>
        <v/>
      </c>
      <c r="M94" s="11">
        <f t="shared" si="11"/>
        <v>91</v>
      </c>
      <c r="N94" s="6" t="str">
        <f t="shared" si="8"/>
        <v/>
      </c>
      <c r="O94" s="6" t="str">
        <f t="shared" si="9"/>
        <v/>
      </c>
      <c r="P94" s="6" t="str">
        <f t="shared" si="10"/>
        <v/>
      </c>
      <c r="Q94" s="7">
        <f>IF(Table1[[#This Row],[Longs]]="",0,Table1[[#This Row],[Longs]])+Q93</f>
        <v>0</v>
      </c>
      <c r="R94" s="7">
        <f>IF(Table1[[#This Row],[Shorts]]="",0,Table1[[#This Row],[Shorts]])+R93</f>
        <v>0</v>
      </c>
      <c r="S94" s="7">
        <f>IF(Table1[[#This Row],[Total]]="",0,Table1[[#This Row],[Total]])+S93</f>
        <v>0</v>
      </c>
    </row>
    <row r="95" spans="1:19" x14ac:dyDescent="0.25">
      <c r="A95" s="19"/>
      <c r="B95" s="20"/>
      <c r="C95" s="21"/>
      <c r="D95" s="38"/>
      <c r="E95" s="17" t="str">
        <f>IFERROR(Table2[[#This Row],[PnL]]/Table2[[#This Row],[Account Size]],"")</f>
        <v/>
      </c>
      <c r="M95" s="11">
        <f t="shared" si="11"/>
        <v>92</v>
      </c>
      <c r="N95" s="6" t="str">
        <f t="shared" si="8"/>
        <v/>
      </c>
      <c r="O95" s="6" t="str">
        <f t="shared" si="9"/>
        <v/>
      </c>
      <c r="P95" s="6" t="str">
        <f t="shared" si="10"/>
        <v/>
      </c>
      <c r="Q95" s="7">
        <f>IF(Table1[[#This Row],[Longs]]="",0,Table1[[#This Row],[Longs]])+Q94</f>
        <v>0</v>
      </c>
      <c r="R95" s="7">
        <f>IF(Table1[[#This Row],[Shorts]]="",0,Table1[[#This Row],[Shorts]])+R94</f>
        <v>0</v>
      </c>
      <c r="S95" s="7">
        <f>IF(Table1[[#This Row],[Total]]="",0,Table1[[#This Row],[Total]])+S94</f>
        <v>0</v>
      </c>
    </row>
    <row r="96" spans="1:19" x14ac:dyDescent="0.25">
      <c r="A96" s="19"/>
      <c r="B96" s="20"/>
      <c r="C96" s="21"/>
      <c r="D96" s="38"/>
      <c r="E96" s="17" t="str">
        <f>IFERROR(Table2[[#This Row],[PnL]]/Table2[[#This Row],[Account Size]],"")</f>
        <v/>
      </c>
      <c r="M96" s="11">
        <f t="shared" si="11"/>
        <v>93</v>
      </c>
      <c r="N96" s="6" t="str">
        <f t="shared" si="8"/>
        <v/>
      </c>
      <c r="O96" s="6" t="str">
        <f t="shared" si="9"/>
        <v/>
      </c>
      <c r="P96" s="6" t="str">
        <f t="shared" si="10"/>
        <v/>
      </c>
      <c r="Q96" s="7">
        <f>IF(Table1[[#This Row],[Longs]]="",0,Table1[[#This Row],[Longs]])+Q95</f>
        <v>0</v>
      </c>
      <c r="R96" s="7">
        <f>IF(Table1[[#This Row],[Shorts]]="",0,Table1[[#This Row],[Shorts]])+R95</f>
        <v>0</v>
      </c>
      <c r="S96" s="7">
        <f>IF(Table1[[#This Row],[Total]]="",0,Table1[[#This Row],[Total]])+S95</f>
        <v>0</v>
      </c>
    </row>
    <row r="97" spans="1:19" x14ac:dyDescent="0.25">
      <c r="A97" s="19"/>
      <c r="B97" s="20"/>
      <c r="C97" s="21"/>
      <c r="D97" s="38"/>
      <c r="E97" s="17" t="str">
        <f>IFERROR(Table2[[#This Row],[PnL]]/Table2[[#This Row],[Account Size]],"")</f>
        <v/>
      </c>
      <c r="M97" s="11">
        <f t="shared" si="11"/>
        <v>94</v>
      </c>
      <c r="N97" s="6" t="str">
        <f t="shared" si="8"/>
        <v/>
      </c>
      <c r="O97" s="6" t="str">
        <f t="shared" si="9"/>
        <v/>
      </c>
      <c r="P97" s="6" t="str">
        <f t="shared" si="10"/>
        <v/>
      </c>
      <c r="Q97" s="7">
        <f>IF(Table1[[#This Row],[Longs]]="",0,Table1[[#This Row],[Longs]])+Q96</f>
        <v>0</v>
      </c>
      <c r="R97" s="7">
        <f>IF(Table1[[#This Row],[Shorts]]="",0,Table1[[#This Row],[Shorts]])+R96</f>
        <v>0</v>
      </c>
      <c r="S97" s="7">
        <f>IF(Table1[[#This Row],[Total]]="",0,Table1[[#This Row],[Total]])+S96</f>
        <v>0</v>
      </c>
    </row>
    <row r="98" spans="1:19" x14ac:dyDescent="0.25">
      <c r="A98" s="19"/>
      <c r="B98" s="20"/>
      <c r="C98" s="21"/>
      <c r="D98" s="38"/>
      <c r="E98" s="17" t="str">
        <f>IFERROR(Table2[[#This Row],[PnL]]/Table2[[#This Row],[Account Size]],"")</f>
        <v/>
      </c>
      <c r="M98" s="11">
        <f t="shared" si="11"/>
        <v>95</v>
      </c>
      <c r="N98" s="6" t="str">
        <f t="shared" si="8"/>
        <v/>
      </c>
      <c r="O98" s="6" t="str">
        <f t="shared" si="9"/>
        <v/>
      </c>
      <c r="P98" s="6" t="str">
        <f t="shared" si="10"/>
        <v/>
      </c>
      <c r="Q98" s="7">
        <f>IF(Table1[[#This Row],[Longs]]="",0,Table1[[#This Row],[Longs]])+Q97</f>
        <v>0</v>
      </c>
      <c r="R98" s="7">
        <f>IF(Table1[[#This Row],[Shorts]]="",0,Table1[[#This Row],[Shorts]])+R97</f>
        <v>0</v>
      </c>
      <c r="S98" s="7">
        <f>IF(Table1[[#This Row],[Total]]="",0,Table1[[#This Row],[Total]])+S97</f>
        <v>0</v>
      </c>
    </row>
    <row r="99" spans="1:19" x14ac:dyDescent="0.25">
      <c r="A99" s="19"/>
      <c r="B99" s="20"/>
      <c r="C99" s="21"/>
      <c r="D99" s="38"/>
      <c r="E99" s="17" t="str">
        <f>IFERROR(Table2[[#This Row],[PnL]]/Table2[[#This Row],[Account Size]],"")</f>
        <v/>
      </c>
      <c r="M99" s="11">
        <f t="shared" si="11"/>
        <v>96</v>
      </c>
      <c r="N99" s="6" t="str">
        <f t="shared" si="8"/>
        <v/>
      </c>
      <c r="O99" s="6" t="str">
        <f t="shared" si="9"/>
        <v/>
      </c>
      <c r="P99" s="6" t="str">
        <f t="shared" si="10"/>
        <v/>
      </c>
      <c r="Q99" s="7">
        <f>IF(Table1[[#This Row],[Longs]]="",0,Table1[[#This Row],[Longs]])+Q98</f>
        <v>0</v>
      </c>
      <c r="R99" s="7">
        <f>IF(Table1[[#This Row],[Shorts]]="",0,Table1[[#This Row],[Shorts]])+R98</f>
        <v>0</v>
      </c>
      <c r="S99" s="7">
        <f>IF(Table1[[#This Row],[Total]]="",0,Table1[[#This Row],[Total]])+S98</f>
        <v>0</v>
      </c>
    </row>
    <row r="100" spans="1:19" x14ac:dyDescent="0.25">
      <c r="A100" s="19"/>
      <c r="B100" s="20"/>
      <c r="C100" s="21"/>
      <c r="D100" s="38"/>
      <c r="E100" s="17" t="str">
        <f>IFERROR(Table2[[#This Row],[PnL]]/Table2[[#This Row],[Account Size]],"")</f>
        <v/>
      </c>
      <c r="M100" s="11">
        <f t="shared" si="11"/>
        <v>97</v>
      </c>
      <c r="N100" s="6" t="str">
        <f t="shared" si="8"/>
        <v/>
      </c>
      <c r="O100" s="6" t="str">
        <f t="shared" si="9"/>
        <v/>
      </c>
      <c r="P100" s="6" t="str">
        <f t="shared" si="10"/>
        <v/>
      </c>
      <c r="Q100" s="7">
        <f>IF(Table1[[#This Row],[Longs]]="",0,Table1[[#This Row],[Longs]])+Q99</f>
        <v>0</v>
      </c>
      <c r="R100" s="7">
        <f>IF(Table1[[#This Row],[Shorts]]="",0,Table1[[#This Row],[Shorts]])+R99</f>
        <v>0</v>
      </c>
      <c r="S100" s="7">
        <f>IF(Table1[[#This Row],[Total]]="",0,Table1[[#This Row],[Total]])+S99</f>
        <v>0</v>
      </c>
    </row>
    <row r="101" spans="1:19" x14ac:dyDescent="0.25">
      <c r="A101" s="11"/>
      <c r="B101" s="14"/>
      <c r="C101" s="1"/>
      <c r="D101" s="39"/>
    </row>
    <row r="102" spans="1:19" x14ac:dyDescent="0.25">
      <c r="A102" s="11"/>
      <c r="B102" s="14"/>
      <c r="C102" s="1"/>
      <c r="D102" s="39"/>
    </row>
    <row r="103" spans="1:19" x14ac:dyDescent="0.25">
      <c r="A103" s="11"/>
      <c r="B103" s="14"/>
      <c r="C103" s="1"/>
      <c r="D103" s="40"/>
    </row>
    <row r="104" spans="1:19" x14ac:dyDescent="0.25">
      <c r="A104" s="11"/>
      <c r="C104" s="1"/>
      <c r="D104" s="39"/>
    </row>
    <row r="105" spans="1:19" x14ac:dyDescent="0.25">
      <c r="A105" s="11"/>
      <c r="B105" s="14"/>
      <c r="C105" s="1"/>
      <c r="D105" s="39"/>
    </row>
    <row r="106" spans="1:19" x14ac:dyDescent="0.25">
      <c r="A106" s="11"/>
      <c r="B106" s="14"/>
      <c r="C106" s="1"/>
      <c r="D106" s="39"/>
    </row>
    <row r="107" spans="1:19" x14ac:dyDescent="0.25">
      <c r="A107" s="11"/>
      <c r="B107" s="14"/>
      <c r="C107" s="1"/>
      <c r="D107" s="40"/>
    </row>
    <row r="108" spans="1:19" x14ac:dyDescent="0.25">
      <c r="A108" s="11"/>
      <c r="C108" s="1"/>
      <c r="D108" s="39"/>
    </row>
    <row r="109" spans="1:19" x14ac:dyDescent="0.25">
      <c r="A109" s="11"/>
      <c r="B109" s="14"/>
      <c r="C109" s="1"/>
      <c r="D109" s="39"/>
    </row>
    <row r="110" spans="1:19" x14ac:dyDescent="0.25">
      <c r="A110" s="11"/>
      <c r="B110" s="14"/>
      <c r="C110" s="1"/>
      <c r="D110" s="39"/>
    </row>
    <row r="111" spans="1:19" x14ac:dyDescent="0.25">
      <c r="A111" s="11"/>
      <c r="B111" s="14"/>
      <c r="C111" s="1"/>
      <c r="D111" s="39"/>
    </row>
    <row r="112" spans="1:19" x14ac:dyDescent="0.25">
      <c r="A112" s="11"/>
      <c r="B112" s="14"/>
      <c r="C112" s="1"/>
      <c r="D112" s="39"/>
    </row>
  </sheetData>
  <mergeCells count="3">
    <mergeCell ref="G1:H1"/>
    <mergeCell ref="N1:P1"/>
    <mergeCell ref="Q1:S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51" r:id="rId4" name="ComboBox1">
          <controlPr locked="0" defaultSize="0" autoFill="0" autoLine="0" altText="" linkedCell="V5" listFillRange="V2:V3" r:id="rId5">
            <anchor moveWithCells="1" siz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1051" r:id="rId4" name="ComboBox1"/>
      </mc:Fallback>
    </mc:AlternateContent>
  </controls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C a F j T X B K i M 2 n A A A A + A A A A B I A H A B D b 2 5 m a W c v U G F j a 2 F n Z S 5 4 b W w g o h g A K K A U A A A A A A A A A A A A A A A A A A A A A A A A A A A A h Y 9 N C s I w F I S v U r J v X h r x h / K a I t 1 a E A R x G 2 p s g 2 0 q T W p 6 N x c e y S t Y 0 K o 7 l z N 8 A 9 8 8 b n d M h 6 Y O r q q z u j U J i S g j g T J F e 9 S m T E j v T u G K p A K 3 s j j L U g U j b G w 8 W J 2 Q y r l L D O C 9 p 3 5 G 2 6 4 E z l g E h 3 y z K y r V y F A b 6 6 Q p F P m s j v 9 X R O D + J S M 4 X X A 6 5 5 z T J Y s Q p h p z b b 4 I H 4 0 p Q / g p M e t r 1 3 d K K B N m a 4 Q p I r x f i C d Q S w M E F A A C A A g A C a F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h Y 0 2 N u 2 + O 6 Q A A A J o B A A A T A B w A R m 9 y b X V s Y X M v U 2 V j d G l v b j E u b S C i G A A o o B Q A A A A A A A A A A A A A A A A A A A A A A A A A A A C F U D 1 r w z A Q 3 Q 3 + D 0 J d E j C B l t I l Z C i i Q 5 e S k t A O I Y O i X h 0 R + a 7 I J 4 g x / u 8 9 R w F 3 K K 0 W w b 1 3 7 + N a c O w J 1 S b / t 8 u y K I v 2 a C N 8 q K 0 9 B L h T K x W A y 0 L J 2 1 C K D m T y d H Y Q F i b F C M j v F E 8 H o t N s 3 u 9 e b A M r n T f 1 f t g Z Q h b K v s o C N 9 o c L d a j e P c F W p Q u 1 M U 2 W m w / K T a G Q m p w B N t Z d q v 6 X h v y q C v F M l Y M Z x 4 q 1 Y t J r I G V D Y G c H c M L Y w 2 y g W x r k R T y h f e a L L L n T u B n 5 I f 7 C V l H 7 0 D G u Y f r J u T a T L 3 Z k P 5 m P P 5 n f 4 3 5 I 8 V U Y 5 i X h c d f T 7 P 8 B l B L A Q I t A B Q A A g A I A A m h Y 0 1 w S o j N p w A A A P g A A A A S A A A A A A A A A A A A A A A A A A A A A A B D b 2 5 m a W c v U G F j a 2 F n Z S 5 4 b W x Q S w E C L Q A U A A I A C A A J o W N N D 8 r p q 6 Q A A A D p A A A A E w A A A A A A A A A A A A A A A A D z A A A A W 0 N v b n R l b n R f V H l w Z X N d L n h t b F B L A Q I t A B Q A A g A I A A m h Y 0 2 N u 2 + O 6 Q A A A J o B A A A T A A A A A A A A A A A A A A A A A O Q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L A A A A A A A A L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N U M D U 6 M j Q 6 M j g u M T Y 3 O D k w M F o i I C 8 + P E V u d H J 5 I F R 5 c G U 9 I k Z p b G x D b 2 x 1 b W 5 U e X B l c y I g V m F s d W U 9 I n N C Z 1 F E R V J F R U J n P T 0 i I C 8 + P E V u d H J 5 I F R 5 c G U 9 I k Z p b G x D b 2 x 1 b W 5 O Y W 1 l c y I g V m F s d W U 9 I n N b J n F 1 b 3 Q 7 Q 2 9 p b i Z x d W 9 0 O y w m c X V v d D t U Y X J n Z X Q g Y W x s b 2 N h d G l v b i Z x d W 9 0 O y w m c X V v d D t R d W F u d G l 0 e S Z x d W 9 0 O y w m c X V v d D t Q c m l j Z S Z x d W 9 0 O y w m c X V v d D t D d X J y Z W 5 0 I F Z h b H V l J n F 1 b 3 Q 7 L C Z x d W 9 0 O 0 N 1 c n J l b n Q g Q W x s b 2 N h d G l v b i Z x d W 9 0 O y w m c X V v d D t U Y X J n Z X Q g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l u L D B 9 J n F 1 b 3 Q 7 L C Z x d W 9 0 O 1 N l Y 3 R p b 2 4 x L 1 R h Y m x l M i 9 D a G F u Z 2 V k I F R 5 c G U u e 1 R h c m d l d C B h b G x v Y 2 F 0 a W 9 u L D F 9 J n F 1 b 3 Q 7 L C Z x d W 9 0 O 1 N l Y 3 R p b 2 4 x L 1 R h Y m x l M i 9 D a G F u Z 2 V k I F R 5 c G U u e 1 F 1 Y W 5 0 a X R 5 L D J 9 J n F 1 b 3 Q 7 L C Z x d W 9 0 O 1 N l Y 3 R p b 2 4 x L 1 R h Y m x l M i 9 D a G F u Z 2 V k I F R 5 c G U u e 1 B y a W N l L D N 9 J n F 1 b 3 Q 7 L C Z x d W 9 0 O 1 N l Y 3 R p b 2 4 x L 1 R h Y m x l M i 9 D a G F u Z 2 V k I F R 5 c G U u e 0 N 1 c n J l b n Q g V m F s d W U s N H 0 m c X V v d D s s J n F 1 b 3 Q 7 U 2 V j d G l v b j E v V G F i b G U y L 0 N o Y W 5 n Z W Q g V H l w Z S 5 7 Q 3 V y c m V u d C B B b G x v Y 2 F 0 a W 9 u L D V 9 J n F 1 b 3 Q 7 L C Z x d W 9 0 O 1 N l Y 3 R p b 2 4 x L 1 R h Y m x l M i 9 D a G F u Z 2 V k I F R 5 c G U u e 1 R h c m d l d C B R d W F u d G l 0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I v Q 2 h h b m d l Z C B U e X B l L n t D b 2 l u L D B 9 J n F 1 b 3 Q 7 L C Z x d W 9 0 O 1 N l Y 3 R p b 2 4 x L 1 R h Y m x l M i 9 D a G F u Z 2 V k I F R 5 c G U u e 1 R h c m d l d C B h b G x v Y 2 F 0 a W 9 u L D F 9 J n F 1 b 3 Q 7 L C Z x d W 9 0 O 1 N l Y 3 R p b 2 4 x L 1 R h Y m x l M i 9 D a G F u Z 2 V k I F R 5 c G U u e 1 F 1 Y W 5 0 a X R 5 L D J 9 J n F 1 b 3 Q 7 L C Z x d W 9 0 O 1 N l Y 3 R p b 2 4 x L 1 R h Y m x l M i 9 D a G F u Z 2 V k I F R 5 c G U u e 1 B y a W N l L D N 9 J n F 1 b 3 Q 7 L C Z x d W 9 0 O 1 N l Y 3 R p b 2 4 x L 1 R h Y m x l M i 9 D a G F u Z 2 V k I F R 5 c G U u e 0 N 1 c n J l b n Q g V m F s d W U s N H 0 m c X V v d D s s J n F 1 b 3 Q 7 U 2 V j d G l v b j E v V G F i b G U y L 0 N o Y W 5 n Z W Q g V H l w Z S 5 7 Q 3 V y c m V u d C B B b G x v Y 2 F 0 a W 9 u L D V 9 J n F 1 b 3 Q 7 L C Z x d W 9 0 O 1 N l Y 3 R p b 2 4 x L 1 R h Y m x l M i 9 D a G F u Z 2 V k I F R 5 c G U u e 1 R h c m d l d C B R d W F u d G l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z E O S J V y 9 R J J e 2 8 S L U 4 Y g A A A A A A I A A A A A A B B m A A A A A Q A A I A A A A B y I F I y c f R j 1 1 + v D 7 f l U F 4 n d L f + l 9 m f q J y Q / j U 0 1 w x r D A A A A A A 6 A A A A A A g A A I A A A A J 7 4 p Z F F S K / x w o E Y U X I N 2 3 t R j 0 8 6 u r a Z h 8 D 1 D W N O H t Y + U A A A A E M O r e U O p F P M P E K / L a J n H 9 e 9 R D y K z u G x u s p m n J B Y e 4 + K z v 9 t g H C v 6 u N D I B n g l m o d 9 V x k 8 A W I z p d I B T t y p v p J f 3 E 6 L R L q q f h D W l m / / e k g M r Q h Q A A A A N I a K U z + v 4 6 J I K X + U g 0 a v p u I H g 7 P E Y i c e K P x V M R d c 9 M n 8 p u V B c W q R H 1 5 1 1 h u A 5 1 / S W n 3 Y G d q h j 3 o G 1 N i y 0 8 V 6 L U = < / D a t a M a s h u p > 
</file>

<file path=customXml/itemProps1.xml><?xml version="1.0" encoding="utf-8"?>
<ds:datastoreItem xmlns:ds="http://schemas.openxmlformats.org/officeDocument/2006/customXml" ds:itemID="{706CB400-39C0-4397-8D52-6EC8E7D56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Inactive Account</dc:creator>
  <cp:lastModifiedBy>Mo</cp:lastModifiedBy>
  <dcterms:created xsi:type="dcterms:W3CDTF">2018-09-02T21:04:28Z</dcterms:created>
  <dcterms:modified xsi:type="dcterms:W3CDTF">2019-10-03T09:43:30Z</dcterms:modified>
</cp:coreProperties>
</file>