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658018\Desktop\Boids\"/>
    </mc:Choice>
  </mc:AlternateContent>
  <xr:revisionPtr revIDLastSave="0" documentId="13_ncr:1_{AEEFACC7-BDE8-4852-9AF6-858714922FEA}" xr6:coauthVersionLast="47" xr6:coauthVersionMax="47" xr10:uidLastSave="{00000000-0000-0000-0000-000000000000}"/>
  <bookViews>
    <workbookView xWindow="-120" yWindow="-120" windowWidth="25440" windowHeight="15390" tabRatio="484" activeTab="3"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F109" i="4"/>
  <c r="F108" i="4"/>
  <c r="F107" i="4"/>
  <c r="F106" i="4"/>
  <c r="F105" i="4"/>
  <c r="F104" i="4"/>
  <c r="F103" i="4"/>
  <c r="F102" i="4"/>
  <c r="F101" i="4"/>
  <c r="F100" i="4"/>
  <c r="F99" i="4"/>
  <c r="F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110" i="4" s="1"/>
  <c r="E41" i="4"/>
  <c r="E109" i="4" s="1"/>
  <c r="E40" i="4"/>
  <c r="E108" i="4" s="1"/>
  <c r="E39" i="4"/>
  <c r="E107" i="4" s="1"/>
  <c r="E38" i="4"/>
  <c r="E106" i="4" s="1"/>
  <c r="E37" i="4"/>
  <c r="E105" i="4" s="1"/>
  <c r="E36" i="4"/>
  <c r="E104" i="4" s="1"/>
  <c r="E35" i="4"/>
  <c r="E103" i="4" s="1"/>
  <c r="E34" i="4"/>
  <c r="E102" i="4" s="1"/>
  <c r="E32" i="4"/>
  <c r="E100" i="4" s="1"/>
  <c r="E30" i="4"/>
  <c r="E98" i="4" s="1"/>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E20" i="4"/>
  <c r="E21" i="4" s="1"/>
  <c r="E19" i="4"/>
  <c r="P19" i="4" s="1"/>
  <c r="K16" i="4"/>
  <c r="P15" i="4"/>
  <c r="E15" i="4"/>
  <c r="E13" i="4"/>
  <c r="P13" i="4" s="1"/>
  <c r="K127" i="3"/>
  <c r="E126" i="3"/>
  <c r="E125" i="3"/>
  <c r="E124" i="3"/>
  <c r="E123" i="3"/>
  <c r="E122" i="3"/>
  <c r="E121" i="3"/>
  <c r="F113" i="3"/>
  <c r="F112" i="3"/>
  <c r="F111" i="3"/>
  <c r="F110" i="3"/>
  <c r="F109" i="3"/>
  <c r="F108" i="3"/>
  <c r="F107" i="3"/>
  <c r="F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53" i="3"/>
  <c r="K46" i="3"/>
  <c r="E45" i="3"/>
  <c r="E113" i="3" s="1"/>
  <c r="E44" i="3"/>
  <c r="E112" i="3" s="1"/>
  <c r="E43" i="3"/>
  <c r="E111" i="3" s="1"/>
  <c r="E42" i="3"/>
  <c r="E110" i="3" s="1"/>
  <c r="E41" i="3"/>
  <c r="E109" i="3" s="1"/>
  <c r="E40" i="3"/>
  <c r="E108" i="3" s="1"/>
  <c r="E39" i="3"/>
  <c r="E107" i="3" s="1"/>
  <c r="P29" i="3"/>
  <c r="P30" i="3" s="1"/>
  <c r="P31" i="3" s="1"/>
  <c r="P32" i="3" s="1"/>
  <c r="P33" i="3" s="1"/>
  <c r="P34" i="3" s="1"/>
  <c r="P35" i="3" s="1"/>
  <c r="P36" i="3" s="1"/>
  <c r="P37" i="3" s="1"/>
  <c r="P38" i="3" s="1"/>
  <c r="P39" i="3" s="1"/>
  <c r="P40" i="3" s="1"/>
  <c r="P41" i="3" s="1"/>
  <c r="P42" i="3" s="1"/>
  <c r="P43" i="3" s="1"/>
  <c r="P44" i="3" s="1"/>
  <c r="P45" i="3" s="1"/>
  <c r="P46" i="3" s="1"/>
  <c r="P47" i="3" s="1"/>
  <c r="E28" i="3"/>
  <c r="E96" i="3" s="1"/>
  <c r="J25" i="3"/>
  <c r="E21" i="3"/>
  <c r="P21" i="3" s="1"/>
  <c r="E20" i="3"/>
  <c r="P20" i="3" s="1"/>
  <c r="E19" i="3"/>
  <c r="P19" i="3" s="1"/>
  <c r="K16" i="3"/>
  <c r="P15" i="3"/>
  <c r="E15" i="3"/>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E31" i="4" l="1"/>
  <c r="E99" i="4" s="1"/>
  <c r="E33" i="4"/>
  <c r="E101" i="4" s="1"/>
  <c r="E14" i="4"/>
  <c r="P14" i="4" s="1"/>
  <c r="P21" i="4"/>
  <c r="E22" i="4"/>
  <c r="P22" i="4" s="1"/>
  <c r="P20" i="4"/>
  <c r="E22" i="3"/>
  <c r="P22" i="3" s="1"/>
  <c r="E14" i="3"/>
  <c r="P14" i="3" s="1"/>
  <c r="E23" i="3"/>
  <c r="P23" i="3" s="1"/>
  <c r="E54" i="3"/>
  <c r="E29" i="3"/>
  <c r="Q13" i="4" a="1"/>
  <c r="Q13" i="4" s="1"/>
  <c r="Q13" i="3" a="1"/>
  <c r="Q13" i="3" s="1"/>
  <c r="E29" i="2"/>
  <c r="E30" i="2" s="1"/>
  <c r="E98" i="2" s="1"/>
  <c r="E32" i="2"/>
  <c r="E100" i="2" s="1"/>
  <c r="N45" i="1"/>
  <c r="M48" i="1"/>
  <c r="N48" i="1"/>
  <c r="N36" i="1"/>
  <c r="M36" i="1"/>
  <c r="M46" i="1"/>
  <c r="N43" i="1"/>
  <c r="M45" i="1"/>
  <c r="N40" i="1"/>
  <c r="J36" i="1"/>
  <c r="L36" i="1" s="1"/>
  <c r="K38" i="1"/>
  <c r="N44" i="1"/>
  <c r="K41" i="1"/>
  <c r="K37" i="1"/>
  <c r="K42" i="1"/>
  <c r="J47" i="1"/>
  <c r="E20" i="2"/>
  <c r="E14" i="2"/>
  <c r="P14" i="2" s="1"/>
  <c r="Q19" i="4" l="1" a="1"/>
  <c r="Q19" i="4" s="1"/>
  <c r="E24" i="3"/>
  <c r="P24" i="3" s="1"/>
  <c r="Q19" i="3" s="1" a="1"/>
  <c r="Q19" i="3" s="1"/>
  <c r="E55" i="3"/>
  <c r="E56" i="3" s="1"/>
  <c r="E97" i="3"/>
  <c r="E30" i="3"/>
  <c r="E57" i="3"/>
  <c r="E31" i="2"/>
  <c r="E99" i="2" s="1"/>
  <c r="E97" i="2"/>
  <c r="E33" i="2"/>
  <c r="E101" i="2" s="1"/>
  <c r="E21" i="2"/>
  <c r="P21" i="2" s="1"/>
  <c r="P20" i="2"/>
  <c r="E22" i="2"/>
  <c r="P22" i="2" s="1"/>
  <c r="E34" i="2"/>
  <c r="E102" i="2" s="1"/>
  <c r="E35" i="2"/>
  <c r="E103" i="2" s="1"/>
  <c r="M42" i="1"/>
  <c r="N42" i="1"/>
  <c r="N38" i="1"/>
  <c r="M38" i="1"/>
  <c r="N37" i="1"/>
  <c r="M37" i="1"/>
  <c r="M41" i="1"/>
  <c r="N41" i="1"/>
  <c r="M47" i="1"/>
  <c r="L47" i="1"/>
  <c r="N47" i="1" s="1"/>
  <c r="E15" i="2"/>
  <c r="E98" i="3" l="1"/>
  <c r="E31" i="3"/>
  <c r="E58" i="3"/>
  <c r="P15" i="2"/>
  <c r="Q13" i="2" s="1" a="1"/>
  <c r="Q13" i="2" s="1"/>
  <c r="Q19" i="2" a="1"/>
  <c r="Q19" i="2" s="1"/>
  <c r="E36" i="2"/>
  <c r="E104" i="2" s="1"/>
  <c r="E59" i="3" l="1"/>
  <c r="E99" i="3"/>
  <c r="E33" i="3"/>
  <c r="E101" i="3" s="1"/>
  <c r="E32" i="3"/>
  <c r="E100" i="3" s="1"/>
  <c r="E37" i="2"/>
  <c r="E105" i="2" s="1"/>
  <c r="E60" i="3" l="1"/>
  <c r="E61" i="3" s="1"/>
  <c r="E34" i="3"/>
  <c r="E38" i="2"/>
  <c r="E106" i="2" s="1"/>
  <c r="E39" i="2"/>
  <c r="E40" i="2"/>
  <c r="E108" i="2" s="1"/>
  <c r="E102" i="3" l="1"/>
  <c r="E35" i="3"/>
  <c r="E103" i="3" s="1"/>
  <c r="E36" i="3"/>
  <c r="E104" i="3" s="1"/>
  <c r="E41" i="2"/>
  <c r="E107" i="2"/>
  <c r="E37" i="3" l="1"/>
  <c r="E42" i="2"/>
  <c r="E109" i="2"/>
  <c r="E105" i="3" l="1"/>
  <c r="E38" i="3"/>
  <c r="E106" i="3" s="1"/>
  <c r="E43" i="2"/>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<sst xmlns="http://schemas.openxmlformats.org/spreadsheetml/2006/main" count="412" uniqueCount="233">
  <si>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</si>
  <si>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</si>
  <si>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</si>
  <si>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</si>
  <si>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</si>
  <si>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</si>
  <si>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</si>
  <si>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</si>
  <si>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</si>
  <si>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</si>
  <si>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</si>
  <si>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</si>
  <si>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</si>
  <si>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</si>
  <si>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</si>
  <si>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</si>
  <si>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</si>
  <si>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</si>
  <si>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</si>
  <si>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</si>
  <si>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</si>
  <si>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</si>
  <si>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</si>
  <si>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</si>
  <si>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</si>
  <si>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</si>
  <si>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</si>
  <si>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</si>
  <si>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</si>
  <si>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</si>
  <si>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</si>
  <si>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</si>
  <si>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</si>
  <si>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</si>
  <si>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</si>
  <si>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</si>
  <si>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</si>
  <si>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</si>
  <si>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</si>
  <si>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</si>
  <si>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</si>
  <si>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</si>
  <si>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</si>
  <si>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</si>
  <si>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</si>
  <si>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</si>
  <si>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</si>
  <si>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</si>
  <si>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</si>
  <si>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</si>
  <si>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</si>
  <si>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</si>
  <si>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</si>
  <si>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</si>
  <si>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</si>
  <si>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</si>
  <si>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</si>
  <si>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</si>
  <si>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</si>
  <si>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</si>
  <si>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</si>
  <si>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</si>
  <si>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</si>
  <si>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</si>
  <si>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</si>
  <si>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</si>
  <si>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</si>
  <si>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</si>
  <si>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</si>
  <si>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</si>
  <si>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</si>
  <si>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</si>
  <si>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</si>
  <si>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</si>
  <si>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</si>
  <si>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</si>
  <si>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</si>
  <si>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</si>
  <si>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</si>
  <si>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</si>
  <si>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</si>
  <si>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</si>
  <si>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</si>
  <si>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</si>
  <si>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</si>
  <si>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</si>
  <si>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</si>
  <si>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</si>
  <si>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</si>
  <si>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</si>
  <si>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</si>
  <si>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</si>
  <si>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</si>
  <si>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</si>
  <si>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</si>
  <si>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</si>
  <si>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</si>
  <si>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</si>
  <si>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</si>
  <si>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</si>
  <si>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</si>
  <si>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</si>
  <si>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</si>
  <si>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</si>
  <si>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</si>
  <si>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</si>
  <si>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</si>
  <si>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</si>
  <si>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</si>
  <si>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</si>
  <si>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</si>
  <si>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</si>
  <si>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</si>
  <si>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</si>
  <si>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</si>
  <si>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</si>
  <si>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</si>
  <si>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</si>
  <si>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</si>
  <si>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</si>
  <si>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</si>
  <si>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</si>
  <si>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</si>
  <si>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</si>
  <si>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</si>
  <si>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</si>
  <si>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</si>
  <si>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</si>
  <si>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</si>
  <si>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</si>
  <si>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</si>
  <si>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</si>
  <si>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</si>
  <si>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</si>
  <si>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</si>
  <si>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</si>
  <si>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</si>
  <si>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</si>
  <si>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</si>
  <si>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</si>
  <si>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</si>
  <si>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</si>
  <si>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</si>
  <si>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</si>
  <si>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</si>
  <si>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</si>
  <si>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</si>
  <si>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</si>
  <si>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</si>
  <si>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</si>
  <si>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</si>
  <si>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</si>
  <si>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</si>
  <si>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</si>
  <si>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</si>
  <si>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</si>
  <si>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</si>
  <si>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</si>
  <si>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</si>
  <si>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</si>
  <si>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</si>
  <si>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</si>
  <si>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</si>
  <si>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</si>
  <si>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</si>
  <si>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</si>
  <si>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</si>
  <si>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</si>
  <si>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</si>
  <si>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</si>
  <si>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</si>
  <si>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</si>
  <si>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</si>
  <si>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</si>
  <si>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</si>
  <si>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</si>
  <si>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</si>
  <si>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</si>
  <si>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</si>
  <si>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</si>
  <si>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</si>
  <si>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</si>
  <si>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</si>
  <si>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</si>
  <si>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</si>
  <si>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</si>
  <si>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</si>
  <si>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</si>
  <si>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</si>
  <si>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</si>
  <si>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</si>
  <si>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</si>
  <si>
    <t>Vitesse max</t>
  </si>
  <si>
    <t>Persuit</t>
  </si>
  <si>
    <t>Evade</t>
  </si>
  <si>
    <t>Border repulsion probleme avec attraction repulsion (réparer par andrez)</t>
  </si>
  <si>
    <t>Pas vraiment de difficulté (cb)</t>
  </si>
  <si>
    <t>aujourdhui star reset (cb, thomas)</t>
  </si>
  <si>
    <t>fleches vitesse forces (fleches forces)</t>
  </si>
  <si>
    <t>Documenter les classes répartition des docs</t>
  </si>
  <si>
    <t>3 niveaux afficher le rond, indicaton pertinnentes sur les corps, vitesse et la force (steering), information pertinnetnts reliers au behaviors. (Points random au centre du cercle)</t>
  </si>
  <si>
    <t>Commentaires et tests</t>
  </si>
  <si>
    <t>Ajouter next Step</t>
  </si>
  <si>
    <t>Refactor du target steering behavior</t>
  </si>
  <si>
    <t>Les boutons start/stop/next step ont été facile a implémenter</t>
  </si>
  <si>
    <t xml:space="preserve">Le cercle du Wander fut quand même difficile </t>
  </si>
  <si>
    <t>Le cercle du Wander Behavior</t>
  </si>
  <si>
    <t>Tous les objectifs ont été atteints, les seuls manquants devaient être fait au prochain sprint de toute façon</t>
  </si>
  <si>
    <t>C'est beaucoup mieux maintenant que le rebase de l'ancienne version de VS Code ne cause plus de problèmes.</t>
  </si>
  <si>
    <t>Beaucoup plus facile de construire sur la base que de construire la base elle-même.</t>
  </si>
  <si>
    <t>Finalisation</t>
  </si>
  <si>
    <t>Ajouter les field of views</t>
  </si>
  <si>
    <t>1 - Finalisation</t>
  </si>
  <si>
    <t>Implémenter les steering behaviors sur des groupes</t>
  </si>
  <si>
    <t>Ajouter des steering behaviors présentés nouvellement</t>
  </si>
  <si>
    <t>2 - Implémenter les st…</t>
  </si>
  <si>
    <t>1 - Ajouter les field …</t>
  </si>
  <si>
    <t>Implémenter interface Seeing</t>
  </si>
  <si>
    <t>3 - Ajouter des steeri…</t>
  </si>
  <si>
    <t>Implémenter steering behavior EntityRepulsion</t>
  </si>
  <si>
    <t>Ajouter des listes dans les steering behaviors</t>
  </si>
  <si>
    <t>Mettre de l'autodoc partout</t>
  </si>
  <si>
    <t>4 - Commentaires et te…</t>
  </si>
  <si>
    <t>Des yeux pis un cerveau a place</t>
  </si>
  <si>
    <t>Implantation des scénarios ( follow mouse, follow leader, seek, default)</t>
  </si>
  <si>
    <t xml:space="preserve">Radio buttons pour les forces implantées </t>
  </si>
  <si>
    <t>toggle buttons implantés ( pour l'apparition des vecteurs de force, vitesse et F-o-V</t>
  </si>
  <si>
    <t>Quelques problématiques concernant l'affichage des fov, mais ça a été réglé</t>
  </si>
  <si>
    <t>Les objectifs qui avaient été établis ont été atteints</t>
  </si>
  <si>
    <t>Nécessité de voir avec le client ce à quoi il s'attend pour l'interaction avec le clic sur une cible et l'affichage d'information</t>
  </si>
  <si>
    <t>Établissement des classes à commenter (Simulation par Alexis, Brain par Andrzej, Piloted par Thomas, DynamicCircle pour Jo)</t>
  </si>
  <si>
    <t>Finalisation du projet, paufinement.</t>
  </si>
  <si>
    <t>Appréciation générale de l'équipe pour le projet dans son ensemble; très bon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</si>
</sst>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3">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0" borderId="0" xfId="0" applyAlignment="1" applyProtection="1">
      <alignment vertical="center"/>
      <protection locked="0" hidden="1"/>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9" xfId="0" applyFill="1" applyBorder="1" applyAlignment="1" applyProtection="1">
      <alignment vertical="center"/>
      <protection locked="0"/>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9" xfId="0" applyFill="1" applyBorder="1" applyAlignment="1" applyProtection="1">
      <alignment vertical="center"/>
      <protection locked="0"/>
    </xf>
    <xf numFmtId="0" fontId="7" fillId="6" borderId="3" xfId="0" applyFont="1" applyFill="1" applyBorder="1" applyAlignment="1">
      <alignment horizontal="left"/>
    </xf>
    <xf numFmtId="14" fontId="0" fillId="8" borderId="3" xfId="0" applyNumberFormat="1" applyFill="1" applyBorder="1" applyAlignment="1" applyProtection="1">
      <alignment horizontal="left"/>
      <protection locked="0"/>
    </xf>
    <xf numFmtId="0" fontId="18" fillId="5" borderId="0" xfId="0" applyFont="1" applyFill="1" applyAlignment="1" applyProtection="1">
      <alignment horizontal="left" vertical="center"/>
      <protection hidden="1"/>
    </xf>
    <xf numFmtId="0" fontId="0" fillId="9" borderId="0" xfId="0" applyFill="1" applyAlignment="1" applyProtection="1">
      <alignment horizontal="center" vertical="center"/>
      <protection hidden="1"/>
    </xf>
    <xf numFmtId="0" fontId="17" fillId="6" borderId="0" xfId="0" applyFont="1" applyFill="1" applyAlignment="1" applyProtection="1">
      <alignment horizontal="center" vertical="center"/>
      <protection hidden="1"/>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0" fillId="8" borderId="6" xfId="0" applyFill="1" applyBorder="1" applyAlignment="1" applyProtection="1">
      <alignment vertical="center"/>
      <protection locked="0"/>
    </xf>
    <xf numFmtId="0" fontId="10" fillId="0" borderId="0" xfId="0" applyFont="1" applyAlignment="1" applyProtection="1">
      <alignment horizontal="right" vertical="center"/>
      <protection hidden="1"/>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cellXfs>
  <cellStyles count="3">
    <cellStyle name="Lien hypertexte" xfId="2" builtinId="8"/>
    <cellStyle name="Normal" xfId="0" builtinId="0"/>
    <cellStyle name="Pourcentage"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241077</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143782</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baseColWidth="10" defaultColWidth="9.28515625" defaultRowHeight="15.75"/>
  <cols>
    <col min="1" max="1" width="3.140625" style="38" customWidth="1"/>
    <col min="2" max="2" width="20.7109375" style="37" customWidth="1"/>
    <col min="3" max="3" width="111.7109375" style="38" customWidth="1"/>
    <col min="4" max="6" width="9.28515625" style="38"/>
    <col min="7" max="7" width="9.28515625" style="38" hidden="1" customWidth="1"/>
    <col min="8" max="8" width="20.7109375" style="38" hidden="1" customWidth="1"/>
    <col min="9" max="10" width="9.28515625" style="38" hidden="1" customWidth="1"/>
    <col min="11" max="14" width="0" style="38" hidden="1" customWidth="1"/>
    <col min="15" max="16384" width="9.2851562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5">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50" t="s">
        <v>111</v>
      </c>
      <c r="G19" s="38" t="s">
        <v>33</v>
      </c>
      <c r="H19" s="38" t="s">
        <v>32</v>
      </c>
      <c r="I19" s="38" t="str">
        <f t="shared" si="0"/>
        <v>420-C44 : Programmation orientée objet II</v>
      </c>
    </row>
    <row r="20" spans="2:9">
      <c r="C20" s="51"/>
      <c r="G20" s="38" t="s">
        <v>35</v>
      </c>
      <c r="H20" s="38" t="s">
        <v>34</v>
      </c>
      <c r="I20" s="38" t="str">
        <f t="shared" si="0"/>
        <v>201-B51 : Mathématiques pour l'informatique III</v>
      </c>
    </row>
    <row r="21" spans="2:9">
      <c r="C21" s="51"/>
      <c r="G21" s="38" t="s">
        <v>37</v>
      </c>
      <c r="H21" s="38" t="s">
        <v>36</v>
      </c>
      <c r="I21" s="38" t="str">
        <f t="shared" si="0"/>
        <v>350-B51 : Interagir dans un contexte professionnel</v>
      </c>
    </row>
    <row r="22" spans="2:9">
      <c r="C22" s="51"/>
      <c r="G22" s="38" t="s">
        <v>39</v>
      </c>
      <c r="H22" s="38" t="s">
        <v>38</v>
      </c>
      <c r="I22" s="38" t="str">
        <f t="shared" si="0"/>
        <v>420-C51 : Conception d'applications</v>
      </c>
    </row>
    <row r="23" spans="2:9">
      <c r="C23" s="51"/>
      <c r="G23" s="38" t="s">
        <v>41</v>
      </c>
      <c r="H23" s="38" t="s">
        <v>40</v>
      </c>
      <c r="I23" s="38" t="str">
        <f t="shared" si="0"/>
        <v>420-C52 : Données, mégadonnées et intelligence artificielle I</v>
      </c>
    </row>
    <row r="24" spans="2:9">
      <c r="C24" s="51"/>
      <c r="G24" s="38" t="s">
        <v>43</v>
      </c>
      <c r="H24" s="38" t="s">
        <v>42</v>
      </c>
      <c r="I24" s="38" t="str">
        <f t="shared" si="0"/>
        <v>420-C53 : Réseaux II</v>
      </c>
    </row>
    <row r="25" spans="2:9">
      <c r="C25" s="51"/>
      <c r="G25" s="38" t="s">
        <v>45</v>
      </c>
      <c r="H25" s="38" t="s">
        <v>44</v>
      </c>
      <c r="I25" s="38" t="str">
        <f t="shared" si="0"/>
        <v>420-C54 : Développement d'applications mobiles</v>
      </c>
    </row>
    <row r="26" spans="2:9">
      <c r="C26" s="51"/>
      <c r="G26" s="38" t="s">
        <v>47</v>
      </c>
      <c r="H26" s="38" t="s">
        <v>46</v>
      </c>
      <c r="I26" s="38" t="str">
        <f t="shared" si="0"/>
        <v>420-C55 : Web III</v>
      </c>
    </row>
    <row r="27" spans="2:9">
      <c r="C27" s="51"/>
      <c r="G27" s="38" t="s">
        <v>49</v>
      </c>
      <c r="H27" s="38" t="s">
        <v>48</v>
      </c>
      <c r="I27" s="38" t="str">
        <f t="shared" si="0"/>
        <v>420-C61 : Projet synthèse</v>
      </c>
    </row>
    <row r="28" spans="2:9">
      <c r="B28" s="41"/>
      <c r="C28" s="52"/>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workbookViewId="0">
      <selection activeCell="F122" sqref="F122:K122"/>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61" t="str">
        <f>"Sprint 1   |   " &amp;'Description du projet'!$C$2</f>
        <v>Sprint 1   |   Boids</v>
      </c>
      <c r="C2" s="61"/>
      <c r="D2" s="61"/>
      <c r="E2" s="61"/>
      <c r="F2" s="61"/>
      <c r="G2" s="61"/>
      <c r="H2" s="61"/>
      <c r="I2" s="61"/>
      <c r="J2" s="61"/>
      <c r="K2" s="61"/>
    </row>
    <row r="3" spans="2:17" ht="2.65" customHeight="1">
      <c r="B3" s="62" t="s">
        <v>104</v>
      </c>
      <c r="C3" s="62"/>
      <c r="D3" s="62"/>
      <c r="E3" s="62"/>
      <c r="F3" s="62"/>
      <c r="G3" s="62"/>
      <c r="H3" s="62"/>
      <c r="I3" s="62"/>
      <c r="J3" s="62"/>
      <c r="K3" s="62"/>
    </row>
    <row r="4" spans="2:17" ht="18" customHeight="1"/>
    <row r="5" spans="2:17" ht="14.65" customHeight="1">
      <c r="B5" s="1" t="s">
        <v>102</v>
      </c>
      <c r="C5" s="1"/>
      <c r="D5" s="1"/>
      <c r="E5" s="1"/>
      <c r="F5" s="60" t="s">
        <v>112</v>
      </c>
      <c r="G5" s="60"/>
      <c r="H5" s="60"/>
      <c r="I5" s="60"/>
      <c r="J5" s="60"/>
      <c r="K5" s="60"/>
    </row>
    <row r="6" spans="2:17" ht="7.9" customHeight="1"/>
    <row r="7" spans="2:17" ht="14.65" customHeight="1">
      <c r="B7" s="59" t="s">
        <v>103</v>
      </c>
      <c r="C7" s="59"/>
      <c r="D7" s="59"/>
      <c r="E7" s="59"/>
      <c r="F7" s="60" t="s">
        <v>153</v>
      </c>
      <c r="G7" s="60"/>
      <c r="H7" s="60"/>
      <c r="I7" s="60"/>
      <c r="J7" s="60"/>
      <c r="K7" s="60"/>
    </row>
    <row r="8" spans="2:17" ht="18" customHeight="1"/>
    <row r="9" spans="2:17" ht="8.65" customHeight="1">
      <c r="B9" s="63">
        <v>1</v>
      </c>
      <c r="C9" s="62"/>
      <c r="D9" s="62"/>
      <c r="E9" s="62"/>
      <c r="F9" s="62"/>
      <c r="G9" s="62"/>
      <c r="H9" s="62"/>
      <c r="I9" s="62"/>
      <c r="J9" s="62"/>
      <c r="K9" s="62"/>
    </row>
    <row r="10" spans="2:17" ht="18.75">
      <c r="B10" s="63"/>
      <c r="C10" s="4" t="s">
        <v>96</v>
      </c>
      <c r="D10" s="4"/>
      <c r="E10" s="4"/>
      <c r="F10" s="4"/>
      <c r="G10" s="4"/>
      <c r="H10" s="4"/>
      <c r="I10" s="4"/>
      <c r="J10" s="4"/>
      <c r="K10" s="5" t="s">
        <v>89</v>
      </c>
    </row>
    <row r="11" spans="2:17">
      <c r="O11" s="2" t="s">
        <v>75</v>
      </c>
      <c r="P11" s="2">
        <v>18</v>
      </c>
    </row>
    <row r="12" spans="2:17" ht="15.75">
      <c r="D12" s="66" t="s">
        <v>81</v>
      </c>
      <c r="E12" s="66"/>
      <c r="F12" s="66"/>
      <c r="G12" s="66"/>
      <c r="H12" s="66"/>
      <c r="I12" s="66"/>
      <c r="J12" s="66"/>
      <c r="K12" s="66"/>
    </row>
    <row r="13" spans="2:17">
      <c r="E13" s="6">
        <f>IF(ISBLANK(F13), "", 1)</f>
        <v>1</v>
      </c>
      <c r="F13" s="57" t="s">
        <v>113</v>
      </c>
      <c r="G13" s="57"/>
      <c r="H13" s="57"/>
      <c r="I13" s="57"/>
      <c r="J13" s="57"/>
      <c r="K13" s="57"/>
      <c r="P13" s="2" t="str">
        <f>IF(ISBLANK(F13),"", E13&amp; " - " &amp;IF(LEN(F13)&lt;$P$11,F13,LEFT(F13,$P$11) &amp; "…"))</f>
        <v>1 - Conception</v>
      </c>
      <c r="Q13" s="2" t="str" cm="1">
        <f t="array" ref="Q13:Q15">_xlfn.UNIQUE(_xlfn._xlws.FILTER($P$13:$P$15,NOT(ISBLANK($P$13:$P$15))))</f>
        <v>1 - Conception</v>
      </c>
    </row>
    <row r="14" spans="2:17">
      <c r="E14" s="7">
        <f>IF(ISBLANK(F14), "", MAX($E$13:E13)+1)</f>
        <v>2</v>
      </c>
      <c r="F14" s="54" t="s">
        <v>114</v>
      </c>
      <c r="G14" s="54"/>
      <c r="H14" s="54"/>
      <c r="I14" s="54"/>
      <c r="J14" s="54"/>
      <c r="K14" s="54"/>
      <c r="P14" s="2" t="str">
        <f>IF(ISBLANK(F14),"", E14&amp; " - " &amp;IF(LEN(F14)&lt;$P$11,F14,LEFT(F14,$P$11) &amp; "…"))</f>
        <v>2 - Développement</v>
      </c>
      <c r="Q14" s="2" t="str">
        <v>2 - Développement</v>
      </c>
    </row>
    <row r="15" spans="2:17">
      <c r="E15" s="6">
        <f>IF(ISBLANK(F15), "", MAX($E$13:E14)+1)</f>
        <v>3</v>
      </c>
      <c r="F15" s="57" t="s">
        <v>115</v>
      </c>
      <c r="G15" s="57"/>
      <c r="H15" s="57"/>
      <c r="I15" s="57"/>
      <c r="J15" s="57"/>
      <c r="K15" s="57"/>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75">
      <c r="D18" s="9" t="s">
        <v>82</v>
      </c>
      <c r="E18" s="9"/>
      <c r="F18" s="9"/>
      <c r="G18" s="9"/>
      <c r="H18" s="10"/>
      <c r="I18" s="10"/>
      <c r="J18" s="67" t="s">
        <v>76</v>
      </c>
      <c r="K18" s="67"/>
    </row>
    <row r="19" spans="4:17">
      <c r="E19" s="6">
        <f>IF(ISBLANK(F19), "", 1)</f>
        <v>1</v>
      </c>
      <c r="F19" s="57" t="s">
        <v>116</v>
      </c>
      <c r="G19" s="57"/>
      <c r="H19" s="57"/>
      <c r="I19" s="57"/>
      <c r="J19" s="68" t="s">
        <v>117</v>
      </c>
      <c r="K19" s="69"/>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54" t="s">
        <v>118</v>
      </c>
      <c r="G20" s="54"/>
      <c r="H20" s="54"/>
      <c r="I20" s="54"/>
      <c r="J20" s="64" t="s">
        <v>119</v>
      </c>
      <c r="K20" s="65"/>
      <c r="P20" s="2" t="str">
        <f t="shared" si="0"/>
        <v>2 - Faire UML des clas…</v>
      </c>
      <c r="Q20" s="2" t="str">
        <v>2 - Faire UML des clas…</v>
      </c>
    </row>
    <row r="21" spans="4:17">
      <c r="E21" s="6">
        <f>IF(ISBLANK(F21), "", MAX($E$19:E20)+1)</f>
        <v>3</v>
      </c>
      <c r="F21" s="57" t="s">
        <v>120</v>
      </c>
      <c r="G21" s="57"/>
      <c r="H21" s="57"/>
      <c r="I21" s="57"/>
      <c r="J21" s="68" t="s">
        <v>119</v>
      </c>
      <c r="K21" s="69"/>
      <c r="P21" s="2" t="str">
        <f t="shared" si="0"/>
        <v>3 - Faire UML des cas …</v>
      </c>
      <c r="Q21" s="2" t="str">
        <v>3 - Faire UML des cas …</v>
      </c>
    </row>
    <row r="22" spans="4:17">
      <c r="E22" s="7">
        <f>IF(ISBLANK(F22), "", MAX($E$19:E21)+1)</f>
        <v>4</v>
      </c>
      <c r="F22" s="54" t="s">
        <v>121</v>
      </c>
      <c r="G22" s="54"/>
      <c r="H22" s="54"/>
      <c r="I22" s="54"/>
      <c r="J22" s="64" t="s">
        <v>122</v>
      </c>
      <c r="K22" s="65"/>
      <c r="P22" s="2" t="str">
        <f t="shared" si="0"/>
        <v>4 - Faire apparaitre i…</v>
      </c>
      <c r="Q22" s="2" t="str">
        <v>4 - Faire apparaitre i…</v>
      </c>
    </row>
    <row r="23" spans="4:17">
      <c r="E23" s="6">
        <f>IF(ISBLANK(F23), "", MAX($E$19:E22)+1)</f>
        <v>5</v>
      </c>
      <c r="F23" s="57" t="s">
        <v>123</v>
      </c>
      <c r="G23" s="57"/>
      <c r="H23" s="57"/>
      <c r="I23" s="57"/>
      <c r="J23" s="68" t="s">
        <v>122</v>
      </c>
      <c r="K23" s="69"/>
      <c r="P23" s="2" t="str">
        <f t="shared" si="0"/>
        <v>5 - Structurer le code…</v>
      </c>
      <c r="Q23" s="2" t="str">
        <v>5 - Structurer le code…</v>
      </c>
    </row>
    <row r="24" spans="4:17">
      <c r="E24" s="7" t="str">
        <f>IF(ISBLANK(F24), "", MAX($E$19:E23)+1)</f>
        <v/>
      </c>
      <c r="F24" s="54"/>
      <c r="G24" s="54"/>
      <c r="H24" s="54"/>
      <c r="I24" s="54"/>
      <c r="J24" s="64"/>
      <c r="K24" s="65"/>
      <c r="P24" s="2" t="str">
        <f t="shared" si="0"/>
        <v/>
      </c>
      <c r="Q24" s="2" t="str">
        <v/>
      </c>
    </row>
    <row r="25" spans="4:17">
      <c r="J25" s="74" t="str">
        <f>IF(COUNTA(F19:F24)&lt;2, "Attention, vous devez définir au moins deux objectifs.", COUNTA(F19:F24)&amp;IF(COUNTA(F19:F24)&gt;1," objectifs ont été déterminées"," objectif a été déterminée"))</f>
        <v>5 objectifs ont été déterminées</v>
      </c>
      <c r="K25" s="74"/>
    </row>
    <row r="27" spans="4:17" ht="15.75">
      <c r="D27" s="66" t="s">
        <v>83</v>
      </c>
      <c r="E27" s="66"/>
      <c r="F27" s="66"/>
      <c r="G27" s="11" t="s">
        <v>77</v>
      </c>
      <c r="H27" s="67" t="s">
        <v>78</v>
      </c>
      <c r="I27" s="67"/>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3">
        <v>2</v>
      </c>
      <c r="C49" s="62"/>
      <c r="D49" s="62"/>
      <c r="E49" s="62"/>
      <c r="F49" s="62"/>
      <c r="G49" s="62"/>
      <c r="H49" s="62"/>
      <c r="I49" s="62"/>
      <c r="J49" s="62"/>
      <c r="K49" s="62"/>
      <c r="P49" s="12"/>
    </row>
    <row r="50" spans="2:16" ht="18.75">
      <c r="B50" s="63"/>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6" t="s">
        <v>147</v>
      </c>
      <c r="G53" s="57"/>
      <c r="H53" s="57"/>
      <c r="I53" s="57"/>
      <c r="J53" s="58"/>
      <c r="K53" s="34">
        <v>1</v>
      </c>
      <c r="P53" s="16"/>
    </row>
    <row r="54" spans="2:16">
      <c r="E54" s="7">
        <f>IF(ISBLANK(F54), "", MAX($E$53:E53)+1)</f>
        <v>2</v>
      </c>
      <c r="F54" s="53" t="s">
        <v>148</v>
      </c>
      <c r="G54" s="54"/>
      <c r="H54" s="54"/>
      <c r="I54" s="54"/>
      <c r="J54" s="55"/>
      <c r="K54" s="35">
        <v>1</v>
      </c>
      <c r="P54" s="12"/>
    </row>
    <row r="55" spans="2:16">
      <c r="E55" s="7">
        <f>IF(ISBLANK(F55), "", MAX($E$53:E54)+1)</f>
        <v>3</v>
      </c>
      <c r="F55" s="56" t="s">
        <v>149</v>
      </c>
      <c r="G55" s="57"/>
      <c r="H55" s="57"/>
      <c r="I55" s="57"/>
      <c r="J55" s="58"/>
      <c r="K55" s="34">
        <v>1</v>
      </c>
      <c r="P55" s="12"/>
    </row>
    <row r="56" spans="2:16">
      <c r="E56" s="7">
        <f>IF(ISBLANK(F56), "", MAX($E$53:E55)+1)</f>
        <v>4</v>
      </c>
      <c r="F56" s="53" t="s">
        <v>150</v>
      </c>
      <c r="G56" s="54"/>
      <c r="H56" s="54"/>
      <c r="I56" s="54"/>
      <c r="J56" s="55"/>
      <c r="K56" s="35">
        <v>2</v>
      </c>
      <c r="P56" s="12"/>
    </row>
    <row r="57" spans="2:16">
      <c r="E57" s="7">
        <f>IF(ISBLANK(F57), "", MAX($E$53:E56)+1)</f>
        <v>5</v>
      </c>
      <c r="F57" s="56" t="s">
        <v>151</v>
      </c>
      <c r="G57" s="57"/>
      <c r="H57" s="57"/>
      <c r="I57" s="57"/>
      <c r="J57" s="58"/>
      <c r="K57" s="34">
        <v>2</v>
      </c>
      <c r="P57" s="12"/>
    </row>
    <row r="58" spans="2:16">
      <c r="E58" s="7">
        <f>IF(ISBLANK(F58), "", MAX($E$53:E57)+1)</f>
        <v>6</v>
      </c>
      <c r="F58" s="53" t="s">
        <v>152</v>
      </c>
      <c r="G58" s="54"/>
      <c r="H58" s="54"/>
      <c r="I58" s="54"/>
      <c r="J58" s="55"/>
      <c r="K58" s="35">
        <v>2</v>
      </c>
      <c r="P58" s="12"/>
    </row>
    <row r="59" spans="2:16">
      <c r="E59" s="7">
        <f>IF(ISBLANK(F59), "", MAX($E$53:E58)+1)</f>
        <v>7</v>
      </c>
      <c r="F59" s="56" t="s">
        <v>154</v>
      </c>
      <c r="G59" s="57"/>
      <c r="H59" s="57"/>
      <c r="I59" s="57"/>
      <c r="J59" s="58"/>
      <c r="K59" s="34">
        <v>3</v>
      </c>
      <c r="P59" s="12"/>
    </row>
    <row r="60" spans="2:16">
      <c r="E60" s="7">
        <f>IF(ISBLANK(F60), "", MAX($E$53:E59)+1)</f>
        <v>8</v>
      </c>
      <c r="F60" s="53" t="s">
        <v>155</v>
      </c>
      <c r="G60" s="54"/>
      <c r="H60" s="54"/>
      <c r="I60" s="54"/>
      <c r="J60" s="55"/>
      <c r="K60" s="35">
        <v>3</v>
      </c>
      <c r="P60" s="12"/>
    </row>
    <row r="61" spans="2:16">
      <c r="E61" s="7">
        <f>IF(ISBLANK(F61), "", MAX($E$53:E60)+1)</f>
        <v>9</v>
      </c>
      <c r="F61" s="56" t="s">
        <v>156</v>
      </c>
      <c r="G61" s="57"/>
      <c r="H61" s="57"/>
      <c r="I61" s="57"/>
      <c r="J61" s="58"/>
      <c r="K61" s="34">
        <v>3</v>
      </c>
      <c r="P61" s="12"/>
    </row>
    <row r="62" spans="2:16">
      <c r="E62" s="7">
        <f>IF(ISBLANK(F62), "", MAX($E$53:E61)+1)</f>
        <v>10</v>
      </c>
      <c r="F62" s="53" t="s">
        <v>157</v>
      </c>
      <c r="G62" s="54"/>
      <c r="H62" s="54"/>
      <c r="I62" s="54"/>
      <c r="J62" s="55"/>
      <c r="K62" s="35">
        <v>3</v>
      </c>
      <c r="P62" s="12"/>
    </row>
    <row r="63" spans="2:16">
      <c r="E63" s="7" t="str">
        <f>IF(ISBLANK(F63), "", MAX($E$53:E62)+1)</f>
        <v/>
      </c>
      <c r="F63" s="56"/>
      <c r="G63" s="57"/>
      <c r="H63" s="57"/>
      <c r="I63" s="57"/>
      <c r="J63" s="58"/>
      <c r="K63" s="34"/>
      <c r="P63" s="12"/>
    </row>
    <row r="64" spans="2:16">
      <c r="E64" s="7" t="str">
        <f>IF(ISBLANK(F64), "", MAX($E$53:E63)+1)</f>
        <v/>
      </c>
      <c r="F64" s="53"/>
      <c r="G64" s="54"/>
      <c r="H64" s="54"/>
      <c r="I64" s="54"/>
      <c r="J64" s="55"/>
      <c r="K64" s="35"/>
      <c r="P64" s="12"/>
    </row>
    <row r="65" spans="5:16">
      <c r="E65" s="7" t="str">
        <f>IF(ISBLANK(F65), "", MAX($E$53:E64)+1)</f>
        <v/>
      </c>
      <c r="F65" s="56"/>
      <c r="G65" s="57"/>
      <c r="H65" s="57"/>
      <c r="I65" s="57"/>
      <c r="J65" s="58"/>
      <c r="K65" s="34"/>
      <c r="P65" s="12"/>
    </row>
    <row r="66" spans="5:16">
      <c r="E66" s="7" t="str">
        <f>IF(ISBLANK(F66), "", MAX($E$53:E65)+1)</f>
        <v/>
      </c>
      <c r="F66" s="53"/>
      <c r="G66" s="54"/>
      <c r="H66" s="54"/>
      <c r="I66" s="54"/>
      <c r="J66" s="55"/>
      <c r="K66" s="35"/>
      <c r="P66" s="12"/>
    </row>
    <row r="67" spans="5:16">
      <c r="E67" s="7" t="str">
        <f>IF(ISBLANK(F67), "", MAX($E$53:E66)+1)</f>
        <v/>
      </c>
      <c r="F67" s="56"/>
      <c r="G67" s="57"/>
      <c r="H67" s="57"/>
      <c r="I67" s="57"/>
      <c r="J67" s="58"/>
      <c r="K67" s="34"/>
      <c r="P67" s="12"/>
    </row>
    <row r="68" spans="5:16">
      <c r="E68" s="7" t="str">
        <f>IF(ISBLANK(F68), "", MAX($E$53:E67)+1)</f>
        <v/>
      </c>
      <c r="F68" s="53"/>
      <c r="G68" s="54"/>
      <c r="H68" s="54"/>
      <c r="I68" s="54"/>
      <c r="J68" s="55"/>
      <c r="K68" s="35"/>
      <c r="P68" s="12"/>
    </row>
    <row r="69" spans="5:16">
      <c r="E69" s="7" t="str">
        <f>IF(ISBLANK(F69), "", MAX($E$53:E68)+1)</f>
        <v/>
      </c>
      <c r="F69" s="56"/>
      <c r="G69" s="57"/>
      <c r="H69" s="57"/>
      <c r="I69" s="57"/>
      <c r="J69" s="58"/>
      <c r="K69" s="34"/>
      <c r="P69" s="12"/>
    </row>
    <row r="70" spans="5:16">
      <c r="E70" s="7" t="str">
        <f>IF(ISBLANK(F70), "", MAX($E$53:E69)+1)</f>
        <v/>
      </c>
      <c r="F70" s="53"/>
      <c r="G70" s="54"/>
      <c r="H70" s="54"/>
      <c r="I70" s="54"/>
      <c r="J70" s="55"/>
      <c r="K70" s="35"/>
      <c r="P70" s="12"/>
    </row>
    <row r="71" spans="5:16">
      <c r="E71" s="7" t="str">
        <f>IF(ISBLANK(F71), "", MAX($E$53:E70)+1)</f>
        <v/>
      </c>
      <c r="F71" s="56"/>
      <c r="G71" s="57"/>
      <c r="H71" s="57"/>
      <c r="I71" s="57"/>
      <c r="J71" s="58"/>
      <c r="K71" s="34"/>
      <c r="P71" s="12"/>
    </row>
    <row r="72" spans="5:16">
      <c r="E72" s="7" t="str">
        <f>IF(ISBLANK(F72), "", MAX($E$53:E71)+1)</f>
        <v/>
      </c>
      <c r="F72" s="53"/>
      <c r="G72" s="54"/>
      <c r="H72" s="54"/>
      <c r="I72" s="54"/>
      <c r="J72" s="55"/>
      <c r="K72" s="35"/>
      <c r="P72" s="12"/>
    </row>
    <row r="73" spans="5:16">
      <c r="E73" s="7" t="str">
        <f>IF(ISBLANK(F73), "", MAX($E$53:E72)+1)</f>
        <v/>
      </c>
      <c r="F73" s="56"/>
      <c r="G73" s="57"/>
      <c r="H73" s="57"/>
      <c r="I73" s="57"/>
      <c r="J73" s="58"/>
      <c r="K73" s="34"/>
      <c r="P73" s="12"/>
    </row>
    <row r="74" spans="5:16">
      <c r="E74" s="7" t="str">
        <f>IF(ISBLANK(F74), "", MAX($E$53:E73)+1)</f>
        <v/>
      </c>
      <c r="F74" s="53"/>
      <c r="G74" s="54"/>
      <c r="H74" s="54"/>
      <c r="I74" s="54"/>
      <c r="J74" s="55"/>
      <c r="K74" s="35"/>
      <c r="P74" s="12"/>
    </row>
    <row r="75" spans="5:16">
      <c r="E75" s="7" t="str">
        <f>IF(ISBLANK(F75), "", MAX($E$53:E74)+1)</f>
        <v/>
      </c>
      <c r="F75" s="56"/>
      <c r="G75" s="57"/>
      <c r="H75" s="57"/>
      <c r="I75" s="57"/>
      <c r="J75" s="58"/>
      <c r="K75" s="34"/>
      <c r="P75" s="12"/>
    </row>
    <row r="76" spans="5:16">
      <c r="E76" s="7" t="str">
        <f>IF(ISBLANK(F76), "", MAX($E$53:E75)+1)</f>
        <v/>
      </c>
      <c r="F76" s="53"/>
      <c r="G76" s="54"/>
      <c r="H76" s="54"/>
      <c r="I76" s="54"/>
      <c r="J76" s="55"/>
      <c r="K76" s="35"/>
      <c r="P76" s="12"/>
    </row>
    <row r="77" spans="5:16">
      <c r="E77" s="7" t="str">
        <f>IF(ISBLANK(F77), "", MAX($E$53:E76)+1)</f>
        <v/>
      </c>
      <c r="F77" s="56"/>
      <c r="G77" s="57"/>
      <c r="H77" s="57"/>
      <c r="I77" s="57"/>
      <c r="J77" s="58"/>
      <c r="K77" s="34"/>
      <c r="P77" s="12"/>
    </row>
    <row r="78" spans="5:16">
      <c r="E78" s="7" t="str">
        <f>IF(ISBLANK(F78), "", MAX($E$53:E77)+1)</f>
        <v/>
      </c>
      <c r="F78" s="53"/>
      <c r="G78" s="54"/>
      <c r="H78" s="54"/>
      <c r="I78" s="54"/>
      <c r="J78" s="55"/>
      <c r="K78" s="35"/>
      <c r="P78" s="12"/>
    </row>
    <row r="79" spans="5:16">
      <c r="E79" s="7" t="str">
        <f>IF(ISBLANK(F79), "", MAX($E$53:E78)+1)</f>
        <v/>
      </c>
      <c r="F79" s="56"/>
      <c r="G79" s="57"/>
      <c r="H79" s="57"/>
      <c r="I79" s="57"/>
      <c r="J79" s="58"/>
      <c r="K79" s="34"/>
      <c r="P79" s="12"/>
    </row>
    <row r="80" spans="5:16">
      <c r="E80" s="7" t="str">
        <f>IF(ISBLANK(F80), "", MAX($E$53:E79)+1)</f>
        <v/>
      </c>
      <c r="F80" s="53"/>
      <c r="G80" s="54"/>
      <c r="H80" s="54"/>
      <c r="I80" s="54"/>
      <c r="J80" s="55"/>
      <c r="K80" s="35"/>
      <c r="P80" s="12"/>
    </row>
    <row r="81" spans="2:16">
      <c r="E81" s="7" t="str">
        <f>IF(ISBLANK(F81), "", MAX($E$53:E80)+1)</f>
        <v/>
      </c>
      <c r="F81" s="56"/>
      <c r="G81" s="57"/>
      <c r="H81" s="57"/>
      <c r="I81" s="57"/>
      <c r="J81" s="58"/>
      <c r="K81" s="34"/>
      <c r="P81" s="12"/>
    </row>
    <row r="82" spans="2:16">
      <c r="E82" s="7" t="str">
        <f>IF(ISBLANK(F82), "", MAX($E$53:E81)+1)</f>
        <v/>
      </c>
      <c r="F82" s="53"/>
      <c r="G82" s="54"/>
      <c r="H82" s="54"/>
      <c r="I82" s="54"/>
      <c r="J82" s="55"/>
      <c r="K82" s="35"/>
      <c r="P82" s="12"/>
    </row>
    <row r="83" spans="2:16">
      <c r="E83" s="7" t="str">
        <f>IF(ISBLANK(F83), "", MAX($E$53:E82)+1)</f>
        <v/>
      </c>
      <c r="F83" s="56"/>
      <c r="G83" s="57"/>
      <c r="H83" s="57"/>
      <c r="I83" s="57"/>
      <c r="J83" s="58"/>
      <c r="K83" s="34"/>
      <c r="P83" s="12"/>
    </row>
    <row r="84" spans="2:16">
      <c r="E84" s="7" t="str">
        <f>IF(ISBLANK(F84), "", MAX($E$53:E83)+1)</f>
        <v/>
      </c>
      <c r="F84" s="53"/>
      <c r="G84" s="54"/>
      <c r="H84" s="54"/>
      <c r="I84" s="54"/>
      <c r="J84" s="55"/>
      <c r="K84" s="35"/>
      <c r="P84" s="12"/>
    </row>
    <row r="85" spans="2:16">
      <c r="E85" s="7" t="str">
        <f>IF(ISBLANK(F85), "", MAX($E$53:E84)+1)</f>
        <v/>
      </c>
      <c r="F85" s="56"/>
      <c r="G85" s="57"/>
      <c r="H85" s="57"/>
      <c r="I85" s="57"/>
      <c r="J85" s="58"/>
      <c r="K85" s="34"/>
      <c r="P85" s="12"/>
    </row>
    <row r="86" spans="2:16">
      <c r="E86" s="7" t="str">
        <f>IF(ISBLANK(F86), "", MAX($E$53:E85)+1)</f>
        <v/>
      </c>
      <c r="F86" s="53"/>
      <c r="G86" s="54"/>
      <c r="H86" s="54"/>
      <c r="I86" s="54"/>
      <c r="J86" s="55"/>
      <c r="K86" s="35"/>
      <c r="P86" s="12"/>
    </row>
    <row r="87" spans="2:16">
      <c r="E87" s="7" t="str">
        <f>IF(ISBLANK(F87), "", MAX($E$53:E86)+1)</f>
        <v/>
      </c>
      <c r="F87" s="56"/>
      <c r="G87" s="57"/>
      <c r="H87" s="57"/>
      <c r="I87" s="57"/>
      <c r="J87" s="58"/>
      <c r="K87" s="34"/>
      <c r="P87" s="12"/>
    </row>
    <row r="88" spans="2:16">
      <c r="E88" s="7" t="str">
        <f>IF(ISBLANK(F88), "", MAX($E$53:E87)+1)</f>
        <v/>
      </c>
      <c r="F88" s="53"/>
      <c r="G88" s="54"/>
      <c r="H88" s="54"/>
      <c r="I88" s="54"/>
      <c r="J88" s="55"/>
      <c r="K88" s="35"/>
      <c r="P88" s="12"/>
    </row>
    <row r="89" spans="2:16">
      <c r="P89" s="12"/>
    </row>
    <row r="90" spans="2:16">
      <c r="P90" s="12"/>
    </row>
    <row r="91" spans="2:16">
      <c r="P91" s="12"/>
    </row>
    <row r="92" spans="2:16" ht="8.65" customHeight="1">
      <c r="B92" s="63">
        <v>3</v>
      </c>
      <c r="C92" s="62"/>
      <c r="D92" s="62"/>
      <c r="E92" s="62"/>
      <c r="F92" s="62"/>
      <c r="G92" s="62"/>
      <c r="H92" s="62"/>
      <c r="I92" s="62"/>
      <c r="J92" s="62"/>
      <c r="K92" s="62"/>
    </row>
    <row r="93" spans="2:16" ht="18.75">
      <c r="B93" s="63"/>
      <c r="C93" s="4" t="s">
        <v>97</v>
      </c>
      <c r="D93" s="4"/>
      <c r="E93" s="4"/>
      <c r="F93" s="4"/>
      <c r="G93" s="4"/>
      <c r="H93" s="4"/>
      <c r="I93" s="4"/>
      <c r="J93" s="4"/>
      <c r="K93" s="5" t="s">
        <v>90</v>
      </c>
    </row>
    <row r="95" spans="2:16" ht="15.75">
      <c r="D95" s="9" t="s">
        <v>88</v>
      </c>
      <c r="E95" s="9"/>
      <c r="F95" s="9"/>
      <c r="G95" s="71" t="s">
        <v>93</v>
      </c>
      <c r="H95" s="71"/>
      <c r="I95" s="71"/>
      <c r="J95" s="15" t="s">
        <v>92</v>
      </c>
      <c r="K95" s="14" t="s">
        <v>91</v>
      </c>
    </row>
    <row r="96" spans="2:16">
      <c r="E96" s="6">
        <f>IF(ISBLANK(E28),"",E28)</f>
        <v>1</v>
      </c>
      <c r="F96" s="17" t="str">
        <f t="shared" ref="E96:F113" si="2">IF(ISBLANK(F28),"",F28)</f>
        <v>faire le UML des classes sur starUML</v>
      </c>
      <c r="G96" s="56" t="s">
        <v>158</v>
      </c>
      <c r="H96" s="57"/>
      <c r="I96" s="73"/>
      <c r="J96" s="30">
        <v>1</v>
      </c>
      <c r="K96" s="31">
        <v>0.9</v>
      </c>
      <c r="P96" s="13">
        <v>0</v>
      </c>
    </row>
    <row r="97" spans="5:16">
      <c r="E97" s="7">
        <f t="shared" si="2"/>
        <v>2</v>
      </c>
      <c r="F97" s="18" t="str">
        <f t="shared" si="2"/>
        <v>faire le UML des cas d'usage sur starUML</v>
      </c>
      <c r="G97" s="53" t="s">
        <v>159</v>
      </c>
      <c r="H97" s="54"/>
      <c r="I97" s="70"/>
      <c r="J97" s="32">
        <v>0</v>
      </c>
      <c r="K97" s="33">
        <v>0</v>
      </c>
      <c r="P97" s="13">
        <v>0.1</v>
      </c>
    </row>
    <row r="98" spans="5:16">
      <c r="E98" s="6">
        <f t="shared" si="2"/>
        <v>3</v>
      </c>
      <c r="F98" s="17" t="str">
        <f t="shared" si="2"/>
        <v>Structurer la classe App</v>
      </c>
      <c r="G98" s="56"/>
      <c r="H98" s="57"/>
      <c r="I98" s="73"/>
      <c r="J98" s="30">
        <v>1</v>
      </c>
      <c r="K98" s="31">
        <v>1</v>
      </c>
      <c r="P98" s="13">
        <v>0.2</v>
      </c>
    </row>
    <row r="99" spans="5:16">
      <c r="E99" s="7">
        <f t="shared" si="2"/>
        <v>4</v>
      </c>
      <c r="F99" s="18" t="str">
        <f t="shared" si="2"/>
        <v>Structurer la classe Cercle</v>
      </c>
      <c r="G99" s="53"/>
      <c r="H99" s="54"/>
      <c r="I99" s="70"/>
      <c r="J99" s="32">
        <v>1</v>
      </c>
      <c r="K99" s="33">
        <v>1</v>
      </c>
      <c r="P99" s="13">
        <v>0.3</v>
      </c>
    </row>
    <row r="100" spans="5:16">
      <c r="E100" s="6">
        <f t="shared" si="2"/>
        <v>5</v>
      </c>
      <c r="F100" s="17" t="str">
        <f t="shared" si="2"/>
        <v>Structurer la classe GUI</v>
      </c>
      <c r="G100" s="56" t="s">
        <v>160</v>
      </c>
      <c r="H100" s="57"/>
      <c r="I100" s="73"/>
      <c r="J100" s="30">
        <v>0.9</v>
      </c>
      <c r="K100" s="31">
        <v>0.8</v>
      </c>
      <c r="P100" s="13">
        <v>0.4</v>
      </c>
    </row>
    <row r="101" spans="5:16">
      <c r="E101" s="7">
        <f t="shared" si="2"/>
        <v>6</v>
      </c>
      <c r="F101" s="18" t="str">
        <f t="shared" si="2"/>
        <v>Structurer la classe Simulation</v>
      </c>
      <c r="G101" s="53"/>
      <c r="H101" s="54"/>
      <c r="I101" s="70"/>
      <c r="J101" s="32">
        <v>1</v>
      </c>
      <c r="K101" s="33">
        <v>1</v>
      </c>
      <c r="P101" s="13">
        <v>0.5</v>
      </c>
    </row>
    <row r="102" spans="5:16">
      <c r="E102" s="6">
        <f t="shared" si="2"/>
        <v>7</v>
      </c>
      <c r="F102" s="17" t="str">
        <f t="shared" si="2"/>
        <v>Faire apparaitre fenêtre tkinter</v>
      </c>
      <c r="G102" s="56"/>
      <c r="H102" s="57"/>
      <c r="I102" s="73"/>
      <c r="J102" s="30">
        <v>1</v>
      </c>
      <c r="K102" s="31">
        <v>1</v>
      </c>
      <c r="P102" s="13">
        <v>0.6</v>
      </c>
    </row>
    <row r="103" spans="5:16">
      <c r="E103" s="7">
        <f t="shared" si="2"/>
        <v>8</v>
      </c>
      <c r="F103" s="18" t="str">
        <f t="shared" si="2"/>
        <v>Créer une image pour la simulation</v>
      </c>
      <c r="G103" s="53"/>
      <c r="H103" s="54"/>
      <c r="I103" s="70"/>
      <c r="J103" s="32">
        <v>1</v>
      </c>
      <c r="K103" s="33">
        <v>1</v>
      </c>
      <c r="P103" s="13">
        <v>0.7</v>
      </c>
    </row>
    <row r="104" spans="5:16">
      <c r="E104" s="6">
        <f t="shared" si="2"/>
        <v>9</v>
      </c>
      <c r="F104" s="17" t="str">
        <f t="shared" si="2"/>
        <v>Créer une méthode dessiner pour l'image et les items</v>
      </c>
      <c r="G104" s="56"/>
      <c r="H104" s="57"/>
      <c r="I104" s="73"/>
      <c r="J104" s="30">
        <v>1</v>
      </c>
      <c r="K104" s="31">
        <v>1</v>
      </c>
      <c r="P104" s="13">
        <v>0.8</v>
      </c>
    </row>
    <row r="105" spans="5:16">
      <c r="E105" s="7">
        <f t="shared" si="2"/>
        <v>10</v>
      </c>
      <c r="F105" s="18" t="str">
        <f t="shared" si="2"/>
        <v>Structurer la classe Steering behavior</v>
      </c>
      <c r="G105" s="53" t="s">
        <v>161</v>
      </c>
      <c r="H105" s="54"/>
      <c r="I105" s="70"/>
      <c r="J105" s="32">
        <v>1</v>
      </c>
      <c r="K105" s="33">
        <v>0.7</v>
      </c>
      <c r="P105" s="13">
        <v>0.9</v>
      </c>
    </row>
    <row r="106" spans="5:16">
      <c r="E106" s="6">
        <f t="shared" si="2"/>
        <v>11</v>
      </c>
      <c r="F106" s="17" t="str">
        <f t="shared" si="2"/>
        <v>Structurer la classe Entity</v>
      </c>
      <c r="G106" s="56"/>
      <c r="H106" s="57"/>
      <c r="I106" s="73"/>
      <c r="J106" s="30">
        <v>1</v>
      </c>
      <c r="K106" s="31">
        <v>1</v>
      </c>
      <c r="P106" s="13">
        <v>1</v>
      </c>
    </row>
    <row r="107" spans="5:16">
      <c r="E107" s="7">
        <f t="shared" si="2"/>
        <v>12</v>
      </c>
      <c r="F107" s="18" t="str">
        <f t="shared" si="2"/>
        <v>Structurer la classe Drawable</v>
      </c>
      <c r="G107" s="53"/>
      <c r="H107" s="54"/>
      <c r="I107" s="70"/>
      <c r="J107" s="32">
        <v>1</v>
      </c>
      <c r="K107" s="33">
        <v>1</v>
      </c>
      <c r="P107" s="13"/>
    </row>
    <row r="108" spans="5:16">
      <c r="E108" s="6">
        <f t="shared" si="2"/>
        <v>13</v>
      </c>
      <c r="F108" s="17" t="str">
        <f t="shared" si="2"/>
        <v>Structurer la classe Piloted</v>
      </c>
      <c r="G108" s="56"/>
      <c r="H108" s="57"/>
      <c r="I108" s="73"/>
      <c r="J108" s="30">
        <v>1</v>
      </c>
      <c r="K108" s="31">
        <v>1</v>
      </c>
      <c r="P108" s="13"/>
    </row>
    <row r="109" spans="5:16">
      <c r="E109" s="7">
        <f t="shared" si="2"/>
        <v>14</v>
      </c>
      <c r="F109" s="18" t="str">
        <f t="shared" si="2"/>
        <v>Structurer la classe DynamicCircle</v>
      </c>
      <c r="G109" s="53"/>
      <c r="H109" s="54"/>
      <c r="I109" s="70"/>
      <c r="J109" s="32">
        <v>1</v>
      </c>
      <c r="K109" s="33">
        <v>1</v>
      </c>
    </row>
    <row r="110" spans="5:16">
      <c r="E110" s="6">
        <f t="shared" si="2"/>
        <v>15</v>
      </c>
      <c r="F110" s="17" t="str">
        <f t="shared" si="2"/>
        <v>Structurer la classe StaticCircle</v>
      </c>
      <c r="G110" s="56"/>
      <c r="H110" s="57"/>
      <c r="I110" s="73"/>
      <c r="J110" s="30">
        <v>1</v>
      </c>
      <c r="K110" s="31">
        <v>1</v>
      </c>
    </row>
    <row r="111" spans="5:16">
      <c r="E111" s="7" t="str">
        <f t="shared" si="2"/>
        <v/>
      </c>
      <c r="F111" s="18" t="str">
        <f t="shared" si="2"/>
        <v/>
      </c>
      <c r="G111" s="53"/>
      <c r="H111" s="54"/>
      <c r="I111" s="70"/>
      <c r="J111" s="32"/>
      <c r="K111" s="33"/>
    </row>
    <row r="112" spans="5:16">
      <c r="E112" s="6" t="str">
        <f t="shared" si="2"/>
        <v/>
      </c>
      <c r="F112" s="17" t="str">
        <f t="shared" si="2"/>
        <v/>
      </c>
      <c r="G112" s="56"/>
      <c r="H112" s="57"/>
      <c r="I112" s="73"/>
      <c r="J112" s="30"/>
      <c r="K112" s="31"/>
    </row>
    <row r="113" spans="4:11">
      <c r="E113" s="7" t="str">
        <f t="shared" si="2"/>
        <v/>
      </c>
      <c r="F113" s="18" t="str">
        <f t="shared" si="2"/>
        <v/>
      </c>
      <c r="G113" s="53"/>
      <c r="H113" s="54"/>
      <c r="I113" s="70"/>
      <c r="J113" s="32"/>
      <c r="K113" s="33"/>
    </row>
    <row r="114" spans="4:11">
      <c r="K114" s="8"/>
    </row>
    <row r="116" spans="4:11" ht="15.75">
      <c r="E116" s="66" t="s">
        <v>94</v>
      </c>
      <c r="F116" s="66"/>
      <c r="G116" s="66"/>
      <c r="H116" s="66"/>
      <c r="I116" s="66"/>
      <c r="J116" s="66"/>
      <c r="K116" s="66"/>
    </row>
    <row r="117" spans="4:11" ht="101.65" customHeight="1">
      <c r="E117" s="51" t="s">
        <v>162</v>
      </c>
      <c r="F117" s="72"/>
      <c r="G117" s="72"/>
      <c r="H117" s="72"/>
      <c r="I117" s="72"/>
      <c r="J117" s="72"/>
      <c r="K117" s="72"/>
    </row>
    <row r="120" spans="4:11" ht="15.75">
      <c r="D120" s="9" t="s">
        <v>95</v>
      </c>
      <c r="E120" s="9"/>
      <c r="F120" s="9"/>
      <c r="G120" s="9"/>
      <c r="H120" s="9"/>
      <c r="I120" s="9"/>
      <c r="J120" s="19"/>
      <c r="K120" s="9"/>
    </row>
    <row r="121" spans="4:11">
      <c r="E121" s="6">
        <f>IF(ISBLANK(F121), "", 1)</f>
        <v>1</v>
      </c>
      <c r="F121" s="57" t="s">
        <v>163</v>
      </c>
      <c r="G121" s="57"/>
      <c r="H121" s="57"/>
      <c r="I121" s="57"/>
      <c r="J121" s="57"/>
      <c r="K121" s="57"/>
    </row>
    <row r="122" spans="4:11">
      <c r="E122" s="7">
        <f>IF(ISBLANK(F122), "", MAX($E$28:E121)+1)</f>
        <v>16</v>
      </c>
      <c r="F122" s="54" t="s">
        <v>164</v>
      </c>
      <c r="G122" s="54"/>
      <c r="H122" s="54"/>
      <c r="I122" s="54"/>
      <c r="J122" s="54"/>
      <c r="K122" s="54"/>
    </row>
    <row r="123" spans="4:11">
      <c r="E123" s="6">
        <f>IF(ISBLANK(F123), "", MAX($E$28:E122)+1)</f>
        <v>17</v>
      </c>
      <c r="F123" s="57" t="s">
        <v>165</v>
      </c>
      <c r="G123" s="57"/>
      <c r="H123" s="57"/>
      <c r="I123" s="57"/>
      <c r="J123" s="57"/>
      <c r="K123" s="57"/>
    </row>
    <row r="124" spans="4:11">
      <c r="E124" s="7" t="str">
        <f>IF(ISBLANK(F124), "", MAX($E$28:E123)+1)</f>
        <v/>
      </c>
      <c r="F124" s="54"/>
      <c r="G124" s="54"/>
      <c r="H124" s="54"/>
      <c r="I124" s="54"/>
      <c r="J124" s="54"/>
      <c r="K124" s="54"/>
    </row>
    <row r="125" spans="4:11">
      <c r="E125" s="6" t="str">
        <f>IF(ISBLANK(F125), "", MAX($E$28:E124)+1)</f>
        <v/>
      </c>
      <c r="F125" s="57"/>
      <c r="G125" s="57"/>
      <c r="H125" s="57"/>
      <c r="I125" s="57"/>
      <c r="J125" s="57"/>
      <c r="K125" s="57"/>
    </row>
    <row r="126" spans="4:11">
      <c r="E126" s="7" t="str">
        <f>IF(ISBLANK(F126), "", MAX($E$28:E125)+1)</f>
        <v/>
      </c>
      <c r="F126" s="54"/>
      <c r="G126" s="54"/>
      <c r="H126" s="54"/>
      <c r="I126" s="54"/>
      <c r="J126" s="54"/>
      <c r="K126" s="54"/>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J25:K25"/>
    <mergeCell ref="J23:K23"/>
    <mergeCell ref="J24:K24"/>
    <mergeCell ref="D27:F27"/>
    <mergeCell ref="H27:I27"/>
    <mergeCell ref="G106:I106"/>
    <mergeCell ref="G96:I96"/>
    <mergeCell ref="G97:I97"/>
    <mergeCell ref="G98:I98"/>
    <mergeCell ref="G99:I99"/>
    <mergeCell ref="G100:I100"/>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F121:K121"/>
    <mergeCell ref="F122:K122"/>
    <mergeCell ref="F123:K123"/>
    <mergeCell ref="F124:K124"/>
    <mergeCell ref="F125:K12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F81:J81"/>
    <mergeCell ref="F82:J82"/>
    <mergeCell ref="F83:J83"/>
    <mergeCell ref="F72:J72"/>
    <mergeCell ref="F73:J73"/>
    <mergeCell ref="F74:J74"/>
    <mergeCell ref="F75:J75"/>
    <mergeCell ref="F76:J76"/>
    <mergeCell ref="F77:J77"/>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4:J84"/>
    <mergeCell ref="F85:J85"/>
    <mergeCell ref="F86:J86"/>
    <mergeCell ref="F87:J87"/>
    <mergeCell ref="F88:J88"/>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topLeftCell="A34" workbookViewId="0">
      <selection activeCell="F5" sqref="F5:K5"/>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61" t="str">
        <f>"Sprint 2   |   " &amp;'Description du projet'!$C$2</f>
        <v>Sprint 2   |   Boids</v>
      </c>
      <c r="C2" s="61"/>
      <c r="D2" s="61"/>
      <c r="E2" s="61"/>
      <c r="F2" s="61"/>
      <c r="G2" s="61"/>
      <c r="H2" s="61"/>
      <c r="I2" s="61"/>
      <c r="J2" s="61"/>
      <c r="K2" s="61"/>
    </row>
    <row r="3" spans="2:17" ht="2.65" customHeight="1">
      <c r="B3" s="62"/>
      <c r="C3" s="62"/>
      <c r="D3" s="62"/>
      <c r="E3" s="62"/>
      <c r="F3" s="62"/>
      <c r="G3" s="62"/>
      <c r="H3" s="62"/>
      <c r="I3" s="62"/>
      <c r="J3" s="62"/>
      <c r="K3" s="62"/>
    </row>
    <row r="4" spans="2:17" ht="18" customHeight="1"/>
    <row r="5" spans="2:17" ht="14.65" customHeight="1">
      <c r="B5" s="1" t="s">
        <v>102</v>
      </c>
      <c r="C5" s="1"/>
      <c r="D5" s="1"/>
      <c r="E5" s="1"/>
      <c r="F5" s="60">
        <v>44887</v>
      </c>
      <c r="G5" s="60"/>
      <c r="H5" s="60"/>
      <c r="I5" s="60"/>
      <c r="J5" s="60"/>
      <c r="K5" s="60"/>
    </row>
    <row r="6" spans="2:17" ht="7.9" customHeight="1"/>
    <row r="7" spans="2:17" ht="14.65" customHeight="1">
      <c r="B7" s="59" t="s">
        <v>103</v>
      </c>
      <c r="C7" s="59"/>
      <c r="D7" s="59"/>
      <c r="E7" s="59"/>
      <c r="F7" s="60">
        <v>44897</v>
      </c>
      <c r="G7" s="60"/>
      <c r="H7" s="60"/>
      <c r="I7" s="60"/>
      <c r="J7" s="60"/>
      <c r="K7" s="60"/>
    </row>
    <row r="8" spans="2:17" ht="18" customHeight="1"/>
    <row r="9" spans="2:17" ht="8.65" customHeight="1">
      <c r="B9" s="63">
        <v>1</v>
      </c>
      <c r="C9" s="62"/>
      <c r="D9" s="62"/>
      <c r="E9" s="62"/>
      <c r="F9" s="62"/>
      <c r="G9" s="62"/>
      <c r="H9" s="62"/>
      <c r="I9" s="62"/>
      <c r="J9" s="62"/>
      <c r="K9" s="62"/>
    </row>
    <row r="10" spans="2:17" ht="18.75">
      <c r="B10" s="63"/>
      <c r="C10" s="4" t="s">
        <v>96</v>
      </c>
      <c r="D10" s="4"/>
      <c r="E10" s="4"/>
      <c r="F10" s="4"/>
      <c r="G10" s="4"/>
      <c r="H10" s="4"/>
      <c r="I10" s="4"/>
      <c r="J10" s="4"/>
      <c r="K10" s="5" t="s">
        <v>89</v>
      </c>
    </row>
    <row r="11" spans="2:17">
      <c r="O11" s="2" t="s">
        <v>75</v>
      </c>
      <c r="P11" s="2">
        <v>18</v>
      </c>
    </row>
    <row r="12" spans="2:17" ht="15.75">
      <c r="D12" s="66" t="s">
        <v>81</v>
      </c>
      <c r="E12" s="66"/>
      <c r="F12" s="66"/>
      <c r="G12" s="66"/>
      <c r="H12" s="66"/>
      <c r="I12" s="66"/>
      <c r="J12" s="66"/>
      <c r="K12" s="66"/>
    </row>
    <row r="13" spans="2:17">
      <c r="E13" s="6">
        <f>IF(ISBLANK(F13), "", 1)</f>
        <v>1</v>
      </c>
      <c r="F13" s="57" t="s">
        <v>114</v>
      </c>
      <c r="G13" s="57"/>
      <c r="H13" s="57"/>
      <c r="I13" s="57"/>
      <c r="J13" s="57"/>
      <c r="K13" s="57"/>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54" t="s">
        <v>170</v>
      </c>
      <c r="G14" s="54"/>
      <c r="H14" s="54"/>
      <c r="I14" s="54"/>
      <c r="J14" s="54"/>
      <c r="K14" s="54"/>
      <c r="P14" s="2" t="str">
        <f>IF(ISBLANK(F14),"", E14&amp; " - " &amp;IF(LEN(F14)&lt;$P$11,F14,LEFT(F14,$P$11) &amp; "…"))</f>
        <v>2 - Documenter</v>
      </c>
      <c r="Q14" s="2" t="str">
        <v>2 - Documenter</v>
      </c>
    </row>
    <row r="15" spans="2:17">
      <c r="E15" s="6" t="str">
        <f>IF(ISBLANK(F15), "", MAX($E$13:E14)+1)</f>
        <v/>
      </c>
      <c r="F15" s="57"/>
      <c r="G15" s="57"/>
      <c r="H15" s="57"/>
      <c r="I15" s="57"/>
      <c r="J15" s="57"/>
      <c r="K15" s="57"/>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67" t="s">
        <v>76</v>
      </c>
      <c r="K18" s="67"/>
    </row>
    <row r="19" spans="4:17">
      <c r="E19" s="6">
        <f>IF(ISBLANK(F19), "", 1)</f>
        <v>1</v>
      </c>
      <c r="F19" s="57" t="s">
        <v>166</v>
      </c>
      <c r="G19" s="57"/>
      <c r="H19" s="57"/>
      <c r="I19" s="57"/>
      <c r="J19" s="77" t="s">
        <v>167</v>
      </c>
      <c r="K19" s="78"/>
      <c r="P19" s="2" t="str">
        <f t="shared" ref="P19:P24" si="0">IF(ISBLANK(F19),"", E19&amp; " - " &amp;IF(LEN(F19)&lt;$P$11,F19,LEFT(F19,$P$11) &amp; "…"))</f>
        <v>1 - Ajouter les nouvel…</v>
      </c>
      <c r="Q19" s="2" t="str" cm="1">
        <f t="array" ref="Q19:Q24">_xlfn.UNIQUE(_xlfn._xlws.FILTER($P$19:$P$24,NOT(ISBLANK($P$19:$P$24))))</f>
        <v>1 - Ajouter les nouvel…</v>
      </c>
    </row>
    <row r="20" spans="4:17">
      <c r="E20" s="7">
        <f>IF(ISBLANK(F20), "", MAX($E$19:E19)+1)</f>
        <v>2</v>
      </c>
      <c r="F20" s="54" t="s">
        <v>168</v>
      </c>
      <c r="G20" s="54"/>
      <c r="H20" s="54"/>
      <c r="I20" s="54"/>
      <c r="J20" s="75" t="s">
        <v>167</v>
      </c>
      <c r="K20" s="76"/>
      <c r="P20" s="2" t="str">
        <f t="shared" si="0"/>
        <v>2 - Ajouter les foncti…</v>
      </c>
      <c r="Q20" s="2" t="str">
        <v>2 - Ajouter les foncti…</v>
      </c>
    </row>
    <row r="21" spans="4:17">
      <c r="E21" s="6">
        <f>IF(ISBLANK(F21), "", MAX($E$19:E20)+1)</f>
        <v>3</v>
      </c>
      <c r="F21" s="57" t="s">
        <v>169</v>
      </c>
      <c r="G21" s="57"/>
      <c r="H21" s="57"/>
      <c r="I21" s="57"/>
      <c r="J21" s="77" t="s">
        <v>167</v>
      </c>
      <c r="K21" s="78"/>
      <c r="P21" s="2" t="str">
        <f t="shared" si="0"/>
        <v>3 - Paufiner les steer…</v>
      </c>
      <c r="Q21" s="2" t="str">
        <v>3 - Paufiner les steer…</v>
      </c>
    </row>
    <row r="22" spans="4:17">
      <c r="E22" s="7">
        <f>IF(ISBLANK(F22), "", MAX($E$19:E21)+1)</f>
        <v>4</v>
      </c>
      <c r="F22" s="54" t="s">
        <v>172</v>
      </c>
      <c r="G22" s="54"/>
      <c r="H22" s="54"/>
      <c r="I22" s="54"/>
      <c r="J22" s="75" t="s">
        <v>171</v>
      </c>
      <c r="K22" s="76"/>
      <c r="P22" s="2" t="str">
        <f t="shared" si="0"/>
        <v>4 - Documenter les dif…</v>
      </c>
      <c r="Q22" s="2" t="str">
        <v>4 - Documenter les dif…</v>
      </c>
    </row>
    <row r="23" spans="4:17">
      <c r="E23" s="6">
        <f>IF(ISBLANK(F23), "", MAX($E$19:E22)+1)</f>
        <v>5</v>
      </c>
      <c r="F23" s="57" t="s">
        <v>173</v>
      </c>
      <c r="G23" s="57"/>
      <c r="H23" s="57"/>
      <c r="I23" s="57"/>
      <c r="J23" s="77" t="s">
        <v>167</v>
      </c>
      <c r="K23" s="78"/>
      <c r="P23" s="2" t="str">
        <f t="shared" si="0"/>
        <v>5 - Ajouter élément qu…</v>
      </c>
      <c r="Q23" s="2" t="str">
        <v>5 - Ajouter élément qu…</v>
      </c>
    </row>
    <row r="24" spans="4:17">
      <c r="E24" s="7">
        <f>IF(ISBLANK(F24), "", MAX($E$19:E23)+1)</f>
        <v>6</v>
      </c>
      <c r="F24" s="54" t="s">
        <v>174</v>
      </c>
      <c r="G24" s="54"/>
      <c r="H24" s="54"/>
      <c r="I24" s="54"/>
      <c r="J24" s="75" t="s">
        <v>167</v>
      </c>
      <c r="K24" s="76"/>
      <c r="P24" s="2" t="str">
        <f t="shared" si="0"/>
        <v>6 - Activer et désacti…</v>
      </c>
      <c r="Q24" s="2" t="str">
        <v>6 - Activer et désacti…</v>
      </c>
    </row>
    <row r="25" spans="4:17">
      <c r="J25" s="74" t="str">
        <f>IF(COUNTA(F19:F24)&lt;2, "Attention, vous devez définir au moins deux objectifs.", COUNTA(F19:F24)&amp;IF(COUNTA(F19:F24)&gt;1," objectifs ont été déterminées"," objectif a été déterminée"))</f>
        <v>6 objectifs ont été déterminées</v>
      </c>
      <c r="K25" s="74"/>
    </row>
    <row r="27" spans="4:17" ht="15.75">
      <c r="D27" s="66" t="s">
        <v>83</v>
      </c>
      <c r="E27" s="66"/>
      <c r="F27" s="66"/>
      <c r="G27" s="11" t="s">
        <v>77</v>
      </c>
      <c r="H27" s="67" t="s">
        <v>78</v>
      </c>
      <c r="I27" s="67"/>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1">P29+$P$27</f>
        <v>3.125E-2</v>
      </c>
      <c r="Q30" s="13" t="s">
        <v>86</v>
      </c>
    </row>
    <row r="31" spans="4:17">
      <c r="E31" s="7">
        <f>IF(ISBLANK(F31), "", MAX($E$28:E30)+1)</f>
        <v>4</v>
      </c>
      <c r="F31" s="25" t="s">
        <v>180</v>
      </c>
      <c r="G31" s="26" t="s">
        <v>181</v>
      </c>
      <c r="H31" s="27" t="s">
        <v>130</v>
      </c>
      <c r="I31" s="27" t="s">
        <v>126</v>
      </c>
      <c r="J31" s="28">
        <v>2.0833333333333332E-2</v>
      </c>
      <c r="K31" s="29" t="s">
        <v>84</v>
      </c>
      <c r="P31" s="12">
        <f t="shared" si="1"/>
        <v>4.1666666666666664E-2</v>
      </c>
    </row>
    <row r="32" spans="4:17">
      <c r="E32" s="6">
        <f>IF(ISBLANK(F32), "", MAX($E$28:E31)+1)</f>
        <v>5</v>
      </c>
      <c r="F32" s="20" t="s">
        <v>182</v>
      </c>
      <c r="G32" s="21" t="s">
        <v>181</v>
      </c>
      <c r="H32" s="22" t="s">
        <v>127</v>
      </c>
      <c r="I32" s="22" t="s">
        <v>131</v>
      </c>
      <c r="J32" s="23">
        <v>2.0833333333333332E-2</v>
      </c>
      <c r="K32" s="24" t="s">
        <v>84</v>
      </c>
      <c r="P32" s="12">
        <f t="shared" si="1"/>
        <v>5.2083333333333329E-2</v>
      </c>
    </row>
    <row r="33" spans="5:16">
      <c r="E33" s="7">
        <f>IF(ISBLANK(F33), "", MAX($E$28:E32)+1)</f>
        <v>6</v>
      </c>
      <c r="F33" s="25" t="s">
        <v>183</v>
      </c>
      <c r="G33" s="26" t="s">
        <v>184</v>
      </c>
      <c r="H33" s="27" t="s">
        <v>130</v>
      </c>
      <c r="I33" s="27" t="s">
        <v>126</v>
      </c>
      <c r="J33" s="28">
        <v>4.1666666666666664E-2</v>
      </c>
      <c r="K33" s="29" t="s">
        <v>84</v>
      </c>
      <c r="P33" s="12">
        <f t="shared" si="1"/>
        <v>6.2499999999999993E-2</v>
      </c>
    </row>
    <row r="34" spans="5:16">
      <c r="E34" s="6">
        <f>IF(ISBLANK(F34), "", MAX($E$28:E33)+1)</f>
        <v>7</v>
      </c>
      <c r="F34" s="20" t="s">
        <v>185</v>
      </c>
      <c r="G34" s="21" t="s">
        <v>184</v>
      </c>
      <c r="H34" s="22" t="s">
        <v>127</v>
      </c>
      <c r="I34" s="22" t="s">
        <v>131</v>
      </c>
      <c r="J34" s="23">
        <v>3.125E-2</v>
      </c>
      <c r="K34" s="24" t="s">
        <v>87</v>
      </c>
      <c r="P34" s="12">
        <f t="shared" si="1"/>
        <v>7.2916666666666657E-2</v>
      </c>
    </row>
    <row r="35" spans="5:16">
      <c r="E35" s="7">
        <f>IF(ISBLANK(F35), "", MAX($E$28:E34)+1)</f>
        <v>8</v>
      </c>
      <c r="F35" s="25" t="s">
        <v>186</v>
      </c>
      <c r="G35" s="26" t="s">
        <v>181</v>
      </c>
      <c r="H35" s="27" t="s">
        <v>130</v>
      </c>
      <c r="I35" s="27" t="s">
        <v>126</v>
      </c>
      <c r="J35" s="28">
        <v>2.0833333333333332E-2</v>
      </c>
      <c r="K35" s="29" t="s">
        <v>84</v>
      </c>
      <c r="P35" s="12">
        <f t="shared" si="1"/>
        <v>8.3333333333333329E-2</v>
      </c>
    </row>
    <row r="36" spans="5:16">
      <c r="E36" s="6">
        <f>IF(ISBLANK(F36), "", MAX($E$28:E35)+1)</f>
        <v>9</v>
      </c>
      <c r="F36" s="20" t="s">
        <v>187</v>
      </c>
      <c r="G36" s="21" t="s">
        <v>188</v>
      </c>
      <c r="H36" s="22" t="s">
        <v>127</v>
      </c>
      <c r="I36" s="22" t="s">
        <v>131</v>
      </c>
      <c r="J36" s="23">
        <v>3.125E-2</v>
      </c>
      <c r="K36" s="24" t="s">
        <v>84</v>
      </c>
      <c r="P36" s="12">
        <f t="shared" si="1"/>
        <v>9.375E-2</v>
      </c>
    </row>
    <row r="37" spans="5:16">
      <c r="E37" s="7">
        <f>IF(ISBLANK(F37), "", MAX($E$28:E36)+1)</f>
        <v>10</v>
      </c>
      <c r="F37" s="25" t="s">
        <v>189</v>
      </c>
      <c r="G37" s="26" t="s">
        <v>190</v>
      </c>
      <c r="H37" s="27" t="s">
        <v>130</v>
      </c>
      <c r="I37" s="27" t="s">
        <v>131</v>
      </c>
      <c r="J37" s="28">
        <v>5.2083333333333329E-2</v>
      </c>
      <c r="K37" s="29" t="s">
        <v>85</v>
      </c>
      <c r="P37" s="12">
        <f t="shared" si="1"/>
        <v>0.10416666666666667</v>
      </c>
    </row>
    <row r="38" spans="5:16">
      <c r="E38" s="6">
        <f>IF(ISBLANK(F38), "", MAX($E$28:E37)+1)</f>
        <v>11</v>
      </c>
      <c r="F38" s="20" t="s">
        <v>191</v>
      </c>
      <c r="G38" s="21" t="s">
        <v>184</v>
      </c>
      <c r="H38" s="22" t="s">
        <v>127</v>
      </c>
      <c r="I38" s="22" t="s">
        <v>131</v>
      </c>
      <c r="J38" s="23">
        <v>6.2499999999999993E-2</v>
      </c>
      <c r="K38" s="24" t="s">
        <v>87</v>
      </c>
      <c r="P38" s="12">
        <f t="shared" si="1"/>
        <v>0.11458333333333334</v>
      </c>
    </row>
    <row r="39" spans="5:16">
      <c r="E39" s="7">
        <f>IF(ISBLANK(F39), "", MAX($E$28:E38)+1)</f>
        <v>12</v>
      </c>
      <c r="F39" s="25" t="s">
        <v>202</v>
      </c>
      <c r="G39" s="26" t="s">
        <v>181</v>
      </c>
      <c r="H39" s="27" t="s">
        <v>131</v>
      </c>
      <c r="I39" s="27" t="s">
        <v>126</v>
      </c>
      <c r="J39" s="28">
        <v>2.0833333333333332E-2</v>
      </c>
      <c r="K39" s="29" t="s">
        <v>84</v>
      </c>
      <c r="P39" s="12">
        <f t="shared" si="1"/>
        <v>0.125</v>
      </c>
    </row>
    <row r="40" spans="5:16">
      <c r="E40" s="6">
        <f>IF(ISBLANK(F40), "", MAX($E$28:E39)+1)</f>
        <v>13</v>
      </c>
      <c r="F40" s="20" t="s">
        <v>203</v>
      </c>
      <c r="G40" s="21" t="s">
        <v>176</v>
      </c>
      <c r="H40" s="22" t="s">
        <v>126</v>
      </c>
      <c r="I40" s="22" t="s">
        <v>131</v>
      </c>
      <c r="J40" s="23">
        <v>4.1666666666666664E-2</v>
      </c>
      <c r="K40" s="24" t="s">
        <v>87</v>
      </c>
      <c r="P40" s="12">
        <f t="shared" si="1"/>
        <v>0.13541666666666666</v>
      </c>
    </row>
    <row r="41" spans="5:16">
      <c r="E41" s="7">
        <f>IF(ISBLANK(F41), "", MAX($E$28:E40)+1)</f>
        <v>14</v>
      </c>
      <c r="F41" s="25" t="s">
        <v>206</v>
      </c>
      <c r="G41" s="26" t="s">
        <v>176</v>
      </c>
      <c r="H41" s="27" t="s">
        <v>127</v>
      </c>
      <c r="I41" s="27" t="s">
        <v>130</v>
      </c>
      <c r="J41" s="28">
        <v>4.1666666666666664E-2</v>
      </c>
      <c r="K41" s="29" t="s">
        <v>85</v>
      </c>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3">
        <v>2</v>
      </c>
      <c r="C49" s="62"/>
      <c r="D49" s="62"/>
      <c r="E49" s="62"/>
      <c r="F49" s="62"/>
      <c r="G49" s="62"/>
      <c r="H49" s="62"/>
      <c r="I49" s="62"/>
      <c r="J49" s="62"/>
      <c r="K49" s="62"/>
      <c r="P49" s="12"/>
    </row>
    <row r="50" spans="2:16" ht="18.75">
      <c r="B50" s="63"/>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6" t="s">
        <v>192</v>
      </c>
      <c r="G53" s="57"/>
      <c r="H53" s="57"/>
      <c r="I53" s="57"/>
      <c r="J53" s="58"/>
      <c r="K53" s="34">
        <v>2</v>
      </c>
      <c r="P53" s="16"/>
    </row>
    <row r="54" spans="2:16">
      <c r="E54" s="7">
        <f>IF(ISBLANK(F54), "", MAX($E$53:E53)+1)</f>
        <v>2</v>
      </c>
      <c r="F54" s="53" t="s">
        <v>193</v>
      </c>
      <c r="G54" s="54"/>
      <c r="H54" s="54"/>
      <c r="I54" s="54"/>
      <c r="J54" s="55"/>
      <c r="K54" s="35">
        <v>2</v>
      </c>
      <c r="P54" s="12"/>
    </row>
    <row r="55" spans="2:16">
      <c r="E55" s="7">
        <f>IF(ISBLANK(F55), "", MAX($E$53:E54)+1)</f>
        <v>3</v>
      </c>
      <c r="F55" s="56" t="s">
        <v>194</v>
      </c>
      <c r="G55" s="57"/>
      <c r="H55" s="57"/>
      <c r="I55" s="57"/>
      <c r="J55" s="58"/>
      <c r="K55" s="34">
        <v>2</v>
      </c>
      <c r="P55" s="12"/>
    </row>
    <row r="56" spans="2:16">
      <c r="E56" s="7">
        <f>IF(ISBLANK(F56), "", MAX($E$53:E55)+1)</f>
        <v>4</v>
      </c>
      <c r="F56" s="53" t="s">
        <v>195</v>
      </c>
      <c r="G56" s="54"/>
      <c r="H56" s="54"/>
      <c r="I56" s="54"/>
      <c r="J56" s="55"/>
      <c r="K56" s="35">
        <v>2</v>
      </c>
      <c r="P56" s="12"/>
    </row>
    <row r="57" spans="2:16">
      <c r="E57" s="7">
        <f>IF(ISBLANK(F57), "", MAX($E$53:E56)+1)</f>
        <v>5</v>
      </c>
      <c r="F57" s="56" t="s">
        <v>197</v>
      </c>
      <c r="G57" s="57"/>
      <c r="H57" s="57"/>
      <c r="I57" s="57"/>
      <c r="J57" s="58"/>
      <c r="K57" s="34">
        <v>1</v>
      </c>
      <c r="P57" s="12"/>
    </row>
    <row r="58" spans="2:16">
      <c r="E58" s="7">
        <f>IF(ISBLANK(F58), "", MAX($E$53:E57)+1)</f>
        <v>6</v>
      </c>
      <c r="F58" s="53" t="s">
        <v>198</v>
      </c>
      <c r="G58" s="54"/>
      <c r="H58" s="54"/>
      <c r="I58" s="54"/>
      <c r="J58" s="55"/>
      <c r="K58" s="35">
        <v>1</v>
      </c>
      <c r="P58" s="12"/>
    </row>
    <row r="59" spans="2:16">
      <c r="E59" s="7">
        <f>IF(ISBLANK(F59), "", MAX($E$53:E58)+1)</f>
        <v>7</v>
      </c>
      <c r="F59" s="56" t="s">
        <v>196</v>
      </c>
      <c r="G59" s="57"/>
      <c r="H59" s="57"/>
      <c r="I59" s="57"/>
      <c r="J59" s="58"/>
      <c r="K59" s="34">
        <v>1</v>
      </c>
      <c r="P59" s="12"/>
    </row>
    <row r="60" spans="2:16">
      <c r="E60" s="7">
        <f>IF(ISBLANK(F60), "", MAX($E$53:E59)+1)</f>
        <v>8</v>
      </c>
      <c r="F60" s="53" t="s">
        <v>199</v>
      </c>
      <c r="G60" s="54"/>
      <c r="H60" s="54"/>
      <c r="I60" s="54"/>
      <c r="J60" s="55"/>
      <c r="K60" s="35">
        <v>1</v>
      </c>
      <c r="P60" s="12"/>
    </row>
    <row r="61" spans="2:16">
      <c r="E61" s="7">
        <f>IF(ISBLANK(F61), "", MAX($E$53:E60)+1)</f>
        <v>9</v>
      </c>
      <c r="F61" s="56" t="s">
        <v>200</v>
      </c>
      <c r="G61" s="57"/>
      <c r="H61" s="57"/>
      <c r="I61" s="57"/>
      <c r="J61" s="58"/>
      <c r="K61" s="34">
        <v>2</v>
      </c>
      <c r="P61" s="12"/>
    </row>
    <row r="62" spans="2:16">
      <c r="E62" s="7">
        <f>IF(ISBLANK(F62), "", MAX($E$53:E61)+1)</f>
        <v>10</v>
      </c>
      <c r="F62" s="53" t="s">
        <v>204</v>
      </c>
      <c r="G62" s="54"/>
      <c r="H62" s="54"/>
      <c r="I62" s="54"/>
      <c r="J62" s="55"/>
      <c r="K62" s="35">
        <v>3</v>
      </c>
      <c r="P62" s="12"/>
    </row>
    <row r="63" spans="2:16">
      <c r="E63" s="7">
        <f>IF(ISBLANK(F63), "", MAX($E$53:E62)+1)</f>
        <v>11</v>
      </c>
      <c r="F63" s="56" t="s">
        <v>205</v>
      </c>
      <c r="G63" s="57"/>
      <c r="H63" s="57"/>
      <c r="I63" s="57"/>
      <c r="J63" s="58"/>
      <c r="K63" s="34"/>
      <c r="P63" s="12"/>
    </row>
    <row r="64" spans="2:16">
      <c r="E64" s="7" t="str">
        <f>IF(ISBLANK(F64), "", MAX($E$53:E63)+1)</f>
        <v/>
      </c>
      <c r="F64" s="53"/>
      <c r="G64" s="54"/>
      <c r="H64" s="54"/>
      <c r="I64" s="54"/>
      <c r="J64" s="55"/>
      <c r="K64" s="35"/>
      <c r="P64" s="12"/>
    </row>
    <row r="65" spans="5:16">
      <c r="E65" s="7" t="str">
        <f>IF(ISBLANK(F65), "", MAX($E$53:E64)+1)</f>
        <v/>
      </c>
      <c r="F65" s="56"/>
      <c r="G65" s="57"/>
      <c r="H65" s="57"/>
      <c r="I65" s="57"/>
      <c r="J65" s="58"/>
      <c r="K65" s="34"/>
      <c r="P65" s="12"/>
    </row>
    <row r="66" spans="5:16">
      <c r="E66" s="7" t="str">
        <f>IF(ISBLANK(F66), "", MAX($E$53:E65)+1)</f>
        <v/>
      </c>
      <c r="F66" s="53"/>
      <c r="G66" s="54"/>
      <c r="H66" s="54"/>
      <c r="I66" s="54"/>
      <c r="J66" s="55"/>
      <c r="K66" s="35"/>
      <c r="P66" s="12"/>
    </row>
    <row r="67" spans="5:16">
      <c r="E67" s="7" t="str">
        <f>IF(ISBLANK(F67), "", MAX($E$53:E66)+1)</f>
        <v/>
      </c>
      <c r="F67" s="56"/>
      <c r="G67" s="57"/>
      <c r="H67" s="57"/>
      <c r="I67" s="57"/>
      <c r="J67" s="58"/>
      <c r="K67" s="34"/>
      <c r="P67" s="12"/>
    </row>
    <row r="68" spans="5:16">
      <c r="E68" s="7" t="str">
        <f>IF(ISBLANK(F68), "", MAX($E$53:E67)+1)</f>
        <v/>
      </c>
      <c r="F68" s="53"/>
      <c r="G68" s="54"/>
      <c r="H68" s="54"/>
      <c r="I68" s="54"/>
      <c r="J68" s="55"/>
      <c r="K68" s="35"/>
      <c r="P68" s="12"/>
    </row>
    <row r="69" spans="5:16">
      <c r="E69" s="7" t="str">
        <f>IF(ISBLANK(F69), "", MAX($E$53:E68)+1)</f>
        <v/>
      </c>
      <c r="F69" s="56"/>
      <c r="G69" s="57"/>
      <c r="H69" s="57"/>
      <c r="I69" s="57"/>
      <c r="J69" s="58"/>
      <c r="K69" s="34"/>
      <c r="P69" s="12"/>
    </row>
    <row r="70" spans="5:16">
      <c r="E70" s="7" t="str">
        <f>IF(ISBLANK(F70), "", MAX($E$53:E69)+1)</f>
        <v/>
      </c>
      <c r="F70" s="53"/>
      <c r="G70" s="54"/>
      <c r="H70" s="54"/>
      <c r="I70" s="54"/>
      <c r="J70" s="55"/>
      <c r="K70" s="35"/>
      <c r="P70" s="12"/>
    </row>
    <row r="71" spans="5:16">
      <c r="E71" s="7" t="str">
        <f>IF(ISBLANK(F71), "", MAX($E$53:E70)+1)</f>
        <v/>
      </c>
      <c r="F71" s="56"/>
      <c r="G71" s="57"/>
      <c r="H71" s="57"/>
      <c r="I71" s="57"/>
      <c r="J71" s="58"/>
      <c r="K71" s="34"/>
      <c r="P71" s="12"/>
    </row>
    <row r="72" spans="5:16">
      <c r="E72" s="7" t="str">
        <f>IF(ISBLANK(F72), "", MAX($E$53:E71)+1)</f>
        <v/>
      </c>
      <c r="F72" s="53"/>
      <c r="G72" s="54"/>
      <c r="H72" s="54"/>
      <c r="I72" s="54"/>
      <c r="J72" s="55"/>
      <c r="K72" s="35"/>
      <c r="P72" s="12"/>
    </row>
    <row r="73" spans="5:16">
      <c r="E73" s="7" t="str">
        <f>IF(ISBLANK(F73), "", MAX($E$53:E72)+1)</f>
        <v/>
      </c>
      <c r="F73" s="56"/>
      <c r="G73" s="57"/>
      <c r="H73" s="57"/>
      <c r="I73" s="57"/>
      <c r="J73" s="58"/>
      <c r="K73" s="34"/>
      <c r="P73" s="12"/>
    </row>
    <row r="74" spans="5:16">
      <c r="E74" s="7" t="str">
        <f>IF(ISBLANK(F74), "", MAX($E$53:E73)+1)</f>
        <v/>
      </c>
      <c r="F74" s="53"/>
      <c r="G74" s="54"/>
      <c r="H74" s="54"/>
      <c r="I74" s="54"/>
      <c r="J74" s="55"/>
      <c r="K74" s="35"/>
      <c r="P74" s="12"/>
    </row>
    <row r="75" spans="5:16">
      <c r="E75" s="7" t="str">
        <f>IF(ISBLANK(F75), "", MAX($E$53:E74)+1)</f>
        <v/>
      </c>
      <c r="F75" s="56"/>
      <c r="G75" s="57"/>
      <c r="H75" s="57"/>
      <c r="I75" s="57"/>
      <c r="J75" s="58"/>
      <c r="K75" s="34"/>
      <c r="P75" s="12"/>
    </row>
    <row r="76" spans="5:16">
      <c r="E76" s="7" t="str">
        <f>IF(ISBLANK(F76), "", MAX($E$53:E75)+1)</f>
        <v/>
      </c>
      <c r="F76" s="53"/>
      <c r="G76" s="54"/>
      <c r="H76" s="54"/>
      <c r="I76" s="54"/>
      <c r="J76" s="55"/>
      <c r="K76" s="35"/>
      <c r="P76" s="12"/>
    </row>
    <row r="77" spans="5:16">
      <c r="E77" s="7" t="str">
        <f>IF(ISBLANK(F77), "", MAX($E$53:E76)+1)</f>
        <v/>
      </c>
      <c r="F77" s="56"/>
      <c r="G77" s="57"/>
      <c r="H77" s="57"/>
      <c r="I77" s="57"/>
      <c r="J77" s="58"/>
      <c r="K77" s="34"/>
      <c r="P77" s="12"/>
    </row>
    <row r="78" spans="5:16">
      <c r="E78" s="7" t="str">
        <f>IF(ISBLANK(F78), "", MAX($E$53:E77)+1)</f>
        <v/>
      </c>
      <c r="F78" s="53"/>
      <c r="G78" s="54"/>
      <c r="H78" s="54"/>
      <c r="I78" s="54"/>
      <c r="J78" s="55"/>
      <c r="K78" s="35"/>
      <c r="P78" s="12"/>
    </row>
    <row r="79" spans="5:16">
      <c r="E79" s="7" t="str">
        <f>IF(ISBLANK(F79), "", MAX($E$53:E78)+1)</f>
        <v/>
      </c>
      <c r="F79" s="56"/>
      <c r="G79" s="57"/>
      <c r="H79" s="57"/>
      <c r="I79" s="57"/>
      <c r="J79" s="58"/>
      <c r="K79" s="34"/>
      <c r="P79" s="12"/>
    </row>
    <row r="80" spans="5:16">
      <c r="E80" s="7" t="str">
        <f>IF(ISBLANK(F80), "", MAX($E$53:E79)+1)</f>
        <v/>
      </c>
      <c r="F80" s="53"/>
      <c r="G80" s="54"/>
      <c r="H80" s="54"/>
      <c r="I80" s="54"/>
      <c r="J80" s="55"/>
      <c r="K80" s="35"/>
      <c r="P80" s="12"/>
    </row>
    <row r="81" spans="2:16">
      <c r="E81" s="7" t="str">
        <f>IF(ISBLANK(F81), "", MAX($E$53:E80)+1)</f>
        <v/>
      </c>
      <c r="F81" s="56"/>
      <c r="G81" s="57"/>
      <c r="H81" s="57"/>
      <c r="I81" s="57"/>
      <c r="J81" s="58"/>
      <c r="K81" s="34"/>
      <c r="P81" s="12"/>
    </row>
    <row r="82" spans="2:16">
      <c r="E82" s="7" t="str">
        <f>IF(ISBLANK(F82), "", MAX($E$53:E81)+1)</f>
        <v/>
      </c>
      <c r="F82" s="53"/>
      <c r="G82" s="54"/>
      <c r="H82" s="54"/>
      <c r="I82" s="54"/>
      <c r="J82" s="55"/>
      <c r="K82" s="35"/>
      <c r="P82" s="12"/>
    </row>
    <row r="83" spans="2:16">
      <c r="E83" s="7" t="str">
        <f>IF(ISBLANK(F83), "", MAX($E$53:E82)+1)</f>
        <v/>
      </c>
      <c r="F83" s="56"/>
      <c r="G83" s="57"/>
      <c r="H83" s="57"/>
      <c r="I83" s="57"/>
      <c r="J83" s="58"/>
      <c r="K83" s="34"/>
      <c r="P83" s="12"/>
    </row>
    <row r="84" spans="2:16">
      <c r="E84" s="7" t="str">
        <f>IF(ISBLANK(F84), "", MAX($E$53:E83)+1)</f>
        <v/>
      </c>
      <c r="F84" s="53"/>
      <c r="G84" s="54"/>
      <c r="H84" s="54"/>
      <c r="I84" s="54"/>
      <c r="J84" s="55"/>
      <c r="K84" s="35"/>
      <c r="P84" s="12"/>
    </row>
    <row r="85" spans="2:16">
      <c r="E85" s="7" t="str">
        <f>IF(ISBLANK(F85), "", MAX($E$53:E84)+1)</f>
        <v/>
      </c>
      <c r="F85" s="56"/>
      <c r="G85" s="57"/>
      <c r="H85" s="57"/>
      <c r="I85" s="57"/>
      <c r="J85" s="58"/>
      <c r="K85" s="34"/>
      <c r="P85" s="12"/>
    </row>
    <row r="86" spans="2:16">
      <c r="E86" s="7" t="str">
        <f>IF(ISBLANK(F86), "", MAX($E$53:E85)+1)</f>
        <v/>
      </c>
      <c r="F86" s="53"/>
      <c r="G86" s="54"/>
      <c r="H86" s="54"/>
      <c r="I86" s="54"/>
      <c r="J86" s="55"/>
      <c r="K86" s="35"/>
      <c r="P86" s="12"/>
    </row>
    <row r="87" spans="2:16">
      <c r="E87" s="7" t="str">
        <f>IF(ISBLANK(F87), "", MAX($E$53:E86)+1)</f>
        <v/>
      </c>
      <c r="F87" s="56"/>
      <c r="G87" s="57"/>
      <c r="H87" s="57"/>
      <c r="I87" s="57"/>
      <c r="J87" s="58"/>
      <c r="K87" s="34"/>
      <c r="P87" s="12"/>
    </row>
    <row r="88" spans="2:16">
      <c r="E88" s="7" t="str">
        <f>IF(ISBLANK(F88), "", MAX($E$53:E87)+1)</f>
        <v/>
      </c>
      <c r="F88" s="53"/>
      <c r="G88" s="54"/>
      <c r="H88" s="54"/>
      <c r="I88" s="54"/>
      <c r="J88" s="55"/>
      <c r="K88" s="35"/>
      <c r="P88" s="12"/>
    </row>
    <row r="89" spans="2:16">
      <c r="P89" s="12"/>
    </row>
    <row r="90" spans="2:16">
      <c r="P90" s="12"/>
    </row>
    <row r="91" spans="2:16">
      <c r="P91" s="12"/>
    </row>
    <row r="92" spans="2:16" ht="8.65" customHeight="1">
      <c r="B92" s="63">
        <v>3</v>
      </c>
      <c r="C92" s="62"/>
      <c r="D92" s="62"/>
      <c r="E92" s="62"/>
      <c r="F92" s="62"/>
      <c r="G92" s="62"/>
      <c r="H92" s="62"/>
      <c r="I92" s="62"/>
      <c r="J92" s="62"/>
      <c r="K92" s="62"/>
    </row>
    <row r="93" spans="2:16" ht="18.75">
      <c r="B93" s="63"/>
      <c r="C93" s="4" t="s">
        <v>97</v>
      </c>
      <c r="D93" s="4"/>
      <c r="E93" s="4"/>
      <c r="F93" s="4"/>
      <c r="G93" s="4"/>
      <c r="H93" s="4"/>
      <c r="I93" s="4"/>
      <c r="J93" s="4"/>
      <c r="K93" s="5" t="s">
        <v>90</v>
      </c>
    </row>
    <row r="95" spans="2:16" ht="15.75">
      <c r="D95" s="9" t="s">
        <v>88</v>
      </c>
      <c r="E95" s="9"/>
      <c r="F95" s="9"/>
      <c r="G95" s="71" t="s">
        <v>93</v>
      </c>
      <c r="H95" s="71"/>
      <c r="I95" s="71"/>
      <c r="J95" s="15" t="s">
        <v>92</v>
      </c>
      <c r="K95" s="14" t="s">
        <v>91</v>
      </c>
    </row>
    <row r="96" spans="2:16">
      <c r="E96" s="6">
        <f t="shared" ref="E96:F113" si="2">IF(ISBLANK(E28),"",E28)</f>
        <v>1</v>
      </c>
      <c r="F96" s="17" t="str">
        <f t="shared" si="2"/>
        <v>Paufiner le flee et le seek</v>
      </c>
      <c r="G96" s="56"/>
      <c r="H96" s="57"/>
      <c r="I96" s="73"/>
      <c r="J96" s="30">
        <v>1</v>
      </c>
      <c r="K96" s="31">
        <v>1</v>
      </c>
      <c r="P96" s="13">
        <v>0</v>
      </c>
    </row>
    <row r="97" spans="5:16">
      <c r="E97" s="7">
        <f t="shared" si="2"/>
        <v>2</v>
      </c>
      <c r="F97" s="18" t="str">
        <f t="shared" si="2"/>
        <v>Ajouter le Pursuit (steering behaviors)</v>
      </c>
      <c r="G97" s="53"/>
      <c r="H97" s="54"/>
      <c r="I97" s="70"/>
      <c r="J97" s="32">
        <v>1</v>
      </c>
      <c r="K97" s="33">
        <v>1</v>
      </c>
      <c r="P97" s="13">
        <v>0.1</v>
      </c>
    </row>
    <row r="98" spans="5:16">
      <c r="E98" s="6">
        <f t="shared" si="2"/>
        <v>3</v>
      </c>
      <c r="F98" s="17" t="str">
        <f t="shared" si="2"/>
        <v>Ajouter le evade (steering behaviors)</v>
      </c>
      <c r="G98" s="56"/>
      <c r="H98" s="57"/>
      <c r="I98" s="73"/>
      <c r="J98" s="30">
        <v>1</v>
      </c>
      <c r="K98" s="31">
        <v>1</v>
      </c>
      <c r="P98" s="13">
        <v>0.2</v>
      </c>
    </row>
    <row r="99" spans="5:16">
      <c r="E99" s="7">
        <f t="shared" si="2"/>
        <v>4</v>
      </c>
      <c r="F99" s="18" t="str">
        <f t="shared" si="2"/>
        <v>Ajouter le bouton Start</v>
      </c>
      <c r="G99" s="53"/>
      <c r="H99" s="54"/>
      <c r="I99" s="70"/>
      <c r="J99" s="32">
        <v>1</v>
      </c>
      <c r="K99" s="33">
        <v>1</v>
      </c>
      <c r="P99" s="13">
        <v>0.3</v>
      </c>
    </row>
    <row r="100" spans="5:16">
      <c r="E100" s="6">
        <f t="shared" si="2"/>
        <v>5</v>
      </c>
      <c r="F100" s="17" t="str">
        <f t="shared" si="2"/>
        <v>Ajouter le bouton Reset</v>
      </c>
      <c r="G100" s="56"/>
      <c r="H100" s="57"/>
      <c r="I100" s="73"/>
      <c r="J100" s="30">
        <v>1</v>
      </c>
      <c r="K100" s="31">
        <v>1</v>
      </c>
      <c r="P100" s="13">
        <v>0.4</v>
      </c>
    </row>
    <row r="101" spans="5:16">
      <c r="E101" s="7">
        <f t="shared" si="2"/>
        <v>6</v>
      </c>
      <c r="F101" s="18" t="str">
        <f t="shared" si="2"/>
        <v>Ajouter les flèche de vitesse</v>
      </c>
      <c r="G101" s="53"/>
      <c r="H101" s="54"/>
      <c r="I101" s="70"/>
      <c r="J101" s="32">
        <v>1</v>
      </c>
      <c r="K101" s="33">
        <v>1</v>
      </c>
      <c r="P101" s="13">
        <v>0.5</v>
      </c>
    </row>
    <row r="102" spans="5:16">
      <c r="E102" s="6">
        <f t="shared" si="2"/>
        <v>7</v>
      </c>
      <c r="F102" s="17" t="str">
        <f t="shared" si="2"/>
        <v>Ajouter les flèche de force</v>
      </c>
      <c r="G102" s="56"/>
      <c r="H102" s="57"/>
      <c r="I102" s="73"/>
      <c r="J102" s="30">
        <v>1</v>
      </c>
      <c r="K102" s="31">
        <v>1</v>
      </c>
      <c r="P102" s="13">
        <v>0.6</v>
      </c>
    </row>
    <row r="103" spans="5:16">
      <c r="E103" s="7">
        <f t="shared" si="2"/>
        <v>8</v>
      </c>
      <c r="F103" s="18" t="str">
        <f t="shared" si="2"/>
        <v>Ajouter drop down menu</v>
      </c>
      <c r="G103" s="53"/>
      <c r="H103" s="54"/>
      <c r="I103" s="70"/>
      <c r="J103" s="32">
        <v>1</v>
      </c>
      <c r="K103" s="33">
        <v>1</v>
      </c>
      <c r="P103" s="13">
        <v>0.7</v>
      </c>
    </row>
    <row r="104" spans="5:16">
      <c r="E104" s="6">
        <f t="shared" si="2"/>
        <v>9</v>
      </c>
      <c r="F104" s="17" t="str">
        <f t="shared" si="2"/>
        <v>Documenter les classes du code</v>
      </c>
      <c r="G104" s="56"/>
      <c r="H104" s="57"/>
      <c r="I104" s="73"/>
      <c r="J104" s="30">
        <v>1</v>
      </c>
      <c r="K104" s="31">
        <v>1</v>
      </c>
      <c r="P104" s="13">
        <v>0.8</v>
      </c>
    </row>
    <row r="105" spans="5:16">
      <c r="E105" s="7">
        <f t="shared" si="2"/>
        <v>10</v>
      </c>
      <c r="F105" s="18" t="str">
        <f t="shared" si="2"/>
        <v xml:space="preserve">Séparer le bouncing </v>
      </c>
      <c r="G105" s="53"/>
      <c r="H105" s="54"/>
      <c r="I105" s="70"/>
      <c r="J105" s="32">
        <v>1</v>
      </c>
      <c r="K105" s="33">
        <v>1</v>
      </c>
      <c r="P105" s="13">
        <v>0.9</v>
      </c>
    </row>
    <row r="106" spans="5:16">
      <c r="E106" s="6">
        <f t="shared" si="2"/>
        <v>11</v>
      </c>
      <c r="F106" s="17" t="str">
        <f t="shared" si="2"/>
        <v>Ajouter sur un clique voir informations</v>
      </c>
      <c r="G106" s="56"/>
      <c r="H106" s="57"/>
      <c r="I106" s="73"/>
      <c r="J106" s="30">
        <v>0</v>
      </c>
      <c r="K106" s="31">
        <v>0</v>
      </c>
      <c r="P106" s="13">
        <v>1</v>
      </c>
    </row>
    <row r="107" spans="5:16">
      <c r="E107" s="7">
        <f t="shared" si="2"/>
        <v>12</v>
      </c>
      <c r="F107" s="18" t="str">
        <f t="shared" si="2"/>
        <v>Ajouter next Step</v>
      </c>
      <c r="G107" s="53"/>
      <c r="H107" s="54"/>
      <c r="I107" s="70"/>
      <c r="J107" s="32">
        <v>1</v>
      </c>
      <c r="K107" s="33">
        <v>1</v>
      </c>
      <c r="P107" s="13"/>
    </row>
    <row r="108" spans="5:16">
      <c r="E108" s="6">
        <f t="shared" si="2"/>
        <v>13</v>
      </c>
      <c r="F108" s="17" t="str">
        <f t="shared" si="2"/>
        <v>Refactor du target steering behavior</v>
      </c>
      <c r="G108" s="56"/>
      <c r="H108" s="57"/>
      <c r="I108" s="73"/>
      <c r="J108" s="30">
        <v>1</v>
      </c>
      <c r="K108" s="31">
        <v>1</v>
      </c>
      <c r="P108" s="13"/>
    </row>
    <row r="109" spans="5:16">
      <c r="E109" s="7">
        <f t="shared" si="2"/>
        <v>14</v>
      </c>
      <c r="F109" s="18" t="str">
        <f t="shared" si="2"/>
        <v>Le cercle du Wander Behavior</v>
      </c>
      <c r="G109" s="53"/>
      <c r="H109" s="54"/>
      <c r="I109" s="70"/>
      <c r="J109" s="32"/>
      <c r="K109" s="33"/>
    </row>
    <row r="110" spans="5:16">
      <c r="E110" s="6" t="str">
        <f t="shared" si="2"/>
        <v/>
      </c>
      <c r="F110" s="17" t="str">
        <f t="shared" si="2"/>
        <v/>
      </c>
      <c r="G110" s="56"/>
      <c r="H110" s="57"/>
      <c r="I110" s="73"/>
      <c r="J110" s="30"/>
      <c r="K110" s="31"/>
    </row>
    <row r="111" spans="5:16">
      <c r="E111" s="7" t="str">
        <f t="shared" si="2"/>
        <v/>
      </c>
      <c r="F111" s="18" t="str">
        <f t="shared" si="2"/>
        <v/>
      </c>
      <c r="G111" s="53"/>
      <c r="H111" s="54"/>
      <c r="I111" s="70"/>
      <c r="J111" s="32"/>
      <c r="K111" s="33"/>
    </row>
    <row r="112" spans="5:16">
      <c r="E112" s="6" t="str">
        <f t="shared" si="2"/>
        <v/>
      </c>
      <c r="F112" s="17" t="str">
        <f t="shared" si="2"/>
        <v/>
      </c>
      <c r="G112" s="56"/>
      <c r="H112" s="57"/>
      <c r="I112" s="73"/>
      <c r="J112" s="30"/>
      <c r="K112" s="31"/>
    </row>
    <row r="113" spans="4:11">
      <c r="E113" s="7" t="str">
        <f t="shared" si="2"/>
        <v/>
      </c>
      <c r="F113" s="18" t="str">
        <f t="shared" si="2"/>
        <v/>
      </c>
      <c r="G113" s="53"/>
      <c r="H113" s="54"/>
      <c r="I113" s="70"/>
      <c r="J113" s="32"/>
      <c r="K113" s="33"/>
    </row>
    <row r="114" spans="4:11">
      <c r="K114" s="8"/>
    </row>
    <row r="116" spans="4:11" ht="15.75">
      <c r="E116" s="66" t="s">
        <v>94</v>
      </c>
      <c r="F116" s="66"/>
      <c r="G116" s="66"/>
      <c r="H116" s="66"/>
      <c r="I116" s="66"/>
      <c r="J116" s="66"/>
      <c r="K116" s="66"/>
    </row>
    <row r="117" spans="4:11" ht="101.65" customHeight="1">
      <c r="E117" s="72" t="s">
        <v>207</v>
      </c>
      <c r="F117" s="72"/>
      <c r="G117" s="72"/>
      <c r="H117" s="72"/>
      <c r="I117" s="72"/>
      <c r="J117" s="72"/>
      <c r="K117" s="72"/>
    </row>
    <row r="120" spans="4:11" ht="15.75">
      <c r="D120" s="9" t="s">
        <v>95</v>
      </c>
      <c r="E120" s="9"/>
      <c r="F120" s="9"/>
      <c r="G120" s="9"/>
      <c r="H120" s="9"/>
      <c r="I120" s="9"/>
      <c r="J120" s="19"/>
      <c r="K120" s="9"/>
    </row>
    <row r="121" spans="4:11">
      <c r="E121" s="6">
        <f>IF(ISBLANK(F121), "", 1)</f>
        <v>1</v>
      </c>
      <c r="F121" s="57" t="s">
        <v>208</v>
      </c>
      <c r="G121" s="57"/>
      <c r="H121" s="57"/>
      <c r="I121" s="57"/>
      <c r="J121" s="57"/>
      <c r="K121" s="57"/>
    </row>
    <row r="122" spans="4:11">
      <c r="E122" s="7">
        <f>IF(ISBLANK(F122), "", MAX($E$28:E121)+1)</f>
        <v>15</v>
      </c>
      <c r="F122" s="54" t="s">
        <v>209</v>
      </c>
      <c r="G122" s="54"/>
      <c r="H122" s="54"/>
      <c r="I122" s="54"/>
      <c r="J122" s="54"/>
      <c r="K122" s="54"/>
    </row>
    <row r="123" spans="4:11">
      <c r="E123" s="6" t="str">
        <f>IF(ISBLANK(F123), "", MAX($E$28:E122)+1)</f>
        <v/>
      </c>
      <c r="F123" s="57"/>
      <c r="G123" s="57"/>
      <c r="H123" s="57"/>
      <c r="I123" s="57"/>
      <c r="J123" s="57"/>
      <c r="K123" s="57"/>
    </row>
    <row r="124" spans="4:11">
      <c r="E124" s="7" t="str">
        <f>IF(ISBLANK(F124), "", MAX($E$28:E123)+1)</f>
        <v/>
      </c>
      <c r="F124" s="54"/>
      <c r="G124" s="54"/>
      <c r="H124" s="54"/>
      <c r="I124" s="54"/>
      <c r="J124" s="54"/>
      <c r="K124" s="54"/>
    </row>
    <row r="125" spans="4:11">
      <c r="E125" s="6" t="str">
        <f>IF(ISBLANK(F125), "", MAX($E$28:E124)+1)</f>
        <v/>
      </c>
      <c r="F125" s="57"/>
      <c r="G125" s="57"/>
      <c r="H125" s="57"/>
      <c r="I125" s="57"/>
      <c r="J125" s="57"/>
      <c r="K125" s="57"/>
    </row>
    <row r="126" spans="4:11">
      <c r="E126" s="7" t="str">
        <f>IF(ISBLANK(F126), "", MAX($E$28:E125)+1)</f>
        <v/>
      </c>
      <c r="F126" s="54"/>
      <c r="G126" s="54"/>
      <c r="H126" s="54"/>
      <c r="I126" s="54"/>
      <c r="J126" s="54"/>
      <c r="K126" s="54"/>
    </row>
    <row r="127" spans="4:11">
      <c r="K127" s="8" t="str">
        <f>IF(COUNTA(F121:K126)&lt;2, "Attention, vous devez définir au moins deux éléments descriptifs.", COUNTA(F121:K126)&amp;IF(COUNTA(F121:K126)&gt;1," éléments ont été exprimés"," élément a été exprimé"))</f>
        <v>2 éléments ont été exprimés</v>
      </c>
    </row>
  </sheetData>
  <sheetProtection algorithmName="SHA-512" hashValue="tZNTEcmkB6zVk+InZD4s3oDoXS4P7MLBpH4QzqPP/6fG7+9Yj7DFP9ZLxlIng1+elQTER5ts8rZYETc7em1P2A==" saltValue="ez6+wzq7dlum8NJb3bwlnA==" spinCount="100000" sheet="1" objects="1" scenarios="1" selectLockedCells="1"/>
  <mergeCells count="94">
    <mergeCell ref="J18:K18"/>
    <mergeCell ref="F19:I19"/>
    <mergeCell ref="J19:K19"/>
    <mergeCell ref="B2:K2"/>
    <mergeCell ref="B3:K3"/>
    <mergeCell ref="F53:J53"/>
    <mergeCell ref="F20:I20"/>
    <mergeCell ref="J20:K20"/>
    <mergeCell ref="F21:I21"/>
    <mergeCell ref="J21:K21"/>
    <mergeCell ref="J22:K22"/>
    <mergeCell ref="F22:I22"/>
    <mergeCell ref="F23:I23"/>
    <mergeCell ref="J23:K23"/>
    <mergeCell ref="F65:J65"/>
    <mergeCell ref="F54:J54"/>
    <mergeCell ref="F55:J55"/>
    <mergeCell ref="F56:J56"/>
    <mergeCell ref="F57:J57"/>
    <mergeCell ref="F58:J58"/>
    <mergeCell ref="F59:J59"/>
    <mergeCell ref="F60:J60"/>
    <mergeCell ref="F61:J61"/>
    <mergeCell ref="F62:J62"/>
    <mergeCell ref="F63:J63"/>
    <mergeCell ref="F64:J64"/>
    <mergeCell ref="F66:J66"/>
    <mergeCell ref="F67:J67"/>
    <mergeCell ref="F72:J72"/>
    <mergeCell ref="F73:J73"/>
    <mergeCell ref="F74:J74"/>
    <mergeCell ref="F68:J68"/>
    <mergeCell ref="F69:J69"/>
    <mergeCell ref="F70:J70"/>
    <mergeCell ref="F71:J71"/>
    <mergeCell ref="G97:I97"/>
    <mergeCell ref="G98:I98"/>
    <mergeCell ref="F87:J87"/>
    <mergeCell ref="F85:J85"/>
    <mergeCell ref="F86:J86"/>
    <mergeCell ref="G96:I96"/>
    <mergeCell ref="F75:J75"/>
    <mergeCell ref="F76:J76"/>
    <mergeCell ref="F77:J77"/>
    <mergeCell ref="F78:J78"/>
    <mergeCell ref="G95:I95"/>
    <mergeCell ref="F88:J88"/>
    <mergeCell ref="B92:B93"/>
    <mergeCell ref="C92:K92"/>
    <mergeCell ref="F79:J79"/>
    <mergeCell ref="F80:J80"/>
    <mergeCell ref="F81:J81"/>
    <mergeCell ref="F82:J82"/>
    <mergeCell ref="F83:J83"/>
    <mergeCell ref="F84:J84"/>
    <mergeCell ref="G112:I112"/>
    <mergeCell ref="G99:I99"/>
    <mergeCell ref="G100:I100"/>
    <mergeCell ref="G101:I101"/>
    <mergeCell ref="G102:I102"/>
    <mergeCell ref="G103:I103"/>
    <mergeCell ref="G104:I104"/>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tabSelected="1" topLeftCell="A80" workbookViewId="0">
      <selection activeCell="F62" sqref="F62:J62"/>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61" t="str">
        <f>"Sprint 3  |   " &amp;'Description du projet'!$C$2</f>
        <v>Sprint 3  |   Boids</v>
      </c>
      <c r="C2" s="61"/>
      <c r="D2" s="61"/>
      <c r="E2" s="61"/>
      <c r="F2" s="61"/>
      <c r="G2" s="61"/>
      <c r="H2" s="61"/>
      <c r="I2" s="61"/>
      <c r="J2" s="61"/>
      <c r="K2" s="61"/>
    </row>
    <row r="3" spans="2:17" ht="2.65" customHeight="1">
      <c r="B3" s="62"/>
      <c r="C3" s="62"/>
      <c r="D3" s="62"/>
      <c r="E3" s="62"/>
      <c r="F3" s="62"/>
      <c r="G3" s="62"/>
      <c r="H3" s="62"/>
      <c r="I3" s="62"/>
      <c r="J3" s="62"/>
      <c r="K3" s="62"/>
    </row>
    <row r="4" spans="2:17" ht="18" customHeight="1"/>
    <row r="5" spans="2:17" ht="14.65" customHeight="1">
      <c r="B5" s="1" t="s">
        <v>102</v>
      </c>
      <c r="C5" s="1"/>
      <c r="D5" s="1"/>
      <c r="E5" s="1"/>
      <c r="F5" s="60">
        <v>44897</v>
      </c>
      <c r="G5" s="60"/>
      <c r="H5" s="60"/>
      <c r="I5" s="60"/>
      <c r="J5" s="60"/>
      <c r="K5" s="60"/>
    </row>
    <row r="6" spans="2:17" ht="7.9" customHeight="1"/>
    <row r="7" spans="2:17" ht="14.65" customHeight="1">
      <c r="B7" s="59" t="s">
        <v>103</v>
      </c>
      <c r="C7" s="59"/>
      <c r="D7" s="59"/>
      <c r="E7" s="59"/>
      <c r="F7" s="60">
        <v>44911</v>
      </c>
      <c r="G7" s="60"/>
      <c r="H7" s="60"/>
      <c r="I7" s="60"/>
      <c r="J7" s="60"/>
      <c r="K7" s="60"/>
    </row>
    <row r="8" spans="2:17" ht="18" customHeight="1"/>
    <row r="9" spans="2:17" ht="8.65" customHeight="1">
      <c r="B9" s="63">
        <v>1</v>
      </c>
      <c r="C9" s="62"/>
      <c r="D9" s="62"/>
      <c r="E9" s="62"/>
      <c r="F9" s="62"/>
      <c r="G9" s="62"/>
      <c r="H9" s="62"/>
      <c r="I9" s="62"/>
      <c r="J9" s="62"/>
      <c r="K9" s="62"/>
    </row>
    <row r="10" spans="2:17" ht="18.75">
      <c r="B10" s="63"/>
      <c r="C10" s="4" t="s">
        <v>96</v>
      </c>
      <c r="D10" s="4"/>
      <c r="E10" s="4"/>
      <c r="F10" s="4"/>
      <c r="G10" s="4"/>
      <c r="H10" s="4"/>
      <c r="I10" s="4"/>
      <c r="J10" s="4"/>
      <c r="K10" s="5" t="s">
        <v>89</v>
      </c>
    </row>
    <row r="11" spans="2:17">
      <c r="O11" s="2" t="s">
        <v>75</v>
      </c>
      <c r="P11" s="2">
        <v>18</v>
      </c>
    </row>
    <row r="12" spans="2:17" ht="15.75">
      <c r="D12" s="66" t="s">
        <v>81</v>
      </c>
      <c r="E12" s="66"/>
      <c r="F12" s="66"/>
      <c r="G12" s="66"/>
      <c r="H12" s="66"/>
      <c r="I12" s="66"/>
      <c r="J12" s="66"/>
      <c r="K12" s="66"/>
    </row>
    <row r="13" spans="2:17">
      <c r="E13" s="6">
        <f>IF(ISBLANK(F13), "", 1)</f>
        <v>1</v>
      </c>
      <c r="F13" s="57" t="s">
        <v>210</v>
      </c>
      <c r="G13" s="57"/>
      <c r="H13" s="57"/>
      <c r="I13" s="57"/>
      <c r="J13" s="57"/>
      <c r="K13" s="57"/>
      <c r="P13" s="2" t="str">
        <f>IF(ISBLANK(F13),"", E13&amp; " - " &amp;IF(LEN(F13)&lt;$P$11,F13,LEFT(F13,$P$11) &amp; "…"))</f>
        <v>1 - Finalisation</v>
      </c>
      <c r="Q13" s="2" t="str" cm="1">
        <f t="array" ref="Q13:Q15">_xlfn.UNIQUE(_xlfn._xlws.FILTER($P$13:$P$15,NOT(ISBLANK($P$13:$P$15))))</f>
        <v>1 - Finalisation</v>
      </c>
    </row>
    <row r="14" spans="2:17">
      <c r="E14" s="7">
        <f>IF(ISBLANK(F14), "", MAX($E$13:E13)+1)</f>
        <v>2</v>
      </c>
      <c r="F14" s="54" t="s">
        <v>170</v>
      </c>
      <c r="G14" s="54"/>
      <c r="H14" s="54"/>
      <c r="I14" s="54"/>
      <c r="J14" s="54"/>
      <c r="K14" s="54"/>
      <c r="P14" s="2" t="str">
        <f>IF(ISBLANK(F14),"", E14&amp; " - " &amp;IF(LEN(F14)&lt;$P$11,F14,LEFT(F14,$P$11) &amp; "…"))</f>
        <v>2 - Documenter</v>
      </c>
      <c r="Q14" s="2" t="str">
        <v>2 - Documenter</v>
      </c>
    </row>
    <row r="15" spans="2:17">
      <c r="E15" s="6" t="str">
        <f>IF(ISBLANK(F15), "", MAX($E$13:E14)+1)</f>
        <v/>
      </c>
      <c r="F15" s="57"/>
      <c r="G15" s="57"/>
      <c r="H15" s="57"/>
      <c r="I15" s="57"/>
      <c r="J15" s="57"/>
      <c r="K15" s="57"/>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67" t="s">
        <v>76</v>
      </c>
      <c r="K18" s="67"/>
    </row>
    <row r="19" spans="4:17">
      <c r="E19" s="6">
        <f>IF(ISBLANK(F19), "", 1)</f>
        <v>1</v>
      </c>
      <c r="F19" s="57" t="s">
        <v>211</v>
      </c>
      <c r="G19" s="57"/>
      <c r="H19" s="57"/>
      <c r="I19" s="57"/>
      <c r="J19" s="77" t="s">
        <v>212</v>
      </c>
      <c r="K19" s="78"/>
      <c r="P19" s="2" t="str">
        <f t="shared" ref="P19:P24" si="0">IF(ISBLANK(F19),"", E19&amp; " - " &amp;IF(LEN(F19)&lt;$P$11,F19,LEFT(F19,$P$11) &amp; "…"))</f>
        <v>1 - Ajouter les field …</v>
      </c>
      <c r="Q19" s="2" t="str" cm="1">
        <f t="array" ref="Q19:Q23">_xlfn.UNIQUE(_xlfn._xlws.FILTER($P$19:$P$24,NOT(ISBLANK($P$19:$P$24))))</f>
        <v>1 - Ajouter les field …</v>
      </c>
    </row>
    <row r="20" spans="4:17">
      <c r="E20" s="7">
        <f>IF(ISBLANK(F20), "", MAX($E$19:E19)+1)</f>
        <v>2</v>
      </c>
      <c r="F20" s="54" t="s">
        <v>213</v>
      </c>
      <c r="G20" s="54"/>
      <c r="H20" s="54"/>
      <c r="I20" s="70"/>
      <c r="J20" s="75" t="s">
        <v>212</v>
      </c>
      <c r="K20" s="76"/>
      <c r="P20" s="2" t="str">
        <f>IF(ISBLANK(F20),"", E20&amp; " - " &amp;IF(LEN(F20)&lt;$P$11,F20,LEFT(F20,$P$11) &amp; "…"))</f>
        <v>2 - Implémenter les st…</v>
      </c>
      <c r="Q20" s="2" t="str">
        <v>2 - Implémenter les st…</v>
      </c>
    </row>
    <row r="21" spans="4:17">
      <c r="E21" s="6">
        <f>IF(ISBLANK(F21), "", MAX($E$19:E20)+1)</f>
        <v>3</v>
      </c>
      <c r="F21" s="57" t="s">
        <v>214</v>
      </c>
      <c r="G21" s="57"/>
      <c r="H21" s="57"/>
      <c r="I21" s="57"/>
      <c r="J21" s="79" t="s">
        <v>212</v>
      </c>
      <c r="K21" s="80"/>
      <c r="P21" s="2" t="str">
        <f t="shared" si="0"/>
        <v>3 - Ajouter des steeri…</v>
      </c>
      <c r="Q21" s="2" t="str">
        <v>3 - Ajouter des steeri…</v>
      </c>
    </row>
    <row r="22" spans="4:17">
      <c r="E22" s="7">
        <f>IF(ISBLANK(F22), "", MAX($E$19:E21)+1)</f>
        <v>4</v>
      </c>
      <c r="F22" s="54" t="s">
        <v>201</v>
      </c>
      <c r="G22" s="54"/>
      <c r="H22" s="54"/>
      <c r="I22" s="54"/>
      <c r="J22" s="81" t="s">
        <v>171</v>
      </c>
      <c r="K22" s="82"/>
      <c r="P22" s="2" t="str">
        <f t="shared" si="0"/>
        <v>4 - Commentaires et te…</v>
      </c>
      <c r="Q22" s="2" t="str">
        <v>4 - Commentaires et te…</v>
      </c>
    </row>
    <row r="23" spans="4:17">
      <c r="E23" s="6" t="str">
        <f>IF(ISBLANK(F23), "", MAX($E$19:E22)+1)</f>
        <v/>
      </c>
      <c r="F23" s="57"/>
      <c r="G23" s="57"/>
      <c r="H23" s="57"/>
      <c r="I23" s="57"/>
      <c r="J23" s="79"/>
      <c r="K23" s="80"/>
      <c r="P23" s="2" t="str">
        <f t="shared" si="0"/>
        <v/>
      </c>
      <c r="Q23" s="2" t="str">
        <v/>
      </c>
    </row>
    <row r="24" spans="4:17">
      <c r="E24" s="7" t="str">
        <f>IF(ISBLANK(F24), "", MAX($E$19:E23)+1)</f>
        <v/>
      </c>
      <c r="F24" s="54"/>
      <c r="G24" s="54"/>
      <c r="H24" s="54"/>
      <c r="I24" s="54"/>
      <c r="J24" s="81"/>
      <c r="K24" s="82"/>
      <c r="P24" s="2" t="str">
        <f t="shared" si="0"/>
        <v/>
      </c>
    </row>
    <row r="25" spans="4:17">
      <c r="J25" s="74" t="str">
        <f>IF(COUNTA(F19:F24)&lt;2, "Attention, vous devez définir au moins deux objectifs.", COUNTA(F19:F24)&amp;IF(COUNTA(F19:F24)&gt;1," objectifs ont été déterminées"," objectif a été déterminée"))</f>
        <v>4 objectifs ont été déterminées</v>
      </c>
      <c r="K25" s="74"/>
    </row>
    <row r="27" spans="4:17" ht="15.75">
      <c r="D27" s="66" t="s">
        <v>83</v>
      </c>
      <c r="E27" s="66"/>
      <c r="F27" s="66"/>
      <c r="G27" s="11" t="s">
        <v>77</v>
      </c>
      <c r="H27" s="67" t="s">
        <v>78</v>
      </c>
      <c r="I27" s="67"/>
      <c r="J27" s="11" t="s">
        <v>79</v>
      </c>
      <c r="K27" s="11" t="s">
        <v>80</v>
      </c>
      <c r="P27" s="12">
        <v>1.0416666666666666E-2</v>
      </c>
      <c r="Q27" s="13" t="s">
        <v>84</v>
      </c>
    </row>
    <row r="28" spans="4:17">
      <c r="E28" s="6">
        <f>IF(ISBLANK(F28), "", 1)</f>
        <v>1</v>
      </c>
      <c r="F28" s="20" t="s">
        <v>217</v>
      </c>
      <c r="G28" s="21" t="s">
        <v>216</v>
      </c>
      <c r="H28" s="22"/>
      <c r="I28" s="22" t="s">
        <v>126</v>
      </c>
      <c r="J28" s="23">
        <v>8.3333333333333329E-2</v>
      </c>
      <c r="K28" s="24" t="s">
        <v>87</v>
      </c>
      <c r="P28" s="12">
        <v>1.0416666666666666E-2</v>
      </c>
      <c r="Q28" s="13" t="s">
        <v>87</v>
      </c>
    </row>
    <row r="29" spans="4:17">
      <c r="E29" s="7">
        <f>IF(ISBLANK(#REF!), "", MAX($E$28:E28)+1)</f>
        <v>2</v>
      </c>
      <c r="F29" s="20" t="s">
        <v>219</v>
      </c>
      <c r="G29" s="26" t="s">
        <v>218</v>
      </c>
      <c r="H29" s="27"/>
      <c r="I29" s="27" t="s">
        <v>127</v>
      </c>
      <c r="J29" s="28">
        <v>8.3333333333333329E-2</v>
      </c>
      <c r="K29" s="29" t="s">
        <v>87</v>
      </c>
      <c r="P29" s="12">
        <f>P28+$P$27</f>
        <v>2.0833333333333332E-2</v>
      </c>
      <c r="Q29" s="13" t="s">
        <v>85</v>
      </c>
    </row>
    <row r="30" spans="4:17">
      <c r="E30" s="6">
        <f>IF(ISBLANK(F29), "", MAX($E$28:E29)+1)</f>
        <v>3</v>
      </c>
      <c r="F30" s="49" t="s">
        <v>220</v>
      </c>
      <c r="G30" s="21" t="s">
        <v>215</v>
      </c>
      <c r="H30" s="22"/>
      <c r="I30" s="22" t="s">
        <v>131</v>
      </c>
      <c r="J30" s="23">
        <v>8.3333333333333329E-2</v>
      </c>
      <c r="K30" s="24" t="s">
        <v>87</v>
      </c>
      <c r="P30" s="12">
        <f t="shared" ref="P30:P46" si="1">P29+$P$27</f>
        <v>3.125E-2</v>
      </c>
      <c r="Q30" s="13" t="s">
        <v>86</v>
      </c>
    </row>
    <row r="31" spans="4:17">
      <c r="E31" s="7">
        <f>IF(ISBLANK(F31), "", MAX($E$28:E30)+1)</f>
        <v>4</v>
      </c>
      <c r="F31" s="25" t="s">
        <v>221</v>
      </c>
      <c r="G31" s="26" t="s">
        <v>222</v>
      </c>
      <c r="H31" s="27"/>
      <c r="I31" s="27" t="s">
        <v>130</v>
      </c>
      <c r="J31" s="28">
        <v>6.2499999999999993E-2</v>
      </c>
      <c r="K31" s="29" t="s">
        <v>84</v>
      </c>
      <c r="P31" s="12">
        <f t="shared" si="1"/>
        <v>4.1666666666666664E-2</v>
      </c>
    </row>
    <row r="32" spans="4:17">
      <c r="E32" s="6" t="str">
        <f>IF(ISBLANK(F32), "", MAX($E$28:E31)+1)</f>
        <v/>
      </c>
      <c r="F32" s="20"/>
      <c r="G32" s="21"/>
      <c r="H32" s="22"/>
      <c r="I32" s="22"/>
      <c r="J32" s="23"/>
      <c r="K32" s="24"/>
      <c r="P32" s="12">
        <f t="shared" si="1"/>
        <v>5.2083333333333329E-2</v>
      </c>
    </row>
    <row r="33" spans="5:16">
      <c r="E33" s="7" t="str">
        <f>IF(ISBLANK(F33), "", MAX($E$28:E32)+1)</f>
        <v/>
      </c>
      <c r="F33" s="25"/>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4 objectifs ont été déterminées</v>
      </c>
      <c r="P46" s="12">
        <f t="shared" si="1"/>
        <v>0.1979166666666666</v>
      </c>
    </row>
    <row r="47" spans="5:16">
      <c r="P47" s="12">
        <f>P46+$P$27</f>
        <v>0.20833333333333326</v>
      </c>
    </row>
    <row r="48" spans="5:16">
      <c r="P48" s="12"/>
    </row>
    <row r="49" spans="2:16" ht="8.65" customHeight="1">
      <c r="B49" s="63">
        <v>2</v>
      </c>
      <c r="C49" s="62"/>
      <c r="D49" s="62"/>
      <c r="E49" s="62"/>
      <c r="F49" s="62"/>
      <c r="G49" s="62"/>
      <c r="H49" s="62"/>
      <c r="I49" s="62"/>
      <c r="J49" s="62"/>
      <c r="K49" s="62"/>
      <c r="P49" s="12"/>
    </row>
    <row r="50" spans="2:16" ht="18.75">
      <c r="B50" s="63"/>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6" t="s">
        <v>224</v>
      </c>
      <c r="G53" s="57"/>
      <c r="H53" s="57"/>
      <c r="I53" s="57"/>
      <c r="J53" s="58"/>
      <c r="K53" s="34">
        <v>1</v>
      </c>
      <c r="P53" s="16"/>
    </row>
    <row r="54" spans="2:16">
      <c r="E54" s="7">
        <f>IF(ISBLANK(F54), "", MAX($E$53:E53)+1)</f>
        <v>2</v>
      </c>
      <c r="F54" s="53" t="s">
        <v>225</v>
      </c>
      <c r="G54" s="54"/>
      <c r="H54" s="54"/>
      <c r="I54" s="54"/>
      <c r="J54" s="55"/>
      <c r="K54" s="35">
        <v>1</v>
      </c>
      <c r="P54" s="12"/>
    </row>
    <row r="55" spans="2:16">
      <c r="E55" s="7">
        <f>IF(ISBLANK(F55), "", MAX($E$53:E54)+1)</f>
        <v>3</v>
      </c>
      <c r="F55" s="56" t="s">
        <v>226</v>
      </c>
      <c r="G55" s="57"/>
      <c r="H55" s="57"/>
      <c r="I55" s="57"/>
      <c r="J55" s="58"/>
      <c r="K55" s="34">
        <v>1</v>
      </c>
      <c r="P55" s="12"/>
    </row>
    <row r="56" spans="2:16">
      <c r="E56" s="7">
        <f>IF(ISBLANK(F56), "", MAX($E$53:E55)+1)</f>
        <v>4</v>
      </c>
      <c r="F56" s="53" t="s">
        <v>227</v>
      </c>
      <c r="G56" s="54"/>
      <c r="H56" s="54"/>
      <c r="I56" s="54"/>
      <c r="J56" s="55"/>
      <c r="K56" s="35">
        <v>2</v>
      </c>
      <c r="P56" s="12"/>
    </row>
    <row r="57" spans="2:16">
      <c r="E57" s="7">
        <f>IF(ISBLANK(F57), "", MAX($E$53:E56)+1)</f>
        <v>5</v>
      </c>
      <c r="F57" s="56" t="s">
        <v>228</v>
      </c>
      <c r="G57" s="57"/>
      <c r="H57" s="57"/>
      <c r="I57" s="57"/>
      <c r="J57" s="58"/>
      <c r="K57" s="34">
        <v>2</v>
      </c>
      <c r="P57" s="12"/>
    </row>
    <row r="58" spans="2:16">
      <c r="E58" s="7">
        <f>IF(ISBLANK(F58), "", MAX($E$53:E57)+1)</f>
        <v>6</v>
      </c>
      <c r="F58" s="53" t="s">
        <v>229</v>
      </c>
      <c r="G58" s="54"/>
      <c r="H58" s="54"/>
      <c r="I58" s="54"/>
      <c r="J58" s="55"/>
      <c r="K58" s="35">
        <v>2</v>
      </c>
      <c r="P58" s="12"/>
    </row>
    <row r="59" spans="2:16">
      <c r="E59" s="7">
        <f>IF(ISBLANK(F59), "", MAX($E$53:E58)+1)</f>
        <v>7</v>
      </c>
      <c r="F59" s="56" t="s">
        <v>230</v>
      </c>
      <c r="G59" s="57"/>
      <c r="H59" s="57"/>
      <c r="I59" s="57"/>
      <c r="J59" s="58"/>
      <c r="K59" s="34">
        <v>3</v>
      </c>
      <c r="P59" s="12"/>
    </row>
    <row r="60" spans="2:16">
      <c r="E60" s="7">
        <f>IF(ISBLANK(F60), "", MAX($E$53:E59)+1)</f>
        <v>8</v>
      </c>
      <c r="F60" s="53" t="s">
        <v>231</v>
      </c>
      <c r="G60" s="54"/>
      <c r="H60" s="54"/>
      <c r="I60" s="54"/>
      <c r="J60" s="55"/>
      <c r="K60" s="35">
        <v>3</v>
      </c>
      <c r="P60" s="12"/>
    </row>
    <row r="61" spans="2:16">
      <c r="E61" s="7">
        <f>IF(ISBLANK(F61), "", MAX($E$53:E60)+1)</f>
        <v>9</v>
      </c>
      <c r="F61" s="56" t="s">
        <v>232</v>
      </c>
      <c r="G61" s="57"/>
      <c r="H61" s="57"/>
      <c r="I61" s="57"/>
      <c r="J61" s="58"/>
      <c r="K61" s="34">
        <v>3</v>
      </c>
      <c r="P61" s="12"/>
    </row>
    <row r="62" spans="2:16">
      <c r="E62" s="7" t="str">
        <f>IF(ISBLANK(F62), "", MAX($E$53:E61)+1)</f>
        <v/>
      </c>
      <c r="F62" s="53"/>
      <c r="G62" s="54"/>
      <c r="H62" s="54"/>
      <c r="I62" s="54"/>
      <c r="J62" s="55"/>
      <c r="K62" s="35"/>
      <c r="P62" s="12"/>
    </row>
    <row r="63" spans="2:16">
      <c r="E63" s="7" t="str">
        <f>IF(ISBLANK(F63), "", MAX($E$53:E62)+1)</f>
        <v/>
      </c>
      <c r="F63" s="56"/>
      <c r="G63" s="57"/>
      <c r="H63" s="57"/>
      <c r="I63" s="57"/>
      <c r="J63" s="58"/>
      <c r="K63" s="34"/>
      <c r="P63" s="12"/>
    </row>
    <row r="64" spans="2:16">
      <c r="E64" s="7" t="str">
        <f>IF(ISBLANK(F64), "", MAX($E$53:E63)+1)</f>
        <v/>
      </c>
      <c r="F64" s="53"/>
      <c r="G64" s="54"/>
      <c r="H64" s="54"/>
      <c r="I64" s="54"/>
      <c r="J64" s="55"/>
      <c r="K64" s="35"/>
      <c r="P64" s="12"/>
    </row>
    <row r="65" spans="5:16">
      <c r="E65" s="7" t="str">
        <f>IF(ISBLANK(F65), "", MAX($E$53:E64)+1)</f>
        <v/>
      </c>
      <c r="F65" s="56"/>
      <c r="G65" s="57"/>
      <c r="H65" s="57"/>
      <c r="I65" s="57"/>
      <c r="J65" s="58"/>
      <c r="K65" s="34"/>
      <c r="P65" s="12"/>
    </row>
    <row r="66" spans="5:16">
      <c r="E66" s="7" t="str">
        <f>IF(ISBLANK(F66), "", MAX($E$53:E65)+1)</f>
        <v/>
      </c>
      <c r="F66" s="53"/>
      <c r="G66" s="54"/>
      <c r="H66" s="54"/>
      <c r="I66" s="54"/>
      <c r="J66" s="55"/>
      <c r="K66" s="35"/>
      <c r="P66" s="12"/>
    </row>
    <row r="67" spans="5:16">
      <c r="E67" s="7" t="str">
        <f>IF(ISBLANK(F67), "", MAX($E$53:E66)+1)</f>
        <v/>
      </c>
      <c r="F67" s="56"/>
      <c r="G67" s="57"/>
      <c r="H67" s="57"/>
      <c r="I67" s="57"/>
      <c r="J67" s="58"/>
      <c r="K67" s="34"/>
      <c r="P67" s="12"/>
    </row>
    <row r="68" spans="5:16">
      <c r="E68" s="7" t="str">
        <f>IF(ISBLANK(F68), "", MAX($E$53:E67)+1)</f>
        <v/>
      </c>
      <c r="F68" s="53"/>
      <c r="G68" s="54"/>
      <c r="H68" s="54"/>
      <c r="I68" s="54"/>
      <c r="J68" s="55"/>
      <c r="K68" s="35"/>
      <c r="P68" s="12"/>
    </row>
    <row r="69" spans="5:16">
      <c r="E69" s="7" t="str">
        <f>IF(ISBLANK(F69), "", MAX($E$53:E68)+1)</f>
        <v/>
      </c>
      <c r="F69" s="56"/>
      <c r="G69" s="57"/>
      <c r="H69" s="57"/>
      <c r="I69" s="57"/>
      <c r="J69" s="58"/>
      <c r="K69" s="34"/>
      <c r="P69" s="12"/>
    </row>
    <row r="70" spans="5:16">
      <c r="E70" s="7" t="str">
        <f>IF(ISBLANK(F70), "", MAX($E$53:E69)+1)</f>
        <v/>
      </c>
      <c r="F70" s="53"/>
      <c r="G70" s="54"/>
      <c r="H70" s="54"/>
      <c r="I70" s="54"/>
      <c r="J70" s="55"/>
      <c r="K70" s="35"/>
      <c r="P70" s="12"/>
    </row>
    <row r="71" spans="5:16">
      <c r="E71" s="7" t="str">
        <f>IF(ISBLANK(F71), "", MAX($E$53:E70)+1)</f>
        <v/>
      </c>
      <c r="F71" s="56"/>
      <c r="G71" s="57"/>
      <c r="H71" s="57"/>
      <c r="I71" s="57"/>
      <c r="J71" s="58"/>
      <c r="K71" s="34"/>
      <c r="P71" s="12"/>
    </row>
    <row r="72" spans="5:16">
      <c r="E72" s="7" t="str">
        <f>IF(ISBLANK(F72), "", MAX($E$53:E71)+1)</f>
        <v/>
      </c>
      <c r="F72" s="53"/>
      <c r="G72" s="54"/>
      <c r="H72" s="54"/>
      <c r="I72" s="54"/>
      <c r="J72" s="55"/>
      <c r="K72" s="35"/>
      <c r="P72" s="12"/>
    </row>
    <row r="73" spans="5:16">
      <c r="E73" s="7" t="str">
        <f>IF(ISBLANK(F73), "", MAX($E$53:E72)+1)</f>
        <v/>
      </c>
      <c r="F73" s="56"/>
      <c r="G73" s="57"/>
      <c r="H73" s="57"/>
      <c r="I73" s="57"/>
      <c r="J73" s="58"/>
      <c r="K73" s="34"/>
      <c r="P73" s="12"/>
    </row>
    <row r="74" spans="5:16">
      <c r="E74" s="7" t="str">
        <f>IF(ISBLANK(F74), "", MAX($E$53:E73)+1)</f>
        <v/>
      </c>
      <c r="F74" s="53"/>
      <c r="G74" s="54"/>
      <c r="H74" s="54"/>
      <c r="I74" s="54"/>
      <c r="J74" s="55"/>
      <c r="K74" s="35"/>
      <c r="P74" s="12"/>
    </row>
    <row r="75" spans="5:16">
      <c r="E75" s="7" t="str">
        <f>IF(ISBLANK(F75), "", MAX($E$53:E74)+1)</f>
        <v/>
      </c>
      <c r="F75" s="56"/>
      <c r="G75" s="57"/>
      <c r="H75" s="57"/>
      <c r="I75" s="57"/>
      <c r="J75" s="58"/>
      <c r="K75" s="34"/>
      <c r="P75" s="12"/>
    </row>
    <row r="76" spans="5:16">
      <c r="E76" s="7" t="str">
        <f>IF(ISBLANK(F76), "", MAX($E$53:E75)+1)</f>
        <v/>
      </c>
      <c r="F76" s="53"/>
      <c r="G76" s="54"/>
      <c r="H76" s="54"/>
      <c r="I76" s="54"/>
      <c r="J76" s="55"/>
      <c r="K76" s="35"/>
      <c r="P76" s="12"/>
    </row>
    <row r="77" spans="5:16">
      <c r="E77" s="7" t="str">
        <f>IF(ISBLANK(F77), "", MAX($E$53:E76)+1)</f>
        <v/>
      </c>
      <c r="F77" s="56"/>
      <c r="G77" s="57"/>
      <c r="H77" s="57"/>
      <c r="I77" s="57"/>
      <c r="J77" s="58"/>
      <c r="K77" s="34"/>
      <c r="P77" s="12"/>
    </row>
    <row r="78" spans="5:16">
      <c r="E78" s="7" t="str">
        <f>IF(ISBLANK(F78), "", MAX($E$53:E77)+1)</f>
        <v/>
      </c>
      <c r="F78" s="53"/>
      <c r="G78" s="54"/>
      <c r="H78" s="54"/>
      <c r="I78" s="54"/>
      <c r="J78" s="55"/>
      <c r="K78" s="35"/>
      <c r="P78" s="12"/>
    </row>
    <row r="79" spans="5:16">
      <c r="E79" s="7" t="str">
        <f>IF(ISBLANK(F79), "", MAX($E$53:E78)+1)</f>
        <v/>
      </c>
      <c r="F79" s="56"/>
      <c r="G79" s="57"/>
      <c r="H79" s="57"/>
      <c r="I79" s="57"/>
      <c r="J79" s="58"/>
      <c r="K79" s="34"/>
      <c r="P79" s="12"/>
    </row>
    <row r="80" spans="5:16">
      <c r="E80" s="7" t="str">
        <f>IF(ISBLANK(F80), "", MAX($E$53:E79)+1)</f>
        <v/>
      </c>
      <c r="F80" s="53"/>
      <c r="G80" s="54"/>
      <c r="H80" s="54"/>
      <c r="I80" s="54"/>
      <c r="J80" s="55"/>
      <c r="K80" s="35"/>
      <c r="P80" s="12"/>
    </row>
    <row r="81" spans="2:16">
      <c r="E81" s="7" t="str">
        <f>IF(ISBLANK(F81), "", MAX($E$53:E80)+1)</f>
        <v/>
      </c>
      <c r="F81" s="56"/>
      <c r="G81" s="57"/>
      <c r="H81" s="57"/>
      <c r="I81" s="57"/>
      <c r="J81" s="58"/>
      <c r="K81" s="34"/>
      <c r="P81" s="12"/>
    </row>
    <row r="82" spans="2:16">
      <c r="E82" s="7" t="str">
        <f>IF(ISBLANK(F82), "", MAX($E$53:E81)+1)</f>
        <v/>
      </c>
      <c r="F82" s="53"/>
      <c r="G82" s="54"/>
      <c r="H82" s="54"/>
      <c r="I82" s="54"/>
      <c r="J82" s="55"/>
      <c r="K82" s="35"/>
      <c r="P82" s="12"/>
    </row>
    <row r="83" spans="2:16">
      <c r="E83" s="7" t="str">
        <f>IF(ISBLANK(F83), "", MAX($E$53:E82)+1)</f>
        <v/>
      </c>
      <c r="F83" s="56"/>
      <c r="G83" s="57"/>
      <c r="H83" s="57"/>
      <c r="I83" s="57"/>
      <c r="J83" s="58"/>
      <c r="K83" s="34"/>
      <c r="P83" s="12"/>
    </row>
    <row r="84" spans="2:16">
      <c r="E84" s="7" t="str">
        <f>IF(ISBLANK(F84), "", MAX($E$53:E83)+1)</f>
        <v/>
      </c>
      <c r="F84" s="53"/>
      <c r="G84" s="54"/>
      <c r="H84" s="54"/>
      <c r="I84" s="54"/>
      <c r="J84" s="55"/>
      <c r="K84" s="35"/>
      <c r="P84" s="12"/>
    </row>
    <row r="85" spans="2:16">
      <c r="E85" s="7" t="str">
        <f>IF(ISBLANK(F85), "", MAX($E$53:E84)+1)</f>
        <v/>
      </c>
      <c r="F85" s="56"/>
      <c r="G85" s="57"/>
      <c r="H85" s="57"/>
      <c r="I85" s="57"/>
      <c r="J85" s="58"/>
      <c r="K85" s="34"/>
      <c r="P85" s="12"/>
    </row>
    <row r="86" spans="2:16">
      <c r="E86" s="7" t="str">
        <f>IF(ISBLANK(F86), "", MAX($E$53:E85)+1)</f>
        <v/>
      </c>
      <c r="F86" s="53"/>
      <c r="G86" s="54"/>
      <c r="H86" s="54"/>
      <c r="I86" s="54"/>
      <c r="J86" s="55"/>
      <c r="K86" s="35"/>
      <c r="P86" s="12"/>
    </row>
    <row r="87" spans="2:16">
      <c r="E87" s="7" t="str">
        <f>IF(ISBLANK(F87), "", MAX($E$53:E86)+1)</f>
        <v/>
      </c>
      <c r="F87" s="56"/>
      <c r="G87" s="57"/>
      <c r="H87" s="57"/>
      <c r="I87" s="57"/>
      <c r="J87" s="58"/>
      <c r="K87" s="34"/>
      <c r="P87" s="12"/>
    </row>
    <row r="88" spans="2:16">
      <c r="E88" s="7" t="str">
        <f>IF(ISBLANK(F88), "", MAX($E$53:E87)+1)</f>
        <v/>
      </c>
      <c r="F88" s="53"/>
      <c r="G88" s="54"/>
      <c r="H88" s="54"/>
      <c r="I88" s="54"/>
      <c r="J88" s="55"/>
      <c r="K88" s="35"/>
      <c r="P88" s="12"/>
    </row>
    <row r="89" spans="2:16">
      <c r="P89" s="12"/>
    </row>
    <row r="90" spans="2:16">
      <c r="P90" s="12"/>
    </row>
    <row r="91" spans="2:16">
      <c r="P91" s="12"/>
    </row>
    <row r="92" spans="2:16" ht="8.65" customHeight="1">
      <c r="B92" s="63">
        <v>3</v>
      </c>
      <c r="C92" s="62"/>
      <c r="D92" s="62"/>
      <c r="E92" s="62"/>
      <c r="F92" s="62"/>
      <c r="G92" s="62"/>
      <c r="H92" s="62"/>
      <c r="I92" s="62"/>
      <c r="J92" s="62"/>
      <c r="K92" s="62"/>
    </row>
    <row r="93" spans="2:16" ht="18.75">
      <c r="B93" s="63"/>
      <c r="C93" s="4" t="s">
        <v>97</v>
      </c>
      <c r="D93" s="4"/>
      <c r="E93" s="4"/>
      <c r="F93" s="4"/>
      <c r="G93" s="4"/>
      <c r="H93" s="4"/>
      <c r="I93" s="4"/>
      <c r="J93" s="4"/>
      <c r="K93" s="5" t="s">
        <v>90</v>
      </c>
    </row>
    <row r="95" spans="2:16" ht="15.75">
      <c r="D95" s="9" t="s">
        <v>88</v>
      </c>
      <c r="E95" s="9"/>
      <c r="F95" s="9"/>
      <c r="G95" s="71" t="s">
        <v>93</v>
      </c>
      <c r="H95" s="71"/>
      <c r="I95" s="71"/>
      <c r="J95" s="15" t="s">
        <v>92</v>
      </c>
      <c r="K95" s="14" t="s">
        <v>91</v>
      </c>
    </row>
    <row r="96" spans="2:16">
      <c r="E96" s="6">
        <f>IF(ISBLANK(E28),"",E28)</f>
        <v>1</v>
      </c>
      <c r="F96" s="17" t="str">
        <f t="shared" ref="E96:F111" si="2">IF(ISBLANK(F28),"",F28)</f>
        <v>Implémenter interface Seeing</v>
      </c>
      <c r="G96" s="56" t="s">
        <v>223</v>
      </c>
      <c r="H96" s="57"/>
      <c r="I96" s="73"/>
      <c r="J96" s="30">
        <v>0.8</v>
      </c>
      <c r="K96" s="31">
        <v>0.9</v>
      </c>
      <c r="P96" s="13">
        <v>0</v>
      </c>
    </row>
    <row r="97" spans="5:16">
      <c r="E97" s="7">
        <f t="shared" si="2"/>
        <v>2</v>
      </c>
      <c r="F97" s="18" t="e">
        <f>IF(ISBLANK(#REF!),"",#REF!)</f>
        <v>#REF!</v>
      </c>
      <c r="G97" s="53"/>
      <c r="H97" s="54"/>
      <c r="I97" s="70"/>
      <c r="J97" s="32"/>
      <c r="K97" s="33"/>
      <c r="P97" s="13">
        <v>0.1</v>
      </c>
    </row>
    <row r="98" spans="5:16">
      <c r="E98" s="6">
        <f t="shared" si="2"/>
        <v>3</v>
      </c>
      <c r="F98" s="17" t="str">
        <f>IF(ISBLANK(F29),"",F29)</f>
        <v>Implémenter steering behavior EntityRepulsion</v>
      </c>
      <c r="G98" s="56"/>
      <c r="H98" s="57"/>
      <c r="I98" s="73"/>
      <c r="J98" s="30"/>
      <c r="K98" s="31"/>
      <c r="P98" s="13">
        <v>0.2</v>
      </c>
    </row>
    <row r="99" spans="5:16">
      <c r="E99" s="7">
        <f t="shared" si="2"/>
        <v>4</v>
      </c>
      <c r="F99" s="18" t="str">
        <f t="shared" si="2"/>
        <v>Mettre de l'autodoc partout</v>
      </c>
      <c r="G99" s="53"/>
      <c r="H99" s="54"/>
      <c r="I99" s="70"/>
      <c r="J99" s="32"/>
      <c r="K99" s="33"/>
      <c r="P99" s="13">
        <v>0.3</v>
      </c>
    </row>
    <row r="100" spans="5:16">
      <c r="E100" s="6" t="str">
        <f t="shared" si="2"/>
        <v/>
      </c>
      <c r="F100" s="17" t="str">
        <f t="shared" si="2"/>
        <v/>
      </c>
      <c r="G100" s="56"/>
      <c r="H100" s="57"/>
      <c r="I100" s="73"/>
      <c r="J100" s="30"/>
      <c r="K100" s="31"/>
      <c r="P100" s="13">
        <v>0.4</v>
      </c>
    </row>
    <row r="101" spans="5:16">
      <c r="E101" s="7" t="str">
        <f t="shared" si="2"/>
        <v/>
      </c>
      <c r="F101" s="18" t="str">
        <f t="shared" si="2"/>
        <v/>
      </c>
      <c r="G101" s="53"/>
      <c r="H101" s="54"/>
      <c r="I101" s="70"/>
      <c r="J101" s="32"/>
      <c r="K101" s="33"/>
      <c r="P101" s="13">
        <v>0.5</v>
      </c>
    </row>
    <row r="102" spans="5:16">
      <c r="E102" s="6" t="str">
        <f t="shared" si="2"/>
        <v/>
      </c>
      <c r="F102" s="17" t="str">
        <f t="shared" si="2"/>
        <v/>
      </c>
      <c r="G102" s="56"/>
      <c r="H102" s="57"/>
      <c r="I102" s="73"/>
      <c r="J102" s="30"/>
      <c r="K102" s="31"/>
      <c r="P102" s="13">
        <v>0.6</v>
      </c>
    </row>
    <row r="103" spans="5:16">
      <c r="E103" s="7" t="str">
        <f t="shared" si="2"/>
        <v/>
      </c>
      <c r="F103" s="18" t="str">
        <f t="shared" si="2"/>
        <v/>
      </c>
      <c r="G103" s="53"/>
      <c r="H103" s="54"/>
      <c r="I103" s="70"/>
      <c r="J103" s="32"/>
      <c r="K103" s="33"/>
      <c r="P103" s="13">
        <v>0.7</v>
      </c>
    </row>
    <row r="104" spans="5:16">
      <c r="E104" s="6" t="str">
        <f t="shared" si="2"/>
        <v/>
      </c>
      <c r="F104" s="17" t="str">
        <f t="shared" si="2"/>
        <v/>
      </c>
      <c r="G104" s="56"/>
      <c r="H104" s="57"/>
      <c r="I104" s="73"/>
      <c r="J104" s="30"/>
      <c r="K104" s="31"/>
      <c r="P104" s="13">
        <v>0.8</v>
      </c>
    </row>
    <row r="105" spans="5:16">
      <c r="E105" s="7" t="str">
        <f t="shared" si="2"/>
        <v/>
      </c>
      <c r="F105" s="18" t="str">
        <f t="shared" si="2"/>
        <v/>
      </c>
      <c r="G105" s="53"/>
      <c r="H105" s="54"/>
      <c r="I105" s="70"/>
      <c r="J105" s="32"/>
      <c r="K105" s="33"/>
      <c r="P105" s="13">
        <v>0.9</v>
      </c>
    </row>
    <row r="106" spans="5:16">
      <c r="E106" s="6" t="str">
        <f t="shared" si="2"/>
        <v/>
      </c>
      <c r="F106" s="17" t="str">
        <f t="shared" si="2"/>
        <v/>
      </c>
      <c r="G106" s="56"/>
      <c r="H106" s="57"/>
      <c r="I106" s="73"/>
      <c r="J106" s="30"/>
      <c r="K106" s="31"/>
      <c r="P106" s="13">
        <v>1</v>
      </c>
    </row>
    <row r="107" spans="5:16">
      <c r="E107" s="7" t="str">
        <f t="shared" si="2"/>
        <v/>
      </c>
      <c r="F107" s="18" t="str">
        <f t="shared" si="2"/>
        <v/>
      </c>
      <c r="G107" s="53"/>
      <c r="H107" s="54"/>
      <c r="I107" s="70"/>
      <c r="J107" s="32"/>
      <c r="K107" s="33"/>
      <c r="P107" s="13"/>
    </row>
    <row r="108" spans="5:16">
      <c r="E108" s="6" t="str">
        <f t="shared" si="2"/>
        <v/>
      </c>
      <c r="F108" s="17" t="str">
        <f t="shared" si="2"/>
        <v/>
      </c>
      <c r="G108" s="56"/>
      <c r="H108" s="57"/>
      <c r="I108" s="73"/>
      <c r="J108" s="30"/>
      <c r="K108" s="31"/>
      <c r="P108" s="13"/>
    </row>
    <row r="109" spans="5:16">
      <c r="E109" s="7" t="str">
        <f t="shared" si="2"/>
        <v/>
      </c>
      <c r="F109" s="18" t="str">
        <f t="shared" si="2"/>
        <v/>
      </c>
      <c r="G109" s="53"/>
      <c r="H109" s="54"/>
      <c r="I109" s="70"/>
      <c r="J109" s="32"/>
      <c r="K109" s="33"/>
    </row>
    <row r="110" spans="5:16">
      <c r="E110" s="6" t="str">
        <f t="shared" si="2"/>
        <v/>
      </c>
      <c r="F110" s="17" t="str">
        <f t="shared" si="2"/>
        <v/>
      </c>
      <c r="G110" s="56"/>
      <c r="H110" s="57"/>
      <c r="I110" s="73"/>
      <c r="J110" s="30"/>
      <c r="K110" s="31"/>
    </row>
    <row r="111" spans="5:16">
      <c r="E111" s="7" t="str">
        <f t="shared" si="2"/>
        <v/>
      </c>
      <c r="F111" s="18" t="str">
        <f t="shared" si="2"/>
        <v/>
      </c>
      <c r="G111" s="53"/>
      <c r="H111" s="54"/>
      <c r="I111" s="70"/>
      <c r="J111" s="32"/>
      <c r="K111" s="33"/>
    </row>
    <row r="112" spans="5:16">
      <c r="E112" s="6" t="str">
        <f t="shared" ref="E112:F113" si="3">IF(ISBLANK(E44),"",E44)</f>
        <v/>
      </c>
      <c r="F112" s="17" t="str">
        <f t="shared" si="3"/>
        <v/>
      </c>
      <c r="G112" s="56"/>
      <c r="H112" s="57"/>
      <c r="I112" s="73"/>
      <c r="J112" s="30"/>
      <c r="K112" s="31"/>
    </row>
    <row r="113" spans="4:11">
      <c r="E113" s="7" t="str">
        <f t="shared" si="3"/>
        <v/>
      </c>
      <c r="F113" s="18" t="str">
        <f t="shared" si="3"/>
        <v/>
      </c>
      <c r="G113" s="53"/>
      <c r="H113" s="54"/>
      <c r="I113" s="70"/>
      <c r="J113" s="32"/>
      <c r="K113" s="33"/>
    </row>
    <row r="114" spans="4:11">
      <c r="K114" s="8"/>
    </row>
    <row r="116" spans="4:11" ht="15.75">
      <c r="E116" s="66" t="s">
        <v>94</v>
      </c>
      <c r="F116" s="66"/>
      <c r="G116" s="66"/>
      <c r="H116" s="66"/>
      <c r="I116" s="66"/>
      <c r="J116" s="66"/>
      <c r="K116" s="66"/>
    </row>
    <row r="117" spans="4:11" ht="101.65" customHeight="1">
      <c r="E117" s="72"/>
      <c r="F117" s="72"/>
      <c r="G117" s="72"/>
      <c r="H117" s="72"/>
      <c r="I117" s="72"/>
      <c r="J117" s="72"/>
      <c r="K117" s="72"/>
    </row>
    <row r="120" spans="4:11" ht="15.75">
      <c r="D120" s="9" t="s">
        <v>95</v>
      </c>
      <c r="E120" s="9"/>
      <c r="F120" s="9"/>
      <c r="G120" s="9"/>
      <c r="H120" s="9"/>
      <c r="I120" s="9"/>
      <c r="J120" s="19"/>
      <c r="K120" s="9"/>
    </row>
    <row r="121" spans="4:11">
      <c r="E121" s="6" t="str">
        <f>IF(ISBLANK(F121), "", 1)</f>
        <v/>
      </c>
      <c r="F121" s="57"/>
      <c r="G121" s="57"/>
      <c r="H121" s="57"/>
      <c r="I121" s="57"/>
      <c r="J121" s="57"/>
      <c r="K121" s="57"/>
    </row>
    <row r="122" spans="4:11">
      <c r="E122" s="7" t="str">
        <f>IF(ISBLANK(F122), "", MAX($E$28:E121)+1)</f>
        <v/>
      </c>
      <c r="F122" s="54"/>
      <c r="G122" s="54"/>
      <c r="H122" s="54"/>
      <c r="I122" s="54"/>
      <c r="J122" s="54"/>
      <c r="K122" s="54"/>
    </row>
    <row r="123" spans="4:11">
      <c r="E123" s="6" t="str">
        <f>IF(ISBLANK(F123), "", MAX($E$28:E122)+1)</f>
        <v/>
      </c>
      <c r="F123" s="57"/>
      <c r="G123" s="57"/>
      <c r="H123" s="57"/>
      <c r="I123" s="57"/>
      <c r="J123" s="57"/>
      <c r="K123" s="57"/>
    </row>
    <row r="124" spans="4:11">
      <c r="E124" s="7" t="str">
        <f>IF(ISBLANK(F124), "", MAX($E$28:E123)+1)</f>
        <v/>
      </c>
      <c r="F124" s="54"/>
      <c r="G124" s="54"/>
      <c r="H124" s="54"/>
      <c r="I124" s="54"/>
      <c r="J124" s="54"/>
      <c r="K124" s="54"/>
    </row>
    <row r="125" spans="4:11">
      <c r="E125" s="6" t="str">
        <f>IF(ISBLANK(F125), "", MAX($E$28:E124)+1)</f>
        <v/>
      </c>
      <c r="F125" s="57"/>
      <c r="G125" s="57"/>
      <c r="H125" s="57"/>
      <c r="I125" s="57"/>
      <c r="J125" s="57"/>
      <c r="K125" s="57"/>
    </row>
    <row r="126" spans="4:11">
      <c r="E126" s="7" t="str">
        <f>IF(ISBLANK(F126), "", MAX($E$28:E125)+1)</f>
        <v/>
      </c>
      <c r="F126" s="54"/>
      <c r="G126" s="54"/>
      <c r="H126" s="54"/>
      <c r="I126" s="54"/>
      <c r="J126" s="54"/>
      <c r="K126" s="54"/>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2:K2"/>
    <mergeCell ref="B3:K3"/>
    <mergeCell ref="B7:E7"/>
    <mergeCell ref="B9:B10"/>
    <mergeCell ref="J18:K18"/>
    <mergeCell ref="F5:K5"/>
    <mergeCell ref="F7:K7"/>
    <mergeCell ref="C9:K9"/>
    <mergeCell ref="D12:K12"/>
    <mergeCell ref="F13:K13"/>
    <mergeCell ref="F14:K14"/>
    <mergeCell ref="F15:K15"/>
    <mergeCell ref="F79:J79"/>
    <mergeCell ref="F60:J60"/>
    <mergeCell ref="F53:J53"/>
    <mergeCell ref="F54:J54"/>
    <mergeCell ref="F20:I20"/>
    <mergeCell ref="J20:K20"/>
    <mergeCell ref="J21:K21"/>
    <mergeCell ref="F21:I21"/>
    <mergeCell ref="F22:I22"/>
    <mergeCell ref="J22:K22"/>
    <mergeCell ref="F55:J55"/>
    <mergeCell ref="F74:J74"/>
    <mergeCell ref="F75:J75"/>
    <mergeCell ref="F76:J76"/>
    <mergeCell ref="F70:J70"/>
    <mergeCell ref="F71:J71"/>
    <mergeCell ref="F19:I19"/>
    <mergeCell ref="J19:K19"/>
    <mergeCell ref="F65:J65"/>
    <mergeCell ref="F66:J66"/>
    <mergeCell ref="D27:F27"/>
    <mergeCell ref="F23:I23"/>
    <mergeCell ref="J23:K23"/>
    <mergeCell ref="F24:I24"/>
    <mergeCell ref="J24:K24"/>
    <mergeCell ref="J25:K25"/>
    <mergeCell ref="H27:I27"/>
    <mergeCell ref="F63:J63"/>
    <mergeCell ref="F64:J64"/>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80:J80"/>
    <mergeCell ref="F81:J81"/>
    <mergeCell ref="F82:J82"/>
    <mergeCell ref="F83:J83"/>
    <mergeCell ref="F84:J84"/>
    <mergeCell ref="B49:B50"/>
    <mergeCell ref="C49:K49"/>
    <mergeCell ref="F61:J61"/>
    <mergeCell ref="F62:J62"/>
    <mergeCell ref="F58:J58"/>
    <mergeCell ref="F59:J59"/>
    <mergeCell ref="F56:J56"/>
    <mergeCell ref="F57:J57"/>
    <mergeCell ref="F123:K123"/>
    <mergeCell ref="F124:K124"/>
    <mergeCell ref="F125:K125"/>
    <mergeCell ref="F126:K126"/>
    <mergeCell ref="G113:I113"/>
    <mergeCell ref="F121:K121"/>
    <mergeCell ref="F122:K122"/>
    <mergeCell ref="E116:K116"/>
    <mergeCell ref="F77:J77"/>
    <mergeCell ref="F78:J78"/>
    <mergeCell ref="F67:J67"/>
    <mergeCell ref="F68:J68"/>
    <mergeCell ref="F69:J69"/>
    <mergeCell ref="F72:J72"/>
    <mergeCell ref="F73:J73"/>
    <mergeCell ref="B92:B93"/>
    <mergeCell ref="C92:K92"/>
    <mergeCell ref="G110:I110"/>
    <mergeCell ref="G111:I111"/>
    <mergeCell ref="G112:I112"/>
    <mergeCell ref="G107:I107"/>
    <mergeCell ref="G108:I108"/>
    <mergeCell ref="G109:I109"/>
    <mergeCell ref="G100:I100"/>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 allowBlank="1" showInputMessage="1" showErrorMessage="1" promptTitle="Définition d'une tâche" prompt="Veuillez définir une tâche importante pour ce sprint. Soyez précis et concis." sqref="F31:F45 F28:F29" xr:uid="{606D4B5A-E294-480B-802F-AC0EEB8E77DB}"/>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zoomScale="115" zoomScaleNormal="115" workbookViewId="0"/>
  </sheetViews>
  <sheetFormatPr baseColWidth="10" defaultColWidth="9.28515625" defaultRowHeight="15"/>
  <cols>
    <col min="1" max="16384" width="9.2851562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Robinson-Roberge Jonathan</cp:lastModifiedBy>
  <dcterms:created xsi:type="dcterms:W3CDTF">2022-11-13T15:19:02Z</dcterms:created>
  <dcterms:modified xsi:type="dcterms:W3CDTF">2022-12-16T22:40:26Z</dcterms:modified>
</cp:coreProperties>
</file>